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C475A20B-7AD4-4719-88C9-3035E966562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<sst xmlns="http://schemas.openxmlformats.org/spreadsheetml/2006/main" count="26032" uniqueCount="1899">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</sst>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F9" sqref="F9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45793</v>
      </c>
      <c r="C2" s="31"/>
      <c r="D2" s="33">
        <f>SUM(Tabela15[VALOR])</f>
        <v>4587.5249448663271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310.89971132363365</v>
      </c>
      <c r="D7" s="26"/>
      <c r="E7" s="26">
        <f>Tabela15[[#This Row],[VALOR]]-Tabela15[[#This Row],[Custo Setor]]</f>
        <v>310.89971132363365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254.19133116883114</v>
      </c>
      <c r="D10" s="26"/>
      <c r="E10" s="26">
        <f>Tabela15[[#This Row],[VALOR]]-Tabela15[[#This Row],[Custo Setor]]</f>
        <v>254.19133116883114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533.62789589041097</v>
      </c>
      <c r="D13" s="26"/>
      <c r="E13" s="26">
        <f>Tabela15[[#This Row],[VALOR]]-Tabela15[[#This Row],[Custo Setor]]</f>
        <v>533.62789589041097</v>
      </c>
    </row>
    <row r="14" spans="2:5" x14ac:dyDescent="0.25">
      <c r="B14" t="s">
        <v>1889</v>
      </c>
      <c r="C14" s="21">
        <f>'8 - ACABAMENTO'!G4</f>
        <v>639.14074813380967</v>
      </c>
      <c r="D14" s="26"/>
      <c r="E14" s="26">
        <f>Tabela15[[#This Row],[VALOR]]-Tabela15[[#This Row],[Custo Setor]]</f>
        <v>639.14074813380967</v>
      </c>
    </row>
    <row r="15" spans="2:5" x14ac:dyDescent="0.25">
      <c r="B15" t="s">
        <v>1890</v>
      </c>
      <c r="C15" s="21">
        <f t="array" ref="C15">'9 - FURO'!G4</f>
        <v>444.25499824016555</v>
      </c>
      <c r="D15" s="26"/>
      <c r="E15" s="26">
        <f>Tabela15[[#This Row],[VALOR]]-Tabela15[[#This Row],[Custo Setor]]</f>
        <v>444.25499824016555</v>
      </c>
    </row>
    <row r="16" spans="2:5" x14ac:dyDescent="0.25">
      <c r="B16" t="s">
        <v>1891</v>
      </c>
      <c r="C16" s="21">
        <f t="array" ref="C16">'10 - ILHOS'!G4</f>
        <v>868.08152380952367</v>
      </c>
      <c r="D16" s="26"/>
      <c r="E16" s="26">
        <f>Tabela15[[#This Row],[VALOR]]-Tabela15[[#This Row],[Custo Setor]]</f>
        <v>868.08152380952367</v>
      </c>
    </row>
    <row r="17" spans="2:5" x14ac:dyDescent="0.25">
      <c r="B17" t="s">
        <v>1892</v>
      </c>
      <c r="C17" s="21">
        <f t="array" ref="C17">'11 - DOBRA'!G4</f>
        <v>1257.8144206090515</v>
      </c>
      <c r="D17" s="26"/>
      <c r="E17" s="26">
        <f>Tabela15[[#This Row],[VALOR]]-Tabela15[[#This Row],[Custo Setor]]</f>
        <v>1257.8144206090515</v>
      </c>
    </row>
    <row r="18" spans="2:5" x14ac:dyDescent="0.25">
      <c r="B18" t="s">
        <v>1893</v>
      </c>
      <c r="C18" s="21">
        <f t="array" ref="C18">'12 - EMBALAGEM'!G4</f>
        <v>279.51431569090033</v>
      </c>
      <c r="D18" s="26"/>
      <c r="E18" s="26">
        <f>Tabela15[[#This Row],[VALOR]]-Tabela15[[#This Row],[Custo Setor]]</f>
        <v>279.51431569090033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4587.5249448663271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05" workbookViewId="0">
      <selection activeCell="D930" sqref="D9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310.89971132363365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10</v>
      </c>
      <c r="E11" s="2">
        <f>Tabela2[[#This Row],[PRODUZIDAS]]*VLOOKUP(Tabela2[[#This Row],[SKU]],Tabela24[#All],3,0)</f>
        <v>4.7681159420289854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100</v>
      </c>
      <c r="E35" s="2">
        <f>Tabela2[[#This Row],[PRODUZIDAS]]*VLOOKUP(Tabela2[[#This Row],[SKU]],Tabela24[#All],3,0)</f>
        <v>25.753424657534246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>
        <v>10</v>
      </c>
      <c r="E45" s="2">
        <f>Tabela2[[#This Row],[PRODUZIDAS]]*VLOOKUP(Tabela2[[#This Row],[SKU]],Tabela24[#All],3,0)</f>
        <v>2.7041095890410953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Tabela2[[#This Row],[PRODUZIDAS]]*VLOOKUP(Tabela2[[#This Row],[SKU]],Tabela24[#All],3,0)</f>
        <v>0.27041095890410954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>
        <v>100</v>
      </c>
      <c r="E63" s="2">
        <f>Tabela2[[#This Row],[PRODUZIDAS]]*VLOOKUP(Tabela2[[#This Row],[SKU]],Tabela24[#All],3,0)</f>
        <v>27.041095890410954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</v>
      </c>
      <c r="E66" s="2">
        <f>Tabela2[[#This Row],[PRODUZIDAS]]*VLOOKUP(Tabela2[[#This Row],[SKU]],Tabela24[#All],3,0)</f>
        <v>0.54179999999999995</v>
      </c>
    </row>
    <row r="67" spans="2:5" x14ac:dyDescent="0.25">
      <c r="B67" s="3" t="s">
        <v>124</v>
      </c>
      <c r="C67" s="3" t="s">
        <v>125</v>
      </c>
      <c r="D67" s="1">
        <v>1</v>
      </c>
      <c r="E67" s="2">
        <f>Tabela2[[#This Row],[PRODUZIDAS]]*VLOOKUP(Tabela2[[#This Row],[SKU]],Tabela24[#All],3,0)</f>
        <v>0.27089999999999997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2</v>
      </c>
      <c r="E71" s="2">
        <f>Tabela2[[#This Row],[PRODUZIDAS]]*VLOOKUP(Tabela2[[#This Row],[SKU]],Tabela24[#All],3,0)</f>
        <v>0.54179999999999995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4</v>
      </c>
      <c r="E75" s="2">
        <f>Tabela2[[#This Row],[PRODUZIDAS]]*VLOOKUP(Tabela2[[#This Row],[SKU]],Tabela24[#All],3,0)</f>
        <v>1.0835999999999999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25</v>
      </c>
      <c r="E91" s="2">
        <f>Tabela2[[#This Row],[PRODUZIDAS]]*VLOOKUP(Tabela2[[#This Row],[SKU]],Tabela24[#All],3,0)</f>
        <v>6.7724999999999991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50</v>
      </c>
      <c r="E144" s="2">
        <f>Tabela2[[#This Row],[PRODUZIDAS]]*VLOOKUP(Tabela2[[#This Row],[SKU]],Tabela24[#All],3,0)</f>
        <v>16.107142857142858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>
        <v>4</v>
      </c>
      <c r="E196" s="2">
        <f>Tabela2[[#This Row],[PRODUZIDAS]]*VLOOKUP(Tabela2[[#This Row],[SKU]],Tabela24[#All],3,0)</f>
        <v>0.6182399999999999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>
        <v>100</v>
      </c>
      <c r="E922" s="2">
        <f>Tabela2[[#This Row],[PRODUZIDAS]]*VLOOKUP(Tabela2[[#This Row],[SKU]],Tabela24[#All],3,0)</f>
        <v>105.40799999999999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286</v>
      </c>
      <c r="E929" s="2">
        <f>Tabela2[[#This Row],[PRODUZIDAS]]*VLOOKUP(Tabela2[[#This Row],[SKU]],Tabela24[#All],3,0)</f>
        <v>91.928571428571445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14" workbookViewId="0">
      <selection activeCell="D126" sqref="D1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254.19133116883114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>
        <v>32.5</v>
      </c>
      <c r="E110" s="2">
        <f>Tabela22567[[#This Row],[PRODUZIDAS]]*VLOOKUP(Tabela22567[[#This Row],[SKU]],Tabela24[#All],6,0)</f>
        <v>37.673999999999992</v>
      </c>
    </row>
    <row r="111" spans="2:5" x14ac:dyDescent="0.25">
      <c r="B111" s="3" t="s">
        <v>212</v>
      </c>
      <c r="C111" s="3" t="s">
        <v>213</v>
      </c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>
        <v>3</v>
      </c>
      <c r="E122" s="2">
        <f>Tabela22567[[#This Row],[PRODUZIDAS]]*VLOOKUP(Tabela22567[[#This Row],[SKU]],Tabela24[#All],6,0)</f>
        <v>3.8650000000000002</v>
      </c>
    </row>
    <row r="123" spans="2:5" x14ac:dyDescent="0.25">
      <c r="B123" s="3" t="s">
        <v>236</v>
      </c>
      <c r="C123" s="3" t="s">
        <v>237</v>
      </c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>
        <v>28.5</v>
      </c>
      <c r="E125" s="2">
        <f>Tabela22567[[#This Row],[PRODUZIDAS]]*VLOOKUP(Tabela22567[[#This Row],[SKU]],Tabela24[#All],6,0)</f>
        <v>36.717500000000001</v>
      </c>
    </row>
    <row r="126" spans="2:5" x14ac:dyDescent="0.25">
      <c r="B126" s="3" t="s">
        <v>242</v>
      </c>
      <c r="C126" s="3" t="s">
        <v>243</v>
      </c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>
        <v>21.5</v>
      </c>
      <c r="E244" s="2">
        <f>Tabela22567[[#This Row],[PRODUZIDAS]]*VLOOKUP(Tabela22567[[#This Row],[SKU]],Tabela24[#All],6,0)</f>
        <v>27.704285714285717</v>
      </c>
    </row>
    <row r="245" spans="2:5" x14ac:dyDescent="0.25">
      <c r="B245" s="3" t="s">
        <v>480</v>
      </c>
      <c r="C245" s="3" t="s">
        <v>481</v>
      </c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>
        <v>26</v>
      </c>
      <c r="E260" s="2">
        <f>Tabela22567[[#This Row],[PRODUZIDAS]]*VLOOKUP(Tabela22567[[#This Row],[SKU]],Tabela24[#All],6,0)</f>
        <v>36.865400000000001</v>
      </c>
    </row>
    <row r="261" spans="2:5" x14ac:dyDescent="0.25">
      <c r="B261" s="3" t="s">
        <v>512</v>
      </c>
      <c r="C261" s="3" t="s">
        <v>513</v>
      </c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>
        <v>10</v>
      </c>
      <c r="E511" s="2">
        <f>Tabela22567[[#This Row],[PRODUZIDAS]]*VLOOKUP(Tabela22567[[#This Row],[SKU]],Tabela24[#All],6,0)</f>
        <v>17.124999999999996</v>
      </c>
    </row>
    <row r="512" spans="2:5" x14ac:dyDescent="0.25">
      <c r="B512" s="3" t="s">
        <v>1014</v>
      </c>
      <c r="C512" s="3" t="s">
        <v>1015</v>
      </c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>
        <v>10</v>
      </c>
      <c r="E529" s="2">
        <f>Tabela22567[[#This Row],[PRODUZIDAS]]*VLOOKUP(Tabela22567[[#This Row],[SKU]],Tabela24[#All],6,0)</f>
        <v>20.454545454545453</v>
      </c>
    </row>
    <row r="530" spans="2:5" x14ac:dyDescent="0.25">
      <c r="B530" s="3" t="s">
        <v>1050</v>
      </c>
      <c r="C530" s="3" t="s">
        <v>1051</v>
      </c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>
        <v>20</v>
      </c>
      <c r="E922" s="2">
        <f>Tabela22567[[#This Row],[PRODUZIDAS]]*VLOOKUP(Tabela22567[[#This Row],[SKU]],Tabela24[#All],6,0)</f>
        <v>73.785600000000002</v>
      </c>
    </row>
    <row r="923" spans="2:5" x14ac:dyDescent="0.25">
      <c r="B923" s="3" t="s">
        <v>1843</v>
      </c>
      <c r="C923" s="3" t="s">
        <v>1844</v>
      </c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6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533.62789589041097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5</v>
      </c>
      <c r="E27" s="2">
        <f>Tabela225678910[[#This Row],[PRODUZIDAS]]*VLOOKUP(Tabela225678910[[#This Row],[SKU]],Tabela24[#All],9,0)</f>
        <v>2.5753424657534247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10</v>
      </c>
      <c r="E48" s="2">
        <f>Tabela225678910[[#This Row],[PRODUZIDAS]]*VLOOKUP(Tabela225678910[[#This Row],[SKU]],Tabela24[#All],9,0)</f>
        <v>6.6958904109589046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Tabela225678910[[#This Row],[PRODUZIDAS]]*VLOOKUP(Tabela225678910[[#This Row],[SKU]],Tabela24[#All],9,0)</f>
        <v>6.6958904109589046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65.5</v>
      </c>
      <c r="E60" s="2">
        <f>Tabela225678910[[#This Row],[PRODUZIDAS]]*VLOOKUP(Tabela225678910[[#This Row],[SKU]],Tabela24[#All],9,0)</f>
        <v>43.858082191780824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Tabela225678910[[#This Row],[PRODUZIDAS]]*VLOOKUP(Tabela225678910[[#This Row],[SKU]],Tabela24[#All],9,0)</f>
        <v>6.6958904109589046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1</v>
      </c>
      <c r="E67" s="2">
        <f>Tabela225678910[[#This Row],[PRODUZIDAS]]*VLOOKUP(Tabela225678910[[#This Row],[SKU]],Tabela24[#All],9,0)</f>
        <v>0.73529999999999984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30</v>
      </c>
      <c r="E122" s="2">
        <f>Tabela225678910[[#This Row],[PRODUZIDAS]]*VLOOKUP(Tabela225678910[[#This Row],[SKU]],Tabela24[#All],9,0)</f>
        <v>28.987499999999997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22.5</v>
      </c>
      <c r="E144" s="2">
        <f>Tabela225678910[[#This Row],[PRODUZIDAS]]*VLOOKUP(Tabela225678910[[#This Row],[SKU]],Tabela24[#All],9,0)</f>
        <v>23.194285714285716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40</v>
      </c>
      <c r="E147" s="2">
        <f>Tabela225678910[[#This Row],[PRODUZIDAS]]*VLOOKUP(Tabela225678910[[#This Row],[SKU]],Tabela24[#All],9,0)</f>
        <v>41.234285714285718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97.5</v>
      </c>
      <c r="E192" s="2">
        <f>Tabela225678910[[#This Row],[PRODUZIDAS]]*VLOOKUP(Tabela225678910[[#This Row],[SKU]],Tabela24[#All],9,0)</f>
        <v>62.79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130</v>
      </c>
      <c r="E194" s="2">
        <f>Tabela225678910[[#This Row],[PRODUZIDAS]]*VLOOKUP(Tabela225678910[[#This Row],[SKU]],Tabela24[#All],9,0)</f>
        <v>83.72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>
        <v>4</v>
      </c>
      <c r="E196" s="2">
        <f>Tabela225678910[[#This Row],[PRODUZIDAS]]*VLOOKUP(Tabela225678910[[#This Row],[SKU]],Tabela24[#All],9,0)</f>
        <v>2.5760000000000001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200</v>
      </c>
      <c r="E201" s="2">
        <f>Tabela225678910[[#This Row],[PRODUZIDAS]]*VLOOKUP(Tabela225678910[[#This Row],[SKU]],Tabela24[#All],9,0)</f>
        <v>128.80000000000001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>
        <v>10</v>
      </c>
      <c r="E569" s="2">
        <f>Tabela225678910[[#This Row],[PRODUZIDAS]]*VLOOKUP(Tabela225678910[[#This Row],[SKU]],Tabela24[#All],9,0)</f>
        <v>9.6624999999999996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Tabela225678910[[#This Row],[PRODUZIDAS]]*VLOOKUP(Tabela225678910[[#This Row],[SKU]],Tabela24[#All],9,0)</f>
        <v>4.1234285714285717</v>
      </c>
    </row>
    <row r="605" spans="2:5" x14ac:dyDescent="0.25">
      <c r="B605" s="3" t="s">
        <v>1200</v>
      </c>
      <c r="C605" s="3" t="s">
        <v>1201</v>
      </c>
      <c r="D605" s="1">
        <v>4</v>
      </c>
      <c r="E605" s="2">
        <f>Tabela225678910[[#This Row],[PRODUZIDAS]]*VLOOKUP(Tabela225678910[[#This Row],[SKU]],Tabela24[#All],9,0)</f>
        <v>4.1234285714285717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Tabela225678910[[#This Row],[PRODUZIDAS]]*VLOOKUP(Tabela225678910[[#This Row],[SKU]],Tabela24[#All],9,0)</f>
        <v>3.0925714285714285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60</v>
      </c>
      <c r="E626" s="2">
        <f>Tabela225678910[[#This Row],[PRODUZIDAS]]*VLOOKUP(Tabela225678910[[#This Row],[SKU]],Tabela24[#All],9,0)</f>
        <v>38.64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>
        <v>10</v>
      </c>
      <c r="E634" s="2">
        <f>Tabela225678910[[#This Row],[PRODUZIDAS]]*VLOOKUP(Tabela225678910[[#This Row],[SKU]],Tabela24[#All],9,0)</f>
        <v>6.44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>
        <v>30</v>
      </c>
      <c r="E644" s="2">
        <f>Tabela225678910[[#This Row],[PRODUZIDAS]]*VLOOKUP(Tabela225678910[[#This Row],[SKU]],Tabela24[#All],9,0)</f>
        <v>28.987499999999997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6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639.14074813380967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83.5</v>
      </c>
      <c r="E11" s="2">
        <f>Tabela22567891011[[#This Row],[PRODUZIDAS]]*VLOOKUP(Tabela22567891011[[#This Row],[SKU]],Tabela24[#All],10,0)</f>
        <v>34.126086956521732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104.5</v>
      </c>
      <c r="E19" s="2">
        <f>Tabela22567891011[[#This Row],[PRODUZIDAS]]*VLOOKUP(Tabela22567891011[[#This Row],[SKU]],Tabela24[#All],10,0)</f>
        <v>42.708695652173901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2</v>
      </c>
      <c r="E44" s="2">
        <f>Tabela22567891011[[#This Row],[PRODUZIDAS]]*VLOOKUP(Tabela22567891011[[#This Row],[SKU]],Tabela24[#All],10,0)</f>
        <v>1.4679452054794517</v>
      </c>
    </row>
    <row r="45" spans="2:5" x14ac:dyDescent="0.25">
      <c r="B45" s="3" t="s">
        <v>80</v>
      </c>
      <c r="C45" s="3" t="s">
        <v>81</v>
      </c>
      <c r="D45" s="1">
        <v>9.5</v>
      </c>
      <c r="E45" s="2">
        <f>Tabela22567891011[[#This Row],[PRODUZIDAS]]*VLOOKUP(Tabela22567891011[[#This Row],[SKU]],Tabela24[#All],10,0)</f>
        <v>6.9727397260273953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Tabela22567891011[[#This Row],[PRODUZIDAS]]*VLOOKUP(Tabela22567891011[[#This Row],[SKU]],Tabela24[#All],10,0)</f>
        <v>7.3397260273972584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12</v>
      </c>
      <c r="E62" s="2">
        <f>Tabela22567891011[[#This Row],[PRODUZIDAS]]*VLOOKUP(Tabela22567891011[[#This Row],[SKU]],Tabela24[#All],10,0)</f>
        <v>8.8076712328767108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1</v>
      </c>
      <c r="E67" s="2">
        <f>Tabela22567891011[[#This Row],[PRODUZIDAS]]*VLOOKUP(Tabela22567891011[[#This Row],[SKU]],Tabela24[#All],10,0)</f>
        <v>0.79979999999999984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4.5</v>
      </c>
      <c r="E110" s="2">
        <f>Tabela22567891011[[#This Row],[PRODUZIDAS]]*VLOOKUP(Tabela22567891011[[#This Row],[SKU]],Tabela24[#All],10,0)</f>
        <v>2.8980000000000001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15</v>
      </c>
      <c r="E116" s="2">
        <f>Tabela22567891011[[#This Row],[PRODUZIDAS]]*VLOOKUP(Tabela22567891011[[#This Row],[SKU]],Tabela24[#All],10,0)</f>
        <v>9.66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26.5</v>
      </c>
      <c r="E128" s="2">
        <f>Tabela22567891011[[#This Row],[PRODUZIDAS]]*VLOOKUP(Tabela22567891011[[#This Row],[SKU]],Tabela24[#All],10,0)</f>
        <v>23.898583333333328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160</v>
      </c>
      <c r="E192" s="2">
        <f>Tabela22567891011[[#This Row],[PRODUZIDAS]]*VLOOKUP(Tabela22567891011[[#This Row],[SKU]],Tabela24[#All],10,0)</f>
        <v>103.04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55</v>
      </c>
      <c r="E194" s="2">
        <f>Tabela22567891011[[#This Row],[PRODUZIDAS]]*VLOOKUP(Tabela22567891011[[#This Row],[SKU]],Tabela24[#All],10,0)</f>
        <v>35.42</v>
      </c>
    </row>
    <row r="195" spans="2:5" x14ac:dyDescent="0.25">
      <c r="B195" s="3" t="s">
        <v>380</v>
      </c>
      <c r="C195" s="3" t="s">
        <v>381</v>
      </c>
      <c r="D195" s="1">
        <v>10.5</v>
      </c>
      <c r="E195" s="2">
        <f>Tabela22567891011[[#This Row],[PRODUZIDAS]]*VLOOKUP(Tabela22567891011[[#This Row],[SKU]],Tabela24[#All],10,0)</f>
        <v>6.7620000000000005</v>
      </c>
    </row>
    <row r="196" spans="2:5" x14ac:dyDescent="0.25">
      <c r="B196" s="3" t="s">
        <v>382</v>
      </c>
      <c r="C196" s="3" t="s">
        <v>383</v>
      </c>
      <c r="D196" s="1">
        <v>4</v>
      </c>
      <c r="E196" s="2">
        <f>Tabela22567891011[[#This Row],[PRODUZIDAS]]*VLOOKUP(Tabela22567891011[[#This Row],[SKU]],Tabela24[#All],10,0)</f>
        <v>2.5760000000000001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200</v>
      </c>
      <c r="E201" s="2">
        <f>Tabela22567891011[[#This Row],[PRODUZIDAS]]*VLOOKUP(Tabela22567891011[[#This Row],[SKU]],Tabela24[#All],10,0)</f>
        <v>128.80000000000001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Tabela22567891011[[#This Row],[PRODUZIDAS]]*VLOOKUP(Tabela22567891011[[#This Row],[SKU]],Tabela24[#All],10,0)</f>
        <v>0.90183333333333315</v>
      </c>
    </row>
    <row r="212" spans="2:5" x14ac:dyDescent="0.25">
      <c r="B212" s="3" t="s">
        <v>414</v>
      </c>
      <c r="C212" s="3" t="s">
        <v>415</v>
      </c>
      <c r="D212" s="1">
        <v>1</v>
      </c>
      <c r="E212" s="2">
        <f>Tabela22567891011[[#This Row],[PRODUZIDAS]]*VLOOKUP(Tabela22567891011[[#This Row],[SKU]],Tabela24[#All],10,0)</f>
        <v>0.90183333333333315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Tabela22567891011[[#This Row],[PRODUZIDAS]]*VLOOKUP(Tabela22567891011[[#This Row],[SKU]],Tabela24[#All],10,0)</f>
        <v>57.985714285714288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46.5</v>
      </c>
      <c r="E231" s="2">
        <f>Tabela22567891011[[#This Row],[PRODUZIDAS]]*VLOOKUP(Tabela22567891011[[#This Row],[SKU]],Tabela24[#All],10,0)</f>
        <v>53.926714285714283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>
        <v>3</v>
      </c>
      <c r="E443" s="2">
        <f>Tabela22567891011[[#This Row],[PRODUZIDAS]]*VLOOKUP(Tabela22567891011[[#This Row],[SKU]],Tabela24[#All],10,0)</f>
        <v>2.8380000000000005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48</v>
      </c>
      <c r="E569" s="2">
        <f>Tabela22567891011[[#This Row],[PRODUZIDAS]]*VLOOKUP(Tabela22567891011[[#This Row],[SKU]],Tabela24[#All],10,0)</f>
        <v>43.28799999999999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7</v>
      </c>
      <c r="E581" s="2">
        <f>Tabela22567891011[[#This Row],[PRODUZIDAS]]*VLOOKUP(Tabela22567891011[[#This Row],[SKU]],Tabela24[#All],10,0)</f>
        <v>6.312833333333332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Tabela22567891011[[#This Row],[PRODUZIDAS]]*VLOOKUP(Tabela22567891011[[#This Row],[SKU]],Tabela24[#All],10,0)</f>
        <v>4.6388571428571428</v>
      </c>
    </row>
    <row r="605" spans="2:5" x14ac:dyDescent="0.25">
      <c r="B605" s="3" t="s">
        <v>1200</v>
      </c>
      <c r="C605" s="3" t="s">
        <v>1201</v>
      </c>
      <c r="D605" s="1">
        <v>4</v>
      </c>
      <c r="E605" s="2">
        <f>Tabela22567891011[[#This Row],[PRODUZIDAS]]*VLOOKUP(Tabela22567891011[[#This Row],[SKU]],Tabela24[#All],10,0)</f>
        <v>4.6388571428571428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Tabela22567891011[[#This Row],[PRODUZIDAS]]*VLOOKUP(Tabela22567891011[[#This Row],[SKU]],Tabela24[#All],10,0)</f>
        <v>3.4791428571428571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1</v>
      </c>
      <c r="E630" s="2">
        <f>Tabela22567891011[[#This Row],[PRODUZIDAS]]*VLOOKUP(Tabela22567891011[[#This Row],[SKU]],Tabela24[#All],10,0)</f>
        <v>0.64400000000000002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>
        <v>67</v>
      </c>
      <c r="E634" s="2">
        <f>Tabela22567891011[[#This Row],[PRODUZIDAS]]*VLOOKUP(Tabela22567891011[[#This Row],[SKU]],Tabela24[#All],10,0)</f>
        <v>43.148000000000003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1</v>
      </c>
      <c r="E664" s="2">
        <f>Tabela22567891011[[#This Row],[PRODUZIDAS]]*VLOOKUP(Tabela22567891011[[#This Row],[SKU]],Tabela24[#All],10,0)</f>
        <v>1.1597142857142857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444.25499824016555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108.5</v>
      </c>
      <c r="E11" s="2">
        <f>Tabela2256789101112[[#This Row],[PRODUZIDAS]]*VLOOKUP(Tabela2256789101112[[#This Row],[SKU]],Tabela24[#All],11,0)</f>
        <v>81.2963768115942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10.5</v>
      </c>
      <c r="E67" s="2">
        <f>Tabela2256789101112[[#This Row],[PRODUZIDAS]]*VLOOKUP(Tabela2256789101112[[#This Row],[SKU]],Tabela24[#All],11,0)</f>
        <v>8.8042499999999997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70</v>
      </c>
      <c r="E144" s="2">
        <f>Tabela2256789101112[[#This Row],[PRODUZIDAS]]*VLOOKUP(Tabela2256789101112[[#This Row],[SKU]],Tabela24[#All],11,0)</f>
        <v>54.12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112.5</v>
      </c>
      <c r="E192" s="2">
        <f>Tabela2256789101112[[#This Row],[PRODUZIDAS]]*VLOOKUP(Tabela2256789101112[[#This Row],[SKU]],Tabela24[#All],11,0)</f>
        <v>73.899000000000001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10.5</v>
      </c>
      <c r="E195" s="2">
        <f>Tabela2256789101112[[#This Row],[PRODUZIDAS]]*VLOOKUP(Tabela2256789101112[[#This Row],[SKU]],Tabela24[#All],11,0)</f>
        <v>6.89724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88</v>
      </c>
      <c r="E197" s="2">
        <f>Tabela2256789101112[[#This Row],[PRODUZIDAS]]*VLOOKUP(Tabela2256789101112[[#This Row],[SKU]],Tabela24[#All],11,0)</f>
        <v>57.805440000000004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199</v>
      </c>
      <c r="E201" s="2">
        <f>Tabela2256789101112[[#This Row],[PRODUZIDAS]]*VLOOKUP(Tabela2256789101112[[#This Row],[SKU]],Tabela24[#All],11,0)</f>
        <v>130.71912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>
        <v>9.5</v>
      </c>
      <c r="E209" s="2">
        <f>Tabela2256789101112[[#This Row],[PRODUZIDAS]]*VLOOKUP(Tabela2256789101112[[#This Row],[SKU]],Tabela24[#All],11,0)</f>
        <v>6.7315416666666659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14.5</v>
      </c>
      <c r="E211" s="2">
        <f>Tabela2256789101112[[#This Row],[PRODUZIDAS]]*VLOOKUP(Tabela2256789101112[[#This Row],[SKU]],Tabela24[#All],11,0)</f>
        <v>10.274458333333332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>
        <v>12.5</v>
      </c>
      <c r="E443" s="2">
        <f>Tabela2256789101112[[#This Row],[PRODUZIDAS]]*VLOOKUP(Tabela2256789101112[[#This Row],[SKU]],Tabela24[#All],11,0)</f>
        <v>5.2030000000000003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Tabela2256789101112[[#This Row],[PRODUZIDAS]]*VLOOKUP(Tabela2256789101112[[#This Row],[SKU]],Tabela24[#All],11,0)</f>
        <v>3.0925714285714285</v>
      </c>
    </row>
    <row r="605" spans="2:5" x14ac:dyDescent="0.25">
      <c r="B605" s="3" t="s">
        <v>1200</v>
      </c>
      <c r="C605" s="3" t="s">
        <v>1201</v>
      </c>
      <c r="D605" s="1">
        <v>4</v>
      </c>
      <c r="E605" s="2">
        <f>Tabela2256789101112[[#This Row],[PRODUZIDAS]]*VLOOKUP(Tabela2256789101112[[#This Row],[SKU]],Tabela24[#All],11,0)</f>
        <v>3.0925714285714285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Tabela2256789101112[[#This Row],[PRODUZIDAS]]*VLOOKUP(Tabela2256789101112[[#This Row],[SKU]],Tabela24[#All],11,0)</f>
        <v>2.3194285714285714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868.08152380952367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115</v>
      </c>
      <c r="E11" s="2">
        <f>Tabela225678910111213[[#This Row],[PRODUZIDAS]]*VLOOKUP(Tabela225678910111213[[#This Row],[SKU]],Tabela24[#All],12,0)</f>
        <v>133.16666666666666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40</v>
      </c>
      <c r="E74" s="2">
        <f>Tabela225678910111213[[#This Row],[PRODUZIDAS]]*VLOOKUP(Tabela225678910111213[[#This Row],[SKU]],Tabela24[#All],12,0)</f>
        <v>43.859999999999992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100.5</v>
      </c>
      <c r="E132" s="2">
        <f>Tabela225678910111213[[#This Row],[PRODUZIDAS]]*VLOOKUP(Tabela225678910111213[[#This Row],[SKU]],Tabela24[#All],12,0)</f>
        <v>90.63424999999998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60.5</v>
      </c>
      <c r="E144" s="2">
        <f>Tabela225678910111213[[#This Row],[PRODUZIDAS]]*VLOOKUP(Tabela225678910111213[[#This Row],[SKU]],Tabela24[#All],12,0)</f>
        <v>66.264785714285708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50</v>
      </c>
      <c r="E192" s="2">
        <f>Tabela225678910111213[[#This Row],[PRODUZIDAS]]*VLOOKUP(Tabela225678910111213[[#This Row],[SKU]],Tabela24[#All],12,0)</f>
        <v>54.739999999999988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Tabela225678910111213[[#This Row],[PRODUZIDAS]]*VLOOKUP(Tabela225678910111213[[#This Row],[SKU]],Tabela24[#All],12,0)</f>
        <v>21.895999999999994</v>
      </c>
    </row>
    <row r="195" spans="2:5" x14ac:dyDescent="0.25">
      <c r="B195" s="3" t="s">
        <v>380</v>
      </c>
      <c r="C195" s="3" t="s">
        <v>381</v>
      </c>
      <c r="D195" s="1">
        <v>10.5</v>
      </c>
      <c r="E195" s="2">
        <f>Tabela225678910111213[[#This Row],[PRODUZIDAS]]*VLOOKUP(Tabela225678910111213[[#This Row],[SKU]],Tabela24[#All],12,0)</f>
        <v>11.495399999999998</v>
      </c>
    </row>
    <row r="196" spans="2:5" x14ac:dyDescent="0.25">
      <c r="B196" s="3" t="s">
        <v>382</v>
      </c>
      <c r="C196" s="3" t="s">
        <v>383</v>
      </c>
      <c r="D196" s="1">
        <v>6</v>
      </c>
      <c r="E196" s="2">
        <f>Tabela225678910111213[[#This Row],[PRODUZIDAS]]*VLOOKUP(Tabela225678910111213[[#This Row],[SKU]],Tabela24[#All],12,0)</f>
        <v>6.5687999999999986</v>
      </c>
    </row>
    <row r="197" spans="2:5" x14ac:dyDescent="0.25">
      <c r="B197" s="3" t="s">
        <v>384</v>
      </c>
      <c r="C197" s="3" t="s">
        <v>385</v>
      </c>
      <c r="D197" s="1">
        <v>154.5</v>
      </c>
      <c r="E197" s="2">
        <f>Tabela225678910111213[[#This Row],[PRODUZIDAS]]*VLOOKUP(Tabela225678910111213[[#This Row],[SKU]],Tabela24[#All],12,0)</f>
        <v>169.14659999999998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140.5</v>
      </c>
      <c r="E201" s="2">
        <f>Tabela225678910111213[[#This Row],[PRODUZIDAS]]*VLOOKUP(Tabela225678910111213[[#This Row],[SKU]],Tabela24[#All],12,0)</f>
        <v>153.81939999999997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30.5</v>
      </c>
      <c r="E203" s="2">
        <f>Tabela225678910111213[[#This Row],[PRODUZIDAS]]*VLOOKUP(Tabela225678910111213[[#This Row],[SKU]],Tabela24[#All],12,0)</f>
        <v>27.505916666666661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Tabela225678910111213[[#This Row],[PRODUZIDAS]]*VLOOKUP(Tabela225678910111213[[#This Row],[SKU]],Tabela24[#All],12,0)</f>
        <v>10.952857142857141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>
        <v>9.5</v>
      </c>
      <c r="E443" s="2">
        <f>Tabela225678910111213[[#This Row],[PRODUZIDAS]]*VLOOKUP(Tabela225678910111213[[#This Row],[SKU]],Tabela24[#All],12,0)</f>
        <v>5.8415500000000007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>
        <v>4</v>
      </c>
      <c r="E592" s="2">
        <f>Tabela225678910111213[[#This Row],[PRODUZIDAS]]*VLOOKUP(Tabela225678910111213[[#This Row],[SKU]],Tabela24[#All],12,0)</f>
        <v>4.3811428571428568</v>
      </c>
    </row>
    <row r="593" spans="2:5" x14ac:dyDescent="0.25">
      <c r="B593" s="3" t="s">
        <v>1176</v>
      </c>
      <c r="C593" s="3" t="s">
        <v>1177</v>
      </c>
      <c r="D593" s="1">
        <v>4</v>
      </c>
      <c r="E593" s="2">
        <f>Tabela225678910111213[[#This Row],[PRODUZIDAS]]*VLOOKUP(Tabela225678910111213[[#This Row],[SKU]],Tabela24[#All],12,0)</f>
        <v>4.3811428571428568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Tabela225678910111213[[#This Row],[PRODUZIDAS]]*VLOOKUP(Tabela225678910111213[[#This Row],[SKU]],Tabela24[#All],12,0)</f>
        <v>3.2858571428571426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17.5</v>
      </c>
      <c r="E638" s="2">
        <f>Tabela225678910111213[[#This Row],[PRODUZIDAS]]*VLOOKUP(Tabela225678910111213[[#This Row],[SKU]],Tabela24[#All],12,0)</f>
        <v>15.782083333333331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40.5</v>
      </c>
      <c r="E657" s="2">
        <f>Tabela225678910111213[[#This Row],[PRODUZIDAS]]*VLOOKUP(Tabela225678910111213[[#This Row],[SKU]],Tabela24[#All],12,0)</f>
        <v>44.359071428571426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1257.8144206090515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101</v>
      </c>
      <c r="E11" s="2">
        <f>Tabela22567891011121314[[#This Row],[PRODUZIDAS]]*VLOOKUP(Tabela22567891011121314[[#This Row],[SKU]],Tabela24[#All],13,0)</f>
        <v>123.83478260869566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>
        <v>58</v>
      </c>
      <c r="E25" s="2">
        <f>Tabela22567891011121314[[#This Row],[PRODUZIDAS]]*VLOOKUP(Tabela22567891011121314[[#This Row],[SKU]],Tabela24[#All],13,0)</f>
        <v>67.216438356164375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120</v>
      </c>
      <c r="E61" s="2">
        <f>Tabela22567891011121314[[#This Row],[PRODUZIDAS]]*VLOOKUP(Tabela22567891011121314[[#This Row],[SKU]],Tabela24[#All],13,0)</f>
        <v>139.0684931506849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40</v>
      </c>
      <c r="E68" s="2">
        <f>Tabela22567891011121314[[#This Row],[PRODUZIDAS]]*VLOOKUP(Tabela22567891011121314[[#This Row],[SKU]],Tabela24[#All],13,0)</f>
        <v>46.439999999999991</v>
      </c>
    </row>
    <row r="69" spans="2:5" x14ac:dyDescent="0.25">
      <c r="B69" s="3" t="s">
        <v>128</v>
      </c>
      <c r="C69" s="3" t="s">
        <v>129</v>
      </c>
      <c r="D69" s="1">
        <v>1</v>
      </c>
      <c r="E69" s="2">
        <f>Tabela22567891011121314[[#This Row],[PRODUZIDAS]]*VLOOKUP(Tabela22567891011121314[[#This Row],[SKU]],Tabela24[#All],13,0)</f>
        <v>1.1609999999999998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71</v>
      </c>
      <c r="E74" s="2">
        <f>Tabela22567891011121314[[#This Row],[PRODUZIDAS]]*VLOOKUP(Tabela22567891011121314[[#This Row],[SKU]],Tabela24[#All],13,0)</f>
        <v>82.430999999999983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Tabela22567891011121314[[#This Row],[PRODUZIDAS]]*VLOOKUP(Tabela22567891011121314[[#This Row],[SKU]],Tabela24[#All],13,0)</f>
        <v>46.439999999999991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Tabela22567891011121314[[#This Row],[PRODUZIDAS]]*VLOOKUP(Tabela22567891011121314[[#This Row],[SKU]],Tabela24[#All],13,0)</f>
        <v>46.439999999999991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18</v>
      </c>
      <c r="E122" s="2">
        <f>Tabela22567891011121314[[#This Row],[PRODUZIDAS]]*VLOOKUP(Tabela22567891011121314[[#This Row],[SKU]],Tabela24[#All],13,0)</f>
        <v>20.870999999999995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24</v>
      </c>
      <c r="E132" s="2">
        <f>Tabela22567891011121314[[#This Row],[PRODUZIDAS]]*VLOOKUP(Tabela22567891011121314[[#This Row],[SKU]],Tabela24[#All],13,0)</f>
        <v>27.827999999999996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Tabela22567891011121314[[#This Row],[PRODUZIDAS]]*VLOOKUP(Tabela22567891011121314[[#This Row],[SKU]],Tabela24[#All],13,0)</f>
        <v>10.437428571428571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Tabela22567891011121314[[#This Row],[PRODUZIDAS]]*VLOOKUP(Tabela22567891011121314[[#This Row],[SKU]],Tabela24[#All],13,0)</f>
        <v>1.1597142857142857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5</v>
      </c>
      <c r="E153" s="2">
        <f>Tabela22567891011121314[[#This Row],[PRODUZIDAS]]*VLOOKUP(Tabela22567891011121314[[#This Row],[SKU]],Tabela24[#All],13,0)</f>
        <v>5.798571428571428</v>
      </c>
    </row>
    <row r="154" spans="2:5" x14ac:dyDescent="0.25">
      <c r="B154" s="3" t="s">
        <v>298</v>
      </c>
      <c r="C154" s="3" t="s">
        <v>299</v>
      </c>
      <c r="D154" s="1">
        <v>32</v>
      </c>
      <c r="E154" s="2">
        <f>Tabela22567891011121314[[#This Row],[PRODUZIDAS]]*VLOOKUP(Tabela22567891011121314[[#This Row],[SKU]],Tabela24[#All],13,0)</f>
        <v>37.110857142857142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45</v>
      </c>
      <c r="E192" s="2">
        <f>Tabela22567891011121314[[#This Row],[PRODUZIDAS]]*VLOOKUP(Tabela22567891011121314[[#This Row],[SKU]],Tabela24[#All],13,0)</f>
        <v>52.163999999999987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100</v>
      </c>
      <c r="E194" s="2">
        <f>Tabela22567891011121314[[#This Row],[PRODUZIDAS]]*VLOOKUP(Tabela22567891011121314[[#This Row],[SKU]],Tabela24[#All],13,0)</f>
        <v>115.91999999999997</v>
      </c>
    </row>
    <row r="195" spans="2:5" x14ac:dyDescent="0.25">
      <c r="B195" s="3" t="s">
        <v>380</v>
      </c>
      <c r="C195" s="3" t="s">
        <v>381</v>
      </c>
      <c r="D195" s="1">
        <v>9</v>
      </c>
      <c r="E195" s="2">
        <f>Tabela22567891011121314[[#This Row],[PRODUZIDAS]]*VLOOKUP(Tabela22567891011121314[[#This Row],[SKU]],Tabela24[#All],13,0)</f>
        <v>10.432799999999999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108</v>
      </c>
      <c r="E201" s="2">
        <f>Tabela22567891011121314[[#This Row],[PRODUZIDAS]]*VLOOKUP(Tabela22567891011121314[[#This Row],[SKU]],Tabela24[#All],13,0)</f>
        <v>125.19359999999998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76</v>
      </c>
      <c r="E203" s="2">
        <f>Tabela22567891011121314[[#This Row],[PRODUZIDAS]]*VLOOKUP(Tabela22567891011121314[[#This Row],[SKU]],Tabela24[#All],13,0)</f>
        <v>88.121999999999986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Tabela22567891011121314[[#This Row],[PRODUZIDAS]]*VLOOKUP(Tabela22567891011121314[[#This Row],[SKU]],Tabela24[#All],13,0)</f>
        <v>8.2499999999999982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>
        <v>8</v>
      </c>
      <c r="E443" s="2">
        <f>Tabela22567891011121314[[#This Row],[PRODUZIDAS]]*VLOOKUP(Tabela22567891011121314[[#This Row],[SKU]],Tabela24[#All],13,0)</f>
        <v>6.8112000000000004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Tabela22567891011121314[[#This Row],[PRODUZIDAS]]*VLOOKUP(Tabela22567891011121314[[#This Row],[SKU]],Tabela24[#All],13,0)</f>
        <v>6.1649999999999983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>
        <v>8</v>
      </c>
      <c r="E529" s="2">
        <f>Tabela22567891011121314[[#This Row],[PRODUZIDAS]]*VLOOKUP(Tabela22567891011121314[[#This Row],[SKU]],Tabela24[#All],13,0)</f>
        <v>9.8181818181818183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>
        <v>8</v>
      </c>
      <c r="E547" s="2">
        <f>Tabela22567891011121314[[#This Row],[PRODUZIDAS]]*VLOOKUP(Tabela22567891011121314[[#This Row],[SKU]],Tabela24[#All],13,0)</f>
        <v>9.8181818181818183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11</v>
      </c>
      <c r="E593" s="2">
        <f>Tabela22567891011121314[[#This Row],[PRODUZIDAS]]*VLOOKUP(Tabela22567891011121314[[#This Row],[SKU]],Tabela24[#All],13,0)</f>
        <v>12.756857142857143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Tabela22567891011121314[[#This Row],[PRODUZIDAS]]*VLOOKUP(Tabela22567891011121314[[#This Row],[SKU]],Tabela24[#All],13,0)</f>
        <v>4.6388571428571428</v>
      </c>
    </row>
    <row r="605" spans="2:5" x14ac:dyDescent="0.25">
      <c r="B605" s="3" t="s">
        <v>1200</v>
      </c>
      <c r="C605" s="3" t="s">
        <v>1201</v>
      </c>
      <c r="D605" s="1">
        <v>6</v>
      </c>
      <c r="E605" s="2">
        <f>Tabela22567891011121314[[#This Row],[PRODUZIDAS]]*VLOOKUP(Tabela22567891011121314[[#This Row],[SKU]],Tabela24[#All],13,0)</f>
        <v>6.9582857142857142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Tabela22567891011121314[[#This Row],[PRODUZIDAS]]*VLOOKUP(Tabela22567891011121314[[#This Row],[SKU]],Tabela24[#All],13,0)</f>
        <v>3.4791428571428571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58</v>
      </c>
      <c r="E660" s="2">
        <f>Tabela22567891011121314[[#This Row],[PRODUZIDAS]]*VLOOKUP(Tabela22567891011121314[[#This Row],[SKU]],Tabela24[#All],13,0)</f>
        <v>67.263428571428577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>
        <v>70</v>
      </c>
      <c r="E922" s="2">
        <f>Tabela22567891011121314[[#This Row],[PRODUZIDAS]]*VLOOKUP(Tabela22567891011121314[[#This Row],[SKU]],Tabela24[#All],13,0)</f>
        <v>73.785599999999988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279.51431569090033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101</v>
      </c>
      <c r="E11" s="2">
        <f>Tabela2256789101112131415[[#This Row],[PRODUZIDAS]]*VLOOKUP(Tabela2256789101112131415[[#This Row],[SKU]],Tabela24[#All],14,0)</f>
        <v>27.518840579710144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>
        <v>58</v>
      </c>
      <c r="E25" s="2">
        <f>Tabela2256789101112131415[[#This Row],[PRODUZIDAS]]*VLOOKUP(Tabela2256789101112131415[[#This Row],[SKU]],Tabela24[#All],14,0)</f>
        <v>14.936986301369863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120</v>
      </c>
      <c r="E61" s="2">
        <f>Tabela2256789101112131415[[#This Row],[PRODUZIDAS]]*VLOOKUP(Tabela2256789101112131415[[#This Row],[SKU]],Tabela24[#All],14,0)</f>
        <v>30.904109589041095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40</v>
      </c>
      <c r="E68" s="2">
        <f>Tabela2256789101112131415[[#This Row],[PRODUZIDAS]]*VLOOKUP(Tabela2256789101112131415[[#This Row],[SKU]],Tabela24[#All],14,0)</f>
        <v>10.32</v>
      </c>
    </row>
    <row r="69" spans="2:5" x14ac:dyDescent="0.25">
      <c r="B69" s="3" t="s">
        <v>128</v>
      </c>
      <c r="C69" s="3" t="s">
        <v>129</v>
      </c>
      <c r="D69" s="1">
        <v>1</v>
      </c>
      <c r="E69" s="2">
        <f>Tabela2256789101112131415[[#This Row],[PRODUZIDAS]]*VLOOKUP(Tabela2256789101112131415[[#This Row],[SKU]],Tabela24[#All],14,0)</f>
        <v>0.25800000000000001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71</v>
      </c>
      <c r="E74" s="2">
        <f>Tabela2256789101112131415[[#This Row],[PRODUZIDAS]]*VLOOKUP(Tabela2256789101112131415[[#This Row],[SKU]],Tabela24[#All],14,0)</f>
        <v>18.318000000000001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Tabela2256789101112131415[[#This Row],[PRODUZIDAS]]*VLOOKUP(Tabela2256789101112131415[[#This Row],[SKU]],Tabela24[#All],14,0)</f>
        <v>10.32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Tabela2256789101112131415[[#This Row],[PRODUZIDAS]]*VLOOKUP(Tabela2256789101112131415[[#This Row],[SKU]],Tabela24[#All],14,0)</f>
        <v>10.32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18</v>
      </c>
      <c r="E122" s="2">
        <f>Tabela2256789101112131415[[#This Row],[PRODUZIDAS]]*VLOOKUP(Tabela2256789101112131415[[#This Row],[SKU]],Tabela24[#All],14,0)</f>
        <v>4.6379999999999999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24</v>
      </c>
      <c r="E132" s="2">
        <f>Tabela2256789101112131415[[#This Row],[PRODUZIDAS]]*VLOOKUP(Tabela2256789101112131415[[#This Row],[SKU]],Tabela24[#All],14,0)</f>
        <v>6.1839999999999993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Tabela2256789101112131415[[#This Row],[PRODUZIDAS]]*VLOOKUP(Tabela2256789101112131415[[#This Row],[SKU]],Tabela24[#All],14,0)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Tabela2256789101112131415[[#This Row],[PRODUZIDAS]]*VLOOKUP(Tabela2256789101112131415[[#This Row],[SKU]],Tabela24[#All],14,0)</f>
        <v>0.25771428571428573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5</v>
      </c>
      <c r="E153" s="2">
        <f>Tabela2256789101112131415[[#This Row],[PRODUZIDAS]]*VLOOKUP(Tabela2256789101112131415[[#This Row],[SKU]],Tabela24[#All],14,0)</f>
        <v>1.2885714285714287</v>
      </c>
    </row>
    <row r="154" spans="2:5" x14ac:dyDescent="0.25">
      <c r="B154" s="3" t="s">
        <v>298</v>
      </c>
      <c r="C154" s="3" t="s">
        <v>299</v>
      </c>
      <c r="D154" s="1">
        <v>32</v>
      </c>
      <c r="E154" s="2">
        <f>Tabela2256789101112131415[[#This Row],[PRODUZIDAS]]*VLOOKUP(Tabela2256789101112131415[[#This Row],[SKU]],Tabela24[#All],14,0)</f>
        <v>8.2468571428571433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45</v>
      </c>
      <c r="E192" s="2">
        <f>Tabela2256789101112131415[[#This Row],[PRODUZIDAS]]*VLOOKUP(Tabela2256789101112131415[[#This Row],[SKU]],Tabela24[#All],14,0)</f>
        <v>11.592000000000001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100</v>
      </c>
      <c r="E194" s="2">
        <f>Tabela2256789101112131415[[#This Row],[PRODUZIDAS]]*VLOOKUP(Tabela2256789101112131415[[#This Row],[SKU]],Tabela24[#All],14,0)</f>
        <v>25.759999999999998</v>
      </c>
    </row>
    <row r="195" spans="2:5" x14ac:dyDescent="0.25">
      <c r="B195" s="3" t="s">
        <v>380</v>
      </c>
      <c r="C195" s="3" t="s">
        <v>381</v>
      </c>
      <c r="D195" s="1">
        <v>9</v>
      </c>
      <c r="E195" s="2">
        <f>Tabela2256789101112131415[[#This Row],[PRODUZIDAS]]*VLOOKUP(Tabela2256789101112131415[[#This Row],[SKU]],Tabela24[#All],14,0)</f>
        <v>2.3184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108</v>
      </c>
      <c r="E201" s="2">
        <f>Tabela2256789101112131415[[#This Row],[PRODUZIDAS]]*VLOOKUP(Tabela2256789101112131415[[#This Row],[SKU]],Tabela24[#All],14,0)</f>
        <v>27.820799999999998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76</v>
      </c>
      <c r="E203" s="2">
        <f>Tabela2256789101112131415[[#This Row],[PRODUZIDAS]]*VLOOKUP(Tabela2256789101112131415[[#This Row],[SKU]],Tabela24[#All],14,0)</f>
        <v>19.582666666666665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Tabela2256789101112131415[[#This Row],[PRODUZIDAS]]*VLOOKUP(Tabela2256789101112131415[[#This Row],[SKU]],Tabela24[#All],14,0)</f>
        <v>1.8333333333333335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>
        <v>8</v>
      </c>
      <c r="E443" s="2">
        <f>Tabela2256789101112131415[[#This Row],[PRODUZIDAS]]*VLOOKUP(Tabela2256789101112131415[[#This Row],[SKU]],Tabela24[#All],14,0)</f>
        <v>1.5136000000000005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Tabela2256789101112131415[[#This Row],[PRODUZIDAS]]*VLOOKUP(Tabela2256789101112131415[[#This Row],[SKU]],Tabela24[#All],14,0)</f>
        <v>1.3699999999999999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>
        <v>8</v>
      </c>
      <c r="E529" s="2">
        <f>Tabela2256789101112131415[[#This Row],[PRODUZIDAS]]*VLOOKUP(Tabela2256789101112131415[[#This Row],[SKU]],Tabela24[#All],14,0)</f>
        <v>2.1818181818181817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>
        <v>8</v>
      </c>
      <c r="E547" s="2">
        <f>Tabela2256789101112131415[[#This Row],[PRODUZIDAS]]*VLOOKUP(Tabela2256789101112131415[[#This Row],[SKU]],Tabela24[#All],14,0)</f>
        <v>2.1818181818181817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11</v>
      </c>
      <c r="E593" s="2">
        <f>Tabela2256789101112131415[[#This Row],[PRODUZIDAS]]*VLOOKUP(Tabela2256789101112131415[[#This Row],[SKU]],Tabela24[#All],14,0)</f>
        <v>2.834857142857143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>
        <v>4</v>
      </c>
      <c r="E604" s="2">
        <f>Tabela2256789101112131415[[#This Row],[PRODUZIDAS]]*VLOOKUP(Tabela2256789101112131415[[#This Row],[SKU]],Tabela24[#All],14,0)</f>
        <v>1.0308571428571429</v>
      </c>
    </row>
    <row r="605" spans="2:5" x14ac:dyDescent="0.25">
      <c r="B605" s="3" t="s">
        <v>1200</v>
      </c>
      <c r="C605" s="3" t="s">
        <v>1201</v>
      </c>
      <c r="D605" s="1">
        <v>6</v>
      </c>
      <c r="E605" s="2">
        <f>Tabela2256789101112131415[[#This Row],[PRODUZIDAS]]*VLOOKUP(Tabela2256789101112131415[[#This Row],[SKU]],Tabela24[#All],14,0)</f>
        <v>1.5462857142857143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>
        <v>3</v>
      </c>
      <c r="E612" s="2">
        <f>Tabela2256789101112131415[[#This Row],[PRODUZIDAS]]*VLOOKUP(Tabela2256789101112131415[[#This Row],[SKU]],Tabela24[#All],14,0)</f>
        <v>0.77314285714285713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58</v>
      </c>
      <c r="E660" s="2">
        <f>Tabela2256789101112131415[[#This Row],[PRODUZIDAS]]*VLOOKUP(Tabela2256789101112131415[[#This Row],[SKU]],Tabela24[#All],14,0)</f>
        <v>14.947428571428572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>
        <v>70</v>
      </c>
      <c r="E922" s="2">
        <f>Tabela2256789101112131415[[#This Row],[PRODUZIDAS]]*VLOOKUP(Tabela2256789101112131415[[#This Row],[SKU]],Tabela24[#All],14,0)</f>
        <v>16.396799999999999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2025-06-05T12:00:33Z</dcterms:modified>
</cp:coreProperties>
</file>