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747B46EB-AA94-49D1-A076-A6A3A12F4BF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<sst xmlns="http://schemas.openxmlformats.org/spreadsheetml/2006/main" count="26032" uniqueCount="1899">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</sst>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45796</v>
      </c>
      <c r="C2" s="31"/>
      <c r="D2" s="33">
        <f>SUM(Tabela15[VALOR])</f>
        <v>6496.8511649130141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2395.6899878403715</v>
      </c>
      <c r="D7" s="26"/>
      <c r="E7" s="26">
        <f>Tabela15[[#This Row],[VALOR]]-Tabela15[[#This Row],[Custo Setor]]</f>
        <v>2395.6899878403715</v>
      </c>
    </row>
    <row r="8" spans="2:5" x14ac:dyDescent="0.25">
      <c r="B8" t="s">
        <v>1883</v>
      </c>
      <c r="C8" s="21">
        <f t="array" ref="C8">'2 - CORTE VOIL'!G4</f>
        <v>65.309831428571428</v>
      </c>
      <c r="D8" s="26"/>
      <c r="E8" s="26">
        <f>Tabela15[[#This Row],[VALOR]]-Tabela15[[#This Row],[Custo Setor]]</f>
        <v>65.309831428571428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48.734390909090898</v>
      </c>
      <c r="D10" s="26"/>
      <c r="E10" s="26">
        <f>Tabela15[[#This Row],[VALOR]]-Tabela15[[#This Row],[Custo Setor]]</f>
        <v>48.734390909090898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0.81818181818181801</v>
      </c>
      <c r="D12" s="26"/>
      <c r="E12" s="26">
        <f>Tabela15[[#This Row],[VALOR]]-Tabela15[[#This Row],[Custo Setor]]</f>
        <v>0.81818181818181801</v>
      </c>
    </row>
    <row r="13" spans="2:5" x14ac:dyDescent="0.25">
      <c r="B13" t="s">
        <v>1888</v>
      </c>
      <c r="C13" s="21">
        <f t="array" ref="C13">'7 - PALETEIRA'!G4</f>
        <v>476.95072445333108</v>
      </c>
      <c r="D13" s="26"/>
      <c r="E13" s="26">
        <f>Tabela15[[#This Row],[VALOR]]-Tabela15[[#This Row],[Custo Setor]]</f>
        <v>476.95072445333108</v>
      </c>
    </row>
    <row r="14" spans="2:5" x14ac:dyDescent="0.25">
      <c r="B14" t="s">
        <v>1889</v>
      </c>
      <c r="C14" s="21">
        <f>'8 - ACABAMENTO'!G4</f>
        <v>719.63180536316952</v>
      </c>
      <c r="D14" s="26"/>
      <c r="E14" s="26">
        <f>Tabela15[[#This Row],[VALOR]]-Tabela15[[#This Row],[Custo Setor]]</f>
        <v>719.63180536316952</v>
      </c>
    </row>
    <row r="15" spans="2:5" x14ac:dyDescent="0.25">
      <c r="B15" t="s">
        <v>1890</v>
      </c>
      <c r="C15" s="21">
        <f t="array" ref="C15">'9 - FURO'!G4</f>
        <v>618.11612729175522</v>
      </c>
      <c r="D15" s="26"/>
      <c r="E15" s="26">
        <f>Tabela15[[#This Row],[VALOR]]-Tabela15[[#This Row],[Custo Setor]]</f>
        <v>618.11612729175522</v>
      </c>
    </row>
    <row r="16" spans="2:5" x14ac:dyDescent="0.25">
      <c r="B16" t="s">
        <v>1891</v>
      </c>
      <c r="C16" s="21">
        <f t="array" ref="C16">'10 - ILHOS'!G4</f>
        <v>728.35444861905012</v>
      </c>
      <c r="D16" s="26"/>
      <c r="E16" s="26">
        <f>Tabela15[[#This Row],[VALOR]]-Tabela15[[#This Row],[Custo Setor]]</f>
        <v>728.35444861905012</v>
      </c>
    </row>
    <row r="17" spans="2:5" x14ac:dyDescent="0.25">
      <c r="B17" t="s">
        <v>1892</v>
      </c>
      <c r="C17" s="21">
        <f t="array" ref="C17">'11 - DOBRA'!G4</f>
        <v>1180.8373640641303</v>
      </c>
      <c r="D17" s="26"/>
      <c r="E17" s="26">
        <f>Tabela15[[#This Row],[VALOR]]-Tabela15[[#This Row],[Custo Setor]]</f>
        <v>1180.8373640641303</v>
      </c>
    </row>
    <row r="18" spans="2:5" x14ac:dyDescent="0.25">
      <c r="B18" t="s">
        <v>1893</v>
      </c>
      <c r="C18" s="21">
        <f t="array" ref="C18">'12 - EMBALAGEM'!G4</f>
        <v>262.40830312536235</v>
      </c>
      <c r="D18" s="26"/>
      <c r="E18" s="26">
        <f>Tabela15[[#This Row],[VALOR]]-Tabela15[[#This Row],[Custo Setor]]</f>
        <v>262.40830312536235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6496.8511649130141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11" workbookViewId="0">
      <selection activeCell="D930" sqref="D9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2395.6899878403715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>
        <v>50</v>
      </c>
      <c r="E11" s="2">
        <f>Tabela2[[#This Row],[PRODUZIDAS]]*VLOOKUP(Tabela2[[#This Row],[SKU]],Tabela24[#All],3,0)</f>
        <v>23.840579710144926</v>
      </c>
    </row>
    <row r="12" spans="2:9" x14ac:dyDescent="0.25">
      <c r="B12" s="3" t="s">
        <v>14</v>
      </c>
      <c r="C12" s="3" t="s">
        <v>15</v>
      </c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>
        <v>100</v>
      </c>
      <c r="E24" s="2">
        <f>Tabela2[[#This Row],[PRODUZIDAS]]*VLOOKUP(Tabela2[[#This Row],[SKU]],Tabela24[#All],3,0)</f>
        <v>25.753424657534246</v>
      </c>
    </row>
    <row r="25" spans="2:5" x14ac:dyDescent="0.25">
      <c r="B25" s="3" t="s">
        <v>40</v>
      </c>
      <c r="C25" s="3" t="s">
        <v>41</v>
      </c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>
        <v>4</v>
      </c>
      <c r="E27" s="2">
        <f>Tabela2[[#This Row],[PRODUZIDAS]]*VLOOKUP(Tabela2[[#This Row],[SKU]],Tabela24[#All],3,0)</f>
        <v>1.0301369863013699</v>
      </c>
    </row>
    <row r="28" spans="2:5" x14ac:dyDescent="0.25">
      <c r="B28" s="3" t="s">
        <v>46</v>
      </c>
      <c r="C28" s="3" t="s">
        <v>47</v>
      </c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>
        <v>1</v>
      </c>
      <c r="E52" s="2">
        <f>Tabela2[[#This Row],[PRODUZIDAS]]*VLOOKUP(Tabela2[[#This Row],[SKU]],Tabela24[#All],3,0)</f>
        <v>0.27041095890410954</v>
      </c>
    </row>
    <row r="53" spans="2:5" x14ac:dyDescent="0.25">
      <c r="B53" s="3" t="s">
        <v>96</v>
      </c>
      <c r="C53" s="3" t="s">
        <v>97</v>
      </c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>
        <v>200</v>
      </c>
      <c r="E54" s="2">
        <f>Tabela2[[#This Row],[PRODUZIDAS]]*VLOOKUP(Tabela2[[#This Row],[SKU]],Tabela24[#All],3,0)</f>
        <v>54.082191780821908</v>
      </c>
    </row>
    <row r="55" spans="2:5" x14ac:dyDescent="0.25">
      <c r="B55" s="3" t="s">
        <v>100</v>
      </c>
      <c r="C55" s="3" t="s">
        <v>101</v>
      </c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>
        <v>142</v>
      </c>
      <c r="E58" s="2">
        <f>Tabela2[[#This Row],[PRODUZIDAS]]*VLOOKUP(Tabela2[[#This Row],[SKU]],Tabela24[#All],3,0)</f>
        <v>38.398356164383557</v>
      </c>
    </row>
    <row r="59" spans="2:5" x14ac:dyDescent="0.25">
      <c r="B59" s="3" t="s">
        <v>108</v>
      </c>
      <c r="C59" s="3" t="s">
        <v>109</v>
      </c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>
        <v>1</v>
      </c>
      <c r="E63" s="2">
        <f>Tabela2[[#This Row],[PRODUZIDAS]]*VLOOKUP(Tabela2[[#This Row],[SKU]],Tabela24[#All],3,0)</f>
        <v>0.27041095890410954</v>
      </c>
    </row>
    <row r="64" spans="2:5" x14ac:dyDescent="0.25">
      <c r="B64" s="3" t="s">
        <v>118</v>
      </c>
      <c r="C64" s="3" t="s">
        <v>119</v>
      </c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>
        <v>1</v>
      </c>
      <c r="E66" s="2">
        <f>Tabela2[[#This Row],[PRODUZIDAS]]*VLOOKUP(Tabela2[[#This Row],[SKU]],Tabela24[#All],3,0)</f>
        <v>0.27089999999999997</v>
      </c>
    </row>
    <row r="67" spans="2:5" x14ac:dyDescent="0.25">
      <c r="B67" s="3" t="s">
        <v>124</v>
      </c>
      <c r="C67" s="3" t="s">
        <v>125</v>
      </c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>
        <v>250</v>
      </c>
      <c r="E68" s="2">
        <f>Tabela2[[#This Row],[PRODUZIDAS]]*VLOOKUP(Tabela2[[#This Row],[SKU]],Tabela24[#All],3,0)</f>
        <v>67.724999999999994</v>
      </c>
    </row>
    <row r="69" spans="2:5" x14ac:dyDescent="0.25">
      <c r="B69" s="3" t="s">
        <v>128</v>
      </c>
      <c r="C69" s="3" t="s">
        <v>129</v>
      </c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>
        <v>25</v>
      </c>
      <c r="E72" s="2">
        <f>Tabela2[[#This Row],[PRODUZIDAS]]*VLOOKUP(Tabela2[[#This Row],[SKU]],Tabela24[#All],3,0)</f>
        <v>6.7724999999999991</v>
      </c>
    </row>
    <row r="73" spans="2:5" x14ac:dyDescent="0.25">
      <c r="B73" s="3" t="s">
        <v>136</v>
      </c>
      <c r="C73" s="3" t="s">
        <v>137</v>
      </c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>
        <v>2</v>
      </c>
      <c r="E83" s="2">
        <f>Tabela2[[#This Row],[PRODUZIDAS]]*VLOOKUP(Tabela2[[#This Row],[SKU]],Tabela24[#All],3,0)</f>
        <v>0.54179999999999995</v>
      </c>
    </row>
    <row r="84" spans="2:5" x14ac:dyDescent="0.25">
      <c r="B84" s="3" t="s">
        <v>158</v>
      </c>
      <c r="C84" s="3" t="s">
        <v>159</v>
      </c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>
        <v>101</v>
      </c>
      <c r="E86" s="2">
        <f>Tabela2[[#This Row],[PRODUZIDAS]]*VLOOKUP(Tabela2[[#This Row],[SKU]],Tabela24[#All],3,0)</f>
        <v>27.360899999999997</v>
      </c>
    </row>
    <row r="87" spans="2:5" x14ac:dyDescent="0.25">
      <c r="B87" s="3" t="s">
        <v>164</v>
      </c>
      <c r="C87" s="3" t="s">
        <v>165</v>
      </c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>
        <v>2</v>
      </c>
      <c r="E309" s="2">
        <f>Tabela2[[#This Row],[PRODUZIDAS]]*VLOOKUP(Tabela2[[#This Row],[SKU]],Tabela24[#All],3,0)</f>
        <v>1.9090909090909089</v>
      </c>
    </row>
    <row r="310" spans="2:5" x14ac:dyDescent="0.25">
      <c r="B310" s="3" t="s">
        <v>610</v>
      </c>
      <c r="C310" s="3" t="s">
        <v>611</v>
      </c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>
        <v>6681</v>
      </c>
      <c r="E929" s="2">
        <f>Tabela2[[#This Row],[PRODUZIDAS]]*VLOOKUP(Tabela2[[#This Row],[SKU]],Tabela24[#All],3,0)</f>
        <v>2147.4642857142862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45" workbookViewId="0">
      <selection activeCell="D163" sqref="D16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65.309831428571428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</v>
      </c>
      <c r="E110" s="2">
        <f>Tabela225[[#This Row],[PRODUZIDAS]]*VLOOKUP(Tabela225[[#This Row],[SKU]],Tabela24[#All],4,0)</f>
        <v>0.54096</v>
      </c>
    </row>
    <row r="111" spans="2:5" x14ac:dyDescent="0.25">
      <c r="B111" s="3" t="s">
        <v>212</v>
      </c>
      <c r="C111" s="3" t="s">
        <v>213</v>
      </c>
      <c r="D111" s="1">
        <v>2.5</v>
      </c>
      <c r="E111" s="2">
        <f>Tabela225[[#This Row],[PRODUZIDAS]]*VLOOKUP(Tabela225[[#This Row],[SKU]],Tabela24[#All],4,0)</f>
        <v>1.3524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7</v>
      </c>
      <c r="E114" s="2">
        <f>Tabela225[[#This Row],[PRODUZIDAS]]*VLOOKUP(Tabela225[[#This Row],[SKU]],Tabela24[#All],4,0)</f>
        <v>3.7867199999999999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22</v>
      </c>
      <c r="E116" s="2">
        <f>Tabela225[[#This Row],[PRODUZIDAS]]*VLOOKUP(Tabela225[[#This Row],[SKU]],Tabela24[#All],4,0)</f>
        <v>11.901120000000001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Tabela225[[#This Row],[PRODUZIDAS]]*VLOOKUP(Tabela225[[#This Row],[SKU]],Tabela24[#All],4,0)</f>
        <v>0.54096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>
        <v>3</v>
      </c>
      <c r="E138" s="2">
        <f>Tabela225[[#This Row],[PRODUZIDAS]]*VLOOKUP(Tabela225[[#This Row],[SKU]],Tabela24[#All],4,0)</f>
        <v>2.7827999999999995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>
        <v>2</v>
      </c>
      <c r="E150" s="2">
        <f>Tabela225[[#This Row],[PRODUZIDAS]]*VLOOKUP(Tabela225[[#This Row],[SKU]],Tabela24[#All],4,0)</f>
        <v>2.9637142857142855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>
        <v>13.5</v>
      </c>
      <c r="E153" s="2">
        <f>Tabela225[[#This Row],[PRODUZIDAS]]*VLOOKUP(Tabela225[[#This Row],[SKU]],Tabela24[#All],4,0)</f>
        <v>20.005071428571426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>
        <v>1.5</v>
      </c>
      <c r="E162" s="2">
        <f>Tabela225[[#This Row],[PRODUZIDAS]]*VLOOKUP(Tabela225[[#This Row],[SKU]],Tabela24[#All],4,0)</f>
        <v>2.2227857142857141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5.5</v>
      </c>
      <c r="E192" s="2">
        <f>Tabela225[[#This Row],[PRODUZIDAS]]*VLOOKUP(Tabela225[[#This Row],[SKU]],Tabela24[#All],4,0)</f>
        <v>2.9752800000000001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4</v>
      </c>
      <c r="E194" s="2">
        <f>Tabela225[[#This Row],[PRODUZIDAS]]*VLOOKUP(Tabela225[[#This Row],[SKU]],Tabela24[#All],4,0)</f>
        <v>2.16384</v>
      </c>
    </row>
    <row r="195" spans="2:5" x14ac:dyDescent="0.25">
      <c r="B195" s="3" t="s">
        <v>380</v>
      </c>
      <c r="C195" s="3" t="s">
        <v>381</v>
      </c>
      <c r="D195" s="1">
        <v>3.5</v>
      </c>
      <c r="E195" s="2">
        <f>Tabela225[[#This Row],[PRODUZIDAS]]*VLOOKUP(Tabela225[[#This Row],[SKU]],Tabela24[#All],4,0)</f>
        <v>1.8933599999999999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4</v>
      </c>
      <c r="E197" s="2">
        <f>Tabela225[[#This Row],[PRODUZIDAS]]*VLOOKUP(Tabela225[[#This Row],[SKU]],Tabela24[#All],4,0)</f>
        <v>2.16384</v>
      </c>
    </row>
    <row r="198" spans="2:5" x14ac:dyDescent="0.25">
      <c r="B198" s="3" t="s">
        <v>386</v>
      </c>
      <c r="C198" s="3" t="s">
        <v>387</v>
      </c>
      <c r="D198" s="1">
        <v>1</v>
      </c>
      <c r="E198" s="2">
        <f>Tabela225[[#This Row],[PRODUZIDAS]]*VLOOKUP(Tabela225[[#This Row],[SKU]],Tabela24[#All],4,0)</f>
        <v>0.54096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3.5</v>
      </c>
      <c r="E201" s="2">
        <f>Tabela225[[#This Row],[PRODUZIDAS]]*VLOOKUP(Tabela225[[#This Row],[SKU]],Tabela24[#All],4,0)</f>
        <v>1.8933599999999999</v>
      </c>
    </row>
    <row r="202" spans="2:5" x14ac:dyDescent="0.25">
      <c r="B202" s="3" t="s">
        <v>394</v>
      </c>
      <c r="C202" s="3" t="s">
        <v>395</v>
      </c>
      <c r="D202" s="1">
        <v>1</v>
      </c>
      <c r="E202" s="2">
        <f>Tabela225[[#This Row],[PRODUZIDAS]]*VLOOKUP(Tabela225[[#This Row],[SKU]],Tabela24[#All],4,0)</f>
        <v>0.54096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>
        <v>2</v>
      </c>
      <c r="E222" s="2">
        <f>Tabela225[[#This Row],[PRODUZIDAS]]*VLOOKUP(Tabela225[[#This Row],[SKU]],Tabela24[#All],4,0)</f>
        <v>1.8551999999999997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Tabela225[[#This Row],[PRODUZIDAS]]*VLOOKUP(Tabela225[[#This Row],[SKU]],Tabela24[#All],4,0)</f>
        <v>2.9637142857142855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>
        <v>1.5</v>
      </c>
      <c r="E233" s="2">
        <f>Tabela225[[#This Row],[PRODUZIDAS]]*VLOOKUP(Tabela225[[#This Row],[SKU]],Tabela24[#All],4,0)</f>
        <v>2.2227857142857141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05" workbookViewId="0">
      <selection activeCell="D321" sqref="D3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48.734390909090898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21</v>
      </c>
      <c r="E116" s="2">
        <f>Tabela22567[[#This Row],[PRODUZIDAS]]*VLOOKUP(Tabela22567[[#This Row],[SKU]],Tabela24[#All],6,0)</f>
        <v>24.343199999999996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13</v>
      </c>
      <c r="E200" s="2">
        <f>Tabela22567[[#This Row],[PRODUZIDAS]]*VLOOKUP(Tabela22567[[#This Row],[SKU]],Tabela24[#All],6,0)</f>
        <v>15.069599999999998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>
        <v>2</v>
      </c>
      <c r="E313" s="2">
        <f>Tabela22567[[#This Row],[PRODUZIDAS]]*VLOOKUP(Tabela22567[[#This Row],[SKU]],Tabela24[#All],6,0)</f>
        <v>3.4090909090909087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3</v>
      </c>
      <c r="E320" s="2">
        <f>Tabela22567[[#This Row],[PRODUZIDAS]]*VLOOKUP(Tabela22567[[#This Row],[SKU]],Tabela24[#All],6,0)</f>
        <v>5.9124999999999988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97" workbookViewId="0">
      <selection activeCell="D314" sqref="D31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0.81818181818181801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>
        <v>2</v>
      </c>
      <c r="E313" s="2">
        <f>Tabela2256789[[#This Row],[PRODUZIDAS]]*VLOOKUP(Tabela2256789[[#This Row],[SKU]],Tabela24[#All],8,0)</f>
        <v>0.81818181818181801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6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476.95072445333108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60</v>
      </c>
      <c r="E11" s="2">
        <f>Tabela225678910[[#This Row],[PRODUZIDAS]]*VLOOKUP(Tabela225678910[[#This Row],[SKU]],Tabela24[#All],9,0)</f>
        <v>24.521739130434778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>
        <v>1</v>
      </c>
      <c r="E45" s="2">
        <f>Tabela225678910[[#This Row],[PRODUZIDAS]]*VLOOKUP(Tabela225678910[[#This Row],[SKU]],Tabela24[#All],9,0)</f>
        <v>0.66958904109589046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22.5</v>
      </c>
      <c r="E58" s="2">
        <f>Tabela225678910[[#This Row],[PRODUZIDAS]]*VLOOKUP(Tabela225678910[[#This Row],[SKU]],Tabela24[#All],9,0)</f>
        <v>15.065753424657535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Tabela225678910[[#This Row],[PRODUZIDAS]]*VLOOKUP(Tabela225678910[[#This Row],[SKU]],Tabela24[#All],9,0)</f>
        <v>22.058999999999994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>
        <v>25</v>
      </c>
      <c r="E115" s="2">
        <f>Tabela225678910[[#This Row],[PRODUZIDAS]]*VLOOKUP(Tabela225678910[[#This Row],[SKU]],Tabela24[#All],9,0)</f>
        <v>16.100000000000001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43.5</v>
      </c>
      <c r="E144" s="2">
        <f>Tabela225678910[[#This Row],[PRODUZIDAS]]*VLOOKUP(Tabela225678910[[#This Row],[SKU]],Tabela24[#All],9,0)</f>
        <v>44.842285714285715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144</v>
      </c>
      <c r="E192" s="2">
        <f>Tabela225678910[[#This Row],[PRODUZIDAS]]*VLOOKUP(Tabela225678910[[#This Row],[SKU]],Tabela24[#All],9,0)</f>
        <v>92.736000000000004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>
        <v>2</v>
      </c>
      <c r="E309" s="2">
        <f>Tabela225678910[[#This Row],[PRODUZIDAS]]*VLOOKUP(Tabela225678910[[#This Row],[SKU]],Tabela24[#All],9,0)</f>
        <v>1.4999999999999998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>
        <v>15</v>
      </c>
      <c r="E562" s="2">
        <f>Tabela225678910[[#This Row],[PRODUZIDAS]]*VLOOKUP(Tabela225678910[[#This Row],[SKU]],Tabela24[#All],9,0)</f>
        <v>9.66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130</v>
      </c>
      <c r="E627" s="2">
        <f>Tabela225678910[[#This Row],[PRODUZIDAS]]*VLOOKUP(Tabela225678910[[#This Row],[SKU]],Tabela24[#All],9,0)</f>
        <v>83.72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>
        <v>110</v>
      </c>
      <c r="E634" s="2">
        <f>Tabela225678910[[#This Row],[PRODUZIDAS]]*VLOOKUP(Tabela225678910[[#This Row],[SKU]],Tabela24[#All],9,0)</f>
        <v>70.84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>
        <v>30</v>
      </c>
      <c r="E642" s="2">
        <f>Tabela225678910[[#This Row],[PRODUZIDAS]]*VLOOKUP(Tabela225678910[[#This Row],[SKU]],Tabela24[#All],9,0)</f>
        <v>28.987499999999997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50</v>
      </c>
      <c r="E662" s="2">
        <f>Tabela225678910[[#This Row],[PRODUZIDAS]]*VLOOKUP(Tabela225678910[[#This Row],[SKU]],Tabela24[#All],9,0)</f>
        <v>51.542857142857144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7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719.63180536316952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60</v>
      </c>
      <c r="E11" s="2">
        <f>Tabela22567891011[[#This Row],[PRODUZIDAS]]*VLOOKUP(Tabela22567891011[[#This Row],[SKU]],Tabela24[#All],10,0)</f>
        <v>24.521739130434778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95</v>
      </c>
      <c r="E13" s="2">
        <f>Tabela22567891011[[#This Row],[PRODUZIDAS]]*VLOOKUP(Tabela22567891011[[#This Row],[SKU]],Tabela24[#All],10,0)</f>
        <v>38.826086956521728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113</v>
      </c>
      <c r="E19" s="2">
        <f>Tabela22567891011[[#This Row],[PRODUZIDAS]]*VLOOKUP(Tabela22567891011[[#This Row],[SKU]],Tabela24[#All],10,0)</f>
        <v>46.182608695652164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>
        <v>1</v>
      </c>
      <c r="E45" s="2">
        <f>Tabela22567891011[[#This Row],[PRODUZIDAS]]*VLOOKUP(Tabela22567891011[[#This Row],[SKU]],Tabela24[#All],10,0)</f>
        <v>0.73397260273972587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21</v>
      </c>
      <c r="E58" s="2">
        <f>Tabela22567891011[[#This Row],[PRODUZIDAS]]*VLOOKUP(Tabela22567891011[[#This Row],[SKU]],Tabela24[#All],10,0)</f>
        <v>15.413424657534243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66.5</v>
      </c>
      <c r="E60" s="2">
        <f>Tabela22567891011[[#This Row],[PRODUZIDAS]]*VLOOKUP(Tabela22567891011[[#This Row],[SKU]],Tabela24[#All],10,0)</f>
        <v>48.809178082191771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34.5</v>
      </c>
      <c r="E68" s="2">
        <f>Tabela22567891011[[#This Row],[PRODUZIDAS]]*VLOOKUP(Tabela22567891011[[#This Row],[SKU]],Tabela24[#All],10,0)</f>
        <v>27.593099999999996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22</v>
      </c>
      <c r="E75" s="2">
        <f>Tabela22567891011[[#This Row],[PRODUZIDAS]]*VLOOKUP(Tabela22567891011[[#This Row],[SKU]],Tabela24[#All],10,0)</f>
        <v>17.595599999999997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>
        <v>20</v>
      </c>
      <c r="E97" s="2">
        <f>Tabela22567891011[[#This Row],[PRODUZIDAS]]*VLOOKUP(Tabela22567891011[[#This Row],[SKU]],Tabela24[#All],10,0)</f>
        <v>15.995999999999997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50.5</v>
      </c>
      <c r="E122" s="2">
        <f>Tabela22567891011[[#This Row],[PRODUZIDAS]]*VLOOKUP(Tabela22567891011[[#This Row],[SKU]],Tabela24[#All],10,0)</f>
        <v>45.542583333333326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59</v>
      </c>
      <c r="E132" s="2">
        <f>Tabela22567891011[[#This Row],[PRODUZIDAS]]*VLOOKUP(Tabela22567891011[[#This Row],[SKU]],Tabela24[#All],10,0)</f>
        <v>53.208166666666656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50</v>
      </c>
      <c r="E144" s="2">
        <f>Tabela22567891011[[#This Row],[PRODUZIDAS]]*VLOOKUP(Tabela22567891011[[#This Row],[SKU]],Tabela24[#All],10,0)</f>
        <v>57.985714285714288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64</v>
      </c>
      <c r="E146" s="2">
        <f>Tabela22567891011[[#This Row],[PRODUZIDAS]]*VLOOKUP(Tabela22567891011[[#This Row],[SKU]],Tabela24[#All],10,0)</f>
        <v>74.221714285714285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70.5</v>
      </c>
      <c r="E192" s="2">
        <f>Tabela22567891011[[#This Row],[PRODUZIDAS]]*VLOOKUP(Tabela22567891011[[#This Row],[SKU]],Tabela24[#All],10,0)</f>
        <v>45.402000000000001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75</v>
      </c>
      <c r="E194" s="2">
        <f>Tabela22567891011[[#This Row],[PRODUZIDAS]]*VLOOKUP(Tabela22567891011[[#This Row],[SKU]],Tabela24[#All],10,0)</f>
        <v>48.300000000000004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31.5</v>
      </c>
      <c r="E211" s="2">
        <f>Tabela22567891011[[#This Row],[PRODUZIDAS]]*VLOOKUP(Tabela22567891011[[#This Row],[SKU]],Tabela24[#All],10,0)</f>
        <v>28.407749999999993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56</v>
      </c>
      <c r="E231" s="2">
        <f>Tabela22567891011[[#This Row],[PRODUZIDAS]]*VLOOKUP(Tabela22567891011[[#This Row],[SKU]],Tabela24[#All],10,0)</f>
        <v>64.944000000000003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>
        <v>15</v>
      </c>
      <c r="E562" s="2">
        <f>Tabela22567891011[[#This Row],[PRODUZIDAS]]*VLOOKUP(Tabela22567891011[[#This Row],[SKU]],Tabela24[#All],10,0)</f>
        <v>9.66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11</v>
      </c>
      <c r="E569" s="2">
        <f>Tabela22567891011[[#This Row],[PRODUZIDAS]]*VLOOKUP(Tabela22567891011[[#This Row],[SKU]],Tabela24[#All],10,0)</f>
        <v>9.920166666666665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62</v>
      </c>
      <c r="E627" s="2">
        <f>Tabela22567891011[[#This Row],[PRODUZIDAS]]*VLOOKUP(Tabela22567891011[[#This Row],[SKU]],Tabela24[#All],10,0)</f>
        <v>39.928000000000004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10</v>
      </c>
      <c r="E630" s="2">
        <f>Tabela22567891011[[#This Row],[PRODUZIDAS]]*VLOOKUP(Tabela22567891011[[#This Row],[SKU]],Tabela24[#All],10,0)</f>
        <v>6.44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2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618.11612729175522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60</v>
      </c>
      <c r="E11" s="2">
        <f>Tabela2256789101112[[#This Row],[PRODUZIDAS]]*VLOOKUP(Tabela2256789101112[[#This Row],[SKU]],Tabela24[#All],11,0)</f>
        <v>44.95652173913043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235</v>
      </c>
      <c r="E15" s="2">
        <f>Tabela2256789101112[[#This Row],[PRODUZIDAS]]*VLOOKUP(Tabela2256789101112[[#This Row],[SKU]],Tabela24[#All],11,0)</f>
        <v>176.07971014492753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2</v>
      </c>
      <c r="E44" s="2">
        <f>Tabela2256789101112[[#This Row],[PRODUZIDAS]]*VLOOKUP(Tabela2256789101112[[#This Row],[SKU]],Tabela24[#All],11,0)</f>
        <v>1.1589041095890409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45</v>
      </c>
      <c r="E46" s="2">
        <f>Tabela2256789101112[[#This Row],[PRODUZIDAS]]*VLOOKUP(Tabela2256789101112[[#This Row],[SKU]],Tabela24[#All],11,0)</f>
        <v>26.075342465753419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1</v>
      </c>
      <c r="E48" s="2">
        <f>Tabela2256789101112[[#This Row],[PRODUZIDAS]]*VLOOKUP(Tabela2256789101112[[#This Row],[SKU]],Tabela24[#All],11,0)</f>
        <v>0.57945205479452044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Tabela2256789101112[[#This Row],[PRODUZIDAS]]*VLOOKUP(Tabela2256789101112[[#This Row],[SKU]],Tabela24[#All],11,0)</f>
        <v>5.7945205479452042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21</v>
      </c>
      <c r="E58" s="2">
        <f>Tabela2256789101112[[#This Row],[PRODUZIDAS]]*VLOOKUP(Tabela2256789101112[[#This Row],[SKU]],Tabela24[#All],11,0)</f>
        <v>12.168493150684929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11</v>
      </c>
      <c r="E62" s="2">
        <f>Tabela2256789101112[[#This Row],[PRODUZIDAS]]*VLOOKUP(Tabela2256789101112[[#This Row],[SKU]],Tabela24[#All],11,0)</f>
        <v>6.373972602739725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>
        <v>19</v>
      </c>
      <c r="E97" s="2">
        <f>Tabela2256789101112[[#This Row],[PRODUZIDAS]]*VLOOKUP(Tabela2256789101112[[#This Row],[SKU]],Tabela24[#All],11,0)</f>
        <v>15.931499999999998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51</v>
      </c>
      <c r="E122" s="2">
        <f>Tabela2256789101112[[#This Row],[PRODUZIDAS]]*VLOOKUP(Tabela2256789101112[[#This Row],[SKU]],Tabela24[#All],11,0)</f>
        <v>36.137749999999997</v>
      </c>
    </row>
    <row r="123" spans="2:5" x14ac:dyDescent="0.25">
      <c r="B123" s="3" t="s">
        <v>236</v>
      </c>
      <c r="C123" s="3" t="s">
        <v>237</v>
      </c>
      <c r="D123" s="1">
        <v>36</v>
      </c>
      <c r="E123" s="2">
        <f>Tabela2256789101112[[#This Row],[PRODUZIDAS]]*VLOOKUP(Tabela2256789101112[[#This Row],[SKU]],Tabela24[#All],11,0)</f>
        <v>25.508999999999997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26.5</v>
      </c>
      <c r="E128" s="2">
        <f>Tabela2256789101112[[#This Row],[PRODUZIDAS]]*VLOOKUP(Tabela2256789101112[[#This Row],[SKU]],Tabela24[#All],11,0)</f>
        <v>18.777458333333332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120.5</v>
      </c>
      <c r="E132" s="2">
        <f>Tabela2256789101112[[#This Row],[PRODUZIDAS]]*VLOOKUP(Tabela2256789101112[[#This Row],[SKU]],Tabela24[#All],11,0)</f>
        <v>85.384291666666655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>
        <v>1</v>
      </c>
      <c r="E135" s="2">
        <f>Tabela2256789101112[[#This Row],[PRODUZIDAS]]*VLOOKUP(Tabela2256789101112[[#This Row],[SKU]],Tabela24[#All],11,0)</f>
        <v>0.70858333333333323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20</v>
      </c>
      <c r="E144" s="2">
        <f>Tabela2256789101112[[#This Row],[PRODUZIDAS]]*VLOOKUP(Tabela2256789101112[[#This Row],[SKU]],Tabela24[#All],11,0)</f>
        <v>15.462857142857143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40</v>
      </c>
      <c r="E192" s="2">
        <f>Tabela2256789101112[[#This Row],[PRODUZIDAS]]*VLOOKUP(Tabela2256789101112[[#This Row],[SKU]],Tabela24[#All],11,0)</f>
        <v>26.275200000000002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>
        <v>4</v>
      </c>
      <c r="E196" s="2">
        <f>Tabela2256789101112[[#This Row],[PRODUZIDAS]]*VLOOKUP(Tabela2256789101112[[#This Row],[SKU]],Tabela24[#All],11,0)</f>
        <v>2.6275200000000001</v>
      </c>
    </row>
    <row r="197" spans="2:5" x14ac:dyDescent="0.25">
      <c r="B197" s="3" t="s">
        <v>384</v>
      </c>
      <c r="C197" s="3" t="s">
        <v>385</v>
      </c>
      <c r="D197" s="1">
        <v>7.5</v>
      </c>
      <c r="E197" s="2">
        <f>Tabela2256789101112[[#This Row],[PRODUZIDAS]]*VLOOKUP(Tabela2256789101112[[#This Row],[SKU]],Tabela24[#All],11,0)</f>
        <v>4.9266000000000005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22</v>
      </c>
      <c r="E211" s="2">
        <f>Tabela2256789101112[[#This Row],[PRODUZIDAS]]*VLOOKUP(Tabela2256789101112[[#This Row],[SKU]],Tabela24[#All],11,0)</f>
        <v>15.588833333333332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Tabela2256789101112[[#This Row],[PRODUZIDAS]]*VLOOKUP(Tabela2256789101112[[#This Row],[SKU]],Tabela24[#All],11,0)</f>
        <v>3.4249999999999989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>
        <v>15</v>
      </c>
      <c r="E562" s="2">
        <f>Tabela2256789101112[[#This Row],[PRODUZIDAS]]*VLOOKUP(Tabela2256789101112[[#This Row],[SKU]],Tabela24[#All],11,0)</f>
        <v>9.8532000000000011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6.5</v>
      </c>
      <c r="E581" s="2">
        <f>Tabela2256789101112[[#This Row],[PRODUZIDAS]]*VLOOKUP(Tabela2256789101112[[#This Row],[SKU]],Tabela24[#All],11,0)</f>
        <v>4.6057916666666658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62.5</v>
      </c>
      <c r="E638" s="2">
        <f>Tabela2256789101112[[#This Row],[PRODUZIDAS]]*VLOOKUP(Tabela2256789101112[[#This Row],[SKU]],Tabela24[#All],11,0)</f>
        <v>44.286458333333329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>
        <v>50</v>
      </c>
      <c r="E644" s="2">
        <f>Tabela2256789101112[[#This Row],[PRODUZIDAS]]*VLOOKUP(Tabela2256789101112[[#This Row],[SKU]],Tabela24[#All],11,0)</f>
        <v>35.42916666666666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728.35444861905012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60</v>
      </c>
      <c r="E11" s="2">
        <f>Tabela225678910111213[[#This Row],[PRODUZIDAS]]*VLOOKUP(Tabela225678910111213[[#This Row],[SKU]],Tabela24[#All],12,0)</f>
        <v>69.478260869565219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179.5</v>
      </c>
      <c r="E15" s="2">
        <f>Tabela225678910111213[[#This Row],[PRODUZIDAS]]*VLOOKUP(Tabela225678910111213[[#This Row],[SKU]],Tabela24[#All],12,0)</f>
        <v>207.85579710144927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31.5</v>
      </c>
      <c r="E19" s="2">
        <f>Tabela225678910111213[[#This Row],[PRODUZIDAS]]*VLOOKUP(Tabela225678910111213[[#This Row],[SKU]],Tabela24[#All],12,0)</f>
        <v>36.476086956521733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21</v>
      </c>
      <c r="E44" s="2">
        <f>Tabela225678910111213[[#This Row],[PRODUZIDAS]]*VLOOKUP(Tabela225678910111213[[#This Row],[SKU]],Tabela24[#All],12,0)</f>
        <v>21.632876712328766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Tabela225678910111213[[#This Row],[PRODUZIDAS]]*VLOOKUP(Tabela225678910111213[[#This Row],[SKU]],Tabela24[#All],12,0)</f>
        <v>11.331506849315069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2.5</v>
      </c>
      <c r="E69" s="2">
        <f>Tabela225678910111213[[#This Row],[PRODUZIDAS]]*VLOOKUP(Tabela225678910111213[[#This Row],[SKU]],Tabela24[#All],12,0)</f>
        <v>2.7412499999999995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120</v>
      </c>
      <c r="E144" s="2">
        <f>Tabela225678910111213[[#This Row],[PRODUZIDAS]]*VLOOKUP(Tabela225678910111213[[#This Row],[SKU]],Tabela24[#All],12,0)</f>
        <v>131.43428571428569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25</v>
      </c>
      <c r="E152" s="2">
        <f>Tabela225678910111213[[#This Row],[PRODUZIDAS]]*VLOOKUP(Tabela225678910111213[[#This Row],[SKU]],Tabela24[#All],12,0)</f>
        <v>27.382142857142856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30</v>
      </c>
      <c r="E194" s="2">
        <f>Tabela225678910111213[[#This Row],[PRODUZIDAS]]*VLOOKUP(Tabela225678910111213[[#This Row],[SKU]],Tabela24[#All],12,0)</f>
        <v>32.843999999999994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>
        <v>4</v>
      </c>
      <c r="E196" s="2">
        <f>Tabela225678910111213[[#This Row],[PRODUZIDAS]]*VLOOKUP(Tabela225678910111213[[#This Row],[SKU]],Tabela24[#All],12,0)</f>
        <v>4.3791999999999991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>
        <v>18</v>
      </c>
      <c r="E199" s="2">
        <f>Tabela225678910111213[[#This Row],[PRODUZIDAS]]*VLOOKUP(Tabela225678910111213[[#This Row],[SKU]],Tabela24[#All],12,0)</f>
        <v>19.706399999999995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59.5</v>
      </c>
      <c r="E201" s="2">
        <f>Tabela225678910111213[[#This Row],[PRODUZIDAS]]*VLOOKUP(Tabela225678910111213[[#This Row],[SKU]],Tabela24[#All],12,0)</f>
        <v>65.140599999999992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15</v>
      </c>
      <c r="E211" s="2">
        <f>Tabela225678910111213[[#This Row],[PRODUZIDAS]]*VLOOKUP(Tabela225678910111213[[#This Row],[SKU]],Tabela24[#All],12,0)</f>
        <v>13.527499999999998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>
        <v>2</v>
      </c>
      <c r="E309" s="2">
        <f>Tabela225678910111213[[#This Row],[PRODUZIDAS]]*VLOOKUP(Tabela225678910111213[[#This Row],[SKU]],Tabela24[#All],12,0)</f>
        <v>1.7727272727272727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Tabela225678910111213[[#This Row],[PRODUZIDAS]]*VLOOKUP(Tabela225678910111213[[#This Row],[SKU]],Tabela24[#All],12,0)</f>
        <v>6.3607142857142849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>
        <v>3</v>
      </c>
      <c r="E443" s="2">
        <f>Tabela225678910111213[[#This Row],[PRODUZIDAS]]*VLOOKUP(Tabela225678910111213[[#This Row],[SKU]],Tabela24[#All],12,0)</f>
        <v>1.8447000000000005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15</v>
      </c>
      <c r="E557" s="2">
        <f>Tabela225678910111213[[#This Row],[PRODUZIDAS]]*VLOOKUP(Tabela225678910111213[[#This Row],[SKU]],Tabela24[#All],12,0)</f>
        <v>16.421999999999997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53</v>
      </c>
      <c r="E627" s="2">
        <f>Tabela225678910111213[[#This Row],[PRODUZIDAS]]*VLOOKUP(Tabela225678910111213[[#This Row],[SKU]],Tabela24[#All],12,0)</f>
        <v>58.024399999999986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1180.8373640641303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8</v>
      </c>
      <c r="E11" s="2">
        <f>Tabela22567891011121314[[#This Row],[PRODUZIDAS]]*VLOOKUP(Tabela22567891011121314[[#This Row],[SKU]],Tabela24[#All],13,0)</f>
        <v>9.8086956521739133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116</v>
      </c>
      <c r="E15" s="2">
        <f>Tabela22567891011121314[[#This Row],[PRODUZIDAS]]*VLOOKUP(Tabela22567891011121314[[#This Row],[SKU]],Tabela24[#All],13,0)</f>
        <v>142.22608695652175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231</v>
      </c>
      <c r="E29" s="2">
        <f>Tabela22567891011121314[[#This Row],[PRODUZIDAS]]*VLOOKUP(Tabela22567891011121314[[#This Row],[SKU]],Tabela24[#All],13,0)</f>
        <v>267.70684931506844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>
        <v>10</v>
      </c>
      <c r="E45" s="2">
        <f>Tabela22567891011121314[[#This Row],[PRODUZIDAS]]*VLOOKUP(Tabela22567891011121314[[#This Row],[SKU]],Tabela24[#All],13,0)</f>
        <v>11.589041095890408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84</v>
      </c>
      <c r="E58" s="2">
        <f>Tabela22567891011121314[[#This Row],[PRODUZIDAS]]*VLOOKUP(Tabela22567891011121314[[#This Row],[SKU]],Tabela24[#All],13,0)</f>
        <v>97.347945205479434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45</v>
      </c>
      <c r="E122" s="2">
        <f>Tabela22567891011121314[[#This Row],[PRODUZIDAS]]*VLOOKUP(Tabela22567891011121314[[#This Row],[SKU]],Tabela24[#All],13,0)</f>
        <v>52.177499999999988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105</v>
      </c>
      <c r="E144" s="2">
        <f>Tabela22567891011121314[[#This Row],[PRODUZIDAS]]*VLOOKUP(Tabela22567891011121314[[#This Row],[SKU]],Tabela24[#All],13,0)</f>
        <v>121.77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5</v>
      </c>
      <c r="E150" s="2">
        <f>Tabela22567891011121314[[#This Row],[PRODUZIDAS]]*VLOOKUP(Tabela22567891011121314[[#This Row],[SKU]],Tabela24[#All],13,0)</f>
        <v>5.798571428571428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>
        <v>1</v>
      </c>
      <c r="E166" s="2">
        <f>Tabela22567891011121314[[#This Row],[PRODUZIDAS]]*VLOOKUP(Tabela22567891011121314[[#This Row],[SKU]],Tabela24[#All],13,0)</f>
        <v>1.1597142857142857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>
        <v>9</v>
      </c>
      <c r="E196" s="2">
        <f>Tabela22567891011121314[[#This Row],[PRODUZIDAS]]*VLOOKUP(Tabela22567891011121314[[#This Row],[SKU]],Tabela24[#All],13,0)</f>
        <v>10.432799999999999</v>
      </c>
    </row>
    <row r="197" spans="2:5" x14ac:dyDescent="0.25">
      <c r="B197" s="3" t="s">
        <v>384</v>
      </c>
      <c r="C197" s="3" t="s">
        <v>385</v>
      </c>
      <c r="D197" s="1">
        <v>151</v>
      </c>
      <c r="E197" s="2">
        <f>Tabela22567891011121314[[#This Row],[PRODUZIDAS]]*VLOOKUP(Tabela22567891011121314[[#This Row],[SKU]],Tabela24[#All],13,0)</f>
        <v>175.03919999999997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>
        <v>17</v>
      </c>
      <c r="E199" s="2">
        <f>Tabela22567891011121314[[#This Row],[PRODUZIDAS]]*VLOOKUP(Tabela22567891011121314[[#This Row],[SKU]],Tabela24[#All],13,0)</f>
        <v>19.706399999999995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85</v>
      </c>
      <c r="E201" s="2">
        <f>Tabela22567891011121314[[#This Row],[PRODUZIDAS]]*VLOOKUP(Tabela22567891011121314[[#This Row],[SKU]],Tabela24[#All],13,0)</f>
        <v>98.531999999999982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Tabela22567891011121314[[#This Row],[PRODUZIDAS]]*VLOOKUP(Tabela22567891011121314[[#This Row],[SKU]],Tabela24[#All],13,0)</f>
        <v>9.275999999999998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Tabela22567891011121314[[#This Row],[PRODUZIDAS]]*VLOOKUP(Tabela22567891011121314[[#This Row],[SKU]],Tabela24[#All],13,0)</f>
        <v>1.1594999999999998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>
        <v>1</v>
      </c>
      <c r="E207" s="2">
        <f>Tabela22567891011121314[[#This Row],[PRODUZIDAS]]*VLOOKUP(Tabela22567891011121314[[#This Row],[SKU]],Tabela24[#All],13,0)</f>
        <v>1.1633779264214046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>
        <v>1</v>
      </c>
      <c r="E209" s="2">
        <f>Tabela22567891011121314[[#This Row],[PRODUZIDAS]]*VLOOKUP(Tabela22567891011121314[[#This Row],[SKU]],Tabela24[#All],13,0)</f>
        <v>1.1594999999999998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14</v>
      </c>
      <c r="E211" s="2">
        <f>Tabela22567891011121314[[#This Row],[PRODUZIDAS]]*VLOOKUP(Tabela22567891011121314[[#This Row],[SKU]],Tabela24[#All],13,0)</f>
        <v>16.232999999999997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5</v>
      </c>
      <c r="E232" s="2">
        <f>Tabela22567891011121314[[#This Row],[PRODUZIDAS]]*VLOOKUP(Tabela22567891011121314[[#This Row],[SKU]],Tabela24[#All],13,0)</f>
        <v>5.798571428571428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>
        <v>1</v>
      </c>
      <c r="E237" s="2">
        <f>Tabela22567891011121314[[#This Row],[PRODUZIDAS]]*VLOOKUP(Tabela22567891011121314[[#This Row],[SKU]],Tabela24[#All],13,0)</f>
        <v>1.1597142857142857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>
        <v>7</v>
      </c>
      <c r="E259" s="2">
        <f>Tabela22567891011121314[[#This Row],[PRODUZIDAS]]*VLOOKUP(Tabela22567891011121314[[#This Row],[SKU]],Tabela24[#All],13,0)</f>
        <v>7.9226341463414638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>
        <v>12</v>
      </c>
      <c r="E266" s="2">
        <f>Tabela22567891011121314[[#This Row],[PRODUZIDAS]]*VLOOKUP(Tabela22567891011121314[[#This Row],[SKU]],Tabela24[#All],13,0)</f>
        <v>13.921199999999999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>
        <v>4</v>
      </c>
      <c r="E309" s="2">
        <f>Tabela22567891011121314[[#This Row],[PRODUZIDAS]]*VLOOKUP(Tabela22567891011121314[[#This Row],[SKU]],Tabela24[#All],13,0)</f>
        <v>4.9090909090909092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>
        <v>2</v>
      </c>
      <c r="E447" s="2">
        <f>Tabela22567891011121314[[#This Row],[PRODUZIDAS]]*VLOOKUP(Tabela22567891011121314[[#This Row],[SKU]],Tabela24[#All],13,0)</f>
        <v>1.7028000000000001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>
        <v>15</v>
      </c>
      <c r="E511" s="2">
        <f>Tabela22567891011121314[[#This Row],[PRODUZIDAS]]*VLOOKUP(Tabela22567891011121314[[#This Row],[SKU]],Tabela24[#All],13,0)</f>
        <v>18.494999999999994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33</v>
      </c>
      <c r="E627" s="2">
        <f>Tabela22567891011121314[[#This Row],[PRODUZIDAS]]*VLOOKUP(Tabela22567891011121314[[#This Row],[SKU]],Tabela24[#All],13,0)</f>
        <v>38.253599999999992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40</v>
      </c>
      <c r="E657" s="2">
        <f>Tabela22567891011121314[[#This Row],[PRODUZIDAS]]*VLOOKUP(Tabela22567891011121314[[#This Row],[SKU]],Tabela24[#All],13,0)</f>
        <v>46.388571428571424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262.40830312536235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8</v>
      </c>
      <c r="E11" s="2">
        <f>Tabela2256789101112131415[[#This Row],[PRODUZIDAS]]*VLOOKUP(Tabela2256789101112131415[[#This Row],[SKU]],Tabela24[#All],14,0)</f>
        <v>2.1797101449275362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116</v>
      </c>
      <c r="E15" s="2">
        <f>Tabela2256789101112131415[[#This Row],[PRODUZIDAS]]*VLOOKUP(Tabela2256789101112131415[[#This Row],[SKU]],Tabela24[#All],14,0)</f>
        <v>31.605797101449276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231</v>
      </c>
      <c r="E29" s="2">
        <f>Tabela2256789101112131415[[#This Row],[PRODUZIDAS]]*VLOOKUP(Tabela2256789101112131415[[#This Row],[SKU]],Tabela24[#All],14,0)</f>
        <v>59.490410958904107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>
        <v>10</v>
      </c>
      <c r="E45" s="2">
        <f>Tabela2256789101112131415[[#This Row],[PRODUZIDAS]]*VLOOKUP(Tabela2256789101112131415[[#This Row],[SKU]],Tabela24[#All],14,0)</f>
        <v>2.5753424657534247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84</v>
      </c>
      <c r="E58" s="2">
        <f>Tabela2256789101112131415[[#This Row],[PRODUZIDAS]]*VLOOKUP(Tabela2256789101112131415[[#This Row],[SKU]],Tabela24[#All],14,0)</f>
        <v>21.632876712328766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45</v>
      </c>
      <c r="E122" s="2">
        <f>Tabela2256789101112131415[[#This Row],[PRODUZIDAS]]*VLOOKUP(Tabela2256789101112131415[[#This Row],[SKU]],Tabela24[#All],14,0)</f>
        <v>11.594999999999999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105</v>
      </c>
      <c r="E144" s="2">
        <f>Tabela2256789101112131415[[#This Row],[PRODUZIDAS]]*VLOOKUP(Tabela2256789101112131415[[#This Row],[SKU]],Tabela24[#All],14,0)</f>
        <v>27.060000000000002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5</v>
      </c>
      <c r="E150" s="2">
        <f>Tabela2256789101112131415[[#This Row],[PRODUZIDAS]]*VLOOKUP(Tabela2256789101112131415[[#This Row],[SKU]],Tabela24[#All],14,0)</f>
        <v>1.2885714285714287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>
        <v>1</v>
      </c>
      <c r="E166" s="2">
        <f>Tabela2256789101112131415[[#This Row],[PRODUZIDAS]]*VLOOKUP(Tabela2256789101112131415[[#This Row],[SKU]],Tabela24[#All],14,0)</f>
        <v>0.25771428571428573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>
        <v>9</v>
      </c>
      <c r="E196" s="2">
        <f>Tabela2256789101112131415[[#This Row],[PRODUZIDAS]]*VLOOKUP(Tabela2256789101112131415[[#This Row],[SKU]],Tabela24[#All],14,0)</f>
        <v>2.3184</v>
      </c>
    </row>
    <row r="197" spans="2:5" x14ac:dyDescent="0.25">
      <c r="B197" s="3" t="s">
        <v>384</v>
      </c>
      <c r="C197" s="3" t="s">
        <v>385</v>
      </c>
      <c r="D197" s="1">
        <v>151</v>
      </c>
      <c r="E197" s="2">
        <f>Tabela2256789101112131415[[#This Row],[PRODUZIDAS]]*VLOOKUP(Tabela2256789101112131415[[#This Row],[SKU]],Tabela24[#All],14,0)</f>
        <v>38.897599999999997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>
        <v>17</v>
      </c>
      <c r="E199" s="2">
        <f>Tabela2256789101112131415[[#This Row],[PRODUZIDAS]]*VLOOKUP(Tabela2256789101112131415[[#This Row],[SKU]],Tabela24[#All],14,0)</f>
        <v>4.3792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85</v>
      </c>
      <c r="E201" s="2">
        <f>Tabela2256789101112131415[[#This Row],[PRODUZIDAS]]*VLOOKUP(Tabela2256789101112131415[[#This Row],[SKU]],Tabela24[#All],14,0)</f>
        <v>21.896000000000001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Tabela2256789101112131415[[#This Row],[PRODUZIDAS]]*VLOOKUP(Tabela2256789101112131415[[#This Row],[SKU]],Tabela24[#All],14,0)</f>
        <v>2.0613333333333332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Tabela2256789101112131415[[#This Row],[PRODUZIDAS]]*VLOOKUP(Tabela2256789101112131415[[#This Row],[SKU]],Tabela24[#All],14,0)</f>
        <v>0.25766666666666665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>
        <v>1</v>
      </c>
      <c r="E207" s="2">
        <f>Tabela2256789101112131415[[#This Row],[PRODUZIDAS]]*VLOOKUP(Tabela2256789101112131415[[#This Row],[SKU]],Tabela24[#All],14,0)</f>
        <v>0.25852842809364551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>
        <v>1</v>
      </c>
      <c r="E209" s="2">
        <f>Tabela2256789101112131415[[#This Row],[PRODUZIDAS]]*VLOOKUP(Tabela2256789101112131415[[#This Row],[SKU]],Tabela24[#All],14,0)</f>
        <v>0.25766666666666665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14</v>
      </c>
      <c r="E211" s="2">
        <f>Tabela2256789101112131415[[#This Row],[PRODUZIDAS]]*VLOOKUP(Tabela2256789101112131415[[#This Row],[SKU]],Tabela24[#All],14,0)</f>
        <v>3.6073333333333331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5</v>
      </c>
      <c r="E232" s="2">
        <f>Tabela2256789101112131415[[#This Row],[PRODUZIDAS]]*VLOOKUP(Tabela2256789101112131415[[#This Row],[SKU]],Tabela24[#All],14,0)</f>
        <v>1.2885714285714287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>
        <v>1</v>
      </c>
      <c r="E237" s="2">
        <f>Tabela2256789101112131415[[#This Row],[PRODUZIDAS]]*VLOOKUP(Tabela2256789101112131415[[#This Row],[SKU]],Tabela24[#All],14,0)</f>
        <v>0.25771428571428573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>
        <v>7</v>
      </c>
      <c r="E259" s="2">
        <f>Tabela2256789101112131415[[#This Row],[PRODUZIDAS]]*VLOOKUP(Tabela2256789101112131415[[#This Row],[SKU]],Tabela24[#All],14,0)</f>
        <v>1.7605853658536592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>
        <v>12</v>
      </c>
      <c r="E266" s="2">
        <f>Tabela2256789101112131415[[#This Row],[PRODUZIDAS]]*VLOOKUP(Tabela2256789101112131415[[#This Row],[SKU]],Tabela24[#All],14,0)</f>
        <v>3.0936000000000012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>
        <v>4</v>
      </c>
      <c r="E309" s="2">
        <f>Tabela2256789101112131415[[#This Row],[PRODUZIDAS]]*VLOOKUP(Tabela2256789101112131415[[#This Row],[SKU]],Tabela24[#All],14,0)</f>
        <v>1.0909090909090908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>
        <v>2</v>
      </c>
      <c r="E447" s="2">
        <f>Tabela2256789101112131415[[#This Row],[PRODUZIDAS]]*VLOOKUP(Tabela2256789101112131415[[#This Row],[SKU]],Tabela24[#All],14,0)</f>
        <v>0.37840000000000013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>
        <v>15</v>
      </c>
      <c r="E511" s="2">
        <f>Tabela2256789101112131415[[#This Row],[PRODUZIDAS]]*VLOOKUP(Tabela2256789101112131415[[#This Row],[SKU]],Tabela24[#All],14,0)</f>
        <v>4.1099999999999994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33</v>
      </c>
      <c r="E627" s="2">
        <f>Tabela2256789101112131415[[#This Row],[PRODUZIDAS]]*VLOOKUP(Tabela2256789101112131415[[#This Row],[SKU]],Tabela24[#All],14,0)</f>
        <v>8.5007999999999999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40</v>
      </c>
      <c r="E657" s="2">
        <f>Tabela2256789101112131415[[#This Row],[PRODUZIDAS]]*VLOOKUP(Tabela2256789101112131415[[#This Row],[SKU]],Tabela24[#All],14,0)</f>
        <v>10.30857142857143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2025-06-05T12:52:24Z</dcterms:modified>
</cp:coreProperties>
</file>