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CCDBCDA2-D159-41EA-92CB-130312EC01C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<sst xmlns="http://schemas.openxmlformats.org/spreadsheetml/2006/main" count="26032" uniqueCount="1899">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</sst>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45797</v>
      </c>
      <c r="C2" s="31"/>
      <c r="D2" s="33">
        <f>SUM(Tabela15[VALOR])</f>
        <v>7858.7705890982825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2946.7917886167047</v>
      </c>
      <c r="D7" s="26"/>
      <c r="E7" s="26">
        <f>Tabela15[[#This Row],[VALOR]]-Tabela15[[#This Row],[Custo Setor]]</f>
        <v>2946.7917886167047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761.45826565557718</v>
      </c>
      <c r="D13" s="26"/>
      <c r="E13" s="26">
        <f>Tabela15[[#This Row],[VALOR]]-Tabela15[[#This Row],[Custo Setor]]</f>
        <v>761.45826565557718</v>
      </c>
    </row>
    <row r="14" spans="2:5" x14ac:dyDescent="0.25">
      <c r="B14" t="s">
        <v>1889</v>
      </c>
      <c r="C14" s="21">
        <f>'8 - ACABAMENTO'!G4</f>
        <v>677.58246493661181</v>
      </c>
      <c r="D14" s="26"/>
      <c r="E14" s="26">
        <f>Tabela15[[#This Row],[VALOR]]-Tabela15[[#This Row],[Custo Setor]]</f>
        <v>677.58246493661181</v>
      </c>
    </row>
    <row r="15" spans="2:5" x14ac:dyDescent="0.25">
      <c r="B15" t="s">
        <v>1890</v>
      </c>
      <c r="C15" s="21">
        <f t="array" ref="C15">'9 - FURO'!G4</f>
        <v>737.69982662384064</v>
      </c>
      <c r="D15" s="26"/>
      <c r="E15" s="26">
        <f>Tabela15[[#This Row],[VALOR]]-Tabela15[[#This Row],[Custo Setor]]</f>
        <v>737.69982662384064</v>
      </c>
    </row>
    <row r="16" spans="2:5" x14ac:dyDescent="0.25">
      <c r="B16" t="s">
        <v>1891</v>
      </c>
      <c r="C16" s="21">
        <f t="array" ref="C16">'10 - ILHOS'!G4</f>
        <v>988.92372340962584</v>
      </c>
      <c r="D16" s="26"/>
      <c r="E16" s="26">
        <f>Tabela15[[#This Row],[VALOR]]-Tabela15[[#This Row],[Custo Setor]]</f>
        <v>988.92372340962584</v>
      </c>
    </row>
    <row r="17" spans="2:5" x14ac:dyDescent="0.25">
      <c r="B17" t="s">
        <v>1892</v>
      </c>
      <c r="C17" s="21">
        <f t="array" ref="C17">'11 - DOBRA'!G4</f>
        <v>1428.8027889730274</v>
      </c>
      <c r="D17" s="26"/>
      <c r="E17" s="26">
        <f>Tabela15[[#This Row],[VALOR]]-Tabela15[[#This Row],[Custo Setor]]</f>
        <v>1428.8027889730274</v>
      </c>
    </row>
    <row r="18" spans="2:5" x14ac:dyDescent="0.25">
      <c r="B18" t="s">
        <v>1893</v>
      </c>
      <c r="C18" s="21">
        <f t="array" ref="C18">'12 - EMBALAGEM'!G4</f>
        <v>317.51173088289511</v>
      </c>
      <c r="D18" s="26"/>
      <c r="E18" s="26">
        <f>Tabela15[[#This Row],[VALOR]]-Tabela15[[#This Row],[Custo Setor]]</f>
        <v>317.51173088289511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7858.7705890982825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2946.7917886167047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20</v>
      </c>
      <c r="E6" s="2">
        <f>Tabela2[[#This Row],[PRODUZIDAS]]*VLOOKUP(Tabela2[[#This Row],[SKU]],Tabela24[#All],3,0)</f>
        <v>6.8115942028985508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2</v>
      </c>
      <c r="E26" s="2">
        <f>Tabela2[[#This Row],[PRODUZIDAS]]*VLOOKUP(Tabela2[[#This Row],[SKU]],Tabela24[#All],3,0)</f>
        <v>0.51506849315068493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2</v>
      </c>
      <c r="E30" s="2">
        <f>Tabela2[[#This Row],[PRODUZIDAS]]*VLOOKUP(Tabela2[[#This Row],[SKU]],Tabela24[#All],3,0)</f>
        <v>0.51506849315068493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Tabela2[[#This Row],[PRODUZIDAS]]*VLOOKUP(Tabela2[[#This Row],[SKU]],Tabela24[#All],3,0)</f>
        <v>5.4082191780821907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100</v>
      </c>
      <c r="E41" s="2">
        <f>Tabela2[[#This Row],[PRODUZIDAS]]*VLOOKUP(Tabela2[[#This Row],[SKU]],Tabela24[#All],3,0)</f>
        <v>27.041095890410954</v>
      </c>
    </row>
    <row r="42" spans="2:5" x14ac:dyDescent="0.25">
      <c r="B42" s="3" t="s">
        <v>74</v>
      </c>
      <c r="C42" s="3" t="s">
        <v>75</v>
      </c>
      <c r="D42" s="1">
        <v>46</v>
      </c>
      <c r="E42" s="2">
        <f>Tabela2[[#This Row],[PRODUZIDAS]]*VLOOKUP(Tabela2[[#This Row],[SKU]],Tabela24[#All],3,0)</f>
        <v>12.438904109589039</v>
      </c>
    </row>
    <row r="43" spans="2:5" x14ac:dyDescent="0.25">
      <c r="B43" s="3" t="s">
        <v>76</v>
      </c>
      <c r="C43" s="3" t="s">
        <v>77</v>
      </c>
      <c r="D43" s="1">
        <v>92</v>
      </c>
      <c r="E43" s="2">
        <f>Tabela2[[#This Row],[PRODUZIDAS]]*VLOOKUP(Tabela2[[#This Row],[SKU]],Tabela24[#All],3,0)</f>
        <v>24.877808219178078</v>
      </c>
    </row>
    <row r="44" spans="2:5" x14ac:dyDescent="0.25">
      <c r="B44" s="3" t="s">
        <v>78</v>
      </c>
      <c r="C44" s="3" t="s">
        <v>79</v>
      </c>
      <c r="D44" s="1">
        <v>155</v>
      </c>
      <c r="E44" s="2">
        <f>Tabela2[[#This Row],[PRODUZIDAS]]*VLOOKUP(Tabela2[[#This Row],[SKU]],Tabela24[#All],3,0)</f>
        <v>41.913698630136977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>
        <v>45</v>
      </c>
      <c r="E48" s="2">
        <f>Tabela2[[#This Row],[PRODUZIDAS]]*VLOOKUP(Tabela2[[#This Row],[SKU]],Tabela24[#All],3,0)</f>
        <v>12.168493150684929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3</v>
      </c>
      <c r="E52" s="2">
        <f>Tabela2[[#This Row],[PRODUZIDAS]]*VLOOKUP(Tabela2[[#This Row],[SKU]],Tabela24[#All],3,0)</f>
        <v>0.81123287671232869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Tabela2[[#This Row],[PRODUZIDAS]]*VLOOKUP(Tabela2[[#This Row],[SKU]],Tabela24[#All],3,0)</f>
        <v>0.54082191780821909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Tabela2[[#This Row],[PRODUZIDAS]]*VLOOKUP(Tabela2[[#This Row],[SKU]],Tabela24[#All],3,0)</f>
        <v>27.041095890410954</v>
      </c>
    </row>
    <row r="56" spans="2:5" x14ac:dyDescent="0.25">
      <c r="B56" s="3" t="s">
        <v>102</v>
      </c>
      <c r="C56" s="3" t="s">
        <v>103</v>
      </c>
      <c r="D56" s="1">
        <v>18</v>
      </c>
      <c r="E56" s="2">
        <f>Tabela2[[#This Row],[PRODUZIDAS]]*VLOOKUP(Tabela2[[#This Row],[SKU]],Tabela24[#All],3,0)</f>
        <v>4.8673972602739717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93</v>
      </c>
      <c r="E58" s="2">
        <f>Tabela2[[#This Row],[PRODUZIDAS]]*VLOOKUP(Tabela2[[#This Row],[SKU]],Tabela24[#All],3,0)</f>
        <v>25.148219178082186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Tabela2[[#This Row],[PRODUZIDAS]]*VLOOKUP(Tabela2[[#This Row],[SKU]],Tabela24[#All],3,0)</f>
        <v>5.4082191780821907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Tabela2[[#This Row],[PRODUZIDAS]]*VLOOKUP(Tabela2[[#This Row],[SKU]],Tabela24[#All],3,0)</f>
        <v>0.54179999999999995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50</v>
      </c>
      <c r="E89" s="2">
        <f>Tabela2[[#This Row],[PRODUZIDAS]]*VLOOKUP(Tabela2[[#This Row],[SKU]],Tabela24[#All],3,0)</f>
        <v>13.544999999999998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Tabela2[[#This Row],[PRODUZIDAS]]*VLOOKUP(Tabela2[[#This Row],[SKU]],Tabela24[#All],3,0)</f>
        <v>16.36363636363636</v>
      </c>
    </row>
    <row r="296" spans="2:5" x14ac:dyDescent="0.25">
      <c r="B296" s="3" t="s">
        <v>582</v>
      </c>
      <c r="C296" s="3" t="s">
        <v>583</v>
      </c>
      <c r="D296" s="1">
        <v>20</v>
      </c>
      <c r="E296" s="2">
        <f>Tabela2[[#This Row],[PRODUZIDAS]]*VLOOKUP(Tabela2[[#This Row],[SKU]],Tabela24[#All],3,0)</f>
        <v>16.36363636363636</v>
      </c>
    </row>
    <row r="297" spans="2:5" x14ac:dyDescent="0.25">
      <c r="B297" s="3" t="s">
        <v>584</v>
      </c>
      <c r="C297" s="3" t="s">
        <v>585</v>
      </c>
      <c r="D297" s="1">
        <v>20</v>
      </c>
      <c r="E297" s="2">
        <f>Tabela2[[#This Row],[PRODUZIDAS]]*VLOOKUP(Tabela2[[#This Row],[SKU]],Tabela24[#All],3,0)</f>
        <v>16.36363636363636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8363</v>
      </c>
      <c r="E929" s="2">
        <f>Tabela2[[#This Row],[PRODUZIDAS]]*VLOOKUP(Tabela2[[#This Row],[SKU]],Tabela24[#All],3,0)</f>
        <v>2688.1071428571436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761.45826565557718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22.5</v>
      </c>
      <c r="E38" s="2">
        <f>Tabela225678910[[#This Row],[PRODUZIDAS]]*VLOOKUP(Tabela225678910[[#This Row],[SKU]],Tabela24[#All],9,0)</f>
        <v>15.065753424657535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1.5</v>
      </c>
      <c r="E52" s="2">
        <f>Tabela225678910[[#This Row],[PRODUZIDAS]]*VLOOKUP(Tabela225678910[[#This Row],[SKU]],Tabela24[#All],9,0)</f>
        <v>1.0043835616438357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1.5</v>
      </c>
      <c r="E58" s="2">
        <f>Tabela225678910[[#This Row],[PRODUZIDAS]]*VLOOKUP(Tabela225678910[[#This Row],[SKU]],Tabela24[#All],9,0)</f>
        <v>1.0043835616438357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Tabela225678910[[#This Row],[PRODUZIDAS]]*VLOOKUP(Tabela225678910[[#This Row],[SKU]],Tabela24[#All],9,0)</f>
        <v>13.391780821917809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>
        <v>27.5</v>
      </c>
      <c r="E115" s="2">
        <f>Tabela225678910[[#This Row],[PRODUZIDAS]]*VLOOKUP(Tabela225678910[[#This Row],[SKU]],Tabela24[#All],9,0)</f>
        <v>17.71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Tabela225678910[[#This Row],[PRODUZIDAS]]*VLOOKUP(Tabela225678910[[#This Row],[SKU]],Tabela24[#All],9,0)</f>
        <v>30.925714285714289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Tabela225678910[[#This Row],[PRODUZIDAS]]*VLOOKUP(Tabela225678910[[#This Row],[SKU]],Tabela24[#All],9,0)</f>
        <v>32.200000000000003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40.5</v>
      </c>
      <c r="E197" s="2">
        <f>Tabela225678910[[#This Row],[PRODUZIDAS]]*VLOOKUP(Tabela225678910[[#This Row],[SKU]],Tabela24[#All],9,0)</f>
        <v>26.082000000000001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100</v>
      </c>
      <c r="E208" s="2">
        <f>Tabela225678910[[#This Row],[PRODUZIDAS]]*VLOOKUP(Tabela225678910[[#This Row],[SKU]],Tabela24[#All],9,0)</f>
        <v>96.625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>
        <v>126.5</v>
      </c>
      <c r="E232" s="2">
        <f>Tabela225678910[[#This Row],[PRODUZIDAS]]*VLOOKUP(Tabela225678910[[#This Row],[SKU]],Tabela24[#All],9,0)</f>
        <v>130.40342857142858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70</v>
      </c>
      <c r="E626" s="2">
        <f>Tabela225678910[[#This Row],[PRODUZIDAS]]*VLOOKUP(Tabela225678910[[#This Row],[SKU]],Tabela24[#All],9,0)</f>
        <v>45.08</v>
      </c>
    </row>
    <row r="627" spans="2:5" x14ac:dyDescent="0.25">
      <c r="B627" s="3" t="s">
        <v>1244</v>
      </c>
      <c r="C627" s="3" t="s">
        <v>1245</v>
      </c>
      <c r="D627" s="1">
        <v>37.5</v>
      </c>
      <c r="E627" s="2">
        <f>Tabela225678910[[#This Row],[PRODUZIDAS]]*VLOOKUP(Tabela225678910[[#This Row],[SKU]],Tabela24[#All],9,0)</f>
        <v>24.150000000000002</v>
      </c>
    </row>
    <row r="628" spans="2:5" x14ac:dyDescent="0.25">
      <c r="B628" s="3" t="s">
        <v>1246</v>
      </c>
      <c r="C628" s="3" t="s">
        <v>1247</v>
      </c>
      <c r="D628" s="1">
        <v>30</v>
      </c>
      <c r="E628" s="2">
        <f>Tabela225678910[[#This Row],[PRODUZIDAS]]*VLOOKUP(Tabela225678910[[#This Row],[SKU]],Tabela24[#All],9,0)</f>
        <v>19.32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161</v>
      </c>
      <c r="E630" s="2">
        <f>Tabela225678910[[#This Row],[PRODUZIDAS]]*VLOOKUP(Tabela225678910[[#This Row],[SKU]],Tabela24[#All],9,0)</f>
        <v>103.684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24.5</v>
      </c>
      <c r="E636" s="2">
        <f>Tabela225678910[[#This Row],[PRODUZIDAS]]*VLOOKUP(Tabela225678910[[#This Row],[SKU]],Tabela24[#All],9,0)</f>
        <v>23.673124999999999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>
        <v>12.5</v>
      </c>
      <c r="E640" s="2">
        <f>Tabela225678910[[#This Row],[PRODUZIDAS]]*VLOOKUP(Tabela225678910[[#This Row],[SKU]],Tabela24[#All],9,0)</f>
        <v>12.078125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50</v>
      </c>
      <c r="E656" s="2">
        <f>Tabela225678910[[#This Row],[PRODUZIDAS]]*VLOOKUP(Tabela225678910[[#This Row],[SKU]],Tabela24[#All],9,0)</f>
        <v>51.542857142857144</v>
      </c>
    </row>
    <row r="657" spans="2:5" x14ac:dyDescent="0.25">
      <c r="B657" s="3" t="s">
        <v>1304</v>
      </c>
      <c r="C657" s="3" t="s">
        <v>1305</v>
      </c>
      <c r="D657" s="1">
        <v>60</v>
      </c>
      <c r="E657" s="2">
        <f>Tabela225678910[[#This Row],[PRODUZIDAS]]*VLOOKUP(Tabela225678910[[#This Row],[SKU]],Tabela24[#All],9,0)</f>
        <v>61.851428571428578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54</v>
      </c>
      <c r="E662" s="2">
        <f>Tabela225678910[[#This Row],[PRODUZIDAS]]*VLOOKUP(Tabela225678910[[#This Row],[SKU]],Tabela24[#All],9,0)</f>
        <v>55.666285714285721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677.58246493661181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159.5</v>
      </c>
      <c r="E13" s="2">
        <f>Tabela22567891011[[#This Row],[PRODUZIDAS]]*VLOOKUP(Tabela22567891011[[#This Row],[SKU]],Tabela24[#All],10,0)</f>
        <v>65.18695652173912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9.5</v>
      </c>
      <c r="E24" s="2">
        <f>Tabela22567891011[[#This Row],[PRODUZIDAS]]*VLOOKUP(Tabela22567891011[[#This Row],[SKU]],Tabela24[#All],10,0)</f>
        <v>6.1164383561643838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Tabela22567891011[[#This Row],[PRODUZIDAS]]*VLOOKUP(Tabela22567891011[[#This Row],[SKU]],Tabela24[#All],10,0)</f>
        <v>14.679452054794517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9.5</v>
      </c>
      <c r="E58" s="2">
        <f>Tabela22567891011[[#This Row],[PRODUZIDAS]]*VLOOKUP(Tabela22567891011[[#This Row],[SKU]],Tabela24[#All],10,0)</f>
        <v>6.9727397260273953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18</v>
      </c>
      <c r="E62" s="2">
        <f>Tabela22567891011[[#This Row],[PRODUZIDAS]]*VLOOKUP(Tabela22567891011[[#This Row],[SKU]],Tabela24[#All],10,0)</f>
        <v>13.211506849315066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Tabela22567891011[[#This Row],[PRODUZIDAS]]*VLOOKUP(Tabela22567891011[[#This Row],[SKU]],Tabela24[#All],10,0)</f>
        <v>15.995999999999997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3.5</v>
      </c>
      <c r="E77" s="2">
        <f>Tabela22567891011[[#This Row],[PRODUZIDAS]]*VLOOKUP(Tabela22567891011[[#This Row],[SKU]],Tabela24[#All],10,0)</f>
        <v>2.7992999999999997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6.5</v>
      </c>
      <c r="E126" s="2">
        <f>Tabela22567891011[[#This Row],[PRODUZIDAS]]*VLOOKUP(Tabela22567891011[[#This Row],[SKU]],Tabela24[#All],10,0)</f>
        <v>5.8619166666666658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15</v>
      </c>
      <c r="E193" s="2">
        <f>Tabela22567891011[[#This Row],[PRODUZIDAS]]*VLOOKUP(Tabela22567891011[[#This Row],[SKU]],Tabela24[#All],10,0)</f>
        <v>9.66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45</v>
      </c>
      <c r="E197" s="2">
        <f>Tabela22567891011[[#This Row],[PRODUZIDAS]]*VLOOKUP(Tabela22567891011[[#This Row],[SKU]],Tabela24[#All],10,0)</f>
        <v>28.98</v>
      </c>
    </row>
    <row r="198" spans="2:5" x14ac:dyDescent="0.25">
      <c r="B198" s="3" t="s">
        <v>386</v>
      </c>
      <c r="C198" s="3" t="s">
        <v>387</v>
      </c>
      <c r="D198" s="1">
        <v>43</v>
      </c>
      <c r="E198" s="2">
        <f>Tabela22567891011[[#This Row],[PRODUZIDAS]]*VLOOKUP(Tabela22567891011[[#This Row],[SKU]],Tabela24[#All],10,0)</f>
        <v>27.692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>
        <v>18</v>
      </c>
      <c r="E202" s="2">
        <f>Tabela22567891011[[#This Row],[PRODUZIDAS]]*VLOOKUP(Tabela22567891011[[#This Row],[SKU]],Tabela24[#All],10,0)</f>
        <v>11.592000000000001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16</v>
      </c>
      <c r="E208" s="2">
        <f>Tabela22567891011[[#This Row],[PRODUZIDAS]]*VLOOKUP(Tabela22567891011[[#This Row],[SKU]],Tabela24[#All],10,0)</f>
        <v>14.42933333333333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68</v>
      </c>
      <c r="E231" s="2">
        <f>Tabela22567891011[[#This Row],[PRODUZIDAS]]*VLOOKUP(Tabela22567891011[[#This Row],[SKU]],Tabela24[#All],10,0)</f>
        <v>78.860571428571433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>
        <v>1</v>
      </c>
      <c r="E509" s="2">
        <f>Tabela22567891011[[#This Row],[PRODUZIDAS]]*VLOOKUP(Tabela22567891011[[#This Row],[SKU]],Tabela24[#All],10,0)</f>
        <v>0.68499999999999994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17.5</v>
      </c>
      <c r="E581" s="2">
        <f>Tabela22567891011[[#This Row],[PRODUZIDAS]]*VLOOKUP(Tabela22567891011[[#This Row],[SKU]],Tabela24[#All],10,0)</f>
        <v>15.782083333333331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20</v>
      </c>
      <c r="E593" s="2">
        <f>Tabela22567891011[[#This Row],[PRODUZIDAS]]*VLOOKUP(Tabela22567891011[[#This Row],[SKU]],Tabela24[#All],10,0)</f>
        <v>23.194285714285712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40</v>
      </c>
      <c r="E626" s="2">
        <f>Tabela22567891011[[#This Row],[PRODUZIDAS]]*VLOOKUP(Tabela22567891011[[#This Row],[SKU]],Tabela24[#All],10,0)</f>
        <v>25.76</v>
      </c>
    </row>
    <row r="627" spans="2:5" x14ac:dyDescent="0.25">
      <c r="B627" s="3" t="s">
        <v>1244</v>
      </c>
      <c r="C627" s="3" t="s">
        <v>1245</v>
      </c>
      <c r="D627" s="1">
        <v>88</v>
      </c>
      <c r="E627" s="2">
        <f>Tabela22567891011[[#This Row],[PRODUZIDAS]]*VLOOKUP(Tabela22567891011[[#This Row],[SKU]],Tabela24[#All],10,0)</f>
        <v>56.672000000000004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Tabela22567891011[[#This Row],[PRODUZIDAS]]*VLOOKUP(Tabela22567891011[[#This Row],[SKU]],Tabela24[#All],10,0)</f>
        <v>12.88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75</v>
      </c>
      <c r="E630" s="2">
        <f>Tabela22567891011[[#This Row],[PRODUZIDAS]]*VLOOKUP(Tabela22567891011[[#This Row],[SKU]],Tabela24[#All],10,0)</f>
        <v>48.300000000000004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>
        <v>128</v>
      </c>
      <c r="E634" s="2">
        <f>Tabela22567891011[[#This Row],[PRODUZIDAS]]*VLOOKUP(Tabela22567891011[[#This Row],[SKU]],Tabela24[#All],10,0)</f>
        <v>82.432000000000002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47.5</v>
      </c>
      <c r="E636" s="2">
        <f>Tabela22567891011[[#This Row],[PRODUZIDAS]]*VLOOKUP(Tabela22567891011[[#This Row],[SKU]],Tabela24[#All],10,0)</f>
        <v>42.837083333333325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13</v>
      </c>
      <c r="E640" s="2">
        <f>Tabela22567891011[[#This Row],[PRODUZIDAS]]*VLOOKUP(Tabela22567891011[[#This Row],[SKU]],Tabela24[#All],10,0)</f>
        <v>11.723833333333332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>
        <v>10.5</v>
      </c>
      <c r="E642" s="2">
        <f>Tabela22567891011[[#This Row],[PRODUZIDAS]]*VLOOKUP(Tabela22567891011[[#This Row],[SKU]],Tabela24[#All],10,0)</f>
        <v>9.4692499999999988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39.5</v>
      </c>
      <c r="E662" s="2">
        <f>Tabela22567891011[[#This Row],[PRODUZIDAS]]*VLOOKUP(Tabela22567891011[[#This Row],[SKU]],Tabela24[#All],10,0)</f>
        <v>45.808714285714288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737.69982662384064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146.5</v>
      </c>
      <c r="E11" s="2">
        <f>Tabela2256789101112[[#This Row],[PRODUZIDAS]]*VLOOKUP(Tabela2256789101112[[#This Row],[SKU]],Tabela24[#All],11,0)</f>
        <v>109.76884057971013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155</v>
      </c>
      <c r="E13" s="2">
        <f>Tabela2256789101112[[#This Row],[PRODUZIDAS]]*VLOOKUP(Tabela2256789101112[[#This Row],[SKU]],Tabela24[#All],11,0)</f>
        <v>116.13768115942028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1</v>
      </c>
      <c r="E21" s="2">
        <f>Tabela2256789101112[[#This Row],[PRODUZIDAS]]*VLOOKUP(Tabela2256789101112[[#This Row],[SKU]],Tabela24[#All],11,0)</f>
        <v>0.74927536231884051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18</v>
      </c>
      <c r="E23" s="2">
        <f>Tabela2256789101112[[#This Row],[PRODUZIDAS]]*VLOOKUP(Tabela2256789101112[[#This Row],[SKU]],Tabela24[#All],11,0)</f>
        <v>13.486956521739129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Tabela2256789101112[[#This Row],[PRODUZIDAS]]*VLOOKUP(Tabela2256789101112[[#This Row],[SKU]],Tabela24[#All],11,0)</f>
        <v>11.589041095890408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Tabela2256789101112[[#This Row],[PRODUZIDAS]]*VLOOKUP(Tabela2256789101112[[#This Row],[SKU]],Tabela24[#All],11,0)</f>
        <v>16.77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2</v>
      </c>
      <c r="E77" s="2">
        <f>Tabela2256789101112[[#This Row],[PRODUZIDAS]]*VLOOKUP(Tabela2256789101112[[#This Row],[SKU]],Tabela24[#All],11,0)</f>
        <v>1.6769999999999998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Tabela2256789101112[[#This Row],[PRODUZIDAS]]*VLOOKUP(Tabela2256789101112[[#This Row],[SKU]],Tabela24[#All],11,0)</f>
        <v>23.194285714285712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>
        <v>11</v>
      </c>
      <c r="E151" s="2">
        <f>Tabela2256789101112[[#This Row],[PRODUZIDAS]]*VLOOKUP(Tabela2256789101112[[#This Row],[SKU]],Tabela24[#All],11,0)</f>
        <v>8.5045714285714276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0.5</v>
      </c>
      <c r="E154" s="2">
        <f>Tabela2256789101112[[#This Row],[PRODUZIDAS]]*VLOOKUP(Tabela2256789101112[[#This Row],[SKU]],Tabela24[#All],11,0)</f>
        <v>0.38657142857142857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365</v>
      </c>
      <c r="E192" s="2">
        <f>Tabela2256789101112[[#This Row],[PRODUZIDAS]]*VLOOKUP(Tabela2256789101112[[#This Row],[SKU]],Tabela24[#All],11,0)</f>
        <v>239.7612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44</v>
      </c>
      <c r="E197" s="2">
        <f>Tabela2256789101112[[#This Row],[PRODUZIDAS]]*VLOOKUP(Tabela2256789101112[[#This Row],[SKU]],Tabela24[#All],11,0)</f>
        <v>28.902720000000002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97.5</v>
      </c>
      <c r="E201" s="2">
        <f>Tabela2256789101112[[#This Row],[PRODUZIDAS]]*VLOOKUP(Tabela2256789101112[[#This Row],[SKU]],Tabela24[#All],11,0)</f>
        <v>64.0458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43</v>
      </c>
      <c r="E211" s="2">
        <f>Tabela2256789101112[[#This Row],[PRODUZIDAS]]*VLOOKUP(Tabela2256789101112[[#This Row],[SKU]],Tabela24[#All],11,0)</f>
        <v>30.46908333333333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110</v>
      </c>
      <c r="E627" s="2">
        <f>Tabela2256789101112[[#This Row],[PRODUZIDAS]]*VLOOKUP(Tabela2256789101112[[#This Row],[SKU]],Tabela24[#All],11,0)</f>
        <v>72.256799999999998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46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988.92372340962584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133.5</v>
      </c>
      <c r="E13" s="2">
        <f>Tabela225678910111213[[#This Row],[PRODUZIDAS]]*VLOOKUP(Tabela225678910111213[[#This Row],[SKU]],Tabela24[#All],12,0)</f>
        <v>154.58913043478259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105.5</v>
      </c>
      <c r="E15" s="2">
        <f>Tabela225678910111213[[#This Row],[PRODUZIDAS]]*VLOOKUP(Tabela225678910111213[[#This Row],[SKU]],Tabela24[#All],12,0)</f>
        <v>122.1659420289855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21.5</v>
      </c>
      <c r="E38" s="2">
        <f>Tabela225678910111213[[#This Row],[PRODUZIDAS]]*VLOOKUP(Tabela225678910111213[[#This Row],[SKU]],Tabela24[#All],12,0)</f>
        <v>22.147945205479452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1.5</v>
      </c>
      <c r="E44" s="2">
        <f>Tabela225678910111213[[#This Row],[PRODUZIDAS]]*VLOOKUP(Tabela225678910111213[[#This Row],[SKU]],Tabela24[#All],12,0)</f>
        <v>1.5452054794520547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10.5</v>
      </c>
      <c r="E62" s="2">
        <f>Tabela225678910111213[[#This Row],[PRODUZIDAS]]*VLOOKUP(Tabela225678910111213[[#This Row],[SKU]],Tabela24[#All],12,0)</f>
        <v>10.816438356164383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16.5</v>
      </c>
      <c r="E69" s="2">
        <f>Tabela225678910111213[[#This Row],[PRODUZIDAS]]*VLOOKUP(Tabela225678910111213[[#This Row],[SKU]],Tabela24[#All],12,0)</f>
        <v>18.092249999999996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Tabela225678910111213[[#This Row],[PRODUZIDAS]]*VLOOKUP(Tabela225678910111213[[#This Row],[SKU]],Tabela24[#All],12,0)</f>
        <v>2.1929999999999996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49.5</v>
      </c>
      <c r="E122" s="2">
        <f>Tabela225678910111213[[#This Row],[PRODUZIDAS]]*VLOOKUP(Tabela225678910111213[[#This Row],[SKU]],Tabela24[#All],12,0)</f>
        <v>44.64074999999999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60</v>
      </c>
      <c r="E132" s="2">
        <f>Tabela225678910111213[[#This Row],[PRODUZIDAS]]*VLOOKUP(Tabela225678910111213[[#This Row],[SKU]],Tabela24[#All],12,0)</f>
        <v>54.109999999999992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181.5</v>
      </c>
      <c r="E192" s="2">
        <f>Tabela225678910111213[[#This Row],[PRODUZIDAS]]*VLOOKUP(Tabela225678910111213[[#This Row],[SKU]],Tabela24[#All],12,0)</f>
        <v>198.70619999999997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140.5</v>
      </c>
      <c r="E197" s="2">
        <f>Tabela225678910111213[[#This Row],[PRODUZIDAS]]*VLOOKUP(Tabela225678910111213[[#This Row],[SKU]],Tabela24[#All],12,0)</f>
        <v>153.81939999999997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21.5</v>
      </c>
      <c r="E211" s="2">
        <f>Tabela225678910111213[[#This Row],[PRODUZIDAS]]*VLOOKUP(Tabela225678910111213[[#This Row],[SKU]],Tabela24[#All],12,0)</f>
        <v>19.389416666666662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35.5</v>
      </c>
      <c r="E569" s="2">
        <f>Tabela225678910111213[[#This Row],[PRODUZIDAS]]*VLOOKUP(Tabela225678910111213[[#This Row],[SKU]],Tabela24[#All],12,0)</f>
        <v>32.01508333333333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46.5</v>
      </c>
      <c r="E627" s="2">
        <f>Tabela225678910111213[[#This Row],[PRODUZIDAS]]*VLOOKUP(Tabela225678910111213[[#This Row],[SKU]],Tabela24[#All],12,0)</f>
        <v>50.908199999999987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58</v>
      </c>
      <c r="E638" s="2">
        <f>Tabela225678910111213[[#This Row],[PRODUZIDAS]]*VLOOKUP(Tabela225678910111213[[#This Row],[SKU]],Tabela24[#All],12,0)</f>
        <v>52.30633333333332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47</v>
      </c>
      <c r="E664" s="2">
        <f>Tabela225678910111213[[#This Row],[PRODUZIDAS]]*VLOOKUP(Tabela225678910111213[[#This Row],[SKU]],Tabela24[#All],12,0)</f>
        <v>51.478428571428566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1428.8027889730274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Tabela22567891011121314[[#This Row],[PRODUZIDAS]]*VLOOKUP(Tabela22567891011121314[[#This Row],[SKU]],Tabela24[#All],13,0)</f>
        <v>73.565217391304344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43</v>
      </c>
      <c r="E13" s="2">
        <f>Tabela22567891011121314[[#This Row],[PRODUZIDAS]]*VLOOKUP(Tabela22567891011121314[[#This Row],[SKU]],Tabela24[#All],13,0)</f>
        <v>52.721739130434784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119</v>
      </c>
      <c r="E15" s="2">
        <f>Tabela22567891011121314[[#This Row],[PRODUZIDAS]]*VLOOKUP(Tabela22567891011121314[[#This Row],[SKU]],Tabela24[#All],13,0)</f>
        <v>145.90434782608696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30</v>
      </c>
      <c r="E18" s="2">
        <f>Tabela22567891011121314[[#This Row],[PRODUZIDAS]]*VLOOKUP(Tabela22567891011121314[[#This Row],[SKU]],Tabela24[#All],13,0)</f>
        <v>36.782608695652172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223</v>
      </c>
      <c r="E24" s="2">
        <f>Tabela22567891011121314[[#This Row],[PRODUZIDAS]]*VLOOKUP(Tabela22567891011121314[[#This Row],[SKU]],Tabela24[#All],13,0)</f>
        <v>258.43561643835613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11</v>
      </c>
      <c r="E62" s="2">
        <f>Tabela22567891011121314[[#This Row],[PRODUZIDAS]]*VLOOKUP(Tabela22567891011121314[[#This Row],[SKU]],Tabela24[#All],13,0)</f>
        <v>12.74794520547945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Tabela22567891011121314[[#This Row],[PRODUZIDAS]]*VLOOKUP(Tabela22567891011121314[[#This Row],[SKU]],Tabela24[#All],13,0)</f>
        <v>11.609999999999998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20</v>
      </c>
      <c r="E122" s="2">
        <f>Tabela22567891011121314[[#This Row],[PRODUZIDAS]]*VLOOKUP(Tabela22567891011121314[[#This Row],[SKU]],Tabela24[#All],13,0)</f>
        <v>23.189999999999994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60</v>
      </c>
      <c r="E132" s="2">
        <f>Tabela22567891011121314[[#This Row],[PRODUZIDAS]]*VLOOKUP(Tabela22567891011121314[[#This Row],[SKU]],Tabela24[#All],13,0)</f>
        <v>69.569999999999979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Tabela22567891011121314[[#This Row],[PRODUZIDAS]]*VLOOKUP(Tabela22567891011121314[[#This Row],[SKU]],Tabela24[#All],13,0)</f>
        <v>23.194285714285712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Tabela22567891011121314[[#This Row],[PRODUZIDAS]]*VLOOKUP(Tabela22567891011121314[[#This Row],[SKU]],Tabela24[#All],13,0)</f>
        <v>35.951142857142855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14</v>
      </c>
      <c r="E154" s="2">
        <f>Tabela22567891011121314[[#This Row],[PRODUZIDAS]]*VLOOKUP(Tabela22567891011121314[[#This Row],[SKU]],Tabela24[#All],13,0)</f>
        <v>16.236000000000001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177</v>
      </c>
      <c r="E192" s="2">
        <f>Tabela22567891011121314[[#This Row],[PRODUZIDAS]]*VLOOKUP(Tabela22567891011121314[[#This Row],[SKU]],Tabela24[#All],13,0)</f>
        <v>205.17839999999995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28</v>
      </c>
      <c r="E194" s="2">
        <f>Tabela22567891011121314[[#This Row],[PRODUZIDAS]]*VLOOKUP(Tabela22567891011121314[[#This Row],[SKU]],Tabela24[#All],13,0)</f>
        <v>32.457599999999992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113</v>
      </c>
      <c r="E197" s="2">
        <f>Tabela22567891011121314[[#This Row],[PRODUZIDAS]]*VLOOKUP(Tabela22567891011121314[[#This Row],[SKU]],Tabela24[#All],13,0)</f>
        <v>130.98959999999997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Tabela22567891011121314[[#This Row],[PRODUZIDAS]]*VLOOKUP(Tabela22567891011121314[[#This Row],[SKU]],Tabela24[#All],13,0)</f>
        <v>17.392499999999995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Tabela22567891011121314[[#This Row],[PRODUZIDAS]]*VLOOKUP(Tabela22567891011121314[[#This Row],[SKU]],Tabela24[#All],13,0)</f>
        <v>11.597142857142856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31</v>
      </c>
      <c r="E627" s="2">
        <f>Tabela22567891011121314[[#This Row],[PRODUZIDAS]]*VLOOKUP(Tabela22567891011121314[[#This Row],[SKU]],Tabela24[#All],13,0)</f>
        <v>35.935199999999995</v>
      </c>
    </row>
    <row r="628" spans="2:5" x14ac:dyDescent="0.25">
      <c r="B628" s="3" t="s">
        <v>1246</v>
      </c>
      <c r="C628" s="3" t="s">
        <v>1247</v>
      </c>
      <c r="D628" s="1">
        <v>129</v>
      </c>
      <c r="E628" s="2">
        <f>Tabela22567891011121314[[#This Row],[PRODUZIDAS]]*VLOOKUP(Tabela22567891011121314[[#This Row],[SKU]],Tabela24[#All],13,0)</f>
        <v>149.53679999999997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57</v>
      </c>
      <c r="E638" s="2">
        <f>Tabela22567891011121314[[#This Row],[PRODUZIDAS]]*VLOOKUP(Tabela22567891011121314[[#This Row],[SKU]],Tabela24[#All],13,0)</f>
        <v>66.091499999999982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17</v>
      </c>
      <c r="E664" s="2">
        <f>Tabela22567891011121314[[#This Row],[PRODUZIDAS]]*VLOOKUP(Tabela22567891011121314[[#This Row],[SKU]],Tabela24[#All],13,0)</f>
        <v>19.715142857142858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317.51173088289511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43</v>
      </c>
      <c r="E13" s="2">
        <f>Tabela2256789101112131415[[#This Row],[PRODUZIDAS]]*VLOOKUP(Tabela2256789101112131415[[#This Row],[SKU]],Tabela24[#All],14,0)</f>
        <v>11.715942028985507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119</v>
      </c>
      <c r="E15" s="2">
        <f>Tabela2256789101112131415[[#This Row],[PRODUZIDAS]]*VLOOKUP(Tabela2256789101112131415[[#This Row],[SKU]],Tabela24[#All],14,0)</f>
        <v>32.423188405797099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30</v>
      </c>
      <c r="E18" s="2">
        <f>Tabela2256789101112131415[[#This Row],[PRODUZIDAS]]*VLOOKUP(Tabela2256789101112131415[[#This Row],[SKU]],Tabela24[#All],14,0)</f>
        <v>8.1739130434782616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223</v>
      </c>
      <c r="E24" s="2">
        <f>Tabela2256789101112131415[[#This Row],[PRODUZIDAS]]*VLOOKUP(Tabela2256789101112131415[[#This Row],[SKU]],Tabela24[#All],14,0)</f>
        <v>57.43013698630137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11</v>
      </c>
      <c r="E62" s="2">
        <f>Tabela2256789101112131415[[#This Row],[PRODUZIDAS]]*VLOOKUP(Tabela2256789101112131415[[#This Row],[SKU]],Tabela24[#All],14,0)</f>
        <v>2.8328767123287673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Tabela2256789101112131415[[#This Row],[PRODUZIDAS]]*VLOOKUP(Tabela2256789101112131415[[#This Row],[SKU]],Tabela24[#All],14,0)</f>
        <v>2.58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20</v>
      </c>
      <c r="E122" s="2">
        <f>Tabela2256789101112131415[[#This Row],[PRODUZIDAS]]*VLOOKUP(Tabela2256789101112131415[[#This Row],[SKU]],Tabela24[#All],14,0)</f>
        <v>5.1533333333333333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60</v>
      </c>
      <c r="E132" s="2">
        <f>Tabela2256789101112131415[[#This Row],[PRODUZIDAS]]*VLOOKUP(Tabela2256789101112131415[[#This Row],[SKU]],Tabela24[#All],14,0)</f>
        <v>15.459999999999999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Tabela2256789101112131415[[#This Row],[PRODUZIDAS]]*VLOOKUP(Tabela2256789101112131415[[#This Row],[SKU]],Tabela24[#All],14,0)</f>
        <v>5.1542857142857148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Tabela2256789101112131415[[#This Row],[PRODUZIDAS]]*VLOOKUP(Tabela2256789101112131415[[#This Row],[SKU]],Tabela24[#All],14,0)</f>
        <v>7.9891428571428573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14</v>
      </c>
      <c r="E154" s="2">
        <f>Tabela2256789101112131415[[#This Row],[PRODUZIDAS]]*VLOOKUP(Tabela2256789101112131415[[#This Row],[SKU]],Tabela24[#All],14,0)</f>
        <v>3.6080000000000001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177</v>
      </c>
      <c r="E192" s="2">
        <f>Tabela2256789101112131415[[#This Row],[PRODUZIDAS]]*VLOOKUP(Tabela2256789101112131415[[#This Row],[SKU]],Tabela24[#All],14,0)</f>
        <v>45.595199999999998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28</v>
      </c>
      <c r="E194" s="2">
        <f>Tabela2256789101112131415[[#This Row],[PRODUZIDAS]]*VLOOKUP(Tabela2256789101112131415[[#This Row],[SKU]],Tabela24[#All],14,0)</f>
        <v>7.2127999999999997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113</v>
      </c>
      <c r="E197" s="2">
        <f>Tabela2256789101112131415[[#This Row],[PRODUZIDAS]]*VLOOKUP(Tabela2256789101112131415[[#This Row],[SKU]],Tabela24[#All],14,0)</f>
        <v>29.108799999999999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Tabela2256789101112131415[[#This Row],[PRODUZIDAS]]*VLOOKUP(Tabela2256789101112131415[[#This Row],[SKU]],Tabela24[#All],14,0)</f>
        <v>3.8649999999999998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Tabela2256789101112131415[[#This Row],[PRODUZIDAS]]*VLOOKUP(Tabela2256789101112131415[[#This Row],[SKU]],Tabela24[#All],14,0)</f>
        <v>2.5771428571428574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31</v>
      </c>
      <c r="E627" s="2">
        <f>Tabela2256789101112131415[[#This Row],[PRODUZIDAS]]*VLOOKUP(Tabela2256789101112131415[[#This Row],[SKU]],Tabela24[#All],14,0)</f>
        <v>7.9855999999999998</v>
      </c>
    </row>
    <row r="628" spans="2:5" x14ac:dyDescent="0.25">
      <c r="B628" s="3" t="s">
        <v>1246</v>
      </c>
      <c r="C628" s="3" t="s">
        <v>1247</v>
      </c>
      <c r="D628" s="1">
        <v>129</v>
      </c>
      <c r="E628" s="2">
        <f>Tabela2256789101112131415[[#This Row],[PRODUZIDAS]]*VLOOKUP(Tabela2256789101112131415[[#This Row],[SKU]],Tabela24[#All],14,0)</f>
        <v>33.230399999999996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57</v>
      </c>
      <c r="E638" s="2">
        <f>Tabela2256789101112131415[[#This Row],[PRODUZIDAS]]*VLOOKUP(Tabela2256789101112131415[[#This Row],[SKU]],Tabela24[#All],14,0)</f>
        <v>14.686999999999999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17</v>
      </c>
      <c r="E664" s="2">
        <f>Tabela2256789101112131415[[#This Row],[PRODUZIDAS]]*VLOOKUP(Tabela2256789101112131415[[#This Row],[SKU]],Tabela24[#All],14,0)</f>
        <v>4.3811428571428577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2025-06-05T12:51:35Z</dcterms:modified>
</cp:coreProperties>
</file>