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A4E1231E-BD46-4EE6-B65E-2DFB55D3973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<sst xmlns="http://schemas.openxmlformats.org/spreadsheetml/2006/main" count="26032" uniqueCount="1899">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</sst>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45798</v>
      </c>
      <c r="C2" s="31"/>
      <c r="D2" s="33">
        <f>SUM(Tabela15[VALOR])</f>
        <v>6868.2309939341731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1810.1785205422732</v>
      </c>
      <c r="D7" s="26"/>
      <c r="E7" s="26">
        <f>Tabela15[[#This Row],[VALOR]]-Tabela15[[#This Row],[Custo Setor]]</f>
        <v>1810.1785205422732</v>
      </c>
    </row>
    <row r="8" spans="2:5" x14ac:dyDescent="0.25">
      <c r="B8" t="s">
        <v>1883</v>
      </c>
      <c r="C8" s="21">
        <f t="array" ref="C8">'2 - CORTE VOIL'!G4</f>
        <v>126.32243571428572</v>
      </c>
      <c r="D8" s="26"/>
      <c r="E8" s="26">
        <f>Tabela15[[#This Row],[VALOR]]-Tabela15[[#This Row],[Custo Setor]]</f>
        <v>126.32243571428572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30.91968</v>
      </c>
      <c r="D12" s="26"/>
      <c r="E12" s="26">
        <f>Tabela15[[#This Row],[VALOR]]-Tabela15[[#This Row],[Custo Setor]]</f>
        <v>30.91968</v>
      </c>
    </row>
    <row r="13" spans="2:5" x14ac:dyDescent="0.25">
      <c r="B13" t="s">
        <v>1888</v>
      </c>
      <c r="C13" s="21">
        <f t="array" ref="C13">'7 - PALETEIRA'!G4</f>
        <v>904.40711360078296</v>
      </c>
      <c r="D13" s="26"/>
      <c r="E13" s="26">
        <f>Tabela15[[#This Row],[VALOR]]-Tabela15[[#This Row],[Custo Setor]]</f>
        <v>904.40711360078296</v>
      </c>
    </row>
    <row r="14" spans="2:5" x14ac:dyDescent="0.25">
      <c r="B14" t="s">
        <v>1889</v>
      </c>
      <c r="C14" s="21">
        <f>'8 - ACABAMENTO'!G4</f>
        <v>726.98208953033259</v>
      </c>
      <c r="D14" s="26"/>
      <c r="E14" s="26">
        <f>Tabela15[[#This Row],[VALOR]]-Tabela15[[#This Row],[Custo Setor]]</f>
        <v>726.98208953033259</v>
      </c>
    </row>
    <row r="15" spans="2:5" x14ac:dyDescent="0.25">
      <c r="B15" t="s">
        <v>1890</v>
      </c>
      <c r="C15" s="21">
        <f t="array" ref="C15">'9 - FURO'!G4</f>
        <v>474.35772552412152</v>
      </c>
      <c r="D15" s="26"/>
      <c r="E15" s="26">
        <f>Tabela15[[#This Row],[VALOR]]-Tabela15[[#This Row],[Custo Setor]]</f>
        <v>474.35772552412152</v>
      </c>
    </row>
    <row r="16" spans="2:5" x14ac:dyDescent="0.25">
      <c r="B16" t="s">
        <v>1891</v>
      </c>
      <c r="C16" s="21">
        <f t="array" ref="C16">'10 - ILHOS'!G4</f>
        <v>1026.8715759352222</v>
      </c>
      <c r="D16" s="26"/>
      <c r="E16" s="26">
        <f>Tabela15[[#This Row],[VALOR]]-Tabela15[[#This Row],[Custo Setor]]</f>
        <v>1026.8715759352222</v>
      </c>
    </row>
    <row r="17" spans="2:5" x14ac:dyDescent="0.25">
      <c r="B17" t="s">
        <v>1892</v>
      </c>
      <c r="C17" s="21">
        <f t="array" ref="C17">'11 - DOBRA'!G4</f>
        <v>1446.7024252531269</v>
      </c>
      <c r="D17" s="26"/>
      <c r="E17" s="26">
        <f>Tabela15[[#This Row],[VALOR]]-Tabela15[[#This Row],[Custo Setor]]</f>
        <v>1446.7024252531269</v>
      </c>
    </row>
    <row r="18" spans="2:5" x14ac:dyDescent="0.25">
      <c r="B18" t="s">
        <v>1893</v>
      </c>
      <c r="C18" s="21">
        <f t="array" ref="C18">'12 - EMBALAGEM'!G4</f>
        <v>321.48942783402811</v>
      </c>
      <c r="D18" s="26"/>
      <c r="E18" s="26">
        <f>Tabela15[[#This Row],[VALOR]]-Tabela15[[#This Row],[Custo Setor]]</f>
        <v>321.48942783402811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6868.2309939341731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B25" sqref="B25:E2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1810.1785205422732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25</v>
      </c>
      <c r="E6" s="2">
        <f>Tabela2[[#This Row],[PRODUZIDAS]]*VLOOKUP(Tabela2[[#This Row],[SKU]],Tabela24[#All],3,0)</f>
        <v>8.5144927536231894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>
        <v>16</v>
      </c>
      <c r="E59" s="2">
        <f>Tabela2[[#This Row],[PRODUZIDAS]]*VLOOKUP(Tabela2[[#This Row],[SKU]],Tabela24[#All],3,0)</f>
        <v>4.3265753424657527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47</v>
      </c>
      <c r="E62" s="2">
        <f>Tabela2[[#This Row],[PRODUZIDAS]]*VLOOKUP(Tabela2[[#This Row],[SKU]],Tabela24[#All],3,0)</f>
        <v>12.709315068493149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>
        <v>36</v>
      </c>
      <c r="E64" s="2">
        <f>Tabela2[[#This Row],[PRODUZIDAS]]*VLOOKUP(Tabela2[[#This Row],[SKU]],Tabela24[#All],3,0)</f>
        <v>9.7347945205479434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>
        <v>44</v>
      </c>
      <c r="E70" s="2">
        <f>Tabela2[[#This Row],[PRODUZIDAS]]*VLOOKUP(Tabela2[[#This Row],[SKU]],Tabela24[#All],3,0)</f>
        <v>11.919599999999999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>
        <v>15</v>
      </c>
      <c r="E73" s="2">
        <f>Tabela2[[#This Row],[PRODUZIDAS]]*VLOOKUP(Tabela2[[#This Row],[SKU]],Tabela24[#All],3,0)</f>
        <v>4.0634999999999994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>
        <v>44</v>
      </c>
      <c r="E78" s="2">
        <f>Tabela2[[#This Row],[PRODUZIDAS]]*VLOOKUP(Tabela2[[#This Row],[SKU]],Tabela24[#All],3,0)</f>
        <v>11.919599999999999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>
        <v>10</v>
      </c>
      <c r="E123" s="2">
        <f>Tabela2[[#This Row],[PRODUZIDAS]]*VLOOKUP(Tabela2[[#This Row],[SKU]],Tabela24[#All],3,0)</f>
        <v>3.2208333333333332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>
        <v>128</v>
      </c>
      <c r="E140" s="2">
        <f>Tabela2[[#This Row],[PRODUZIDAS]]*VLOOKUP(Tabela2[[#This Row],[SKU]],Tabela24[#All],3,0)</f>
        <v>41.226666666666667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>
        <v>2</v>
      </c>
      <c r="E219" s="2">
        <f>Tabela2[[#This Row],[PRODUZIDAS]]*VLOOKUP(Tabela2[[#This Row],[SKU]],Tabela24[#All],3,0)</f>
        <v>0.64416666666666667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>
        <v>2</v>
      </c>
      <c r="E222" s="2">
        <f>Tabela2[[#This Row],[PRODUZIDAS]]*VLOOKUP(Tabela2[[#This Row],[SKU]],Tabela24[#All],3,0)</f>
        <v>0.64416666666666667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>
        <v>2</v>
      </c>
      <c r="E239" s="2">
        <f>Tabela2[[#This Row],[PRODUZIDAS]]*VLOOKUP(Tabela2[[#This Row],[SKU]],Tabela24[#All],3,0)</f>
        <v>0.64428571428571435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>
        <v>2</v>
      </c>
      <c r="E252" s="2">
        <f>Tabela2[[#This Row],[PRODUZIDAS]]*VLOOKUP(Tabela2[[#This Row],[SKU]],Tabela24[#All],3,0)</f>
        <v>0.64428571428571435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>
        <v>2</v>
      </c>
      <c r="E255" s="2">
        <f>Tabela2[[#This Row],[PRODUZIDAS]]*VLOOKUP(Tabela2[[#This Row],[SKU]],Tabela24[#All],3,0)</f>
        <v>0.64428571428571435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>
        <v>10</v>
      </c>
      <c r="E260" s="2">
        <f>Tabela2[[#This Row],[PRODUZIDAS]]*VLOOKUP(Tabela2[[#This Row],[SKU]],Tabela24[#All],3,0)</f>
        <v>3.867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>
        <v>20</v>
      </c>
      <c r="E408" s="2">
        <f>Tabela2[[#This Row],[PRODUZIDAS]]*VLOOKUP(Tabela2[[#This Row],[SKU]],Tabela24[#All],3,0)</f>
        <v>16.048571428571424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>
        <v>20</v>
      </c>
      <c r="E422" s="2">
        <f>Tabela2[[#This Row],[PRODUZIDAS]]*VLOOKUP(Tabela2[[#This Row],[SKU]],Tabela24[#All],3,0)</f>
        <v>16.666666666666668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>
        <v>50</v>
      </c>
      <c r="E921" s="2">
        <f>Tabela2[[#This Row],[PRODUZIDAS]]*VLOOKUP(Tabela2[[#This Row],[SKU]],Tabela24[#All],3,0)</f>
        <v>52.703999999999994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5009</v>
      </c>
      <c r="E929" s="2">
        <f>Tabela2[[#This Row],[PRODUZIDAS]]*VLOOKUP(Tabela2[[#This Row],[SKU]],Tabela24[#All],3,0)</f>
        <v>1610.0357142857147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69" workbookViewId="0">
      <selection activeCell="D187" sqref="D18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126.32243571428572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39.5</v>
      </c>
      <c r="E147" s="2">
        <f>Tabela225[[#This Row],[PRODUZIDAS]]*VLOOKUP(Tabela225[[#This Row],[SKU]],Tabela24[#All],4,0)</f>
        <v>58.533357142857142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>
        <v>25</v>
      </c>
      <c r="E150" s="2">
        <f>Tabela225[[#This Row],[PRODUZIDAS]]*VLOOKUP(Tabela225[[#This Row],[SKU]],Tabela24[#All],4,0)</f>
        <v>37.046428571428571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>
        <v>26.5</v>
      </c>
      <c r="E186" s="2">
        <f>Tabela225[[#This Row],[PRODUZIDAS]]*VLOOKUP(Tabela225[[#This Row],[SKU]],Tabela24[#All],4,0)</f>
        <v>30.742649999999998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901" workbookViewId="0">
      <selection activeCell="D923" sqref="D92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30.91968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>
        <v>24</v>
      </c>
      <c r="E922" s="2">
        <f>Tabela2256789[[#This Row],[PRODUZIDAS]]*VLOOKUP(Tabela2256789[[#This Row],[SKU]],Tabela24[#All],8,0)</f>
        <v>30.91968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904.40711360078296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15</v>
      </c>
      <c r="E30" s="2">
        <f>Tabela225678910[[#This Row],[PRODUZIDAS]]*VLOOKUP(Tabela225678910[[#This Row],[SKU]],Tabela24[#All],9,0)</f>
        <v>7.7260273972602738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110</v>
      </c>
      <c r="E41" s="2">
        <f>Tabela225678910[[#This Row],[PRODUZIDAS]]*VLOOKUP(Tabela225678910[[#This Row],[SKU]],Tabela24[#All],9,0)</f>
        <v>73.654794520547952</v>
      </c>
    </row>
    <row r="42" spans="2:5" x14ac:dyDescent="0.25">
      <c r="B42" s="3" t="s">
        <v>74</v>
      </c>
      <c r="C42" s="3" t="s">
        <v>75</v>
      </c>
      <c r="D42" s="1">
        <v>45</v>
      </c>
      <c r="E42" s="2">
        <f>Tabela225678910[[#This Row],[PRODUZIDAS]]*VLOOKUP(Tabela225678910[[#This Row],[SKU]],Tabela24[#All],9,0)</f>
        <v>30.13150684931507</v>
      </c>
    </row>
    <row r="43" spans="2:5" x14ac:dyDescent="0.25">
      <c r="B43" s="3" t="s">
        <v>76</v>
      </c>
      <c r="C43" s="3" t="s">
        <v>77</v>
      </c>
      <c r="D43" s="1">
        <v>100</v>
      </c>
      <c r="E43" s="2">
        <f>Tabela225678910[[#This Row],[PRODUZIDAS]]*VLOOKUP(Tabela225678910[[#This Row],[SKU]],Tabela24[#All],9,0)</f>
        <v>66.958904109589042</v>
      </c>
    </row>
    <row r="44" spans="2:5" x14ac:dyDescent="0.25">
      <c r="B44" s="3" t="s">
        <v>78</v>
      </c>
      <c r="C44" s="3" t="s">
        <v>79</v>
      </c>
      <c r="D44" s="1">
        <v>110</v>
      </c>
      <c r="E44" s="2">
        <f>Tabela225678910[[#This Row],[PRODUZIDAS]]*VLOOKUP(Tabela225678910[[#This Row],[SKU]],Tabela24[#All],9,0)</f>
        <v>73.654794520547952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97</v>
      </c>
      <c r="E55" s="2">
        <f>Tabela225678910[[#This Row],[PRODUZIDAS]]*VLOOKUP(Tabela225678910[[#This Row],[SKU]],Tabela24[#All],9,0)</f>
        <v>64.950136986301374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>
        <v>120</v>
      </c>
      <c r="E58" s="2">
        <f>Tabela225678910[[#This Row],[PRODUZIDAS]]*VLOOKUP(Tabela225678910[[#This Row],[SKU]],Tabela24[#All],9,0)</f>
        <v>80.350684931506862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11</v>
      </c>
      <c r="E75" s="2">
        <f>Tabela225678910[[#This Row],[PRODUZIDAS]]*VLOOKUP(Tabela225678910[[#This Row],[SKU]],Tabela24[#All],9,0)</f>
        <v>8.0882999999999985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11</v>
      </c>
      <c r="E123" s="2">
        <f>Tabela225678910[[#This Row],[PRODUZIDAS]]*VLOOKUP(Tabela225678910[[#This Row],[SKU]],Tabela24[#All],9,0)</f>
        <v>10.62875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>
        <v>108</v>
      </c>
      <c r="E140" s="2">
        <f>Tabela225678910[[#This Row],[PRODUZIDAS]]*VLOOKUP(Tabela225678910[[#This Row],[SKU]],Tabela24[#All],9,0)</f>
        <v>104.35499999999999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304.5</v>
      </c>
      <c r="E192" s="2">
        <f>Tabela225678910[[#This Row],[PRODUZIDAS]]*VLOOKUP(Tabela225678910[[#This Row],[SKU]],Tabela24[#All],9,0)</f>
        <v>196.09800000000001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Tabela225678910[[#This Row],[PRODUZIDAS]]*VLOOKUP(Tabela225678910[[#This Row],[SKU]],Tabela24[#All],9,0)</f>
        <v>1.288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Tabela225678910[[#This Row],[PRODUZIDAS]]*VLOOKUP(Tabela225678910[[#This Row],[SKU]],Tabela24[#All],9,0)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>
        <v>10</v>
      </c>
      <c r="E260" s="2">
        <f>Tabela225678910[[#This Row],[PRODUZIDAS]]*VLOOKUP(Tabela225678910[[#This Row],[SKU]],Tabela24[#All],9,0)</f>
        <v>15.468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50</v>
      </c>
      <c r="E626" s="2">
        <f>Tabela225678910[[#This Row],[PRODUZIDAS]]*VLOOKUP(Tabela225678910[[#This Row],[SKU]],Tabela24[#All],9,0)</f>
        <v>32.200000000000003</v>
      </c>
    </row>
    <row r="627" spans="2:5" x14ac:dyDescent="0.25">
      <c r="B627" s="3" t="s">
        <v>1244</v>
      </c>
      <c r="C627" s="3" t="s">
        <v>1245</v>
      </c>
      <c r="D627" s="1">
        <v>55</v>
      </c>
      <c r="E627" s="2">
        <f>Tabela225678910[[#This Row],[PRODUZIDAS]]*VLOOKUP(Tabela225678910[[#This Row],[SKU]],Tabela24[#All],9,0)</f>
        <v>35.42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>
        <v>69</v>
      </c>
      <c r="E630" s="2">
        <f>Tabela225678910[[#This Row],[PRODUZIDAS]]*VLOOKUP(Tabela225678910[[#This Row],[SKU]],Tabela24[#All],9,0)</f>
        <v>44.436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>
        <v>63</v>
      </c>
      <c r="E635" s="2">
        <f>Tabela225678910[[#This Row],[PRODUZIDAS]]*VLOOKUP(Tabela225678910[[#This Row],[SKU]],Tabela24[#All],9,0)</f>
        <v>40.572000000000003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>
        <v>2</v>
      </c>
      <c r="E650" s="2">
        <f>Tabela225678910[[#This Row],[PRODUZIDAS]]*VLOOKUP(Tabela225678910[[#This Row],[SKU]],Tabela24[#All],9,0)</f>
        <v>1.9324999999999999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>
        <v>4</v>
      </c>
      <c r="E669" s="2">
        <f>Tabela225678910[[#This Row],[PRODUZIDAS]]*VLOOKUP(Tabela225678910[[#This Row],[SKU]],Tabela24[#All],9,0)</f>
        <v>4.1234285714285717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>
        <v>2</v>
      </c>
      <c r="E680" s="2">
        <f>Tabela225678910[[#This Row],[PRODUZIDAS]]*VLOOKUP(Tabela225678910[[#This Row],[SKU]],Tabela24[#All],9,0)</f>
        <v>2.0617142857142858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726.98208953033259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20</v>
      </c>
      <c r="E44" s="2">
        <f>Tabela22567891011[[#This Row],[PRODUZIDAS]]*VLOOKUP(Tabela22567891011[[#This Row],[SKU]],Tabela24[#All],10,0)</f>
        <v>14.679452054794517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>
        <v>38</v>
      </c>
      <c r="E61" s="2">
        <f>Tabela22567891011[[#This Row],[PRODUZIDAS]]*VLOOKUP(Tabela22567891011[[#This Row],[SKU]],Tabela24[#All],10,0)</f>
        <v>27.890958904109581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11</v>
      </c>
      <c r="E123" s="2">
        <f>Tabela22567891011[[#This Row],[PRODUZIDAS]]*VLOOKUP(Tabela22567891011[[#This Row],[SKU]],Tabela24[#All],10,0)</f>
        <v>9.920166666666665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30</v>
      </c>
      <c r="E144" s="2">
        <f>Tabela22567891011[[#This Row],[PRODUZIDAS]]*VLOOKUP(Tabela22567891011[[#This Row],[SKU]],Tabela24[#All],10,0)</f>
        <v>34.791428571428568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310</v>
      </c>
      <c r="E192" s="2">
        <f>Tabela22567891011[[#This Row],[PRODUZIDAS]]*VLOOKUP(Tabela22567891011[[#This Row],[SKU]],Tabela24[#All],10,0)</f>
        <v>199.64000000000001</v>
      </c>
    </row>
    <row r="193" spans="2:5" x14ac:dyDescent="0.25">
      <c r="B193" s="3" t="s">
        <v>376</v>
      </c>
      <c r="C193" s="3" t="s">
        <v>377</v>
      </c>
      <c r="D193" s="1">
        <v>15</v>
      </c>
      <c r="E193" s="2">
        <f>Tabela22567891011[[#This Row],[PRODUZIDAS]]*VLOOKUP(Tabela22567891011[[#This Row],[SKU]],Tabela24[#All],10,0)</f>
        <v>9.66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>
        <v>10</v>
      </c>
      <c r="E215" s="2">
        <f>Tabela22567891011[[#This Row],[PRODUZIDAS]]*VLOOKUP(Tabela22567891011[[#This Row],[SKU]],Tabela24[#All],10,0)</f>
        <v>9.0183333333333309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>
        <v>2</v>
      </c>
      <c r="E222" s="2">
        <f>Tabela22567891011[[#This Row],[PRODUZIDAS]]*VLOOKUP(Tabela22567891011[[#This Row],[SKU]],Tabela24[#All],10,0)</f>
        <v>1.8036666666666663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2</v>
      </c>
      <c r="E230" s="2">
        <f>Tabela22567891011[[#This Row],[PRODUZIDAS]]*VLOOKUP(Tabela22567891011[[#This Row],[SKU]],Tabela24[#All],10,0)</f>
        <v>2.3194285714285714</v>
      </c>
    </row>
    <row r="231" spans="2:5" x14ac:dyDescent="0.25">
      <c r="B231" s="3" t="s">
        <v>452</v>
      </c>
      <c r="C231" s="3" t="s">
        <v>453</v>
      </c>
      <c r="D231" s="1">
        <v>75.5</v>
      </c>
      <c r="E231" s="2">
        <f>Tabela22567891011[[#This Row],[PRODUZIDAS]]*VLOOKUP(Tabela22567891011[[#This Row],[SKU]],Tabela24[#All],10,0)</f>
        <v>87.558428571428564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>
        <v>2</v>
      </c>
      <c r="E239" s="2">
        <f>Tabela22567891011[[#This Row],[PRODUZIDAS]]*VLOOKUP(Tabela22567891011[[#This Row],[SKU]],Tabela24[#All],10,0)</f>
        <v>2.3194285714285714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>
        <v>2</v>
      </c>
      <c r="E252" s="2">
        <f>Tabela22567891011[[#This Row],[PRODUZIDAS]]*VLOOKUP(Tabela22567891011[[#This Row],[SKU]],Tabela24[#All],10,0)</f>
        <v>2.3194285714285714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>
        <v>10</v>
      </c>
      <c r="E260" s="2">
        <f>Tabela22567891011[[#This Row],[PRODUZIDAS]]*VLOOKUP(Tabela22567891011[[#This Row],[SKU]],Tabela24[#All],10,0)</f>
        <v>15.468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21.5</v>
      </c>
      <c r="E569" s="2">
        <f>Tabela22567891011[[#This Row],[PRODUZIDAS]]*VLOOKUP(Tabela22567891011[[#This Row],[SKU]],Tabela24[#All],10,0)</f>
        <v>19.389416666666662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>
        <v>65.5</v>
      </c>
      <c r="E590" s="2">
        <f>Tabela22567891011[[#This Row],[PRODUZIDAS]]*VLOOKUP(Tabela22567891011[[#This Row],[SKU]],Tabela24[#All],10,0)</f>
        <v>75.961285714285708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27.5</v>
      </c>
      <c r="E593" s="2">
        <f>Tabela22567891011[[#This Row],[PRODUZIDAS]]*VLOOKUP(Tabela22567891011[[#This Row],[SKU]],Tabela24[#All],10,0)</f>
        <v>31.892142857142858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>
        <v>55.5</v>
      </c>
      <c r="E626" s="2">
        <f>Tabela22567891011[[#This Row],[PRODUZIDAS]]*VLOOKUP(Tabela22567891011[[#This Row],[SKU]],Tabela24[#All],10,0)</f>
        <v>35.742000000000004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11</v>
      </c>
      <c r="E628" s="2">
        <f>Tabela22567891011[[#This Row],[PRODUZIDAS]]*VLOOKUP(Tabela22567891011[[#This Row],[SKU]],Tabela24[#All],10,0)</f>
        <v>7.0840000000000005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>
        <v>89</v>
      </c>
      <c r="E630" s="2">
        <f>Tabela22567891011[[#This Row],[PRODUZIDAS]]*VLOOKUP(Tabela22567891011[[#This Row],[SKU]],Tabela24[#All],10,0)</f>
        <v>57.316000000000003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>
        <v>14</v>
      </c>
      <c r="E637" s="2">
        <f>Tabela22567891011[[#This Row],[PRODUZIDAS]]*VLOOKUP(Tabela22567891011[[#This Row],[SKU]],Tabela24[#All],10,0)</f>
        <v>12.625666666666664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60</v>
      </c>
      <c r="E662" s="2">
        <f>Tabela22567891011[[#This Row],[PRODUZIDAS]]*VLOOKUP(Tabela22567891011[[#This Row],[SKU]],Tabela24[#All],10,0)</f>
        <v>69.582857142857137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1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474.35772552412152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>
        <v>100</v>
      </c>
      <c r="E13" s="2">
        <f>Tabela2256789101112[[#This Row],[PRODUZIDAS]]*VLOOKUP(Tabela2256789101112[[#This Row],[SKU]],Tabela24[#All],11,0)</f>
        <v>74.927536231884048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>
        <v>17.5</v>
      </c>
      <c r="E48" s="2">
        <f>Tabela2256789101112[[#This Row],[PRODUZIDAS]]*VLOOKUP(Tabela2256789101112[[#This Row],[SKU]],Tabela24[#All],11,0)</f>
        <v>10.140410958904107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40</v>
      </c>
      <c r="E68" s="2">
        <f>Tabela2256789101112[[#This Row],[PRODUZIDAS]]*VLOOKUP(Tabela2256789101112[[#This Row],[SKU]],Tabela24[#All],11,0)</f>
        <v>33.54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21</v>
      </c>
      <c r="E75" s="2">
        <f>Tabela2256789101112[[#This Row],[PRODUZIDAS]]*VLOOKUP(Tabela2256789101112[[#This Row],[SKU]],Tabela24[#All],11,0)</f>
        <v>17.608499999999999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>
        <v>49</v>
      </c>
      <c r="E115" s="2">
        <f>Tabela2256789101112[[#This Row],[PRODUZIDAS]]*VLOOKUP(Tabela2256789101112[[#This Row],[SKU]],Tabela24[#All],11,0)</f>
        <v>32.18712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11</v>
      </c>
      <c r="E123" s="2">
        <f>Tabela2256789101112[[#This Row],[PRODUZIDAS]]*VLOOKUP(Tabela2256789101112[[#This Row],[SKU]],Tabela24[#All],11,0)</f>
        <v>7.7944166666666659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7</v>
      </c>
      <c r="E126" s="2">
        <f>Tabela2256789101112[[#This Row],[PRODUZIDAS]]*VLOOKUP(Tabela2256789101112[[#This Row],[SKU]],Tabela24[#All],11,0)</f>
        <v>4.9600833333333325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>
        <v>13.5</v>
      </c>
      <c r="E140" s="2">
        <f>Tabela2256789101112[[#This Row],[PRODUZIDAS]]*VLOOKUP(Tabela2256789101112[[#This Row],[SKU]],Tabela24[#All],11,0)</f>
        <v>9.5658749999999984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50</v>
      </c>
      <c r="E146" s="2">
        <f>Tabela2256789101112[[#This Row],[PRODUZIDAS]]*VLOOKUP(Tabela2256789101112[[#This Row],[SKU]],Tabela24[#All],11,0)</f>
        <v>38.657142857142858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100</v>
      </c>
      <c r="E194" s="2">
        <f>Tabela2256789101112[[#This Row],[PRODUZIDAS]]*VLOOKUP(Tabela2256789101112[[#This Row],[SKU]],Tabela24[#All],11,0)</f>
        <v>65.688000000000002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16</v>
      </c>
      <c r="E208" s="2">
        <f>Tabela2256789101112[[#This Row],[PRODUZIDAS]]*VLOOKUP(Tabela2256789101112[[#This Row],[SKU]],Tabela24[#All],11,0)</f>
        <v>11.337333333333332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>
        <v>10</v>
      </c>
      <c r="E260" s="2">
        <f>Tabela2256789101112[[#This Row],[PRODUZIDAS]]*VLOOKUP(Tabela2256789101112[[#This Row],[SKU]],Tabela24[#All],11,0)</f>
        <v>7.089500000000001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24</v>
      </c>
      <c r="E581" s="2">
        <f>Tabela2256789101112[[#This Row],[PRODUZIDAS]]*VLOOKUP(Tabela2256789101112[[#This Row],[SKU]],Tabela24[#All],11,0)</f>
        <v>17.005999999999997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20</v>
      </c>
      <c r="E593" s="2">
        <f>Tabela2256789101112[[#This Row],[PRODUZIDAS]]*VLOOKUP(Tabela2256789101112[[#This Row],[SKU]],Tabela24[#All],11,0)</f>
        <v>15.462857142857143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>
        <v>17.5</v>
      </c>
      <c r="E626" s="2">
        <f>Tabela2256789101112[[#This Row],[PRODUZIDAS]]*VLOOKUP(Tabela2256789101112[[#This Row],[SKU]],Tabela24[#All],11,0)</f>
        <v>11.4954</v>
      </c>
    </row>
    <row r="627" spans="2:5" x14ac:dyDescent="0.25">
      <c r="B627" s="3" t="s">
        <v>1244</v>
      </c>
      <c r="C627" s="3" t="s">
        <v>1245</v>
      </c>
      <c r="D627" s="1">
        <v>90</v>
      </c>
      <c r="E627" s="2">
        <f>Tabela2256789101112[[#This Row],[PRODUZIDAS]]*VLOOKUP(Tabela2256789101112[[#This Row],[SKU]],Tabela24[#All],11,0)</f>
        <v>59.119199999999999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Tabela2256789101112[[#This Row],[PRODUZIDAS]]*VLOOKUP(Tabela2256789101112[[#This Row],[SKU]],Tabela24[#All],11,0)</f>
        <v>13.137600000000001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Tabela2256789101112[[#This Row],[PRODUZIDAS]]*VLOOKUP(Tabela2256789101112[[#This Row],[SKU]],Tabela24[#All],11,0)</f>
        <v>35.42916666666666</v>
      </c>
    </row>
    <row r="637" spans="2:5" x14ac:dyDescent="0.25">
      <c r="B637" s="3" t="s">
        <v>1264</v>
      </c>
      <c r="C637" s="3" t="s">
        <v>1265</v>
      </c>
      <c r="D637" s="1">
        <v>13</v>
      </c>
      <c r="E637" s="2">
        <f>Tabela2256789101112[[#This Row],[PRODUZIDAS]]*VLOOKUP(Tabela2256789101112[[#This Row],[SKU]],Tabela24[#All],11,0)</f>
        <v>9.2115833333333317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1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1026.8715759352222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100</v>
      </c>
      <c r="E13" s="2">
        <f>Tabela225678910111213[[#This Row],[PRODUZIDAS]]*VLOOKUP(Tabela225678910111213[[#This Row],[SKU]],Tabela24[#All],12,0)</f>
        <v>115.79710144927535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160</v>
      </c>
      <c r="E15" s="2">
        <f>Tabela225678910111213[[#This Row],[PRODUZIDAS]]*VLOOKUP(Tabela225678910111213[[#This Row],[SKU]],Tabela24[#All],12,0)</f>
        <v>185.27536231884056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44.5</v>
      </c>
      <c r="E19" s="2">
        <f>Tabela225678910111213[[#This Row],[PRODUZIDAS]]*VLOOKUP(Tabela225678910111213[[#This Row],[SKU]],Tabela24[#All],12,0)</f>
        <v>51.529710144927535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>
        <v>17.5</v>
      </c>
      <c r="E48" s="2">
        <f>Tabela225678910111213[[#This Row],[PRODUZIDAS]]*VLOOKUP(Tabela225678910111213[[#This Row],[SKU]],Tabela24[#All],12,0)</f>
        <v>18.027397260273972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149</v>
      </c>
      <c r="E114" s="2">
        <f>Tabela225678910111213[[#This Row],[PRODUZIDAS]]*VLOOKUP(Tabela225678910111213[[#This Row],[SKU]],Tabela24[#All],12,0)</f>
        <v>163.12519999999998</v>
      </c>
    </row>
    <row r="115" spans="2:5" x14ac:dyDescent="0.25">
      <c r="B115" s="3" t="s">
        <v>220</v>
      </c>
      <c r="C115" s="3" t="s">
        <v>221</v>
      </c>
      <c r="D115" s="1">
        <v>48</v>
      </c>
      <c r="E115" s="2">
        <f>Tabela225678910111213[[#This Row],[PRODUZIDAS]]*VLOOKUP(Tabela225678910111213[[#This Row],[SKU]],Tabela24[#All],12,0)</f>
        <v>52.550399999999989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26.5</v>
      </c>
      <c r="E128" s="2">
        <f>Tabela225678910111213[[#This Row],[PRODUZIDAS]]*VLOOKUP(Tabela225678910111213[[#This Row],[SKU]],Tabela24[#All],12,0)</f>
        <v>23.898583333333328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60.5</v>
      </c>
      <c r="E132" s="2">
        <f>Tabela225678910111213[[#This Row],[PRODUZIDAS]]*VLOOKUP(Tabela225678910111213[[#This Row],[SKU]],Tabela24[#All],12,0)</f>
        <v>54.560916666666657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>
        <v>20</v>
      </c>
      <c r="E140" s="2">
        <f>Tabela225678910111213[[#This Row],[PRODUZIDAS]]*VLOOKUP(Tabela225678910111213[[#This Row],[SKU]],Tabela24[#All],12,0)</f>
        <v>18.036666666666662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117.5</v>
      </c>
      <c r="E192" s="2">
        <f>Tabela225678910111213[[#This Row],[PRODUZIDAS]]*VLOOKUP(Tabela225678910111213[[#This Row],[SKU]],Tabela24[#All],12,0)</f>
        <v>128.63899999999998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>
        <v>16</v>
      </c>
      <c r="E208" s="2">
        <f>Tabela225678910111213[[#This Row],[PRODUZIDAS]]*VLOOKUP(Tabela225678910111213[[#This Row],[SKU]],Tabela24[#All],12,0)</f>
        <v>14.42933333333333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>
        <v>2</v>
      </c>
      <c r="E252" s="2">
        <f>Tabela225678910111213[[#This Row],[PRODUZIDAS]]*VLOOKUP(Tabela225678910111213[[#This Row],[SKU]],Tabela24[#All],12,0)</f>
        <v>2.1905714285714284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>
        <v>9.5</v>
      </c>
      <c r="E422" s="2">
        <f>Tabela225678910111213[[#This Row],[PRODUZIDAS]]*VLOOKUP(Tabela225678910111213[[#This Row],[SKU]],Tabela24[#All],12,0)</f>
        <v>5.145833333333333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21</v>
      </c>
      <c r="E628" s="2">
        <f>Tabela225678910111213[[#This Row],[PRODUZIDAS]]*VLOOKUP(Tabela225678910111213[[#This Row],[SKU]],Tabela24[#All],12,0)</f>
        <v>22.990799999999997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104</v>
      </c>
      <c r="E630" s="2">
        <f>Tabela225678910111213[[#This Row],[PRODUZIDAS]]*VLOOKUP(Tabela225678910111213[[#This Row],[SKU]],Tabela24[#All],12,0)</f>
        <v>113.85919999999997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63</v>
      </c>
      <c r="E638" s="2">
        <f>Tabela225678910111213[[#This Row],[PRODUZIDAS]]*VLOOKUP(Tabela225678910111213[[#This Row],[SKU]],Tabela24[#All],12,0)</f>
        <v>56.815499999999986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1446.7024252531269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150</v>
      </c>
      <c r="E13" s="2">
        <f>Tabela22567891011121314[[#This Row],[PRODUZIDAS]]*VLOOKUP(Tabela22567891011121314[[#This Row],[SKU]],Tabela24[#All],13,0)</f>
        <v>183.91304347826087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198</v>
      </c>
      <c r="E15" s="2">
        <f>Tabela22567891011121314[[#This Row],[PRODUZIDAS]]*VLOOKUP(Tabela22567891011121314[[#This Row],[SKU]],Tabela24[#All],13,0)</f>
        <v>242.76521739130436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441</v>
      </c>
      <c r="E24" s="2">
        <f>Tabela22567891011121314[[#This Row],[PRODUZIDAS]]*VLOOKUP(Tabela22567891011121314[[#This Row],[SKU]],Tabela24[#All],13,0)</f>
        <v>511.07671232876703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Tabela22567891011121314[[#This Row],[PRODUZIDAS]]*VLOOKUP(Tabela22567891011121314[[#This Row],[SKU]],Tabela24[#All],13,0)</f>
        <v>23.178082191780817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17</v>
      </c>
      <c r="E62" s="2">
        <f>Tabela22567891011121314[[#This Row],[PRODUZIDAS]]*VLOOKUP(Tabela22567891011121314[[#This Row],[SKU]],Tabela24[#All],13,0)</f>
        <v>19.701369863013696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Tabela22567891011121314[[#This Row],[PRODUZIDAS]]*VLOOKUP(Tabela22567891011121314[[#This Row],[SKU]],Tabela24[#All],13,0)</f>
        <v>23.219999999999995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120</v>
      </c>
      <c r="E114" s="2">
        <f>Tabela22567891011121314[[#This Row],[PRODUZIDAS]]*VLOOKUP(Tabela22567891011121314[[#This Row],[SKU]],Tabela24[#All],13,0)</f>
        <v>139.10399999999998</v>
      </c>
    </row>
    <row r="115" spans="2:5" x14ac:dyDescent="0.25">
      <c r="B115" s="3" t="s">
        <v>220</v>
      </c>
      <c r="C115" s="3" t="s">
        <v>221</v>
      </c>
      <c r="D115" s="1">
        <v>29</v>
      </c>
      <c r="E115" s="2">
        <f>Tabela22567891011121314[[#This Row],[PRODUZIDAS]]*VLOOKUP(Tabela22567891011121314[[#This Row],[SKU]],Tabela24[#All],13,0)</f>
        <v>33.616799999999991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13</v>
      </c>
      <c r="E132" s="2">
        <f>Tabela22567891011121314[[#This Row],[PRODUZIDAS]]*VLOOKUP(Tabela22567891011121314[[#This Row],[SKU]],Tabela24[#All],13,0)</f>
        <v>15.073499999999997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10</v>
      </c>
      <c r="E144" s="2">
        <f>Tabela22567891011121314[[#This Row],[PRODUZIDAS]]*VLOOKUP(Tabela22567891011121314[[#This Row],[SKU]],Tabela24[#All],13,0)</f>
        <v>11.597142857142856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>
        <v>11</v>
      </c>
      <c r="E151" s="2">
        <f>Tabela22567891011121314[[#This Row],[PRODUZIDAS]]*VLOOKUP(Tabela22567891011121314[[#This Row],[SKU]],Tabela24[#All],13,0)</f>
        <v>12.756857142857143</v>
      </c>
    </row>
    <row r="152" spans="2:5" x14ac:dyDescent="0.25">
      <c r="B152" s="3" t="s">
        <v>294</v>
      </c>
      <c r="C152" s="3" t="s">
        <v>295</v>
      </c>
      <c r="D152" s="1">
        <v>8</v>
      </c>
      <c r="E152" s="2">
        <f>Tabela22567891011121314[[#This Row],[PRODUZIDAS]]*VLOOKUP(Tabela22567891011121314[[#This Row],[SKU]],Tabela24[#All],13,0)</f>
        <v>9.2777142857142856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22</v>
      </c>
      <c r="E192" s="2">
        <f>Tabela22567891011121314[[#This Row],[PRODUZIDAS]]*VLOOKUP(Tabela22567891011121314[[#This Row],[SKU]],Tabela24[#All],13,0)</f>
        <v>25.502399999999994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43</v>
      </c>
      <c r="E197" s="2">
        <f>Tabela22567891011121314[[#This Row],[PRODUZIDAS]]*VLOOKUP(Tabela22567891011121314[[#This Row],[SKU]],Tabela24[#All],13,0)</f>
        <v>49.84559999999999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Tabela22567891011121314[[#This Row],[PRODUZIDAS]]*VLOOKUP(Tabela22567891011121314[[#This Row],[SKU]],Tabela24[#All],13,0)</f>
        <v>6.956999999999999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>
        <v>21</v>
      </c>
      <c r="E211" s="2">
        <f>Tabela22567891011121314[[#This Row],[PRODUZIDAS]]*VLOOKUP(Tabela22567891011121314[[#This Row],[SKU]],Tabela24[#All],13,0)</f>
        <v>24.349499999999995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6</v>
      </c>
      <c r="E593" s="2">
        <f>Tabela22567891011121314[[#This Row],[PRODUZIDAS]]*VLOOKUP(Tabela22567891011121314[[#This Row],[SKU]],Tabela24[#All],13,0)</f>
        <v>6.9582857142857142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31</v>
      </c>
      <c r="E627" s="2">
        <f>Tabela22567891011121314[[#This Row],[PRODUZIDAS]]*VLOOKUP(Tabela22567891011121314[[#This Row],[SKU]],Tabela24[#All],13,0)</f>
        <v>35.935199999999995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55</v>
      </c>
      <c r="E630" s="2">
        <f>Tabela22567891011121314[[#This Row],[PRODUZIDAS]]*VLOOKUP(Tabela22567891011121314[[#This Row],[SKU]],Tabela24[#All],13,0)</f>
        <v>63.755999999999986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7</v>
      </c>
      <c r="E664" s="2">
        <f>Tabela22567891011121314[[#This Row],[PRODUZIDAS]]*VLOOKUP(Tabela22567891011121314[[#This Row],[SKU]],Tabela24[#All],13,0)</f>
        <v>8.1180000000000003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321.48942783402811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150</v>
      </c>
      <c r="E13" s="2">
        <f>Tabela2256789101112131415[[#This Row],[PRODUZIDAS]]*VLOOKUP(Tabela2256789101112131415[[#This Row],[SKU]],Tabela24[#All],14,0)</f>
        <v>40.869565217391305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198</v>
      </c>
      <c r="E15" s="2">
        <f>Tabela2256789101112131415[[#This Row],[PRODUZIDAS]]*VLOOKUP(Tabela2256789101112131415[[#This Row],[SKU]],Tabela24[#All],14,0)</f>
        <v>53.947826086956525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441</v>
      </c>
      <c r="E24" s="2">
        <f>Tabela2256789101112131415[[#This Row],[PRODUZIDAS]]*VLOOKUP(Tabela2256789101112131415[[#This Row],[SKU]],Tabela24[#All],14,0)</f>
        <v>113.57260273972602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Tabela2256789101112131415[[#This Row],[PRODUZIDAS]]*VLOOKUP(Tabela2256789101112131415[[#This Row],[SKU]],Tabela24[#All],14,0)</f>
        <v>5.1506849315068495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17</v>
      </c>
      <c r="E62" s="2">
        <f>Tabela2256789101112131415[[#This Row],[PRODUZIDAS]]*VLOOKUP(Tabela2256789101112131415[[#This Row],[SKU]],Tabela24[#All],14,0)</f>
        <v>4.3780821917808215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Tabela2256789101112131415[[#This Row],[PRODUZIDAS]]*VLOOKUP(Tabela2256789101112131415[[#This Row],[SKU]],Tabela24[#All],14,0)</f>
        <v>5.16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120</v>
      </c>
      <c r="E114" s="2">
        <f>Tabela2256789101112131415[[#This Row],[PRODUZIDAS]]*VLOOKUP(Tabela2256789101112131415[[#This Row],[SKU]],Tabela24[#All],14,0)</f>
        <v>30.911999999999999</v>
      </c>
    </row>
    <row r="115" spans="2:5" x14ac:dyDescent="0.25">
      <c r="B115" s="3" t="s">
        <v>220</v>
      </c>
      <c r="C115" s="3" t="s">
        <v>221</v>
      </c>
      <c r="D115" s="1">
        <v>29</v>
      </c>
      <c r="E115" s="2">
        <f>Tabela2256789101112131415[[#This Row],[PRODUZIDAS]]*VLOOKUP(Tabela2256789101112131415[[#This Row],[SKU]],Tabela24[#All],14,0)</f>
        <v>7.4703999999999997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13</v>
      </c>
      <c r="E132" s="2">
        <f>Tabela2256789101112131415[[#This Row],[PRODUZIDAS]]*VLOOKUP(Tabela2256789101112131415[[#This Row],[SKU]],Tabela24[#All],14,0)</f>
        <v>3.3496666666666663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10</v>
      </c>
      <c r="E144" s="2">
        <f>Tabela2256789101112131415[[#This Row],[PRODUZIDAS]]*VLOOKUP(Tabela2256789101112131415[[#This Row],[SKU]],Tabela24[#All],14,0)</f>
        <v>2.5771428571428574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>
        <v>11</v>
      </c>
      <c r="E151" s="2">
        <f>Tabela2256789101112131415[[#This Row],[PRODUZIDAS]]*VLOOKUP(Tabela2256789101112131415[[#This Row],[SKU]],Tabela24[#All],14,0)</f>
        <v>2.834857142857143</v>
      </c>
    </row>
    <row r="152" spans="2:5" x14ac:dyDescent="0.25">
      <c r="B152" s="3" t="s">
        <v>294</v>
      </c>
      <c r="C152" s="3" t="s">
        <v>295</v>
      </c>
      <c r="D152" s="1">
        <v>8</v>
      </c>
      <c r="E152" s="2">
        <f>Tabela2256789101112131415[[#This Row],[PRODUZIDAS]]*VLOOKUP(Tabela2256789101112131415[[#This Row],[SKU]],Tabela24[#All],14,0)</f>
        <v>2.0617142857142858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22</v>
      </c>
      <c r="E192" s="2">
        <f>Tabela2256789101112131415[[#This Row],[PRODUZIDAS]]*VLOOKUP(Tabela2256789101112131415[[#This Row],[SKU]],Tabela24[#All],14,0)</f>
        <v>5.6672000000000002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43</v>
      </c>
      <c r="E197" s="2">
        <f>Tabela2256789101112131415[[#This Row],[PRODUZIDAS]]*VLOOKUP(Tabela2256789101112131415[[#This Row],[SKU]],Tabela24[#All],14,0)</f>
        <v>11.0768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Tabela2256789101112131415[[#This Row],[PRODUZIDAS]]*VLOOKUP(Tabela2256789101112131415[[#This Row],[SKU]],Tabela24[#All],14,0)</f>
        <v>1.5459999999999998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>
        <v>21</v>
      </c>
      <c r="E211" s="2">
        <f>Tabela2256789101112131415[[#This Row],[PRODUZIDAS]]*VLOOKUP(Tabela2256789101112131415[[#This Row],[SKU]],Tabela24[#All],14,0)</f>
        <v>5.4109999999999996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6</v>
      </c>
      <c r="E593" s="2">
        <f>Tabela2256789101112131415[[#This Row],[PRODUZIDAS]]*VLOOKUP(Tabela2256789101112131415[[#This Row],[SKU]],Tabela24[#All],14,0)</f>
        <v>1.5462857142857143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31</v>
      </c>
      <c r="E627" s="2">
        <f>Tabela2256789101112131415[[#This Row],[PRODUZIDAS]]*VLOOKUP(Tabela2256789101112131415[[#This Row],[SKU]],Tabela24[#All],14,0)</f>
        <v>7.9855999999999998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55</v>
      </c>
      <c r="E630" s="2">
        <f>Tabela2256789101112131415[[#This Row],[PRODUZIDAS]]*VLOOKUP(Tabela2256789101112131415[[#This Row],[SKU]],Tabela24[#All],14,0)</f>
        <v>14.167999999999999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7</v>
      </c>
      <c r="E664" s="2">
        <f>Tabela2256789101112131415[[#This Row],[PRODUZIDAS]]*VLOOKUP(Tabela2256789101112131415[[#This Row],[SKU]],Tabela24[#All],14,0)</f>
        <v>1.804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2025-06-05T13:05:20Z</dcterms:modified>
</cp:coreProperties>
</file>