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A44A5729-57C3-48F9-9E82-279AA7234FE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<sst xmlns="http://schemas.openxmlformats.org/spreadsheetml/2006/main" count="26032" uniqueCount="1899">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</sst>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I9" sqref="I9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45799</v>
      </c>
      <c r="C2" s="31"/>
      <c r="D2" s="33">
        <f>SUM(Tabela15[VALOR])</f>
        <v>7787.0582776664105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2731.6616474200009</v>
      </c>
      <c r="D7" s="26"/>
      <c r="E7" s="26">
        <f>Tabela15[[#This Row],[VALOR]]-Tabela15[[#This Row],[Custo Setor]]</f>
        <v>2731.6616474200009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290.88260467532467</v>
      </c>
      <c r="D10" s="26"/>
      <c r="E10" s="26">
        <f>Tabela15[[#This Row],[VALOR]]-Tabela15[[#This Row],[Custo Setor]]</f>
        <v>290.88260467532467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50.915192727272725</v>
      </c>
      <c r="D12" s="26"/>
      <c r="E12" s="26">
        <f>Tabela15[[#This Row],[VALOR]]-Tabela15[[#This Row],[Custo Setor]]</f>
        <v>50.915192727272725</v>
      </c>
    </row>
    <row r="13" spans="2:5" x14ac:dyDescent="0.25">
      <c r="B13" t="s">
        <v>1888</v>
      </c>
      <c r="C13" s="21">
        <f t="array" ref="C13">'7 - PALETEIRA'!G4</f>
        <v>763.11438365949118</v>
      </c>
      <c r="D13" s="26"/>
      <c r="E13" s="26">
        <f>Tabela15[[#This Row],[VALOR]]-Tabela15[[#This Row],[Custo Setor]]</f>
        <v>763.11438365949118</v>
      </c>
    </row>
    <row r="14" spans="2:5" x14ac:dyDescent="0.25">
      <c r="B14" t="s">
        <v>1889</v>
      </c>
      <c r="C14" s="21">
        <f>'8 - ACABAMENTO'!G4</f>
        <v>646.84492319407821</v>
      </c>
      <c r="D14" s="26"/>
      <c r="E14" s="26">
        <f>Tabela15[[#This Row],[VALOR]]-Tabela15[[#This Row],[Custo Setor]]</f>
        <v>646.84492319407821</v>
      </c>
    </row>
    <row r="15" spans="2:5" x14ac:dyDescent="0.25">
      <c r="B15" t="s">
        <v>1890</v>
      </c>
      <c r="C15" s="21">
        <f t="array" ref="C15">'9 - FURO'!G4</f>
        <v>896.74600550185767</v>
      </c>
      <c r="D15" s="26"/>
      <c r="E15" s="26">
        <f>Tabela15[[#This Row],[VALOR]]-Tabela15[[#This Row],[Custo Setor]]</f>
        <v>896.74600550185767</v>
      </c>
    </row>
    <row r="16" spans="2:5" x14ac:dyDescent="0.25">
      <c r="B16" t="s">
        <v>1891</v>
      </c>
      <c r="C16" s="21">
        <f t="array" ref="C16">'10 - ILHOS'!G4</f>
        <v>863.3084041776566</v>
      </c>
      <c r="D16" s="26"/>
      <c r="E16" s="26">
        <f>Tabela15[[#This Row],[VALOR]]-Tabela15[[#This Row],[Custo Setor]]</f>
        <v>863.3084041776566</v>
      </c>
    </row>
    <row r="17" spans="2:5" x14ac:dyDescent="0.25">
      <c r="B17" t="s">
        <v>1892</v>
      </c>
      <c r="C17" s="21">
        <f t="array" ref="C17">'11 - DOBRA'!G4</f>
        <v>1262.9332769815057</v>
      </c>
      <c r="D17" s="26"/>
      <c r="E17" s="26">
        <f>Tabela15[[#This Row],[VALOR]]-Tabela15[[#This Row],[Custo Setor]]</f>
        <v>1262.9332769815057</v>
      </c>
    </row>
    <row r="18" spans="2:5" x14ac:dyDescent="0.25">
      <c r="B18" t="s">
        <v>1893</v>
      </c>
      <c r="C18" s="21">
        <f t="array" ref="C18">'12 - EMBALAGEM'!G4</f>
        <v>280.65183932922349</v>
      </c>
      <c r="D18" s="26"/>
      <c r="E18" s="26">
        <f>Tabela15[[#This Row],[VALOR]]-Tabela15[[#This Row],[Custo Setor]]</f>
        <v>280.65183932922349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7787.0582776664105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" workbookViewId="0">
      <selection activeCell="D40" sqref="D4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2731.6616474200009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5325</v>
      </c>
      <c r="E10" s="2">
        <f>Tabela2[[#This Row],[PRODUZIDAS]]*VLOOKUP(Tabela2[[#This Row],[SKU]],Tabela24[#All],3,0)</f>
        <v>2539.0217391304345</v>
      </c>
    </row>
    <row r="11" spans="2:9" x14ac:dyDescent="0.25">
      <c r="B11" s="3" t="s">
        <v>12</v>
      </c>
      <c r="C11" s="3" t="s">
        <v>13</v>
      </c>
      <c r="D11" s="1">
        <v>114</v>
      </c>
      <c r="E11" s="2">
        <f>Tabela2[[#This Row],[PRODUZIDAS]]*VLOOKUP(Tabela2[[#This Row],[SKU]],Tabela24[#All],3,0)</f>
        <v>54.356521739130436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>
        <v>87</v>
      </c>
      <c r="E39" s="2">
        <f>Tabela2[[#This Row],[PRODUZIDAS]]*VLOOKUP(Tabela2[[#This Row],[SKU]],Tabela24[#All],3,0)</f>
        <v>23.52575342465753</v>
      </c>
    </row>
    <row r="40" spans="2:5" x14ac:dyDescent="0.25">
      <c r="B40" s="3" t="s">
        <v>70</v>
      </c>
      <c r="C40" s="3" t="s">
        <v>71</v>
      </c>
      <c r="D40" s="1">
        <v>8</v>
      </c>
      <c r="E40" s="2">
        <f>Tabela2[[#This Row],[PRODUZIDAS]]*VLOOKUP(Tabela2[[#This Row],[SKU]],Tabela24[#All],3,0)</f>
        <v>2.1632876712328764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222</v>
      </c>
      <c r="E69" s="2">
        <f>Tabela2[[#This Row],[PRODUZIDAS]]*VLOOKUP(Tabela2[[#This Row],[SKU]],Tabela24[#All],3,0)</f>
        <v>60.139799999999994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>
        <v>1</v>
      </c>
      <c r="E361" s="2">
        <f>Tabela2[[#This Row],[PRODUZIDAS]]*VLOOKUP(Tabela2[[#This Row],[SKU]],Tabela24[#All],3,0)</f>
        <v>0.81818181818181801</v>
      </c>
    </row>
    <row r="362" spans="2:5" x14ac:dyDescent="0.25">
      <c r="B362" s="3" t="s">
        <v>714</v>
      </c>
      <c r="C362" s="3" t="s">
        <v>715</v>
      </c>
      <c r="D362" s="1">
        <v>2</v>
      </c>
      <c r="E362" s="2">
        <f>Tabela2[[#This Row],[PRODUZIDAS]]*VLOOKUP(Tabela2[[#This Row],[SKU]],Tabela24[#All],3,0)</f>
        <v>1.636363636363636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>
        <v>40</v>
      </c>
      <c r="E419" s="2">
        <f>Tabela2[[#This Row],[PRODUZIDAS]]*VLOOKUP(Tabela2[[#This Row],[SKU]],Tabela24[#All],3,0)</f>
        <v>33.333333333333336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>
        <v>20</v>
      </c>
      <c r="E422" s="2">
        <f>Tabela2[[#This Row],[PRODUZIDAS]]*VLOOKUP(Tabela2[[#This Row],[SKU]],Tabela24[#All],3,0)</f>
        <v>16.666666666666668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C24" sqref="C2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290.88260467532467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10</v>
      </c>
      <c r="E186" s="2">
        <f>Tabela22567[[#This Row],[PRODUZIDAS]]*VLOOKUP(Tabela22567[[#This Row],[SKU]],Tabela24[#All],6,0)</f>
        <v>14.179000000000002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>
        <v>12.5</v>
      </c>
      <c r="E231" s="2">
        <f>Tabela22567[[#This Row],[PRODUZIDAS]]*VLOOKUP(Tabela22567[[#This Row],[SKU]],Tabela24[#All],6,0)</f>
        <v>16.107142857142858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32</v>
      </c>
      <c r="E296" s="2">
        <f>Tabela22567[[#This Row],[PRODUZIDAS]]*VLOOKUP(Tabela22567[[#This Row],[SKU]],Tabela24[#All],6,0)</f>
        <v>54.54545454545454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>
        <v>10.5</v>
      </c>
      <c r="E298" s="2">
        <f>Tabela22567[[#This Row],[PRODUZIDAS]]*VLOOKUP(Tabela22567[[#This Row],[SKU]],Tabela24[#All],6,0)</f>
        <v>17.89772727272727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>
        <v>51</v>
      </c>
      <c r="E921" s="2">
        <f>Tabela22567[[#This Row],[PRODUZIDAS]]*VLOOKUP(Tabela22567[[#This Row],[SKU]],Tabela24[#All],6,0)</f>
        <v>188.15328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49" workbookViewId="0">
      <selection activeCell="D362" sqref="D36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50.915192727272725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20</v>
      </c>
      <c r="E296" s="2">
        <f>Tabela2256789[[#This Row],[PRODUZIDAS]]*VLOOKUP(Tabela2256789[[#This Row],[SKU]],Tabela24[#All],8,0)</f>
        <v>9.545454545454545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>
        <v>2</v>
      </c>
      <c r="E298" s="2">
        <f>Tabela2256789[[#This Row],[PRODUZIDAS]]*VLOOKUP(Tabela2256789[[#This Row],[SKU]],Tabela24[#All],8,0)</f>
        <v>0.95454545454545447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1</v>
      </c>
      <c r="E361" s="2">
        <f>Tabela2256789[[#This Row],[PRODUZIDAS]]*VLOOKUP(Tabela2256789[[#This Row],[SKU]],Tabela24[#All],8,0)</f>
        <v>0.47727272727272724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>
        <v>31</v>
      </c>
      <c r="E922" s="2">
        <f>Tabela2256789[[#This Row],[PRODUZIDAS]]*VLOOKUP(Tabela2256789[[#This Row],[SKU]],Tabela24[#All],8,0)</f>
        <v>39.937919999999998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763.11438365949118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320</v>
      </c>
      <c r="E11" s="2">
        <f>Tabela225678910[[#This Row],[PRODUZIDAS]]*VLOOKUP(Tabela225678910[[#This Row],[SKU]],Tabela24[#All],9,0)</f>
        <v>130.78260869565216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>
        <v>20</v>
      </c>
      <c r="E15" s="2">
        <f>Tabela225678910[[#This Row],[PRODUZIDAS]]*VLOOKUP(Tabela225678910[[#This Row],[SKU]],Tabela24[#All],9,0)</f>
        <v>8.1739130434782599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>
        <v>120</v>
      </c>
      <c r="E17" s="2">
        <f>Tabela225678910[[#This Row],[PRODUZIDAS]]*VLOOKUP(Tabela225678910[[#This Row],[SKU]],Tabela24[#All],9,0)</f>
        <v>49.043478260869556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>
        <v>5.5</v>
      </c>
      <c r="E42" s="2">
        <f>Tabela225678910[[#This Row],[PRODUZIDAS]]*VLOOKUP(Tabela225678910[[#This Row],[SKU]],Tabela24[#All],9,0)</f>
        <v>3.6827397260273975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20</v>
      </c>
      <c r="E44" s="2">
        <f>Tabela225678910[[#This Row],[PRODUZIDAS]]*VLOOKUP(Tabela225678910[[#This Row],[SKU]],Tabela24[#All],9,0)</f>
        <v>13.391780821917809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10</v>
      </c>
      <c r="E46" s="2">
        <f>Tabela225678910[[#This Row],[PRODUZIDAS]]*VLOOKUP(Tabela225678910[[#This Row],[SKU]],Tabela24[#All],9,0)</f>
        <v>6.6958904109589046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50</v>
      </c>
      <c r="E48" s="2">
        <f>Tabela225678910[[#This Row],[PRODUZIDAS]]*VLOOKUP(Tabela225678910[[#This Row],[SKU]],Tabela24[#All],9,0)</f>
        <v>33.479452054794521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>
        <v>22.5</v>
      </c>
      <c r="E56" s="2">
        <f>Tabela225678910[[#This Row],[PRODUZIDAS]]*VLOOKUP(Tabela225678910[[#This Row],[SKU]],Tabela24[#All],9,0)</f>
        <v>15.065753424657535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34</v>
      </c>
      <c r="E58" s="2">
        <f>Tabela225678910[[#This Row],[PRODUZIDAS]]*VLOOKUP(Tabela225678910[[#This Row],[SKU]],Tabela24[#All],9,0)</f>
        <v>22.766027397260274</v>
      </c>
    </row>
    <row r="59" spans="2:5" x14ac:dyDescent="0.25">
      <c r="B59" s="3" t="s">
        <v>108</v>
      </c>
      <c r="C59" s="3" t="s">
        <v>109</v>
      </c>
      <c r="D59" s="1">
        <v>20</v>
      </c>
      <c r="E59" s="2">
        <f>Tabela225678910[[#This Row],[PRODUZIDAS]]*VLOOKUP(Tabela225678910[[#This Row],[SKU]],Tabela24[#All],9,0)</f>
        <v>13.391780821917809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50</v>
      </c>
      <c r="E62" s="2">
        <f>Tabela225678910[[#This Row],[PRODUZIDAS]]*VLOOKUP(Tabela225678910[[#This Row],[SKU]],Tabela24[#All],9,0)</f>
        <v>33.479452054794521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>
        <v>30</v>
      </c>
      <c r="E64" s="2">
        <f>Tabela225678910[[#This Row],[PRODUZIDAS]]*VLOOKUP(Tabela225678910[[#This Row],[SKU]],Tabela24[#All],9,0)</f>
        <v>20.087671232876716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55</v>
      </c>
      <c r="E69" s="2">
        <f>Tabela225678910[[#This Row],[PRODUZIDAS]]*VLOOKUP(Tabela225678910[[#This Row],[SKU]],Tabela24[#All],9,0)</f>
        <v>40.441499999999991</v>
      </c>
    </row>
    <row r="70" spans="2:5" x14ac:dyDescent="0.25">
      <c r="B70" s="3" t="s">
        <v>130</v>
      </c>
      <c r="C70" s="3" t="s">
        <v>131</v>
      </c>
      <c r="D70" s="1">
        <v>50</v>
      </c>
      <c r="E70" s="2">
        <f>Tabela225678910[[#This Row],[PRODUZIDAS]]*VLOOKUP(Tabela225678910[[#This Row],[SKU]],Tabela24[#All],9,0)</f>
        <v>36.764999999999993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10</v>
      </c>
      <c r="E74" s="2">
        <f>Tabela225678910[[#This Row],[PRODUZIDAS]]*VLOOKUP(Tabela225678910[[#This Row],[SKU]],Tabela24[#All],9,0)</f>
        <v>7.352999999999998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>
        <v>53.5</v>
      </c>
      <c r="E78" s="2">
        <f>Tabela225678910[[#This Row],[PRODUZIDAS]]*VLOOKUP(Tabela225678910[[#This Row],[SKU]],Tabela24[#All],9,0)</f>
        <v>39.338549999999991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160</v>
      </c>
      <c r="E108" s="2">
        <f>Tabela225678910[[#This Row],[PRODUZIDAS]]*VLOOKUP(Tabela225678910[[#This Row],[SKU]],Tabela24[#All],9,0)</f>
        <v>103.04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>
        <v>30</v>
      </c>
      <c r="E130" s="2">
        <f>Tabela225678910[[#This Row],[PRODUZIDAS]]*VLOOKUP(Tabela225678910[[#This Row],[SKU]],Tabela24[#All],9,0)</f>
        <v>28.987499999999997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2</v>
      </c>
      <c r="E194" s="2">
        <f>Tabela225678910[[#This Row],[PRODUZIDAS]]*VLOOKUP(Tabela225678910[[#This Row],[SKU]],Tabela24[#All],9,0)</f>
        <v>1.288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42</v>
      </c>
      <c r="E225" s="2">
        <f>Tabela225678910[[#This Row],[PRODUZIDAS]]*VLOOKUP(Tabela225678910[[#This Row],[SKU]],Tabela24[#All],9,0)</f>
        <v>43.295999999999999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>
        <v>2</v>
      </c>
      <c r="E255" s="2">
        <f>Tabela225678910[[#This Row],[PRODUZIDAS]]*VLOOKUP(Tabela225678910[[#This Row],[SKU]],Tabela24[#All],9,0)</f>
        <v>2.0617142857142858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>
        <v>1</v>
      </c>
      <c r="E377" s="2">
        <f>Tabela225678910[[#This Row],[PRODUZIDAS]]*VLOOKUP(Tabela225678910[[#This Row],[SKU]],Tabela24[#All],9,0)</f>
        <v>0.74999999999999989</v>
      </c>
    </row>
    <row r="378" spans="2:5" x14ac:dyDescent="0.25">
      <c r="B378" s="3" t="s">
        <v>746</v>
      </c>
      <c r="C378" s="3" t="s">
        <v>747</v>
      </c>
      <c r="D378" s="1">
        <v>2</v>
      </c>
      <c r="E378" s="2">
        <f>Tabela225678910[[#This Row],[PRODUZIDAS]]*VLOOKUP(Tabela225678910[[#This Row],[SKU]],Tabela24[#All],9,0)</f>
        <v>1.4999999999999998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>
        <v>22.5</v>
      </c>
      <c r="E422" s="2">
        <f>Tabela225678910[[#This Row],[PRODUZIDAS]]*VLOOKUP(Tabela225678910[[#This Row],[SKU]],Tabela24[#All],9,0)</f>
        <v>15.000000000000002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3</v>
      </c>
      <c r="E593" s="2">
        <f>Tabela225678910[[#This Row],[PRODUZIDAS]]*VLOOKUP(Tabela225678910[[#This Row],[SKU]],Tabela24[#All],9,0)</f>
        <v>3.0925714285714285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75</v>
      </c>
      <c r="E627" s="2">
        <f>Tabela225678910[[#This Row],[PRODUZIDAS]]*VLOOKUP(Tabela225678910[[#This Row],[SKU]],Tabela24[#All],9,0)</f>
        <v>48.300000000000004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65</v>
      </c>
      <c r="E630" s="2">
        <f>Tabela225678910[[#This Row],[PRODUZIDAS]]*VLOOKUP(Tabela225678910[[#This Row],[SKU]],Tabela24[#All],9,0)</f>
        <v>41.86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4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646.84492319407821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5</v>
      </c>
      <c r="E11" s="2">
        <f>Tabela22567891011[[#This Row],[PRODUZIDAS]]*VLOOKUP(Tabela22567891011[[#This Row],[SKU]],Tabela24[#All],10,0)</f>
        <v>2.043478260869565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>
        <v>80</v>
      </c>
      <c r="E17" s="2">
        <f>Tabela22567891011[[#This Row],[PRODUZIDAS]]*VLOOKUP(Tabela22567891011[[#This Row],[SKU]],Tabela24[#All],10,0)</f>
        <v>32.695652173913039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62.5</v>
      </c>
      <c r="E41" s="2">
        <f>Tabela22567891011[[#This Row],[PRODUZIDAS]]*VLOOKUP(Tabela22567891011[[#This Row],[SKU]],Tabela24[#All],10,0)</f>
        <v>45.873287671232866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116</v>
      </c>
      <c r="E44" s="2">
        <f>Tabela22567891011[[#This Row],[PRODUZIDAS]]*VLOOKUP(Tabela22567891011[[#This Row],[SKU]],Tabela24[#All],10,0)</f>
        <v>85.140821917808196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100</v>
      </c>
      <c r="E55" s="2">
        <f>Tabela22567891011[[#This Row],[PRODUZIDAS]]*VLOOKUP(Tabela22567891011[[#This Row],[SKU]],Tabela24[#All],10,0)</f>
        <v>73.397260273972591</v>
      </c>
    </row>
    <row r="56" spans="2:5" x14ac:dyDescent="0.25">
      <c r="B56" s="3" t="s">
        <v>102</v>
      </c>
      <c r="C56" s="3" t="s">
        <v>103</v>
      </c>
      <c r="D56" s="1">
        <v>18</v>
      </c>
      <c r="E56" s="2">
        <f>Tabela22567891011[[#This Row],[PRODUZIDAS]]*VLOOKUP(Tabela22567891011[[#This Row],[SKU]],Tabela24[#All],10,0)</f>
        <v>13.211506849315066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>
        <v>18</v>
      </c>
      <c r="E59" s="2">
        <f>Tabela22567891011[[#This Row],[PRODUZIDAS]]*VLOOKUP(Tabela22567891011[[#This Row],[SKU]],Tabela24[#All],10,0)</f>
        <v>13.211506849315066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>
        <v>20</v>
      </c>
      <c r="E61" s="2">
        <f>Tabela22567891011[[#This Row],[PRODUZIDAS]]*VLOOKUP(Tabela22567891011[[#This Row],[SKU]],Tabela24[#All],10,0)</f>
        <v>14.679452054794517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>
        <v>2</v>
      </c>
      <c r="E70" s="2">
        <f>Tabela22567891011[[#This Row],[PRODUZIDAS]]*VLOOKUP(Tabela22567891011[[#This Row],[SKU]],Tabela24[#All],10,0)</f>
        <v>1.5995999999999997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88.5</v>
      </c>
      <c r="E108" s="2">
        <f>Tabela22567891011[[#This Row],[PRODUZIDAS]]*VLOOKUP(Tabela22567891011[[#This Row],[SKU]],Tabela24[#All],10,0)</f>
        <v>56.994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>
        <v>27</v>
      </c>
      <c r="E130" s="2">
        <f>Tabela22567891011[[#This Row],[PRODUZIDAS]]*VLOOKUP(Tabela22567891011[[#This Row],[SKU]],Tabela24[#All],10,0)</f>
        <v>24.349499999999995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59</v>
      </c>
      <c r="E146" s="2">
        <f>Tabela22567891011[[#This Row],[PRODUZIDAS]]*VLOOKUP(Tabela22567891011[[#This Row],[SKU]],Tabela24[#All],10,0)</f>
        <v>68.423142857142849</v>
      </c>
    </row>
    <row r="147" spans="2:5" x14ac:dyDescent="0.25">
      <c r="B147" s="3" t="s">
        <v>284</v>
      </c>
      <c r="C147" s="3" t="s">
        <v>285</v>
      </c>
      <c r="D147" s="1">
        <v>33.5</v>
      </c>
      <c r="E147" s="2">
        <f>Tabela22567891011[[#This Row],[PRODUZIDAS]]*VLOOKUP(Tabela22567891011[[#This Row],[SKU]],Tabela24[#All],10,0)</f>
        <v>38.850428571428573</v>
      </c>
    </row>
    <row r="148" spans="2:5" x14ac:dyDescent="0.25">
      <c r="B148" s="3" t="s">
        <v>286</v>
      </c>
      <c r="C148" s="3" t="s">
        <v>287</v>
      </c>
      <c r="D148" s="1">
        <v>43.5</v>
      </c>
      <c r="E148" s="2">
        <f>Tabela22567891011[[#This Row],[PRODUZIDAS]]*VLOOKUP(Tabela22567891011[[#This Row],[SKU]],Tabela24[#All],10,0)</f>
        <v>50.447571428571429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>
        <v>2</v>
      </c>
      <c r="E177" s="2">
        <f>Tabela22567891011[[#This Row],[PRODUZIDAS]]*VLOOKUP(Tabela22567891011[[#This Row],[SKU]],Tabela24[#All],10,0)</f>
        <v>2.3194285714285714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27.5</v>
      </c>
      <c r="E193" s="2">
        <f>Tabela22567891011[[#This Row],[PRODUZIDAS]]*VLOOKUP(Tabela22567891011[[#This Row],[SKU]],Tabela24[#All],10,0)</f>
        <v>17.71</v>
      </c>
    </row>
    <row r="194" spans="2:5" x14ac:dyDescent="0.25">
      <c r="B194" s="3" t="s">
        <v>378</v>
      </c>
      <c r="C194" s="3" t="s">
        <v>379</v>
      </c>
      <c r="D194" s="1">
        <v>27</v>
      </c>
      <c r="E194" s="2">
        <f>Tabela22567891011[[#This Row],[PRODUZIDAS]]*VLOOKUP(Tabela22567891011[[#This Row],[SKU]],Tabela24[#All],10,0)</f>
        <v>17.388000000000002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41</v>
      </c>
      <c r="E231" s="2">
        <f>Tabela22567891011[[#This Row],[PRODUZIDAS]]*VLOOKUP(Tabela22567891011[[#This Row],[SKU]],Tabela24[#All],10,0)</f>
        <v>47.548285714285711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>
        <v>2</v>
      </c>
      <c r="E249" s="2">
        <f>Tabela22567891011[[#This Row],[PRODUZIDAS]]*VLOOKUP(Tabela22567891011[[#This Row],[SKU]],Tabela24[#All],10,0)</f>
        <v>2.3194285714285714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5</v>
      </c>
      <c r="E593" s="2">
        <f>Tabela22567891011[[#This Row],[PRODUZIDAS]]*VLOOKUP(Tabela22567891011[[#This Row],[SKU]],Tabela24[#All],10,0)</f>
        <v>5.798571428571428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43</v>
      </c>
      <c r="E627" s="2">
        <f>Tabela22567891011[[#This Row],[PRODUZIDAS]]*VLOOKUP(Tabela22567891011[[#This Row],[SKU]],Tabela24[#All],10,0)</f>
        <v>27.692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8</v>
      </c>
      <c r="E630" s="2">
        <f>Tabela22567891011[[#This Row],[PRODUZIDAS]]*VLOOKUP(Tabela22567891011[[#This Row],[SKU]],Tabela24[#All],10,0)</f>
        <v>5.1520000000000001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896.74600550185767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10</v>
      </c>
      <c r="E10" s="2">
        <f>Tabela2256789101112[[#This Row],[PRODUZIDAS]]*VLOOKUP(Tabela2256789101112[[#This Row],[SKU]],Tabela24[#All],11,0)</f>
        <v>7.4927536231884053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>
        <v>30</v>
      </c>
      <c r="E31" s="2">
        <f>Tabela2256789101112[[#This Row],[PRODUZIDAS]]*VLOOKUP(Tabela2256789101112[[#This Row],[SKU]],Tabela24[#All],11,0)</f>
        <v>23.178082191780817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110.5</v>
      </c>
      <c r="E41" s="2">
        <f>Tabela2256789101112[[#This Row],[PRODUZIDAS]]*VLOOKUP(Tabela2256789101112[[#This Row],[SKU]],Tabela24[#All],11,0)</f>
        <v>64.029452054794504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10</v>
      </c>
      <c r="E55" s="2">
        <f>Tabela2256789101112[[#This Row],[PRODUZIDAS]]*VLOOKUP(Tabela2256789101112[[#This Row],[SKU]],Tabela24[#All],11,0)</f>
        <v>5.7945205479452042</v>
      </c>
    </row>
    <row r="56" spans="2:5" x14ac:dyDescent="0.25">
      <c r="B56" s="3" t="s">
        <v>102</v>
      </c>
      <c r="C56" s="3" t="s">
        <v>103</v>
      </c>
      <c r="D56" s="1">
        <v>18</v>
      </c>
      <c r="E56" s="2">
        <f>Tabela2256789101112[[#This Row],[PRODUZIDAS]]*VLOOKUP(Tabela2256789101112[[#This Row],[SKU]],Tabela24[#All],11,0)</f>
        <v>10.430136986301369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7</v>
      </c>
      <c r="E58" s="2">
        <f>Tabela2256789101112[[#This Row],[PRODUZIDAS]]*VLOOKUP(Tabela2256789101112[[#This Row],[SKU]],Tabela24[#All],11,0)</f>
        <v>4.0561643835616428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53.5</v>
      </c>
      <c r="E108" s="2">
        <f>Tabela2256789101112[[#This Row],[PRODUZIDAS]]*VLOOKUP(Tabela2256789101112[[#This Row],[SKU]],Tabela24[#All],11,0)</f>
        <v>35.143079999999998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3</v>
      </c>
      <c r="E111" s="2">
        <f>Tabela2256789101112[[#This Row],[PRODUZIDAS]]*VLOOKUP(Tabela2256789101112[[#This Row],[SKU]],Tabela24[#All],11,0)</f>
        <v>1.9706399999999999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>
        <v>27</v>
      </c>
      <c r="E130" s="2">
        <f>Tabela2256789101112[[#This Row],[PRODUZIDAS]]*VLOOKUP(Tabela2256789101112[[#This Row],[SKU]],Tabela24[#All],11,0)</f>
        <v>19.131749999999997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25</v>
      </c>
      <c r="E132" s="2">
        <f>Tabela2256789101112[[#This Row],[PRODUZIDAS]]*VLOOKUP(Tabela2256789101112[[#This Row],[SKU]],Tabela24[#All],11,0)</f>
        <v>17.71458333333333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>
        <v>37.5</v>
      </c>
      <c r="E140" s="2">
        <f>Tabela2256789101112[[#This Row],[PRODUZIDAS]]*VLOOKUP(Tabela2256789101112[[#This Row],[SKU]],Tabela24[#All],11,0)</f>
        <v>26.571874999999995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>
        <v>2</v>
      </c>
      <c r="E160" s="2">
        <f>Tabela2256789101112[[#This Row],[PRODUZIDAS]]*VLOOKUP(Tabela2256789101112[[#This Row],[SKU]],Tabela24[#All],11,0)</f>
        <v>1.5462857142857143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100</v>
      </c>
      <c r="E192" s="2">
        <f>Tabela2256789101112[[#This Row],[PRODUZIDAS]]*VLOOKUP(Tabela2256789101112[[#This Row],[SKU]],Tabela24[#All],11,0)</f>
        <v>65.688000000000002</v>
      </c>
    </row>
    <row r="193" spans="2:5" x14ac:dyDescent="0.25">
      <c r="B193" s="3" t="s">
        <v>376</v>
      </c>
      <c r="C193" s="3" t="s">
        <v>377</v>
      </c>
      <c r="D193" s="1">
        <v>50</v>
      </c>
      <c r="E193" s="2">
        <f>Tabela2256789101112[[#This Row],[PRODUZIDAS]]*VLOOKUP(Tabela2256789101112[[#This Row],[SKU]],Tabela24[#All],11,0)</f>
        <v>32.844000000000001</v>
      </c>
    </row>
    <row r="194" spans="2:5" x14ac:dyDescent="0.25">
      <c r="B194" s="3" t="s">
        <v>378</v>
      </c>
      <c r="C194" s="3" t="s">
        <v>379</v>
      </c>
      <c r="D194" s="1">
        <v>60</v>
      </c>
      <c r="E194" s="2">
        <f>Tabela2256789101112[[#This Row],[PRODUZIDAS]]*VLOOKUP(Tabela2256789101112[[#This Row],[SKU]],Tabela24[#All],11,0)</f>
        <v>39.412800000000004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77.5</v>
      </c>
      <c r="E197" s="2">
        <f>Tabela2256789101112[[#This Row],[PRODUZIDAS]]*VLOOKUP(Tabela2256789101112[[#This Row],[SKU]],Tabela24[#All],11,0)</f>
        <v>50.908200000000001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10</v>
      </c>
      <c r="E204" s="2">
        <f>Tabela2256789101112[[#This Row],[PRODUZIDAS]]*VLOOKUP(Tabela2256789101112[[#This Row],[SKU]],Tabela24[#All],11,0)</f>
        <v>7.0858333333333325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2</v>
      </c>
      <c r="E219" s="2">
        <f>Tabela2256789101112[[#This Row],[PRODUZIDAS]]*VLOOKUP(Tabela2256789101112[[#This Row],[SKU]],Tabela24[#All],11,0)</f>
        <v>1.4171666666666665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108.5</v>
      </c>
      <c r="E226" s="2">
        <f>Tabela2256789101112[[#This Row],[PRODUZIDAS]]*VLOOKUP(Tabela2256789101112[[#This Row],[SKU]],Tabela24[#All],11,0)</f>
        <v>83.885999999999996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>
        <v>81.5</v>
      </c>
      <c r="E232" s="2">
        <f>Tabela2256789101112[[#This Row],[PRODUZIDAS]]*VLOOKUP(Tabela2256789101112[[#This Row],[SKU]],Tabela24[#All],11,0)</f>
        <v>63.011142857142858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>
        <v>2</v>
      </c>
      <c r="E238" s="2">
        <f>Tabela2256789101112[[#This Row],[PRODUZIDAS]]*VLOOKUP(Tabela2256789101112[[#This Row],[SKU]],Tabela24[#All],11,0)</f>
        <v>1.5462857142857143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>
        <v>2</v>
      </c>
      <c r="E255" s="2">
        <f>Tabela2256789101112[[#This Row],[PRODUZIDAS]]*VLOOKUP(Tabela2256789101112[[#This Row],[SKU]],Tabela24[#All],11,0)</f>
        <v>1.5462857142857143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22</v>
      </c>
      <c r="E569" s="2">
        <f>Tabela2256789101112[[#This Row],[PRODUZIDAS]]*VLOOKUP(Tabela2256789101112[[#This Row],[SKU]],Tabela24[#All],11,0)</f>
        <v>15.588833333333332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61.5</v>
      </c>
      <c r="E593" s="2">
        <f>Tabela2256789101112[[#This Row],[PRODUZIDAS]]*VLOOKUP(Tabela2256789101112[[#This Row],[SKU]],Tabela24[#All],11,0)</f>
        <v>47.548285714285711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Tabela2256789101112[[#This Row],[PRODUZIDAS]]*VLOOKUP(Tabela2256789101112[[#This Row],[SKU]],Tabela24[#All],11,0)</f>
        <v>32.844000000000001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11</v>
      </c>
      <c r="E628" s="2">
        <f>Tabela2256789101112[[#This Row],[PRODUZIDAS]]*VLOOKUP(Tabela2256789101112[[#This Row],[SKU]],Tabela24[#All],11,0)</f>
        <v>7.2256800000000005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>
        <v>308</v>
      </c>
      <c r="E630" s="2">
        <f>Tabela2256789101112[[#This Row],[PRODUZIDAS]]*VLOOKUP(Tabela2256789101112[[#This Row],[SKU]],Tabela24[#All],11,0)</f>
        <v>202.31904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>
        <v>9</v>
      </c>
      <c r="E634" s="2">
        <f>Tabela2256789101112[[#This Row],[PRODUZIDAS]]*VLOOKUP(Tabela2256789101112[[#This Row],[SKU]],Tabela24[#All],11,0)</f>
        <v>5.9119200000000003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>
        <v>29.5</v>
      </c>
      <c r="E642" s="2">
        <f>Tabela2256789101112[[#This Row],[PRODUZIDAS]]*VLOOKUP(Tabela2256789101112[[#This Row],[SKU]],Tabela24[#All],11,0)</f>
        <v>20.903208333333332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5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863.3084041776566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10</v>
      </c>
      <c r="E10" s="2">
        <f>Tabela225678910111213[[#This Row],[PRODUZIDAS]]*VLOOKUP(Tabela225678910111213[[#This Row],[SKU]],Tabela24[#All],12,0)</f>
        <v>11.579710144927535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>
        <v>39</v>
      </c>
      <c r="E17" s="2">
        <f>Tabela225678910111213[[#This Row],[PRODUZIDAS]]*VLOOKUP(Tabela225678910111213[[#This Row],[SKU]],Tabela24[#All],12,0)</f>
        <v>45.160869565217389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17</v>
      </c>
      <c r="E19" s="2">
        <f>Tabela225678910111213[[#This Row],[PRODUZIDAS]]*VLOOKUP(Tabela225678910111213[[#This Row],[SKU]],Tabela24[#All],12,0)</f>
        <v>19.685507246376808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>
        <v>62.5</v>
      </c>
      <c r="E41" s="2">
        <f>Tabela225678910111213[[#This Row],[PRODUZIDAS]]*VLOOKUP(Tabela225678910111213[[#This Row],[SKU]],Tabela24[#All],12,0)</f>
        <v>64.38356164383562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>
        <v>10</v>
      </c>
      <c r="E55" s="2">
        <f>Tabela225678910111213[[#This Row],[PRODUZIDAS]]*VLOOKUP(Tabela225678910111213[[#This Row],[SKU]],Tabela24[#All],12,0)</f>
        <v>10.301369863013699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33.5</v>
      </c>
      <c r="E68" s="2">
        <f>Tabela225678910111213[[#This Row],[PRODUZIDAS]]*VLOOKUP(Tabela225678910111213[[#This Row],[SKU]],Tabela24[#All],12,0)</f>
        <v>36.732749999999996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6</v>
      </c>
      <c r="E108" s="2">
        <f>Tabela225678910111213[[#This Row],[PRODUZIDAS]]*VLOOKUP(Tabela225678910111213[[#This Row],[SKU]],Tabela24[#All],12,0)</f>
        <v>6.5687999999999986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11</v>
      </c>
      <c r="E123" s="2">
        <f>Tabela225678910111213[[#This Row],[PRODUZIDAS]]*VLOOKUP(Tabela225678910111213[[#This Row],[SKU]],Tabela24[#All],12,0)</f>
        <v>9.920166666666665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>
        <v>37.5</v>
      </c>
      <c r="E140" s="2">
        <f>Tabela225678910111213[[#This Row],[PRODUZIDAS]]*VLOOKUP(Tabela225678910111213[[#This Row],[SKU]],Tabela24[#All],12,0)</f>
        <v>33.818749999999994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>
        <v>18</v>
      </c>
      <c r="E147" s="2">
        <f>Tabela225678910111213[[#This Row],[PRODUZIDAS]]*VLOOKUP(Tabela225678910111213[[#This Row],[SKU]],Tabela24[#All],12,0)</f>
        <v>19.715142857142855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70</v>
      </c>
      <c r="E192" s="2">
        <f>Tabela225678910111213[[#This Row],[PRODUZIDAS]]*VLOOKUP(Tabela225678910111213[[#This Row],[SKU]],Tabela24[#All],12,0)</f>
        <v>76.635999999999981</v>
      </c>
    </row>
    <row r="193" spans="2:5" x14ac:dyDescent="0.25">
      <c r="B193" s="3" t="s">
        <v>376</v>
      </c>
      <c r="C193" s="3" t="s">
        <v>377</v>
      </c>
      <c r="D193" s="1">
        <v>50</v>
      </c>
      <c r="E193" s="2">
        <f>Tabela225678910111213[[#This Row],[PRODUZIDAS]]*VLOOKUP(Tabela225678910111213[[#This Row],[SKU]],Tabela24[#All],12,0)</f>
        <v>54.739999999999988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37.5</v>
      </c>
      <c r="E201" s="2">
        <f>Tabela225678910111213[[#This Row],[PRODUZIDAS]]*VLOOKUP(Tabela225678910111213[[#This Row],[SKU]],Tabela24[#All],12,0)</f>
        <v>41.054999999999993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63.5</v>
      </c>
      <c r="E203" s="2">
        <f>Tabela225678910111213[[#This Row],[PRODUZIDAS]]*VLOOKUP(Tabela225678910111213[[#This Row],[SKU]],Tabela24[#All],12,0)</f>
        <v>57.266416666666657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>
        <v>47</v>
      </c>
      <c r="E211" s="2">
        <f>Tabela225678910111213[[#This Row],[PRODUZIDAS]]*VLOOKUP(Tabela225678910111213[[#This Row],[SKU]],Tabela24[#All],12,0)</f>
        <v>42.386166666666661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>
        <v>2</v>
      </c>
      <c r="E222" s="2">
        <f>Tabela225678910111213[[#This Row],[PRODUZIDAS]]*VLOOKUP(Tabela225678910111213[[#This Row],[SKU]],Tabela24[#All],12,0)</f>
        <v>1.8036666666666663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>
        <v>2</v>
      </c>
      <c r="E238" s="2">
        <f>Tabela225678910111213[[#This Row],[PRODUZIDAS]]*VLOOKUP(Tabela225678910111213[[#This Row],[SKU]],Tabela24[#All],12,0)</f>
        <v>2.1905714285714284</v>
      </c>
    </row>
    <row r="239" spans="2:5" x14ac:dyDescent="0.25">
      <c r="B239" s="3" t="s">
        <v>468</v>
      </c>
      <c r="C239" s="3" t="s">
        <v>469</v>
      </c>
      <c r="D239" s="1">
        <v>2</v>
      </c>
      <c r="E239" s="2">
        <f>Tabela225678910111213[[#This Row],[PRODUZIDAS]]*VLOOKUP(Tabela225678910111213[[#This Row],[SKU]],Tabela24[#All],12,0)</f>
        <v>2.1905714285714284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>
        <v>2</v>
      </c>
      <c r="E255" s="2">
        <f>Tabela225678910111213[[#This Row],[PRODUZIDAS]]*VLOOKUP(Tabela225678910111213[[#This Row],[SKU]],Tabela24[#All],12,0)</f>
        <v>2.1905714285714284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>
        <v>10</v>
      </c>
      <c r="E260" s="2">
        <f>Tabela225678910111213[[#This Row],[PRODUZIDAS]]*VLOOKUP(Tabela225678910111213[[#This Row],[SKU]],Tabela24[#All],12,0)</f>
        <v>10.312000000000003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21.5</v>
      </c>
      <c r="E569" s="2">
        <f>Tabela225678910111213[[#This Row],[PRODUZIDAS]]*VLOOKUP(Tabela225678910111213[[#This Row],[SKU]],Tabela24[#All],12,0)</f>
        <v>19.389416666666662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10.5</v>
      </c>
      <c r="E628" s="2">
        <f>Tabela225678910111213[[#This Row],[PRODUZIDAS]]*VLOOKUP(Tabela225678910111213[[#This Row],[SKU]],Tabela24[#All],12,0)</f>
        <v>11.495399999999998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160.5</v>
      </c>
      <c r="E630" s="2">
        <f>Tabela225678910111213[[#This Row],[PRODUZIDAS]]*VLOOKUP(Tabela225678910111213[[#This Row],[SKU]],Tabela24[#All],12,0)</f>
        <v>175.71539999999996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Tabela225678910111213[[#This Row],[PRODUZIDAS]]*VLOOKUP(Tabela225678910111213[[#This Row],[SKU]],Tabela24[#All],12,0)</f>
        <v>45.091666666666654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>
        <v>57.5</v>
      </c>
      <c r="E662" s="2">
        <f>Tabela225678910111213[[#This Row],[PRODUZIDAS]]*VLOOKUP(Tabela225678910111213[[#This Row],[SKU]],Tabela24[#All],12,0)</f>
        <v>62.978928571428568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1262.9332769815057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9</v>
      </c>
      <c r="E10" s="2">
        <f>Tabela22567891011121314[[#This Row],[PRODUZIDAS]]*VLOOKUP(Tabela22567891011121314[[#This Row],[SKU]],Tabela24[#All],13,0)</f>
        <v>11.034782608695652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38</v>
      </c>
      <c r="E13" s="2">
        <f>Tabela22567891011121314[[#This Row],[PRODUZIDAS]]*VLOOKUP(Tabela22567891011121314[[#This Row],[SKU]],Tabela24[#All],13,0)</f>
        <v>46.591304347826089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27</v>
      </c>
      <c r="E19" s="2">
        <f>Tabela22567891011121314[[#This Row],[PRODUZIDAS]]*VLOOKUP(Tabela22567891011121314[[#This Row],[SKU]],Tabela24[#All],13,0)</f>
        <v>33.104347826086958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441</v>
      </c>
      <c r="E24" s="2">
        <f>Tabela22567891011121314[[#This Row],[PRODUZIDAS]]*VLOOKUP(Tabela22567891011121314[[#This Row],[SKU]],Tabela24[#All],13,0)</f>
        <v>511.07671232876703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5</v>
      </c>
      <c r="E108" s="2">
        <f>Tabela22567891011121314[[#This Row],[PRODUZIDAS]]*VLOOKUP(Tabela22567891011121314[[#This Row],[SKU]],Tabela24[#All],13,0)</f>
        <v>5.7959999999999994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27</v>
      </c>
      <c r="E114" s="2">
        <f>Tabela22567891011121314[[#This Row],[PRODUZIDAS]]*VLOOKUP(Tabela22567891011121314[[#This Row],[SKU]],Tabela24[#All],13,0)</f>
        <v>31.298399999999994</v>
      </c>
    </row>
    <row r="115" spans="2:5" x14ac:dyDescent="0.25">
      <c r="B115" s="3" t="s">
        <v>220</v>
      </c>
      <c r="C115" s="3" t="s">
        <v>221</v>
      </c>
      <c r="D115" s="1">
        <v>18</v>
      </c>
      <c r="E115" s="2">
        <f>Tabela22567891011121314[[#This Row],[PRODUZIDAS]]*VLOOKUP(Tabela22567891011121314[[#This Row],[SKU]],Tabela24[#All],13,0)</f>
        <v>20.865599999999997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6</v>
      </c>
      <c r="E122" s="2">
        <f>Tabela22567891011121314[[#This Row],[PRODUZIDAS]]*VLOOKUP(Tabela22567891011121314[[#This Row],[SKU]],Tabela24[#All],13,0)</f>
        <v>6.956999999999999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46</v>
      </c>
      <c r="E132" s="2">
        <f>Tabela22567891011121314[[#This Row],[PRODUZIDAS]]*VLOOKUP(Tabela22567891011121314[[#This Row],[SKU]],Tabela24[#All],13,0)</f>
        <v>53.336999999999989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>
        <v>84</v>
      </c>
      <c r="E140" s="2">
        <f>Tabela22567891011121314[[#This Row],[PRODUZIDAS]]*VLOOKUP(Tabela22567891011121314[[#This Row],[SKU]],Tabela24[#All],13,0)</f>
        <v>97.397999999999982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38</v>
      </c>
      <c r="E192" s="2">
        <f>Tabela22567891011121314[[#This Row],[PRODUZIDAS]]*VLOOKUP(Tabela22567891011121314[[#This Row],[SKU]],Tabela24[#All],13,0)</f>
        <v>44.049599999999991</v>
      </c>
    </row>
    <row r="193" spans="2:5" x14ac:dyDescent="0.25">
      <c r="B193" s="3" t="s">
        <v>376</v>
      </c>
      <c r="C193" s="3" t="s">
        <v>377</v>
      </c>
      <c r="D193" s="1">
        <v>48</v>
      </c>
      <c r="E193" s="2">
        <f>Tabela22567891011121314[[#This Row],[PRODUZIDAS]]*VLOOKUP(Tabela22567891011121314[[#This Row],[SKU]],Tabela24[#All],13,0)</f>
        <v>55.64159999999999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9</v>
      </c>
      <c r="E208" s="2">
        <f>Tabela22567891011121314[[#This Row],[PRODUZIDAS]]*VLOOKUP(Tabela22567891011121314[[#This Row],[SKU]],Tabela24[#All],13,0)</f>
        <v>10.435499999999998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>
        <v>3</v>
      </c>
      <c r="E511" s="2">
        <f>Tabela22567891011121314[[#This Row],[PRODUZIDAS]]*VLOOKUP(Tabela22567891011121314[[#This Row],[SKU]],Tabela24[#All],13,0)</f>
        <v>3.698999999999999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>
        <v>1</v>
      </c>
      <c r="E529" s="2">
        <f>Tabela22567891011121314[[#This Row],[PRODUZIDAS]]*VLOOKUP(Tabela22567891011121314[[#This Row],[SKU]],Tabela24[#All],13,0)</f>
        <v>1.2272727272727273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21</v>
      </c>
      <c r="E569" s="2">
        <f>Tabela22567891011121314[[#This Row],[PRODUZIDAS]]*VLOOKUP(Tabela22567891011121314[[#This Row],[SKU]],Tabela24[#All],13,0)</f>
        <v>24.349499999999995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30</v>
      </c>
      <c r="E593" s="2">
        <f>Tabela22567891011121314[[#This Row],[PRODUZIDAS]]*VLOOKUP(Tabela22567891011121314[[#This Row],[SKU]],Tabela24[#All],13,0)</f>
        <v>34.791428571428568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10</v>
      </c>
      <c r="E628" s="2">
        <f>Tabela22567891011121314[[#This Row],[PRODUZIDAS]]*VLOOKUP(Tabela22567891011121314[[#This Row],[SKU]],Tabela24[#All],13,0)</f>
        <v>11.591999999999999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139</v>
      </c>
      <c r="E630" s="2">
        <f>Tabela22567891011121314[[#This Row],[PRODUZIDAS]]*VLOOKUP(Tabela22567891011121314[[#This Row],[SKU]],Tabela24[#All],13,0)</f>
        <v>161.12879999999998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46</v>
      </c>
      <c r="E636" s="2">
        <f>Tabela22567891011121314[[#This Row],[PRODUZIDAS]]*VLOOKUP(Tabela22567891011121314[[#This Row],[SKU]],Tabela24[#All],13,0)</f>
        <v>53.336999999999989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30</v>
      </c>
      <c r="E638" s="2">
        <f>Tabela22567891011121314[[#This Row],[PRODUZIDAS]]*VLOOKUP(Tabela22567891011121314[[#This Row],[SKU]],Tabela24[#All],13,0)</f>
        <v>34.784999999999989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9</v>
      </c>
      <c r="E664" s="2">
        <f>Tabela22567891011121314[[#This Row],[PRODUZIDAS]]*VLOOKUP(Tabela22567891011121314[[#This Row],[SKU]],Tabela24[#All],13,0)</f>
        <v>10.437428571428571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280.65183932922349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9</v>
      </c>
      <c r="E10" s="2">
        <f>Tabela2256789101112131415[[#This Row],[PRODUZIDAS]]*VLOOKUP(Tabela2256789101112131415[[#This Row],[SKU]],Tabela24[#All],14,0)</f>
        <v>2.4521739130434783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38</v>
      </c>
      <c r="E13" s="2">
        <f>Tabela2256789101112131415[[#This Row],[PRODUZIDAS]]*VLOOKUP(Tabela2256789101112131415[[#This Row],[SKU]],Tabela24[#All],14,0)</f>
        <v>10.353623188405797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27</v>
      </c>
      <c r="E19" s="2">
        <f>Tabela2256789101112131415[[#This Row],[PRODUZIDAS]]*VLOOKUP(Tabela2256789101112131415[[#This Row],[SKU]],Tabela24[#All],14,0)</f>
        <v>7.3565217391304349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441</v>
      </c>
      <c r="E24" s="2">
        <f>Tabela2256789101112131415[[#This Row],[PRODUZIDAS]]*VLOOKUP(Tabela2256789101112131415[[#This Row],[SKU]],Tabela24[#All],14,0)</f>
        <v>113.57260273972602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5</v>
      </c>
      <c r="E108" s="2">
        <f>Tabela2256789101112131415[[#This Row],[PRODUZIDAS]]*VLOOKUP(Tabela2256789101112131415[[#This Row],[SKU]],Tabela24[#All],14,0)</f>
        <v>1.288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27</v>
      </c>
      <c r="E114" s="2">
        <f>Tabela2256789101112131415[[#This Row],[PRODUZIDAS]]*VLOOKUP(Tabela2256789101112131415[[#This Row],[SKU]],Tabela24[#All],14,0)</f>
        <v>6.9551999999999996</v>
      </c>
    </row>
    <row r="115" spans="2:5" x14ac:dyDescent="0.25">
      <c r="B115" s="3" t="s">
        <v>220</v>
      </c>
      <c r="C115" s="3" t="s">
        <v>221</v>
      </c>
      <c r="D115" s="1">
        <v>18</v>
      </c>
      <c r="E115" s="2">
        <f>Tabela2256789101112131415[[#This Row],[PRODUZIDAS]]*VLOOKUP(Tabela2256789101112131415[[#This Row],[SKU]],Tabela24[#All],14,0)</f>
        <v>4.6368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6</v>
      </c>
      <c r="E122" s="2">
        <f>Tabela2256789101112131415[[#This Row],[PRODUZIDAS]]*VLOOKUP(Tabela2256789101112131415[[#This Row],[SKU]],Tabela24[#All],14,0)</f>
        <v>1.5459999999999998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46</v>
      </c>
      <c r="E132" s="2">
        <f>Tabela2256789101112131415[[#This Row],[PRODUZIDAS]]*VLOOKUP(Tabela2256789101112131415[[#This Row],[SKU]],Tabela24[#All],14,0)</f>
        <v>11.852666666666666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>
        <v>84</v>
      </c>
      <c r="E140" s="2">
        <f>Tabela2256789101112131415[[#This Row],[PRODUZIDAS]]*VLOOKUP(Tabela2256789101112131415[[#This Row],[SKU]],Tabela24[#All],14,0)</f>
        <v>21.643999999999998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38</v>
      </c>
      <c r="E192" s="2">
        <f>Tabela2256789101112131415[[#This Row],[PRODUZIDAS]]*VLOOKUP(Tabela2256789101112131415[[#This Row],[SKU]],Tabela24[#All],14,0)</f>
        <v>9.7888000000000002</v>
      </c>
    </row>
    <row r="193" spans="2:5" x14ac:dyDescent="0.25">
      <c r="B193" s="3" t="s">
        <v>376</v>
      </c>
      <c r="C193" s="3" t="s">
        <v>377</v>
      </c>
      <c r="D193" s="1">
        <v>48</v>
      </c>
      <c r="E193" s="2">
        <f>Tabela2256789101112131415[[#This Row],[PRODUZIDAS]]*VLOOKUP(Tabela2256789101112131415[[#This Row],[SKU]],Tabela24[#All],14,0)</f>
        <v>12.364799999999999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9</v>
      </c>
      <c r="E208" s="2">
        <f>Tabela2256789101112131415[[#This Row],[PRODUZIDAS]]*VLOOKUP(Tabela2256789101112131415[[#This Row],[SKU]],Tabela24[#All],14,0)</f>
        <v>2.319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>
        <v>3</v>
      </c>
      <c r="E511" s="2">
        <f>Tabela2256789101112131415[[#This Row],[PRODUZIDAS]]*VLOOKUP(Tabela2256789101112131415[[#This Row],[SKU]],Tabela24[#All],14,0)</f>
        <v>0.82199999999999984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>
        <v>1</v>
      </c>
      <c r="E529" s="2">
        <f>Tabela2256789101112131415[[#This Row],[PRODUZIDAS]]*VLOOKUP(Tabela2256789101112131415[[#This Row],[SKU]],Tabela24[#All],14,0)</f>
        <v>0.27272727272727271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21</v>
      </c>
      <c r="E569" s="2">
        <f>Tabela2256789101112131415[[#This Row],[PRODUZIDAS]]*VLOOKUP(Tabela2256789101112131415[[#This Row],[SKU]],Tabela24[#All],14,0)</f>
        <v>5.4109999999999996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30</v>
      </c>
      <c r="E593" s="2">
        <f>Tabela2256789101112131415[[#This Row],[PRODUZIDAS]]*VLOOKUP(Tabela2256789101112131415[[#This Row],[SKU]],Tabela24[#All],14,0)</f>
        <v>7.7314285714285722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10</v>
      </c>
      <c r="E628" s="2">
        <f>Tabela2256789101112131415[[#This Row],[PRODUZIDAS]]*VLOOKUP(Tabela2256789101112131415[[#This Row],[SKU]],Tabela24[#All],14,0)</f>
        <v>2.5760000000000001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139</v>
      </c>
      <c r="E630" s="2">
        <f>Tabela2256789101112131415[[#This Row],[PRODUZIDAS]]*VLOOKUP(Tabela2256789101112131415[[#This Row],[SKU]],Tabela24[#All],14,0)</f>
        <v>35.806399999999996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46</v>
      </c>
      <c r="E636" s="2">
        <f>Tabela2256789101112131415[[#This Row],[PRODUZIDAS]]*VLOOKUP(Tabela2256789101112131415[[#This Row],[SKU]],Tabela24[#All],14,0)</f>
        <v>11.852666666666666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30</v>
      </c>
      <c r="E638" s="2">
        <f>Tabela2256789101112131415[[#This Row],[PRODUZIDAS]]*VLOOKUP(Tabela2256789101112131415[[#This Row],[SKU]],Tabela24[#All],14,0)</f>
        <v>7.7299999999999995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9</v>
      </c>
      <c r="E664" s="2">
        <f>Tabela2256789101112131415[[#This Row],[PRODUZIDAS]]*VLOOKUP(Tabela2256789101112131415[[#This Row],[SKU]],Tabela24[#All],14,0)</f>
        <v>2.3194285714285714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2025-06-05T13:14:57Z</dcterms:modified>
</cp:coreProperties>
</file>