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D4BF6169-7369-4742-9C2E-18004BB66F6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<sst xmlns="http://schemas.openxmlformats.org/spreadsheetml/2006/main" count="26032" uniqueCount="1899">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</sst>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45800</v>
      </c>
      <c r="C2" s="31"/>
      <c r="D2" s="33">
        <f>SUM(Tabela15[VALOR])</f>
        <v>7137.1345966700692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2828.6163428808632</v>
      </c>
      <c r="D7" s="26"/>
      <c r="E7" s="26">
        <f>Tabela15[[#This Row],[VALOR]]-Tabela15[[#This Row],[Custo Setor]]</f>
        <v>2828.6163428808632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42.935200000000002</v>
      </c>
      <c r="D9" s="26"/>
      <c r="E9" s="26">
        <f>Tabela15[[#This Row],[VALOR]]-Tabela15[[#This Row],[Custo Setor]]</f>
        <v>42.935200000000002</v>
      </c>
    </row>
    <row r="10" spans="2:5" x14ac:dyDescent="0.25">
      <c r="B10" t="s">
        <v>1884</v>
      </c>
      <c r="C10" s="21">
        <f t="array" ref="C10">'4 - BARRADO'!G4</f>
        <v>216.67303571428567</v>
      </c>
      <c r="D10" s="26"/>
      <c r="E10" s="26">
        <f>Tabela15[[#This Row],[VALOR]]-Tabela15[[#This Row],[Custo Setor]]</f>
        <v>216.67303571428567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25.77272727272727</v>
      </c>
      <c r="D12" s="26"/>
      <c r="E12" s="26">
        <f>Tabela15[[#This Row],[VALOR]]-Tabela15[[#This Row],[Custo Setor]]</f>
        <v>25.77272727272727</v>
      </c>
    </row>
    <row r="13" spans="2:5" x14ac:dyDescent="0.25">
      <c r="B13" t="s">
        <v>1888</v>
      </c>
      <c r="C13" s="21">
        <f t="array" ref="C13">'7 - PALETEIRA'!G4</f>
        <v>457.88193048351292</v>
      </c>
      <c r="D13" s="26"/>
      <c r="E13" s="26">
        <f>Tabela15[[#This Row],[VALOR]]-Tabela15[[#This Row],[Custo Setor]]</f>
        <v>457.88193048351292</v>
      </c>
    </row>
    <row r="14" spans="2:5" x14ac:dyDescent="0.25">
      <c r="B14" t="s">
        <v>1889</v>
      </c>
      <c r="C14" s="21">
        <f>'8 - ACABAMENTO'!G4</f>
        <v>491.52446461071185</v>
      </c>
      <c r="D14" s="26"/>
      <c r="E14" s="26">
        <f>Tabela15[[#This Row],[VALOR]]-Tabela15[[#This Row],[Custo Setor]]</f>
        <v>491.52446461071185</v>
      </c>
    </row>
    <row r="15" spans="2:5" x14ac:dyDescent="0.25">
      <c r="B15" t="s">
        <v>1890</v>
      </c>
      <c r="C15" s="21">
        <f t="array" ref="C15">'9 - FURO'!G4</f>
        <v>665.15550912375693</v>
      </c>
      <c r="D15" s="26"/>
      <c r="E15" s="26">
        <f>Tabela15[[#This Row],[VALOR]]-Tabela15[[#This Row],[Custo Setor]]</f>
        <v>665.15550912375693</v>
      </c>
    </row>
    <row r="16" spans="2:5" x14ac:dyDescent="0.25">
      <c r="B16" t="s">
        <v>1891</v>
      </c>
      <c r="C16" s="21">
        <f t="array" ref="C16">'10 - ILHOS'!G4</f>
        <v>858.3842231280729</v>
      </c>
      <c r="D16" s="26"/>
      <c r="E16" s="26">
        <f>Tabela15[[#This Row],[VALOR]]-Tabela15[[#This Row],[Custo Setor]]</f>
        <v>858.3842231280729</v>
      </c>
    </row>
    <row r="17" spans="2:5" x14ac:dyDescent="0.25">
      <c r="B17" t="s">
        <v>1892</v>
      </c>
      <c r="C17" s="21">
        <f t="array" ref="C17">'11 - DOBRA'!G4</f>
        <v>1268.3382246459314</v>
      </c>
      <c r="D17" s="26"/>
      <c r="E17" s="26">
        <f>Tabela15[[#This Row],[VALOR]]-Tabela15[[#This Row],[Custo Setor]]</f>
        <v>1268.3382246459314</v>
      </c>
    </row>
    <row r="18" spans="2:5" x14ac:dyDescent="0.25">
      <c r="B18" t="s">
        <v>1893</v>
      </c>
      <c r="C18" s="21">
        <f t="array" ref="C18">'12 - EMBALAGEM'!G4</f>
        <v>281.85293881020704</v>
      </c>
      <c r="D18" s="26"/>
      <c r="E18" s="26">
        <f>Tabela15[[#This Row],[VALOR]]-Tabela15[[#This Row],[Custo Setor]]</f>
        <v>281.85293881020704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7137.1345966700692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" sqref="D1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2828.6163428808632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5194</v>
      </c>
      <c r="E10" s="2">
        <f>Tabela2[[#This Row],[PRODUZIDAS]]*VLOOKUP(Tabela2[[#This Row],[SKU]],Tabela24[#All],3,0)</f>
        <v>2476.5594202898551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50</v>
      </c>
      <c r="E17" s="2">
        <f>Tabela2[[#This Row],[PRODUZIDAS]]*VLOOKUP(Tabela2[[#This Row],[SKU]],Tabela24[#All],3,0)</f>
        <v>23.840579710144926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174</v>
      </c>
      <c r="E38" s="2">
        <f>Tabela2[[#This Row],[PRODUZIDAS]]*VLOOKUP(Tabela2[[#This Row],[SKU]],Tabela24[#All],3,0)</f>
        <v>47.051506849315061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>
        <v>20</v>
      </c>
      <c r="E45" s="2">
        <f>Tabela2[[#This Row],[PRODUZIDAS]]*VLOOKUP(Tabela2[[#This Row],[SKU]],Tabela24[#All],3,0)</f>
        <v>5.4082191780821907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>
        <v>95</v>
      </c>
      <c r="E52" s="2">
        <f>Tabela2[[#This Row],[PRODUZIDAS]]*VLOOKUP(Tabela2[[#This Row],[SKU]],Tabela24[#All],3,0)</f>
        <v>25.689041095890406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230</v>
      </c>
      <c r="E66" s="2">
        <f>Tabela2[[#This Row],[PRODUZIDAS]]*VLOOKUP(Tabela2[[#This Row],[SKU]],Tabela24[#All],3,0)</f>
        <v>62.306999999999995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460</v>
      </c>
      <c r="E74" s="2">
        <f>Tabela2[[#This Row],[PRODUZIDAS]]*VLOOKUP(Tabela2[[#This Row],[SKU]],Tabela24[#All],3,0)</f>
        <v>124.61399999999999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15</v>
      </c>
      <c r="E345" s="2">
        <f>Tabela2[[#This Row],[PRODUZIDAS]]*VLOOKUP(Tabela2[[#This Row],[SKU]],Tabela24[#All],3,0)</f>
        <v>12.329999999999998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Tabela2[[#This Row],[PRODUZIDAS]]*VLOOKUP(Tabela2[[#This Row],[SKU]],Tabela24[#All],3,0)</f>
        <v>4.0909090909090899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>
        <v>6</v>
      </c>
      <c r="E419" s="2">
        <f>Tabela2[[#This Row],[PRODUZIDAS]]*VLOOKUP(Tabela2[[#This Row],[SKU]],Tabela24[#All],3,0)</f>
        <v>5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>
        <v>20</v>
      </c>
      <c r="E440" s="2">
        <f>Tabela2[[#This Row],[PRODUZIDAS]]*VLOOKUP(Tabela2[[#This Row],[SKU]],Tabela24[#All],3,0)</f>
        <v>18.920000000000002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Tabela2[[#This Row],[PRODUZIDAS]]*VLOOKUP(Tabela2[[#This Row],[SKU]],Tabela24[#All],3,0)</f>
        <v>9.5899999999999981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>
        <v>10</v>
      </c>
      <c r="E528" s="2">
        <f>Tabela2[[#This Row],[PRODUZIDAS]]*VLOOKUP(Tabela2[[#This Row],[SKU]],Tabela24[#All],3,0)</f>
        <v>9.545454545454545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>
        <v>1</v>
      </c>
      <c r="E772" s="2">
        <f>Tabela2[[#This Row],[PRODUZIDAS]]*VLOOKUP(Tabela2[[#This Row],[SKU]],Tabela24[#All],3,0)</f>
        <v>0.95899999999999985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>
        <v>1</v>
      </c>
      <c r="E788" s="2">
        <f>Tabela2[[#This Row],[PRODUZIDAS]]*VLOOKUP(Tabela2[[#This Row],[SKU]],Tabela24[#All],3,0)</f>
        <v>0.95454545454545447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>
        <v>2</v>
      </c>
      <c r="E867" s="2">
        <f>Tabela2[[#This Row],[PRODUZIDAS]]*VLOOKUP(Tabela2[[#This Row],[SKU]],Tabela24[#All],3,0)</f>
        <v>1.7566666666666664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45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42.935200000000002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41.66</v>
      </c>
      <c r="E146" s="2">
        <f>Tabela2256[[#This Row],[PRODUZIDAS]]*VLOOKUP(Tabela2256[[#This Row],[SKU]],Tabela24[#All],5,0)</f>
        <v>18.78866</v>
      </c>
    </row>
    <row r="147" spans="2:5" x14ac:dyDescent="0.25">
      <c r="B147" s="3" t="s">
        <v>284</v>
      </c>
      <c r="C147" s="3" t="s">
        <v>285</v>
      </c>
      <c r="D147" s="1">
        <v>53.54</v>
      </c>
      <c r="E147" s="2">
        <f>Tabela2256[[#This Row],[PRODUZIDAS]]*VLOOKUP(Tabela2256[[#This Row],[SKU]],Tabela24[#All],5,0)</f>
        <v>24.146540000000002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473" workbookViewId="0">
      <selection activeCell="D511" sqref="D5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216.67303571428567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4</v>
      </c>
      <c r="E231" s="2">
        <f>Tabela22567[[#This Row],[PRODUZIDAS]]*VLOOKUP(Tabela22567[[#This Row],[SKU]],Tabela24[#All],6,0)</f>
        <v>5.1542857142857148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40</v>
      </c>
      <c r="E295" s="2">
        <f>Tabela22567[[#This Row],[PRODUZIDAS]]*VLOOKUP(Tabela22567[[#This Row],[SKU]],Tabela24[#All],6,0)</f>
        <v>68.181818181818173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52.5</v>
      </c>
      <c r="E297" s="2">
        <f>Tabela22567[[#This Row],[PRODUZIDAS]]*VLOOKUP(Tabela22567[[#This Row],[SKU]],Tabela24[#All],6,0)</f>
        <v>89.48863636363636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>
        <v>19.5</v>
      </c>
      <c r="E510" s="2">
        <f>Tabela22567[[#This Row],[PRODUZIDAS]]*VLOOKUP(Tabela22567[[#This Row],[SKU]],Tabela24[#All],6,0)</f>
        <v>33.393749999999997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Tabela22567[[#This Row],[PRODUZIDAS]]*VLOOKUP(Tabela22567[[#This Row],[SKU]],Tabela24[#All],6,0)</f>
        <v>20.454545454545453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25.77272727272727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54</v>
      </c>
      <c r="E297" s="2">
        <f>Tabela2256789[[#This Row],[PRODUZIDAS]]*VLOOKUP(Tabela2256789[[#This Row],[SKU]],Tabela24[#All],8,0)</f>
        <v>25.77272727272727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457.88193048351292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>
        <v>55</v>
      </c>
      <c r="E17" s="2">
        <f>Tabela225678910[[#This Row],[PRODUZIDAS]]*VLOOKUP(Tabela225678910[[#This Row],[SKU]],Tabela24[#All],9,0)</f>
        <v>22.478260869565212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>
        <v>62.5</v>
      </c>
      <c r="E39" s="2">
        <f>Tabela225678910[[#This Row],[PRODUZIDAS]]*VLOOKUP(Tabela225678910[[#This Row],[SKU]],Tabela24[#All],9,0)</f>
        <v>41.849315068493155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175</v>
      </c>
      <c r="E69" s="2">
        <f>Tabela225678910[[#This Row],[PRODUZIDAS]]*VLOOKUP(Tabela225678910[[#This Row],[SKU]],Tabela24[#All],9,0)</f>
        <v>128.67749999999998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>
        <v>3</v>
      </c>
      <c r="E102" s="2">
        <f>Tabela225678910[[#This Row],[PRODUZIDAS]]*VLOOKUP(Tabela225678910[[#This Row],[SKU]],Tabela24[#All],9,0)</f>
        <v>2.2058999999999997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160</v>
      </c>
      <c r="E108" s="2">
        <f>Tabela225678910[[#This Row],[PRODUZIDAS]]*VLOOKUP(Tabela225678910[[#This Row],[SKU]],Tabela24[#All],9,0)</f>
        <v>103.04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Tabela225678910[[#This Row],[PRODUZIDAS]]*VLOOKUP(Tabela225678910[[#This Row],[SKU]],Tabela24[#All],9,0)</f>
        <v>32.200000000000003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12.5</v>
      </c>
      <c r="E193" s="2">
        <f>Tabela225678910[[#This Row],[PRODUZIDAS]]*VLOOKUP(Tabela225678910[[#This Row],[SKU]],Tabela24[#All],9,0)</f>
        <v>8.0500000000000007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>
        <v>12</v>
      </c>
      <c r="E419" s="2">
        <f>Tabela225678910[[#This Row],[PRODUZIDAS]]*VLOOKUP(Tabela225678910[[#This Row],[SKU]],Tabela24[#All],9,0)</f>
        <v>8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>
        <v>4.5</v>
      </c>
      <c r="E447" s="2">
        <f>Tabela225678910[[#This Row],[PRODUZIDAS]]*VLOOKUP(Tabela225678910[[#This Row],[SKU]],Tabela24[#All],9,0)</f>
        <v>4.2570000000000006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>
        <v>9.5</v>
      </c>
      <c r="E510" s="2">
        <f>Tabela225678910[[#This Row],[PRODUZIDAS]]*VLOOKUP(Tabela225678910[[#This Row],[SKU]],Tabela24[#All],9,0)</f>
        <v>5.8567499999999981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>
        <v>9.5</v>
      </c>
      <c r="E520" s="2">
        <f>Tabela225678910[[#This Row],[PRODUZIDAS]]*VLOOKUP(Tabela225678910[[#This Row],[SKU]],Tabela24[#All],9,0)</f>
        <v>5.8567499999999981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>
        <v>20</v>
      </c>
      <c r="E528" s="2">
        <f>Tabela225678910[[#This Row],[PRODUZIDAS]]*VLOOKUP(Tabela225678910[[#This Row],[SKU]],Tabela24[#All],9,0)</f>
        <v>16.36363636363636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Tabela225678910[[#This Row],[PRODUZIDAS]]*VLOOKUP(Tabela225678910[[#This Row],[SKU]],Tabela24[#All],9,0)</f>
        <v>8.1818181818181799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>
        <v>10</v>
      </c>
      <c r="E546" s="2">
        <f>Tabela225678910[[#This Row],[PRODUZIDAS]]*VLOOKUP(Tabela225678910[[#This Row],[SKU]],Tabela24[#All],9,0)</f>
        <v>8.1818181818181799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95</v>
      </c>
      <c r="E630" s="2">
        <f>Tabela225678910[[#This Row],[PRODUZIDAS]]*VLOOKUP(Tabela225678910[[#This Row],[SKU]],Tabela24[#All],9,0)</f>
        <v>61.18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>
        <v>1</v>
      </c>
      <c r="E772" s="2">
        <f>Tabela225678910[[#This Row],[PRODUZIDAS]]*VLOOKUP(Tabela225678910[[#This Row],[SKU]],Tabela24[#All],9,0)</f>
        <v>0.68499999999999994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>
        <v>1</v>
      </c>
      <c r="E790" s="2">
        <f>Tabela225678910[[#This Row],[PRODUZIDAS]]*VLOOKUP(Tabela225678910[[#This Row],[SKU]],Tabela24[#All],9,0)</f>
        <v>0.81818181818181801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491.52446461071185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174.5</v>
      </c>
      <c r="E11" s="2">
        <f>Tabela22567891011[[#This Row],[PRODUZIDAS]]*VLOOKUP(Tabela22567891011[[#This Row],[SKU]],Tabela24[#All],10,0)</f>
        <v>71.317391304347808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71</v>
      </c>
      <c r="E17" s="2">
        <f>Tabela22567891011[[#This Row],[PRODUZIDAS]]*VLOOKUP(Tabela22567891011[[#This Row],[SKU]],Tabela24[#All],10,0)</f>
        <v>29.017391304347822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>
        <v>70</v>
      </c>
      <c r="E39" s="2">
        <f>Tabela22567891011[[#This Row],[PRODUZIDAS]]*VLOOKUP(Tabela22567891011[[#This Row],[SKU]],Tabela24[#All],10,0)</f>
        <v>51.378082191780813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45</v>
      </c>
      <c r="E42" s="2">
        <f>Tabela22567891011[[#This Row],[PRODUZIDAS]]*VLOOKUP(Tabela22567891011[[#This Row],[SKU]],Tabela24[#All],10,0)</f>
        <v>33.028767123287665</v>
      </c>
    </row>
    <row r="43" spans="2:5" x14ac:dyDescent="0.25">
      <c r="B43" s="3" t="s">
        <v>76</v>
      </c>
      <c r="C43" s="3" t="s">
        <v>77</v>
      </c>
      <c r="D43" s="1">
        <v>37.5</v>
      </c>
      <c r="E43" s="2">
        <f>Tabela22567891011[[#This Row],[PRODUZIDAS]]*VLOOKUP(Tabela22567891011[[#This Row],[SKU]],Tabela24[#All],10,0)</f>
        <v>27.523972602739718</v>
      </c>
    </row>
    <row r="44" spans="2:5" x14ac:dyDescent="0.25">
      <c r="B44" s="3" t="s">
        <v>78</v>
      </c>
      <c r="C44" s="3" t="s">
        <v>79</v>
      </c>
      <c r="D44" s="1">
        <v>16</v>
      </c>
      <c r="E44" s="2">
        <f>Tabela22567891011[[#This Row],[PRODUZIDAS]]*VLOOKUP(Tabela22567891011[[#This Row],[SKU]],Tabela24[#All],10,0)</f>
        <v>11.743561643835614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89</v>
      </c>
      <c r="E58" s="2">
        <f>Tabela22567891011[[#This Row],[PRODUZIDAS]]*VLOOKUP(Tabela22567891011[[#This Row],[SKU]],Tabela24[#All],10,0)</f>
        <v>65.323561643835603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</v>
      </c>
      <c r="E69" s="2">
        <f>Tabela22567891011[[#This Row],[PRODUZIDAS]]*VLOOKUP(Tabela22567891011[[#This Row],[SKU]],Tabela24[#All],10,0)</f>
        <v>0.79979999999999984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Tabela22567891011[[#This Row],[PRODUZIDAS]]*VLOOKUP(Tabela22567891011[[#This Row],[SKU]],Tabela24[#All],10,0)</f>
        <v>11.996999999999998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50</v>
      </c>
      <c r="E78" s="2">
        <f>Tabela22567891011[[#This Row],[PRODUZIDAS]]*VLOOKUP(Tabela22567891011[[#This Row],[SKU]],Tabela24[#All],10,0)</f>
        <v>39.989999999999995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>
        <v>3</v>
      </c>
      <c r="E102" s="2">
        <f>Tabela22567891011[[#This Row],[PRODUZIDAS]]*VLOOKUP(Tabela22567891011[[#This Row],[SKU]],Tabela24[#All],10,0)</f>
        <v>2.3993999999999995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>
        <v>50</v>
      </c>
      <c r="E140" s="2">
        <f>Tabela22567891011[[#This Row],[PRODUZIDAS]]*VLOOKUP(Tabela22567891011[[#This Row],[SKU]],Tabela24[#All],10,0)</f>
        <v>45.091666666666654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Tabela22567891011[[#This Row],[PRODUZIDAS]]*VLOOKUP(Tabela22567891011[[#This Row],[SKU]],Tabela24[#All],10,0)</f>
        <v>6.44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24</v>
      </c>
      <c r="E231" s="2">
        <f>Tabela22567891011[[#This Row],[PRODUZIDAS]]*VLOOKUP(Tabela22567891011[[#This Row],[SKU]],Tabela24[#All],10,0)</f>
        <v>27.833142857142857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>
        <v>20</v>
      </c>
      <c r="E528" s="2">
        <f>Tabela22567891011[[#This Row],[PRODUZIDAS]]*VLOOKUP(Tabela22567891011[[#This Row],[SKU]],Tabela24[#All],10,0)</f>
        <v>16.36363636363636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>
        <v>6</v>
      </c>
      <c r="E546" s="2">
        <f>Tabela22567891011[[#This Row],[PRODUZIDAS]]*VLOOKUP(Tabela22567891011[[#This Row],[SKU]],Tabela24[#All],10,0)</f>
        <v>4.9090909090909083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72</v>
      </c>
      <c r="E630" s="2">
        <f>Tabela22567891011[[#This Row],[PRODUZIDAS]]*VLOOKUP(Tabela22567891011[[#This Row],[SKU]],Tabela24[#All],10,0)</f>
        <v>46.368000000000002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665.15550912375693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>
        <v>106.5</v>
      </c>
      <c r="E11" s="2">
        <f>Tabela2256789101112[[#This Row],[PRODUZIDAS]]*VLOOKUP(Tabela2256789101112[[#This Row],[SKU]],Tabela24[#All],11,0)</f>
        <v>79.797826086956519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>
        <v>81</v>
      </c>
      <c r="E17" s="2">
        <f>Tabela2256789101112[[#This Row],[PRODUZIDAS]]*VLOOKUP(Tabela2256789101112[[#This Row],[SKU]],Tabela24[#All],11,0)</f>
        <v>60.691304347826083</v>
      </c>
    </row>
    <row r="18" spans="2:5" x14ac:dyDescent="0.25">
      <c r="B18" s="3" t="s">
        <v>26</v>
      </c>
      <c r="C18" s="3" t="s">
        <v>27</v>
      </c>
      <c r="D18" s="1">
        <v>115</v>
      </c>
      <c r="E18" s="2">
        <f>Tabela2256789101112[[#This Row],[PRODUZIDAS]]*VLOOKUP(Tabela2256789101112[[#This Row],[SKU]],Tabela24[#All],11,0)</f>
        <v>86.166666666666657</v>
      </c>
    </row>
    <row r="19" spans="2:5" x14ac:dyDescent="0.25">
      <c r="B19" s="3" t="s">
        <v>28</v>
      </c>
      <c r="C19" s="3" t="s">
        <v>29</v>
      </c>
      <c r="D19" s="1">
        <v>139.5</v>
      </c>
      <c r="E19" s="2">
        <f>Tabela2256789101112[[#This Row],[PRODUZIDAS]]*VLOOKUP(Tabela2256789101112[[#This Row],[SKU]],Tabela24[#All],11,0)</f>
        <v>104.52391304347825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>
        <v>70</v>
      </c>
      <c r="E39" s="2">
        <f>Tabela2256789101112[[#This Row],[PRODUZIDAS]]*VLOOKUP(Tabela2256789101112[[#This Row],[SKU]],Tabela24[#All],11,0)</f>
        <v>40.561643835616429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>
        <v>25</v>
      </c>
      <c r="E42" s="2">
        <f>Tabela2256789101112[[#This Row],[PRODUZIDAS]]*VLOOKUP(Tabela2256789101112[[#This Row],[SKU]],Tabela24[#All],11,0)</f>
        <v>14.486301369863011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125</v>
      </c>
      <c r="E44" s="2">
        <f>Tabela2256789101112[[#This Row],[PRODUZIDAS]]*VLOOKUP(Tabela2256789101112[[#This Row],[SKU]],Tabela24[#All],11,0)</f>
        <v>72.431506849315056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Tabela2256789101112[[#This Row],[PRODUZIDAS]]*VLOOKUP(Tabela2256789101112[[#This Row],[SKU]],Tabela24[#All],11,0)</f>
        <v>57.945205479452042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14.5</v>
      </c>
      <c r="E58" s="2">
        <f>Tabela2256789101112[[#This Row],[PRODUZIDAS]]*VLOOKUP(Tabela2256789101112[[#This Row],[SKU]],Tabela24[#All],11,0)</f>
        <v>8.4020547945205468</v>
      </c>
    </row>
    <row r="59" spans="2:5" x14ac:dyDescent="0.25">
      <c r="B59" s="3" t="s">
        <v>108</v>
      </c>
      <c r="C59" s="3" t="s">
        <v>109</v>
      </c>
      <c r="D59" s="1">
        <v>15.5</v>
      </c>
      <c r="E59" s="2">
        <f>Tabela2256789101112[[#This Row],[PRODUZIDAS]]*VLOOKUP(Tabela2256789101112[[#This Row],[SKU]],Tabela24[#All],11,0)</f>
        <v>8.9815068493150676</v>
      </c>
    </row>
    <row r="60" spans="2:5" x14ac:dyDescent="0.25">
      <c r="B60" s="3" t="s">
        <v>110</v>
      </c>
      <c r="C60" s="3" t="s">
        <v>111</v>
      </c>
      <c r="D60" s="1">
        <v>3</v>
      </c>
      <c r="E60" s="2">
        <f>Tabela2256789101112[[#This Row],[PRODUZIDAS]]*VLOOKUP(Tabela2256789101112[[#This Row],[SKU]],Tabela24[#All],11,0)</f>
        <v>1.7383561643835614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>
        <v>43.5</v>
      </c>
      <c r="E70" s="2">
        <f>Tabela2256789101112[[#This Row],[PRODUZIDAS]]*VLOOKUP(Tabela2256789101112[[#This Row],[SKU]],Tabela24[#All],11,0)</f>
        <v>36.474749999999993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Tabela2256789101112[[#This Row],[PRODUZIDAS]]*VLOOKUP(Tabela2256789101112[[#This Row],[SKU]],Tabela24[#All],11,0)</f>
        <v>12.577499999999999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>
        <v>26.5</v>
      </c>
      <c r="E78" s="2">
        <f>Tabela2256789101112[[#This Row],[PRODUZIDAS]]*VLOOKUP(Tabela2256789101112[[#This Row],[SKU]],Tabela24[#All],11,0)</f>
        <v>22.220249999999997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25</v>
      </c>
      <c r="E192" s="2">
        <f>Tabela2256789101112[[#This Row],[PRODUZIDAS]]*VLOOKUP(Tabela2256789101112[[#This Row],[SKU]],Tabela24[#All],11,0)</f>
        <v>16.422000000000001</v>
      </c>
    </row>
    <row r="193" spans="2:5" x14ac:dyDescent="0.25">
      <c r="B193" s="3" t="s">
        <v>376</v>
      </c>
      <c r="C193" s="3" t="s">
        <v>377</v>
      </c>
      <c r="D193" s="1">
        <v>17</v>
      </c>
      <c r="E193" s="2">
        <f>Tabela2256789101112[[#This Row],[PRODUZIDAS]]*VLOOKUP(Tabela2256789101112[[#This Row],[SKU]],Tabela24[#All],11,0)</f>
        <v>11.16696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>
        <v>9</v>
      </c>
      <c r="E419" s="2">
        <f>Tabela2256789101112[[#This Row],[PRODUZIDAS]]*VLOOKUP(Tabela2256789101112[[#This Row],[SKU]],Tabela24[#All],11,0)</f>
        <v>3.2249999999999996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14</v>
      </c>
      <c r="E528" s="2">
        <f>Tabela2256789101112[[#This Row],[PRODUZIDAS]]*VLOOKUP(Tabela2256789101112[[#This Row],[SKU]],Tabela24[#All],11,0)</f>
        <v>6.6818181818181817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>
        <v>2</v>
      </c>
      <c r="E546" s="2">
        <f>Tabela2256789101112[[#This Row],[PRODUZIDAS]]*VLOOKUP(Tabela2256789101112[[#This Row],[SKU]],Tabela24[#All],11,0)</f>
        <v>0.95454545454545447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>
        <v>30</v>
      </c>
      <c r="E630" s="2">
        <f>Tabela2256789101112[[#This Row],[PRODUZIDAS]]*VLOOKUP(Tabela2256789101112[[#This Row],[SKU]],Tabela24[#All],11,0)</f>
        <v>19.706400000000002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858.3842231280729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91.5</v>
      </c>
      <c r="E11" s="2">
        <f>Tabela225678910111213[[#This Row],[PRODUZIDAS]]*VLOOKUP(Tabela225678910111213[[#This Row],[SKU]],Tabela24[#All],12,0)</f>
        <v>105.95434782608694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104.5</v>
      </c>
      <c r="E17" s="2">
        <f>Tabela225678910111213[[#This Row],[PRODUZIDAS]]*VLOOKUP(Tabela225678910111213[[#This Row],[SKU]],Tabela24[#All],12,0)</f>
        <v>121.00797101449274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105</v>
      </c>
      <c r="E44" s="2">
        <f>Tabela225678910111213[[#This Row],[PRODUZIDAS]]*VLOOKUP(Tabela225678910111213[[#This Row],[SKU]],Tabela24[#All],12,0)</f>
        <v>108.16438356164383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Tabela225678910111213[[#This Row],[PRODUZIDAS]]*VLOOKUP(Tabela225678910111213[[#This Row],[SKU]],Tabela24[#All],12,0)</f>
        <v>5.1506849315068495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>
        <v>18</v>
      </c>
      <c r="E56" s="2">
        <f>Tabela225678910111213[[#This Row],[PRODUZIDAS]]*VLOOKUP(Tabela225678910111213[[#This Row],[SKU]],Tabela24[#All],12,0)</f>
        <v>18.542465753424658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>
        <v>15.5</v>
      </c>
      <c r="E59" s="2">
        <f>Tabela225678910111213[[#This Row],[PRODUZIDAS]]*VLOOKUP(Tabela225678910111213[[#This Row],[SKU]],Tabela24[#All],12,0)</f>
        <v>15.967123287671233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>
        <v>43.5</v>
      </c>
      <c r="E70" s="2">
        <f>Tabela225678910111213[[#This Row],[PRODUZIDAS]]*VLOOKUP(Tabela225678910111213[[#This Row],[SKU]],Tabela24[#All],12,0)</f>
        <v>47.697749999999992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7</v>
      </c>
      <c r="E75" s="2">
        <f>Tabela225678910111213[[#This Row],[PRODUZIDAS]]*VLOOKUP(Tabela225678910111213[[#This Row],[SKU]],Tabela24[#All],12,0)</f>
        <v>7.6754999999999987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>
        <v>3</v>
      </c>
      <c r="E102" s="2">
        <f>Tabela225678910111213[[#This Row],[PRODUZIDAS]]*VLOOKUP(Tabela225678910111213[[#This Row],[SKU]],Tabela24[#All],12,0)</f>
        <v>3.2894999999999994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44</v>
      </c>
      <c r="E120" s="2">
        <f>Tabela225678910111213[[#This Row],[PRODUZIDAS]]*VLOOKUP(Tabela225678910111213[[#This Row],[SKU]],Tabela24[#All],12,0)</f>
        <v>39.68066666666666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4</v>
      </c>
      <c r="E128" s="2">
        <f>Tabela225678910111213[[#This Row],[PRODUZIDAS]]*VLOOKUP(Tabela225678910111213[[#This Row],[SKU]],Tabela24[#All],12,0)</f>
        <v>3.6073333333333326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>
        <v>27</v>
      </c>
      <c r="E130" s="2">
        <f>Tabela225678910111213[[#This Row],[PRODUZIDAS]]*VLOOKUP(Tabela225678910111213[[#This Row],[SKU]],Tabela24[#All],12,0)</f>
        <v>24.349499999999995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9.5</v>
      </c>
      <c r="E193" s="2">
        <f>Tabela225678910111213[[#This Row],[PRODUZIDAS]]*VLOOKUP(Tabela225678910111213[[#This Row],[SKU]],Tabela24[#All],12,0)</f>
        <v>10.400599999999997</v>
      </c>
    </row>
    <row r="194" spans="2:5" x14ac:dyDescent="0.25">
      <c r="B194" s="3" t="s">
        <v>378</v>
      </c>
      <c r="C194" s="3" t="s">
        <v>379</v>
      </c>
      <c r="D194" s="1">
        <v>43</v>
      </c>
      <c r="E194" s="2">
        <f>Tabela225678910111213[[#This Row],[PRODUZIDAS]]*VLOOKUP(Tabela225678910111213[[#This Row],[SKU]],Tabela24[#All],12,0)</f>
        <v>47.076399999999992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Tabela225678910111213[[#This Row],[PRODUZIDAS]]*VLOOKUP(Tabela225678910111213[[#This Row],[SKU]],Tabela24[#All],12,0)</f>
        <v>54.764285714285712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>
        <v>2</v>
      </c>
      <c r="E298" s="2">
        <f>Tabela225678910111213[[#This Row],[PRODUZIDAS]]*VLOOKUP(Tabela225678910111213[[#This Row],[SKU]],Tabela24[#All],12,0)</f>
        <v>1.7727272727272727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>
        <v>17.5</v>
      </c>
      <c r="E529" s="2">
        <f>Tabela225678910111213[[#This Row],[PRODUZIDAS]]*VLOOKUP(Tabela225678910111213[[#This Row],[SKU]],Tabela24[#All],12,0)</f>
        <v>15.511363636363637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>
        <v>2</v>
      </c>
      <c r="E546" s="2">
        <f>Tabela225678910111213[[#This Row],[PRODUZIDAS]]*VLOOKUP(Tabela225678910111213[[#This Row],[SKU]],Tabela24[#All],12,0)</f>
        <v>1.7727272727272727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55.5</v>
      </c>
      <c r="E626" s="2">
        <f>Tabela225678910111213[[#This Row],[PRODUZIDAS]]*VLOOKUP(Tabela225678910111213[[#This Row],[SKU]],Tabela24[#All],12,0)</f>
        <v>60.761399999999988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10</v>
      </c>
      <c r="E630" s="2">
        <f>Tabela225678910111213[[#This Row],[PRODUZIDAS]]*VLOOKUP(Tabela225678910111213[[#This Row],[SKU]],Tabela24[#All],12,0)</f>
        <v>10.947999999999997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22</v>
      </c>
      <c r="E632" s="2">
        <f>Tabela225678910111213[[#This Row],[PRODUZIDAS]]*VLOOKUP(Tabela225678910111213[[#This Row],[SKU]],Tabela24[#All],12,0)</f>
        <v>24.085599999999996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>
        <v>37.5</v>
      </c>
      <c r="E644" s="2">
        <f>Tabela225678910111213[[#This Row],[PRODUZIDAS]]*VLOOKUP(Tabela225678910111213[[#This Row],[SKU]],Tabela24[#All],12,0)</f>
        <v>33.818749999999994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29</v>
      </c>
      <c r="E660" s="2">
        <f>Tabela225678910111213[[#This Row],[PRODUZIDAS]]*VLOOKUP(Tabela225678910111213[[#This Row],[SKU]],Tabela24[#All],12,0)</f>
        <v>31.763285714285711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59</v>
      </c>
      <c r="E662" s="2">
        <f>Tabela225678910111213[[#This Row],[PRODUZIDAS]]*VLOOKUP(Tabela225678910111213[[#This Row],[SKU]],Tabela24[#All],12,0)</f>
        <v>64.621857142857138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1268.3382246459314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90</v>
      </c>
      <c r="E11" s="2">
        <f>Tabela22567891011121314[[#This Row],[PRODUZIDAS]]*VLOOKUP(Tabela22567891011121314[[#This Row],[SKU]],Tabela24[#All],13,0)</f>
        <v>110.34782608695653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>
        <v>75</v>
      </c>
      <c r="E17" s="2">
        <f>Tabela22567891011121314[[#This Row],[PRODUZIDAS]]*VLOOKUP(Tabela22567891011121314[[#This Row],[SKU]],Tabela24[#All],13,0)</f>
        <v>91.956521739130437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17</v>
      </c>
      <c r="E19" s="2">
        <f>Tabela22567891011121314[[#This Row],[PRODUZIDAS]]*VLOOKUP(Tabela22567891011121314[[#This Row],[SKU]],Tabela24[#All],13,0)</f>
        <v>20.843478260869567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263</v>
      </c>
      <c r="E24" s="2">
        <f>Tabela22567891011121314[[#This Row],[PRODUZIDAS]]*VLOOKUP(Tabela22567891011121314[[#This Row],[SKU]],Tabela24[#All],13,0)</f>
        <v>304.79178082191777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53</v>
      </c>
      <c r="E41" s="2">
        <f>Tabela22567891011121314[[#This Row],[PRODUZIDAS]]*VLOOKUP(Tabela22567891011121314[[#This Row],[SKU]],Tabela24[#All],13,0)</f>
        <v>61.42191780821917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Tabela22567891011121314[[#This Row],[PRODUZIDAS]]*VLOOKUP(Tabela22567891011121314[[#This Row],[SKU]],Tabela24[#All],13,0)</f>
        <v>5.7945205479452042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>
        <v>4</v>
      </c>
      <c r="E56" s="2">
        <f>Tabela22567891011121314[[#This Row],[PRODUZIDAS]]*VLOOKUP(Tabela22567891011121314[[#This Row],[SKU]],Tabela24[#All],13,0)</f>
        <v>4.6356164383561635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>
        <v>15</v>
      </c>
      <c r="E59" s="2">
        <f>Tabela22567891011121314[[#This Row],[PRODUZIDAS]]*VLOOKUP(Tabela22567891011121314[[#This Row],[SKU]],Tabela24[#All],13,0)</f>
        <v>17.383561643835613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>
        <v>3</v>
      </c>
      <c r="E88" s="2">
        <f>Tabela22567891011121314[[#This Row],[PRODUZIDAS]]*VLOOKUP(Tabela22567891011121314[[#This Row],[SKU]],Tabela24[#All],13,0)</f>
        <v>3.4829999999999997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14</v>
      </c>
      <c r="E122" s="2">
        <f>Tabela22567891011121314[[#This Row],[PRODUZIDAS]]*VLOOKUP(Tabela22567891011121314[[#This Row],[SKU]],Tabela24[#All],13,0)</f>
        <v>16.232999999999997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>
        <v>26</v>
      </c>
      <c r="E130" s="2">
        <f>Tabela22567891011121314[[#This Row],[PRODUZIDAS]]*VLOOKUP(Tabela22567891011121314[[#This Row],[SKU]],Tabela24[#All],13,0)</f>
        <v>30.146999999999995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26</v>
      </c>
      <c r="E132" s="2">
        <f>Tabela22567891011121314[[#This Row],[PRODUZIDAS]]*VLOOKUP(Tabela22567891011121314[[#This Row],[SKU]],Tabela24[#All],13,0)</f>
        <v>30.146999999999995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>
        <v>8</v>
      </c>
      <c r="E140" s="2">
        <f>Tabela22567891011121314[[#This Row],[PRODUZIDAS]]*VLOOKUP(Tabela22567891011121314[[#This Row],[SKU]],Tabela24[#All],13,0)</f>
        <v>9.275999999999998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34</v>
      </c>
      <c r="E144" s="2">
        <f>Tabela22567891011121314[[#This Row],[PRODUZIDAS]]*VLOOKUP(Tabela22567891011121314[[#This Row],[SKU]],Tabela24[#All],13,0)</f>
        <v>39.430285714285716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Tabela22567891011121314[[#This Row],[PRODUZIDAS]]*VLOOKUP(Tabela22567891011121314[[#This Row],[SKU]],Tabela24[#All],13,0)</f>
        <v>11.597142857142856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17</v>
      </c>
      <c r="E153" s="2">
        <f>Tabela22567891011121314[[#This Row],[PRODUZIDAS]]*VLOOKUP(Tabela22567891011121314[[#This Row],[SKU]],Tabela24[#All],13,0)</f>
        <v>19.715142857142858</v>
      </c>
    </row>
    <row r="154" spans="2:5" x14ac:dyDescent="0.25">
      <c r="B154" s="3" t="s">
        <v>298</v>
      </c>
      <c r="C154" s="3" t="s">
        <v>299</v>
      </c>
      <c r="D154" s="1">
        <v>15</v>
      </c>
      <c r="E154" s="2">
        <f>Tabela22567891011121314[[#This Row],[PRODUZIDAS]]*VLOOKUP(Tabela22567891011121314[[#This Row],[SKU]],Tabela24[#All],13,0)</f>
        <v>17.395714285714284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27</v>
      </c>
      <c r="E192" s="2">
        <f>Tabela22567891011121314[[#This Row],[PRODUZIDAS]]*VLOOKUP(Tabela22567891011121314[[#This Row],[SKU]],Tabela24[#All],13,0)</f>
        <v>31.298399999999994</v>
      </c>
    </row>
    <row r="193" spans="2:5" x14ac:dyDescent="0.25">
      <c r="B193" s="3" t="s">
        <v>376</v>
      </c>
      <c r="C193" s="3" t="s">
        <v>377</v>
      </c>
      <c r="D193" s="1">
        <v>8</v>
      </c>
      <c r="E193" s="2">
        <f>Tabela22567891011121314[[#This Row],[PRODUZIDAS]]*VLOOKUP(Tabela22567891011121314[[#This Row],[SKU]],Tabela24[#All],13,0)</f>
        <v>9.2735999999999983</v>
      </c>
    </row>
    <row r="194" spans="2:5" x14ac:dyDescent="0.25">
      <c r="B194" s="3" t="s">
        <v>378</v>
      </c>
      <c r="C194" s="3" t="s">
        <v>379</v>
      </c>
      <c r="D194" s="1">
        <v>42</v>
      </c>
      <c r="E194" s="2">
        <f>Tabela22567891011121314[[#This Row],[PRODUZIDAS]]*VLOOKUP(Tabela22567891011121314[[#This Row],[SKU]],Tabela24[#All],13,0)</f>
        <v>48.686399999999992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62</v>
      </c>
      <c r="E203" s="2">
        <f>Tabela22567891011121314[[#This Row],[PRODUZIDAS]]*VLOOKUP(Tabela22567891011121314[[#This Row],[SKU]],Tabela24[#All],13,0)</f>
        <v>71.888999999999982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47</v>
      </c>
      <c r="E211" s="2">
        <f>Tabela22567891011121314[[#This Row],[PRODUZIDAS]]*VLOOKUP(Tabela22567891011121314[[#This Row],[SKU]],Tabela24[#All],13,0)</f>
        <v>54.49649999999999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Tabela22567891011121314[[#This Row],[PRODUZIDAS]]*VLOOKUP(Tabela22567891011121314[[#This Row],[SKU]],Tabela24[#All],13,0)</f>
        <v>10.437428571428571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Tabela22567891011121314[[#This Row],[PRODUZIDAS]]*VLOOKUP(Tabela22567891011121314[[#This Row],[SKU]],Tabela24[#All],13,0)</f>
        <v>1.2272727272727273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>
        <v>6</v>
      </c>
      <c r="E408" s="2">
        <f>Tabela22567891011121314[[#This Row],[PRODUZIDAS]]*VLOOKUP(Tabela22567891011121314[[#This Row],[SKU]],Tabela24[#All],13,0)</f>
        <v>5.2842857142857138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41</v>
      </c>
      <c r="E569" s="2">
        <f>Tabela22567891011121314[[#This Row],[PRODUZIDAS]]*VLOOKUP(Tabela22567891011121314[[#This Row],[SKU]],Tabela24[#All],13,0)</f>
        <v>47.53949999999999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18</v>
      </c>
      <c r="E593" s="2">
        <f>Tabela22567891011121314[[#This Row],[PRODUZIDAS]]*VLOOKUP(Tabela22567891011121314[[#This Row],[SKU]],Tabela24[#All],13,0)</f>
        <v>20.874857142857142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37</v>
      </c>
      <c r="E630" s="2">
        <f>Tabela22567891011121314[[#This Row],[PRODUZIDAS]]*VLOOKUP(Tabela22567891011121314[[#This Row],[SKU]],Tabela24[#All],13,0)</f>
        <v>42.890399999999993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44</v>
      </c>
      <c r="E632" s="2">
        <f>Tabela22567891011121314[[#This Row],[PRODUZIDAS]]*VLOOKUP(Tabela22567891011121314[[#This Row],[SKU]],Tabela24[#All],13,0)</f>
        <v>51.004799999999989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36</v>
      </c>
      <c r="E634" s="2">
        <f>Tabela22567891011121314[[#This Row],[PRODUZIDAS]]*VLOOKUP(Tabela22567891011121314[[#This Row],[SKU]],Tabela24[#All],13,0)</f>
        <v>41.731199999999994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27</v>
      </c>
      <c r="E638" s="2">
        <f>Tabela22567891011121314[[#This Row],[PRODUZIDAS]]*VLOOKUP(Tabela22567891011121314[[#This Row],[SKU]],Tabela24[#All],13,0)</f>
        <v>31.306499999999993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Tabela22567891011121314[[#This Row],[PRODUZIDAS]]*VLOOKUP(Tabela22567891011121314[[#This Row],[SKU]],Tabela24[#All],13,0)</f>
        <v>5.798571428571428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281.85293881020704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90</v>
      </c>
      <c r="E11" s="2">
        <f>Tabela2256789101112131415[[#This Row],[PRODUZIDAS]]*VLOOKUP(Tabela2256789101112131415[[#This Row],[SKU]],Tabela24[#All],14,0)</f>
        <v>24.521739130434781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>
        <v>75</v>
      </c>
      <c r="E17" s="2">
        <f>Tabela2256789101112131415[[#This Row],[PRODUZIDAS]]*VLOOKUP(Tabela2256789101112131415[[#This Row],[SKU]],Tabela24[#All],14,0)</f>
        <v>20.434782608695652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17</v>
      </c>
      <c r="E19" s="2">
        <f>Tabela2256789101112131415[[#This Row],[PRODUZIDAS]]*VLOOKUP(Tabela2256789101112131415[[#This Row],[SKU]],Tabela24[#All],14,0)</f>
        <v>4.6318840579710141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263</v>
      </c>
      <c r="E24" s="2">
        <f>Tabela2256789101112131415[[#This Row],[PRODUZIDAS]]*VLOOKUP(Tabela2256789101112131415[[#This Row],[SKU]],Tabela24[#All],14,0)</f>
        <v>67.731506849315068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53</v>
      </c>
      <c r="E41" s="2">
        <f>Tabela2256789101112131415[[#This Row],[PRODUZIDAS]]*VLOOKUP(Tabela2256789101112131415[[#This Row],[SKU]],Tabela24[#All],14,0)</f>
        <v>13.64931506849315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Tabela2256789101112131415[[#This Row],[PRODUZIDAS]]*VLOOKUP(Tabela2256789101112131415[[#This Row],[SKU]],Tabela24[#All],14,0)</f>
        <v>1.2876712328767124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>
        <v>4</v>
      </c>
      <c r="E56" s="2">
        <f>Tabela2256789101112131415[[#This Row],[PRODUZIDAS]]*VLOOKUP(Tabela2256789101112131415[[#This Row],[SKU]],Tabela24[#All],14,0)</f>
        <v>1.0301369863013699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>
        <v>15</v>
      </c>
      <c r="E59" s="2">
        <f>Tabela2256789101112131415[[#This Row],[PRODUZIDAS]]*VLOOKUP(Tabela2256789101112131415[[#This Row],[SKU]],Tabela24[#All],14,0)</f>
        <v>3.8630136986301369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>
        <v>3</v>
      </c>
      <c r="E88" s="2">
        <f>Tabela2256789101112131415[[#This Row],[PRODUZIDAS]]*VLOOKUP(Tabela2256789101112131415[[#This Row],[SKU]],Tabela24[#All],14,0)</f>
        <v>0.77400000000000002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14</v>
      </c>
      <c r="E122" s="2">
        <f>Tabela2256789101112131415[[#This Row],[PRODUZIDAS]]*VLOOKUP(Tabela2256789101112131415[[#This Row],[SKU]],Tabela24[#All],14,0)</f>
        <v>3.6073333333333331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>
        <v>26</v>
      </c>
      <c r="E130" s="2">
        <f>Tabela2256789101112131415[[#This Row],[PRODUZIDAS]]*VLOOKUP(Tabela2256789101112131415[[#This Row],[SKU]],Tabela24[#All],14,0)</f>
        <v>6.6993333333333327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26</v>
      </c>
      <c r="E132" s="2">
        <f>Tabela2256789101112131415[[#This Row],[PRODUZIDAS]]*VLOOKUP(Tabela2256789101112131415[[#This Row],[SKU]],Tabela24[#All],14,0)</f>
        <v>6.6993333333333327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>
        <v>8</v>
      </c>
      <c r="E140" s="2">
        <f>Tabela2256789101112131415[[#This Row],[PRODUZIDAS]]*VLOOKUP(Tabela2256789101112131415[[#This Row],[SKU]],Tabela24[#All],14,0)</f>
        <v>2.0613333333333332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34</v>
      </c>
      <c r="E144" s="2">
        <f>Tabela2256789101112131415[[#This Row],[PRODUZIDAS]]*VLOOKUP(Tabela2256789101112131415[[#This Row],[SKU]],Tabela24[#All],14,0)</f>
        <v>8.7622857142857153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Tabela2256789101112131415[[#This Row],[PRODUZIDAS]]*VLOOKUP(Tabela2256789101112131415[[#This Row],[SKU]],Tabela24[#All],14,0)</f>
        <v>2.5771428571428574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17</v>
      </c>
      <c r="E153" s="2">
        <f>Tabela2256789101112131415[[#This Row],[PRODUZIDAS]]*VLOOKUP(Tabela2256789101112131415[[#This Row],[SKU]],Tabela24[#All],14,0)</f>
        <v>4.3811428571428577</v>
      </c>
    </row>
    <row r="154" spans="2:5" x14ac:dyDescent="0.25">
      <c r="B154" s="3" t="s">
        <v>298</v>
      </c>
      <c r="C154" s="3" t="s">
        <v>299</v>
      </c>
      <c r="D154" s="1">
        <v>15</v>
      </c>
      <c r="E154" s="2">
        <f>Tabela2256789101112131415[[#This Row],[PRODUZIDAS]]*VLOOKUP(Tabela2256789101112131415[[#This Row],[SKU]],Tabela24[#All],14,0)</f>
        <v>3.8657142857142861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27</v>
      </c>
      <c r="E192" s="2">
        <f>Tabela2256789101112131415[[#This Row],[PRODUZIDAS]]*VLOOKUP(Tabela2256789101112131415[[#This Row],[SKU]],Tabela24[#All],14,0)</f>
        <v>6.9551999999999996</v>
      </c>
    </row>
    <row r="193" spans="2:5" x14ac:dyDescent="0.25">
      <c r="B193" s="3" t="s">
        <v>376</v>
      </c>
      <c r="C193" s="3" t="s">
        <v>377</v>
      </c>
      <c r="D193" s="1">
        <v>8</v>
      </c>
      <c r="E193" s="2">
        <f>Tabela2256789101112131415[[#This Row],[PRODUZIDAS]]*VLOOKUP(Tabela2256789101112131415[[#This Row],[SKU]],Tabela24[#All],14,0)</f>
        <v>2.0608</v>
      </c>
    </row>
    <row r="194" spans="2:5" x14ac:dyDescent="0.25">
      <c r="B194" s="3" t="s">
        <v>378</v>
      </c>
      <c r="C194" s="3" t="s">
        <v>379</v>
      </c>
      <c r="D194" s="1">
        <v>42</v>
      </c>
      <c r="E194" s="2">
        <f>Tabela2256789101112131415[[#This Row],[PRODUZIDAS]]*VLOOKUP(Tabela2256789101112131415[[#This Row],[SKU]],Tabela24[#All],14,0)</f>
        <v>10.8192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62</v>
      </c>
      <c r="E203" s="2">
        <f>Tabela2256789101112131415[[#This Row],[PRODUZIDAS]]*VLOOKUP(Tabela2256789101112131415[[#This Row],[SKU]],Tabela24[#All],14,0)</f>
        <v>15.975333333333333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47</v>
      </c>
      <c r="E211" s="2">
        <f>Tabela2256789101112131415[[#This Row],[PRODUZIDAS]]*VLOOKUP(Tabela2256789101112131415[[#This Row],[SKU]],Tabela24[#All],14,0)</f>
        <v>12.110333333333333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9</v>
      </c>
      <c r="E226" s="2">
        <f>Tabela2256789101112131415[[#This Row],[PRODUZIDAS]]*VLOOKUP(Tabela2256789101112131415[[#This Row],[SKU]],Tabela24[#All],14,0)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Tabela2256789101112131415[[#This Row],[PRODUZIDAS]]*VLOOKUP(Tabela2256789101112131415[[#This Row],[SKU]],Tabela24[#All],14,0)</f>
        <v>0.27272727272727271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>
        <v>6</v>
      </c>
      <c r="E408" s="2">
        <f>Tabela2256789101112131415[[#This Row],[PRODUZIDAS]]*VLOOKUP(Tabela2256789101112131415[[#This Row],[SKU]],Tabela24[#All],14,0)</f>
        <v>1.1742857142857142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41</v>
      </c>
      <c r="E569" s="2">
        <f>Tabela2256789101112131415[[#This Row],[PRODUZIDAS]]*VLOOKUP(Tabela2256789101112131415[[#This Row],[SKU]],Tabela24[#All],14,0)</f>
        <v>10.564333333333332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18</v>
      </c>
      <c r="E593" s="2">
        <f>Tabela2256789101112131415[[#This Row],[PRODUZIDAS]]*VLOOKUP(Tabela2256789101112131415[[#This Row],[SKU]],Tabela24[#All],14,0)</f>
        <v>4.6388571428571428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37</v>
      </c>
      <c r="E630" s="2">
        <f>Tabela2256789101112131415[[#This Row],[PRODUZIDAS]]*VLOOKUP(Tabela2256789101112131415[[#This Row],[SKU]],Tabela24[#All],14,0)</f>
        <v>9.5312000000000001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44</v>
      </c>
      <c r="E632" s="2">
        <f>Tabela2256789101112131415[[#This Row],[PRODUZIDAS]]*VLOOKUP(Tabela2256789101112131415[[#This Row],[SKU]],Tabela24[#All],14,0)</f>
        <v>11.3344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36</v>
      </c>
      <c r="E634" s="2">
        <f>Tabela2256789101112131415[[#This Row],[PRODUZIDAS]]*VLOOKUP(Tabela2256789101112131415[[#This Row],[SKU]],Tabela24[#All],14,0)</f>
        <v>9.2736000000000001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27</v>
      </c>
      <c r="E638" s="2">
        <f>Tabela2256789101112131415[[#This Row],[PRODUZIDAS]]*VLOOKUP(Tabela2256789101112131415[[#This Row],[SKU]],Tabela24[#All],14,0)</f>
        <v>6.9569999999999999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Tabela2256789101112131415[[#This Row],[PRODUZIDAS]]*VLOOKUP(Tabela2256789101112131415[[#This Row],[SKU]],Tabela24[#All],14,0)</f>
        <v>1.2885714285714287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2025-06-05T13:26:12Z</dcterms:modified>
</cp:coreProperties>
</file>