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5959DD2F-8ADE-466C-8609-7CD7CA47587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<sst xmlns="http://schemas.openxmlformats.org/spreadsheetml/2006/main" count="26032" uniqueCount="1899">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</sst>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45803</v>
      </c>
      <c r="C2" s="31"/>
      <c r="D2" s="33">
        <f>SUM(Tabela15[VALOR])</f>
        <v>4610.3515022658821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393.30801183063511</v>
      </c>
      <c r="D7" s="26"/>
      <c r="E7" s="26">
        <f>Tabela15[[#This Row],[VALOR]]-Tabela15[[#This Row],[Custo Setor]]</f>
        <v>393.30801183063511</v>
      </c>
    </row>
    <row r="8" spans="2:5" x14ac:dyDescent="0.25">
      <c r="B8" t="s">
        <v>1883</v>
      </c>
      <c r="C8" s="21">
        <f t="array" ref="C8">'2 - CORTE VOIL'!G4</f>
        <v>152.73906571428574</v>
      </c>
      <c r="D8" s="26"/>
      <c r="E8" s="26">
        <f>Tabela15[[#This Row],[VALOR]]-Tabela15[[#This Row],[Custo Setor]]</f>
        <v>152.73906571428574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248.63576298701304</v>
      </c>
      <c r="D10" s="26"/>
      <c r="E10" s="26">
        <f>Tabela15[[#This Row],[VALOR]]-Tabela15[[#This Row],[Custo Setor]]</f>
        <v>248.63576298701304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7.3858499999999996</v>
      </c>
      <c r="D12" s="26"/>
      <c r="E12" s="26">
        <f>Tabela15[[#This Row],[VALOR]]-Tabela15[[#This Row],[Custo Setor]]</f>
        <v>7.3858499999999996</v>
      </c>
    </row>
    <row r="13" spans="2:5" x14ac:dyDescent="0.25">
      <c r="B13" t="s">
        <v>1888</v>
      </c>
      <c r="C13" s="21">
        <f t="array" ref="C13">'7 - PALETEIRA'!G4</f>
        <v>817.7168942003201</v>
      </c>
      <c r="D13" s="26"/>
      <c r="E13" s="26">
        <f>Tabela15[[#This Row],[VALOR]]-Tabela15[[#This Row],[Custo Setor]]</f>
        <v>817.7168942003201</v>
      </c>
    </row>
    <row r="14" spans="2:5" x14ac:dyDescent="0.25">
      <c r="B14" t="s">
        <v>1889</v>
      </c>
      <c r="C14" s="21">
        <f>'8 - ACABAMENTO'!G4</f>
        <v>549.78999619671572</v>
      </c>
      <c r="D14" s="26"/>
      <c r="E14" s="26">
        <f>Tabela15[[#This Row],[VALOR]]-Tabela15[[#This Row],[Custo Setor]]</f>
        <v>549.78999619671572</v>
      </c>
    </row>
    <row r="15" spans="2:5" x14ac:dyDescent="0.25">
      <c r="B15" t="s">
        <v>1890</v>
      </c>
      <c r="C15" s="21">
        <f t="array" ref="C15">'9 - FURO'!G4</f>
        <v>668.06642126742634</v>
      </c>
      <c r="D15" s="26"/>
      <c r="E15" s="26">
        <f>Tabela15[[#This Row],[VALOR]]-Tabela15[[#This Row],[Custo Setor]]</f>
        <v>668.06642126742634</v>
      </c>
    </row>
    <row r="16" spans="2:5" x14ac:dyDescent="0.25">
      <c r="B16" t="s">
        <v>1891</v>
      </c>
      <c r="C16" s="21">
        <f t="array" ref="C16">'10 - ILHOS'!G4</f>
        <v>510.8480281814571</v>
      </c>
      <c r="D16" s="26"/>
      <c r="E16" s="26">
        <f>Tabela15[[#This Row],[VALOR]]-Tabela15[[#This Row],[Custo Setor]]</f>
        <v>510.8480281814571</v>
      </c>
    </row>
    <row r="17" spans="2:5" x14ac:dyDescent="0.25">
      <c r="B17" t="s">
        <v>1892</v>
      </c>
      <c r="C17" s="21">
        <f t="array" ref="C17">'11 - DOBRA'!G4</f>
        <v>1032.1830224538412</v>
      </c>
      <c r="D17" s="26"/>
      <c r="E17" s="26">
        <f>Tabela15[[#This Row],[VALOR]]-Tabela15[[#This Row],[Custo Setor]]</f>
        <v>1032.1830224538412</v>
      </c>
    </row>
    <row r="18" spans="2:5" x14ac:dyDescent="0.25">
      <c r="B18" t="s">
        <v>1893</v>
      </c>
      <c r="C18" s="21">
        <f t="array" ref="C18">'12 - EMBALAGEM'!G4</f>
        <v>229.67844943418703</v>
      </c>
      <c r="D18" s="26"/>
      <c r="E18" s="26">
        <f>Tabela15[[#This Row],[VALOR]]-Tabela15[[#This Row],[Custo Setor]]</f>
        <v>229.67844943418703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4610.3515022658821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26" sqref="D2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393.30801183063511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2</v>
      </c>
      <c r="E26" s="2">
        <f>Tabela2[[#This Row],[PRODUZIDAS]]*VLOOKUP(Tabela2[[#This Row],[SKU]],Tabela24[#All],3,0)</f>
        <v>0.51506849315068493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2</v>
      </c>
      <c r="E30" s="2">
        <f>Tabela2[[#This Row],[PRODUZIDAS]]*VLOOKUP(Tabela2[[#This Row],[SKU]],Tabela24[#All],3,0)</f>
        <v>0.51506849315068493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3</v>
      </c>
      <c r="E54" s="2">
        <f>Tabela2[[#This Row],[PRODUZIDAS]]*VLOOKUP(Tabela2[[#This Row],[SKU]],Tabela24[#All],3,0)</f>
        <v>0.81123287671232869</v>
      </c>
    </row>
    <row r="55" spans="2:5" x14ac:dyDescent="0.25">
      <c r="B55" s="3" t="s">
        <v>100</v>
      </c>
      <c r="C55" s="3" t="s">
        <v>101</v>
      </c>
      <c r="D55" s="1">
        <v>3</v>
      </c>
      <c r="E55" s="2">
        <f>Tabela2[[#This Row],[PRODUZIDAS]]*VLOOKUP(Tabela2[[#This Row],[SKU]],Tabela24[#All],3,0)</f>
        <v>0.81123287671232869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554</v>
      </c>
      <c r="E74" s="2">
        <f>Tabela2[[#This Row],[PRODUZIDAS]]*VLOOKUP(Tabela2[[#This Row],[SKU]],Tabela24[#All],3,0)</f>
        <v>150.07859999999999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>
        <v>1</v>
      </c>
      <c r="E86" s="2">
        <f>Tabela2[[#This Row],[PRODUZIDAS]]*VLOOKUP(Tabela2[[#This Row],[SKU]],Tabela24[#All],3,0)</f>
        <v>0.27089999999999997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329</v>
      </c>
      <c r="E146" s="2">
        <f>Tabela2[[#This Row],[PRODUZIDAS]]*VLOOKUP(Tabela2[[#This Row],[SKU]],Tabela24[#All],3,0)</f>
        <v>105.98500000000001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Tabela2[[#This Row],[PRODUZIDAS]]*VLOOKUP(Tabela2[[#This Row],[SKU]],Tabela24[#All],3,0)</f>
        <v>0.82199999999999984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Tabela2[[#This Row],[PRODUZIDAS]]*VLOOKUP(Tabela2[[#This Row],[SKU]],Tabela24[#All],3,0)</f>
        <v>4.0909090909090899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Tabela2[[#This Row],[PRODUZIDAS]]*VLOOKUP(Tabela2[[#This Row],[SKU]],Tabela24[#All],3,0)</f>
        <v>4.9090909090909083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>
        <v>20</v>
      </c>
      <c r="E529" s="2">
        <f>Tabela2[[#This Row],[PRODUZIDAS]]*VLOOKUP(Tabela2[[#This Row],[SKU]],Tabela24[#All],3,0)</f>
        <v>19.09090909090909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>
        <v>100</v>
      </c>
      <c r="E922" s="2">
        <f>Tabela2[[#This Row],[PRODUZIDAS]]*VLOOKUP(Tabela2[[#This Row],[SKU]],Tabela24[#All],3,0)</f>
        <v>105.40799999999999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25" workbookViewId="0">
      <selection activeCell="D238" sqref="D23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152.73906571428574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2.5</v>
      </c>
      <c r="E110" s="2">
        <f>Tabela225[[#This Row],[PRODUZIDAS]]*VLOOKUP(Tabela225[[#This Row],[SKU]],Tabela24[#All],4,0)</f>
        <v>1.3524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Tabela225[[#This Row],[PRODUZIDAS]]*VLOOKUP(Tabela225[[#This Row],[SKU]],Tabela24[#All],4,0)</f>
        <v>0.54096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1.5</v>
      </c>
      <c r="E123" s="2">
        <f>Tabela225[[#This Row],[PRODUZIDAS]]*VLOOKUP(Tabela225[[#This Row],[SKU]],Tabela24[#All],4,0)</f>
        <v>1.3913999999999997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>
        <v>1</v>
      </c>
      <c r="E135" s="2">
        <f>Tabela225[[#This Row],[PRODUZIDAS]]*VLOOKUP(Tabela225[[#This Row],[SKU]],Tabela24[#All],4,0)</f>
        <v>0.92759999999999987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49.5</v>
      </c>
      <c r="E147" s="2">
        <f>Tabela225[[#This Row],[PRODUZIDAS]]*VLOOKUP(Tabela225[[#This Row],[SKU]],Tabela24[#All],4,0)</f>
        <v>73.351928571428573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>
        <v>40</v>
      </c>
      <c r="E150" s="2">
        <f>Tabela225[[#This Row],[PRODUZIDAS]]*VLOOKUP(Tabela225[[#This Row],[SKU]],Tabela24[#All],4,0)</f>
        <v>59.27428571428571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Tabela225[[#This Row],[PRODUZIDAS]]*VLOOKUP(Tabela225[[#This Row],[SKU]],Tabela24[#All],4,0)</f>
        <v>1.4818571428571428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Tabela225[[#This Row],[PRODUZIDAS]]*VLOOKUP(Tabela225[[#This Row],[SKU]],Tabela24[#All],4,0)</f>
        <v>0.54096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1</v>
      </c>
      <c r="E201" s="2">
        <f>Tabela225[[#This Row],[PRODUZIDAS]]*VLOOKUP(Tabela225[[#This Row],[SKU]],Tabela24[#All],4,0)</f>
        <v>0.54096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>
        <v>3</v>
      </c>
      <c r="E227" s="2">
        <f>Tabela225[[#This Row],[PRODUZIDAS]]*VLOOKUP(Tabela225[[#This Row],[SKU]],Tabela24[#All],4,0)</f>
        <v>4.4455714285714283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Tabela225[[#This Row],[PRODUZIDAS]]*VLOOKUP(Tabela225[[#This Row],[SKU]],Tabela24[#All],4,0)</f>
        <v>2.9637142857142855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>
        <v>1.5</v>
      </c>
      <c r="E237" s="2">
        <f>Tabela225[[#This Row],[PRODUZIDAS]]*VLOOKUP(Tabela225[[#This Row],[SKU]],Tabela24[#All],4,0)</f>
        <v>2.2227857142857141</v>
      </c>
    </row>
    <row r="238" spans="2:5" x14ac:dyDescent="0.25">
      <c r="B238" s="3" t="s">
        <v>466</v>
      </c>
      <c r="C238" s="3" t="s">
        <v>467</v>
      </c>
      <c r="D238" s="1">
        <v>2.5</v>
      </c>
      <c r="E238" s="2">
        <f>Tabela225[[#This Row],[PRODUZIDAS]]*VLOOKUP(Tabela225[[#This Row],[SKU]],Tabela24[#All],4,0)</f>
        <v>3.7046428571428569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81" workbookViewId="0">
      <selection activeCell="D299" sqref="D29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248.63576298701304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7</v>
      </c>
      <c r="E146" s="2">
        <f>Tabela22567[[#This Row],[PRODUZIDAS]]*VLOOKUP(Tabela22567[[#This Row],[SKU]],Tabela24[#All],6,0)</f>
        <v>9.0200000000000014</v>
      </c>
    </row>
    <row r="147" spans="2:5" x14ac:dyDescent="0.25">
      <c r="B147" s="3" t="s">
        <v>284</v>
      </c>
      <c r="C147" s="3" t="s">
        <v>285</v>
      </c>
      <c r="D147" s="1">
        <v>49.5</v>
      </c>
      <c r="E147" s="2">
        <f>Tabela22567[[#This Row],[PRODUZIDAS]]*VLOOKUP(Tabela22567[[#This Row],[SKU]],Tabela24[#All],6,0)</f>
        <v>63.784285714285723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39</v>
      </c>
      <c r="E150" s="2">
        <f>Tabela22567[[#This Row],[PRODUZIDAS]]*VLOOKUP(Tabela22567[[#This Row],[SKU]],Tabela24[#All],6,0)</f>
        <v>50.254285714285722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>
        <v>13.5</v>
      </c>
      <c r="E153" s="2">
        <f>Tabela22567[[#This Row],[PRODUZIDAS]]*VLOOKUP(Tabela22567[[#This Row],[SKU]],Tabela24[#All],6,0)</f>
        <v>17.395714285714288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>
        <v>5</v>
      </c>
      <c r="E298" s="2">
        <f>Tabela22567[[#This Row],[PRODUZIDAS]]*VLOOKUP(Tabela22567[[#This Row],[SKU]],Tabela24[#All],6,0)</f>
        <v>8.5227272727272716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15</v>
      </c>
      <c r="E345" s="2">
        <f>Tabela22567[[#This Row],[PRODUZIDAS]]*VLOOKUP(Tabela22567[[#This Row],[SKU]],Tabela24[#All],6,0)</f>
        <v>25.687499999999996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Tabela22567[[#This Row],[PRODUZIDAS]]*VLOOKUP(Tabela22567[[#This Row],[SKU]],Tabela24[#All],6,0)</f>
        <v>8.5227272727272716</v>
      </c>
    </row>
    <row r="361" spans="2:5" x14ac:dyDescent="0.25">
      <c r="B361" s="3" t="s">
        <v>712</v>
      </c>
      <c r="C361" s="3" t="s">
        <v>713</v>
      </c>
      <c r="D361" s="1">
        <v>5</v>
      </c>
      <c r="E361" s="2">
        <f>Tabela22567[[#This Row],[PRODUZIDAS]]*VLOOKUP(Tabela22567[[#This Row],[SKU]],Tabela24[#All],6,0)</f>
        <v>8.5227272727272716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Tabela22567[[#This Row],[PRODUZIDAS]]*VLOOKUP(Tabela22567[[#This Row],[SKU]],Tabela24[#All],6,0)</f>
        <v>17.124999999999996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Tabela22567[[#This Row],[PRODUZIDAS]]*VLOOKUP(Tabela22567[[#This Row],[SKU]],Tabela24[#All],6,0)</f>
        <v>20.454545454545453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>
        <v>11</v>
      </c>
      <c r="E851" s="2">
        <f>Tabela22567[[#This Row],[PRODUZIDAS]]*VLOOKUP(Tabela22567[[#This Row],[SKU]],Tabela24[#All],6,0)</f>
        <v>19.346250000000001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63" workbookViewId="0">
      <selection activeCell="D882" sqref="D88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7.3858499999999996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>
        <v>5</v>
      </c>
      <c r="E851" s="2">
        <f>Tabela2256789[[#This Row],[PRODUZIDAS]]*VLOOKUP(Tabela2256789[[#This Row],[SKU]],Tabela24[#All],8,0)</f>
        <v>5.2762500000000001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>
        <v>2</v>
      </c>
      <c r="E881" s="2">
        <f>Tabela2256789[[#This Row],[PRODUZIDAS]]*VLOOKUP(Tabela2256789[[#This Row],[SKU]],Tabela24[#All],8,0)</f>
        <v>2.1095999999999999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817.7168942003201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80</v>
      </c>
      <c r="E38" s="2">
        <f>Tabela225678910[[#This Row],[PRODUZIDAS]]*VLOOKUP(Tabela225678910[[#This Row],[SKU]],Tabela24[#All],9,0)</f>
        <v>53.567123287671237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99</v>
      </c>
      <c r="E52" s="2">
        <f>Tabela225678910[[#This Row],[PRODUZIDAS]]*VLOOKUP(Tabela225678910[[#This Row],[SKU]],Tabela24[#All],9,0)</f>
        <v>66.289315068493153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190</v>
      </c>
      <c r="E66" s="2">
        <f>Tabela225678910[[#This Row],[PRODUZIDAS]]*VLOOKUP(Tabela225678910[[#This Row],[SKU]],Tabela24[#All],9,0)</f>
        <v>139.70699999999997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246</v>
      </c>
      <c r="E74" s="2">
        <f>Tabela225678910[[#This Row],[PRODUZIDAS]]*VLOOKUP(Tabela225678910[[#This Row],[SKU]],Tabela24[#All],9,0)</f>
        <v>180.88379999999995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50</v>
      </c>
      <c r="E108" s="2">
        <f>Tabela225678910[[#This Row],[PRODUZIDAS]]*VLOOKUP(Tabela225678910[[#This Row],[SKU]],Tabela24[#All],9,0)</f>
        <v>32.200000000000003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64</v>
      </c>
      <c r="E111" s="2">
        <f>Tabela225678910[[#This Row],[PRODUZIDAS]]*VLOOKUP(Tabela225678910[[#This Row],[SKU]],Tabela24[#All],9,0)</f>
        <v>41.216000000000001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70</v>
      </c>
      <c r="E114" s="2">
        <f>Tabela225678910[[#This Row],[PRODUZIDAS]]*VLOOKUP(Tabela225678910[[#This Row],[SKU]],Tabela24[#All],9,0)</f>
        <v>45.08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55</v>
      </c>
      <c r="E195" s="2">
        <f>Tabela225678910[[#This Row],[PRODUZIDAS]]*VLOOKUP(Tabela225678910[[#This Row],[SKU]],Tabela24[#All],9,0)</f>
        <v>35.42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60</v>
      </c>
      <c r="E197" s="2">
        <f>Tabela225678910[[#This Row],[PRODUZIDAS]]*VLOOKUP(Tabela225678910[[#This Row],[SKU]],Tabela24[#All],9,0)</f>
        <v>38.64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5</v>
      </c>
      <c r="E361" s="2">
        <f>Tabela225678910[[#This Row],[PRODUZIDAS]]*VLOOKUP(Tabela225678910[[#This Row],[SKU]],Tabela24[#All],9,0)</f>
        <v>4.0909090909090899</v>
      </c>
    </row>
    <row r="362" spans="2:5" x14ac:dyDescent="0.25">
      <c r="B362" s="3" t="s">
        <v>714</v>
      </c>
      <c r="C362" s="3" t="s">
        <v>715</v>
      </c>
      <c r="D362" s="1">
        <v>4.5</v>
      </c>
      <c r="E362" s="2">
        <f>Tabela225678910[[#This Row],[PRODUZIDAS]]*VLOOKUP(Tabela225678910[[#This Row],[SKU]],Tabela24[#All],9,0)</f>
        <v>3.6818181818181812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>
        <v>10</v>
      </c>
      <c r="E568" s="2">
        <f>Tabela225678910[[#This Row],[PRODUZIDAS]]*VLOOKUP(Tabela225678910[[#This Row],[SKU]],Tabela24[#All],9,0)</f>
        <v>9.6624999999999996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>
        <v>14.5</v>
      </c>
      <c r="E592" s="2">
        <f>Tabela225678910[[#This Row],[PRODUZIDAS]]*VLOOKUP(Tabela225678910[[#This Row],[SKU]],Tabela24[#All],9,0)</f>
        <v>14.947428571428572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86.5</v>
      </c>
      <c r="E630" s="2">
        <f>Tabela225678910[[#This Row],[PRODUZIDAS]]*VLOOKUP(Tabela225678910[[#This Row],[SKU]],Tabela24[#All],9,0)</f>
        <v>55.706000000000003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100</v>
      </c>
      <c r="E636" s="2">
        <f>Tabela225678910[[#This Row],[PRODUZIDAS]]*VLOOKUP(Tabela225678910[[#This Row],[SKU]],Tabela24[#All],9,0)</f>
        <v>96.625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549.78999619671572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128.5</v>
      </c>
      <c r="E11" s="2">
        <f>Tabela22567891011[[#This Row],[PRODUZIDAS]]*VLOOKUP(Tabela22567891011[[#This Row],[SKU]],Tabela24[#All],10,0)</f>
        <v>52.517391304347818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16.5</v>
      </c>
      <c r="E41" s="2">
        <f>Tabela22567891011[[#This Row],[PRODUZIDAS]]*VLOOKUP(Tabela22567891011[[#This Row],[SKU]],Tabela24[#All],10,0)</f>
        <v>12.110547945205477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>
        <v>53.5</v>
      </c>
      <c r="E43" s="2">
        <f>Tabela22567891011[[#This Row],[PRODUZIDAS]]*VLOOKUP(Tabela22567891011[[#This Row],[SKU]],Tabela24[#All],10,0)</f>
        <v>39.26753424657533</v>
      </c>
    </row>
    <row r="44" spans="2:5" x14ac:dyDescent="0.25">
      <c r="B44" s="3" t="s">
        <v>78</v>
      </c>
      <c r="C44" s="3" t="s">
        <v>79</v>
      </c>
      <c r="D44" s="1">
        <v>50</v>
      </c>
      <c r="E44" s="2">
        <f>Tabela22567891011[[#This Row],[PRODUZIDAS]]*VLOOKUP(Tabela22567891011[[#This Row],[SKU]],Tabela24[#All],10,0)</f>
        <v>36.698630136986296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>
        <v>45</v>
      </c>
      <c r="E48" s="2">
        <f>Tabela22567891011[[#This Row],[PRODUZIDAS]]*VLOOKUP(Tabela22567891011[[#This Row],[SKU]],Tabela24[#All],10,0)</f>
        <v>33.028767123287665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46</v>
      </c>
      <c r="E62" s="2">
        <f>Tabela22567891011[[#This Row],[PRODUZIDAS]]*VLOOKUP(Tabela22567891011[[#This Row],[SKU]],Tabela24[#All],10,0)</f>
        <v>33.762739726027391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>
        <v>36.5</v>
      </c>
      <c r="E64" s="2">
        <f>Tabela22567891011[[#This Row],[PRODUZIDAS]]*VLOOKUP(Tabela22567891011[[#This Row],[SKU]],Tabela24[#All],10,0)</f>
        <v>26.789999999999996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129.5</v>
      </c>
      <c r="E69" s="2">
        <f>Tabela22567891011[[#This Row],[PRODUZIDAS]]*VLOOKUP(Tabela22567891011[[#This Row],[SKU]],Tabela24[#All],10,0)</f>
        <v>103.57409999999997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76</v>
      </c>
      <c r="E108" s="2">
        <f>Tabela22567891011[[#This Row],[PRODUZIDAS]]*VLOOKUP(Tabela22567891011[[#This Row],[SKU]],Tabela24[#All],10,0)</f>
        <v>48.944000000000003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129</v>
      </c>
      <c r="E114" s="2">
        <f>Tabela22567891011[[#This Row],[PRODUZIDAS]]*VLOOKUP(Tabela22567891011[[#This Row],[SKU]],Tabela24[#All],10,0)</f>
        <v>83.076000000000008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69</v>
      </c>
      <c r="E231" s="2">
        <f>Tabela22567891011[[#This Row],[PRODUZIDAS]]*VLOOKUP(Tabela22567891011[[#This Row],[SKU]],Tabela24[#All],10,0)</f>
        <v>80.02028571428572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668.06642126742634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122.5</v>
      </c>
      <c r="E11" s="2">
        <f>Tabela2256789101112[[#This Row],[PRODUZIDAS]]*VLOOKUP(Tabela2256789101112[[#This Row],[SKU]],Tabela24[#All],11,0)</f>
        <v>91.786231884057969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15</v>
      </c>
      <c r="E15" s="2">
        <f>Tabela2256789101112[[#This Row],[PRODUZIDAS]]*VLOOKUP(Tabela2256789101112[[#This Row],[SKU]],Tabela24[#All],11,0)</f>
        <v>11.239130434782608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>
        <v>25</v>
      </c>
      <c r="E42" s="2">
        <f>Tabela2256789101112[[#This Row],[PRODUZIDAS]]*VLOOKUP(Tabela2256789101112[[#This Row],[SKU]],Tabela24[#All],11,0)</f>
        <v>14.486301369863011</v>
      </c>
    </row>
    <row r="43" spans="2:5" x14ac:dyDescent="0.25">
      <c r="B43" s="3" t="s">
        <v>76</v>
      </c>
      <c r="C43" s="3" t="s">
        <v>77</v>
      </c>
      <c r="D43" s="1">
        <v>93.5</v>
      </c>
      <c r="E43" s="2">
        <f>Tabela2256789101112[[#This Row],[PRODUZIDAS]]*VLOOKUP(Tabela2256789101112[[#This Row],[SKU]],Tabela24[#All],11,0)</f>
        <v>54.178767123287663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45</v>
      </c>
      <c r="E48" s="2">
        <f>Tabela2256789101112[[#This Row],[PRODUZIDAS]]*VLOOKUP(Tabela2256789101112[[#This Row],[SKU]],Tabela24[#All],11,0)</f>
        <v>26.075342465753419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69.5</v>
      </c>
      <c r="E58" s="2">
        <f>Tabela2256789101112[[#This Row],[PRODUZIDAS]]*VLOOKUP(Tabela2256789101112[[#This Row],[SKU]],Tabela24[#All],11,0)</f>
        <v>40.271917808219172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46.5</v>
      </c>
      <c r="E62" s="2">
        <f>Tabela2256789101112[[#This Row],[PRODUZIDAS]]*VLOOKUP(Tabela2256789101112[[#This Row],[SKU]],Tabela24[#All],11,0)</f>
        <v>26.944520547945199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>
        <v>35.5</v>
      </c>
      <c r="E64" s="2">
        <f>Tabela2256789101112[[#This Row],[PRODUZIDAS]]*VLOOKUP(Tabela2256789101112[[#This Row],[SKU]],Tabela24[#All],11,0)</f>
        <v>20.570547945205476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102</v>
      </c>
      <c r="E69" s="2">
        <f>Tabela2256789101112[[#This Row],[PRODUZIDAS]]*VLOOKUP(Tabela2256789101112[[#This Row],[SKU]],Tabela24[#All],11,0)</f>
        <v>85.526999999999987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>
        <v>17.5</v>
      </c>
      <c r="E78" s="2">
        <f>Tabela2256789101112[[#This Row],[PRODUZIDAS]]*VLOOKUP(Tabela2256789101112[[#This Row],[SKU]],Tabela24[#All],11,0)</f>
        <v>14.673749999999998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120.5</v>
      </c>
      <c r="E114" s="2">
        <f>Tabela2256789101112[[#This Row],[PRODUZIDAS]]*VLOOKUP(Tabela2256789101112[[#This Row],[SKU]],Tabela24[#All],11,0)</f>
        <v>79.154040000000009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14.5</v>
      </c>
      <c r="E116" s="2">
        <f>Tabela2256789101112[[#This Row],[PRODUZIDAS]]*VLOOKUP(Tabela2256789101112[[#This Row],[SKU]],Tabela24[#All],11,0)</f>
        <v>9.5247600000000006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>
        <v>50</v>
      </c>
      <c r="E140" s="2">
        <f>Tabela2256789101112[[#This Row],[PRODUZIDAS]]*VLOOKUP(Tabela2256789101112[[#This Row],[SKU]],Tabela24[#All],11,0)</f>
        <v>35.42916666666666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27</v>
      </c>
      <c r="E194" s="2">
        <f>Tabela2256789101112[[#This Row],[PRODUZIDAS]]*VLOOKUP(Tabela2256789101112[[#This Row],[SKU]],Tabela24[#All],11,0)</f>
        <v>17.735759999999999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33</v>
      </c>
      <c r="E197" s="2">
        <f>Tabela2256789101112[[#This Row],[PRODUZIDAS]]*VLOOKUP(Tabela2256789101112[[#This Row],[SKU]],Tabela24[#All],11,0)</f>
        <v>21.677040000000002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Tabela2256789101112[[#This Row],[PRODUZIDAS]]*VLOOKUP(Tabela2256789101112[[#This Row],[SKU]],Tabela24[#All],11,0)</f>
        <v>2.3974999999999995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30</v>
      </c>
      <c r="E408" s="2">
        <f>Tabela2256789101112[[#This Row],[PRODUZIDAS]]*VLOOKUP(Tabela2256789101112[[#This Row],[SKU]],Tabela24[#All],11,0)</f>
        <v>10.274999999999997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Tabela2256789101112[[#This Row],[PRODUZIDAS]]*VLOOKUP(Tabela2256789101112[[#This Row],[SKU]],Tabela24[#All],11,0)</f>
        <v>3.583333333333333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>
        <v>3.5</v>
      </c>
      <c r="E528" s="2">
        <f>Tabela2256789101112[[#This Row],[PRODUZIDAS]]*VLOOKUP(Tabela2256789101112[[#This Row],[SKU]],Tabela24[#All],11,0)</f>
        <v>1.6704545454545454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65.5</v>
      </c>
      <c r="E593" s="2">
        <f>Tabela2256789101112[[#This Row],[PRODUZIDAS]]*VLOOKUP(Tabela2256789101112[[#This Row],[SKU]],Tabela24[#All],11,0)</f>
        <v>50.640857142857143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>
        <v>75</v>
      </c>
      <c r="E630" s="2">
        <f>Tabela2256789101112[[#This Row],[PRODUZIDAS]]*VLOOKUP(Tabela2256789101112[[#This Row],[SKU]],Tabela24[#All],11,0)</f>
        <v>49.265999999999998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>
        <v>1</v>
      </c>
      <c r="E772" s="2">
        <f>Tabela2256789101112[[#This Row],[PRODUZIDAS]]*VLOOKUP(Tabela2256789101112[[#This Row],[SKU]],Tabela24[#All],11,0)</f>
        <v>0.47949999999999993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>
        <v>1</v>
      </c>
      <c r="E786" s="2">
        <f>Tabela2256789101112[[#This Row],[PRODUZIDAS]]*VLOOKUP(Tabela2256789101112[[#This Row],[SKU]],Tabela24[#All],11,0)</f>
        <v>0.47949999999999993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510.8480281814571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>
        <v>15</v>
      </c>
      <c r="E15" s="2">
        <f>Tabela225678910111213[[#This Row],[PRODUZIDAS]]*VLOOKUP(Tabela225678910111213[[#This Row],[SKU]],Tabela24[#All],12,0)</f>
        <v>17.369565217391305</v>
      </c>
    </row>
    <row r="16" spans="2:9" x14ac:dyDescent="0.25">
      <c r="B16" s="3" t="s">
        <v>22</v>
      </c>
      <c r="C16" s="3" t="s">
        <v>23</v>
      </c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>
        <v>18</v>
      </c>
      <c r="E23" s="2">
        <f>Tabela225678910111213[[#This Row],[PRODUZIDAS]]*VLOOKUP(Tabela225678910111213[[#This Row],[SKU]],Tabela24[#All],12,0)</f>
        <v>20.843478260869563</v>
      </c>
    </row>
    <row r="24" spans="2:5" x14ac:dyDescent="0.25">
      <c r="B24" s="3" t="s">
        <v>38</v>
      </c>
      <c r="C24" s="3" t="s">
        <v>39</v>
      </c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>
        <v>93.5</v>
      </c>
      <c r="E43" s="2">
        <f>Tabela225678910111213[[#This Row],[PRODUZIDAS]]*VLOOKUP(Tabela225678910111213[[#This Row],[SKU]],Tabela24[#All],12,0)</f>
        <v>96.317808219178076</v>
      </c>
    </row>
    <row r="44" spans="2:5" x14ac:dyDescent="0.25">
      <c r="B44" s="3" t="s">
        <v>78</v>
      </c>
      <c r="C44" s="3" t="s">
        <v>79</v>
      </c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>
        <v>34</v>
      </c>
      <c r="E49" s="2">
        <f>Tabela225678910111213[[#This Row],[PRODUZIDAS]]*VLOOKUP(Tabela225678910111213[[#This Row],[SKU]],Tabela24[#All],12,0)</f>
        <v>35.024657534246572</v>
      </c>
    </row>
    <row r="50" spans="2:5" x14ac:dyDescent="0.25">
      <c r="B50" s="3" t="s">
        <v>90</v>
      </c>
      <c r="C50" s="3" t="s">
        <v>91</v>
      </c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>
        <v>96</v>
      </c>
      <c r="E58" s="2">
        <f>Tabela225678910111213[[#This Row],[PRODUZIDAS]]*VLOOKUP(Tabela225678910111213[[#This Row],[SKU]],Tabela24[#All],12,0)</f>
        <v>98.893150684931499</v>
      </c>
    </row>
    <row r="59" spans="2:5" x14ac:dyDescent="0.25">
      <c r="B59" s="3" t="s">
        <v>108</v>
      </c>
      <c r="C59" s="3" t="s">
        <v>109</v>
      </c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>
        <v>5</v>
      </c>
      <c r="E64" s="2">
        <f>Tabela225678910111213[[#This Row],[PRODUZIDAS]]*VLOOKUP(Tabela225678910111213[[#This Row],[SKU]],Tabela24[#All],12,0)</f>
        <v>5.1506849315068495</v>
      </c>
    </row>
    <row r="65" spans="2:5" x14ac:dyDescent="0.25">
      <c r="B65" s="3" t="s">
        <v>120</v>
      </c>
      <c r="C65" s="3" t="s">
        <v>121</v>
      </c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>
        <v>25</v>
      </c>
      <c r="E120" s="2">
        <f>Tabela225678910111213[[#This Row],[PRODUZIDAS]]*VLOOKUP(Tabela225678910111213[[#This Row],[SKU]],Tabela24[#All],12,0)</f>
        <v>22.545833333333327</v>
      </c>
    </row>
    <row r="121" spans="2:5" x14ac:dyDescent="0.25">
      <c r="B121" s="3" t="s">
        <v>232</v>
      </c>
      <c r="C121" s="3" t="s">
        <v>233</v>
      </c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>
        <v>20.5</v>
      </c>
      <c r="E192" s="2">
        <f>Tabela225678910111213[[#This Row],[PRODUZIDAS]]*VLOOKUP(Tabela225678910111213[[#This Row],[SKU]],Tabela24[#All],12,0)</f>
        <v>22.443399999999997</v>
      </c>
    </row>
    <row r="193" spans="2:5" x14ac:dyDescent="0.25">
      <c r="B193" s="3" t="s">
        <v>376</v>
      </c>
      <c r="C193" s="3" t="s">
        <v>377</v>
      </c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>
        <v>67</v>
      </c>
      <c r="E208" s="2">
        <f>Tabela225678910111213[[#This Row],[PRODUZIDAS]]*VLOOKUP(Tabela225678910111213[[#This Row],[SKU]],Tabela24[#All],12,0)</f>
        <v>60.422833333333323</v>
      </c>
    </row>
    <row r="209" spans="2:5" x14ac:dyDescent="0.25">
      <c r="B209" s="3" t="s">
        <v>408</v>
      </c>
      <c r="C209" s="3" t="s">
        <v>409</v>
      </c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>
        <v>23</v>
      </c>
      <c r="E212" s="2">
        <f>Tabela225678910111213[[#This Row],[PRODUZIDAS]]*VLOOKUP(Tabela225678910111213[[#This Row],[SKU]],Tabela24[#All],12,0)</f>
        <v>20.742166666666662</v>
      </c>
    </row>
    <row r="213" spans="2:5" x14ac:dyDescent="0.25">
      <c r="B213" s="3" t="s">
        <v>416</v>
      </c>
      <c r="C213" s="3" t="s">
        <v>417</v>
      </c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>
        <v>20</v>
      </c>
      <c r="E514" s="2">
        <f>Tabela225678910111213[[#This Row],[PRODUZIDAS]]*VLOOKUP(Tabela225678910111213[[#This Row],[SKU]],Tabela24[#All],12,0)</f>
        <v>17.809999999999995</v>
      </c>
    </row>
    <row r="515" spans="2:5" x14ac:dyDescent="0.25">
      <c r="B515" s="3" t="s">
        <v>1020</v>
      </c>
      <c r="C515" s="3" t="s">
        <v>1021</v>
      </c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>
        <v>66.5</v>
      </c>
      <c r="E628" s="2">
        <f>Tabela225678910111213[[#This Row],[PRODUZIDAS]]*VLOOKUP(Tabela225678910111213[[#This Row],[SKU]],Tabela24[#All],12,0)</f>
        <v>72.80419999999998</v>
      </c>
    </row>
    <row r="629" spans="2:5" x14ac:dyDescent="0.25">
      <c r="B629" s="3" t="s">
        <v>1248</v>
      </c>
      <c r="C629" s="3" t="s">
        <v>1249</v>
      </c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>
        <v>15</v>
      </c>
      <c r="E630" s="2">
        <f>Tabela225678910111213[[#This Row],[PRODUZIDAS]]*VLOOKUP(Tabela225678910111213[[#This Row],[SKU]],Tabela24[#All],12,0)</f>
        <v>16.421999999999997</v>
      </c>
    </row>
    <row r="631" spans="2:5" x14ac:dyDescent="0.25">
      <c r="B631" s="3" t="s">
        <v>1252</v>
      </c>
      <c r="C631" s="3" t="s">
        <v>1253</v>
      </c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>
        <v>4.5</v>
      </c>
      <c r="E644" s="2">
        <f>Tabela225678910111213[[#This Row],[PRODUZIDAS]]*VLOOKUP(Tabela225678910111213[[#This Row],[SKU]],Tabela24[#All],12,0)</f>
        <v>4.0582499999999992</v>
      </c>
    </row>
    <row r="645" spans="2:5" x14ac:dyDescent="0.25">
      <c r="B645" s="3" t="s">
        <v>1280</v>
      </c>
      <c r="C645" s="3" t="s">
        <v>1281</v>
      </c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1032.1830224538412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17</v>
      </c>
      <c r="E11" s="2">
        <f>Tabela22567891011121314[[#This Row],[PRODUZIDAS]]*VLOOKUP(Tabela22567891011121314[[#This Row],[SKU]],Tabela24[#All],13,0)</f>
        <v>20.843478260869567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>
        <v>34</v>
      </c>
      <c r="E17" s="2">
        <f>Tabela22567891011121314[[#This Row],[PRODUZIDAS]]*VLOOKUP(Tabela22567891011121314[[#This Row],[SKU]],Tabela24[#All],13,0)</f>
        <v>41.686956521739134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32</v>
      </c>
      <c r="E24" s="2">
        <f>Tabela22567891011121314[[#This Row],[PRODUZIDAS]]*VLOOKUP(Tabela22567891011121314[[#This Row],[SKU]],Tabela24[#All],13,0)</f>
        <v>37.084931506849308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120</v>
      </c>
      <c r="E29" s="2">
        <f>Tabela22567891011121314[[#This Row],[PRODUZIDAS]]*VLOOKUP(Tabela22567891011121314[[#This Row],[SKU]],Tabela24[#All],13,0)</f>
        <v>139.0684931506849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9</v>
      </c>
      <c r="E41" s="2">
        <f>Tabela22567891011121314[[#This Row],[PRODUZIDAS]]*VLOOKUP(Tabela22567891011121314[[#This Row],[SKU]],Tabela24[#All],13,0)</f>
        <v>10.430136986301369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80</v>
      </c>
      <c r="E44" s="2">
        <f>Tabela22567891011121314[[#This Row],[PRODUZIDAS]]*VLOOKUP(Tabela22567891011121314[[#This Row],[SKU]],Tabela24[#All],13,0)</f>
        <v>92.712328767123267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33</v>
      </c>
      <c r="E49" s="2">
        <f>Tabela22567891011121314[[#This Row],[PRODUZIDAS]]*VLOOKUP(Tabela22567891011121314[[#This Row],[SKU]],Tabela24[#All],13,0)</f>
        <v>38.243835616438346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>
        <v>14</v>
      </c>
      <c r="E56" s="2">
        <f>Tabela22567891011121314[[#This Row],[PRODUZIDAS]]*VLOOKUP(Tabela22567891011121314[[#This Row],[SKU]],Tabela24[#All],13,0)</f>
        <v>16.224657534246571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74</v>
      </c>
      <c r="E58" s="2">
        <f>Tabela22567891011121314[[#This Row],[PRODUZIDAS]]*VLOOKUP(Tabela22567891011121314[[#This Row],[SKU]],Tabela24[#All],13,0)</f>
        <v>85.758904109589025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12</v>
      </c>
      <c r="E68" s="2">
        <f>Tabela22567891011121314[[#This Row],[PRODUZIDAS]]*VLOOKUP(Tabela22567891011121314[[#This Row],[SKU]],Tabela24[#All],13,0)</f>
        <v>13.931999999999999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>
        <v>43</v>
      </c>
      <c r="E70" s="2">
        <f>Tabela22567891011121314[[#This Row],[PRODUZIDAS]]*VLOOKUP(Tabela22567891011121314[[#This Row],[SKU]],Tabela24[#All],13,0)</f>
        <v>49.922999999999995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7</v>
      </c>
      <c r="E75" s="2">
        <f>Tabela22567891011121314[[#This Row],[PRODUZIDAS]]*VLOOKUP(Tabela22567891011121314[[#This Row],[SKU]],Tabela24[#All],13,0)</f>
        <v>8.1269999999999989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4</v>
      </c>
      <c r="E128" s="2">
        <f>Tabela22567891011121314[[#This Row],[PRODUZIDAS]]*VLOOKUP(Tabela22567891011121314[[#This Row],[SKU]],Tabela24[#All],13,0)</f>
        <v>4.637999999999999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59</v>
      </c>
      <c r="E132" s="2">
        <f>Tabela22567891011121314[[#This Row],[PRODUZIDAS]]*VLOOKUP(Tabela22567891011121314[[#This Row],[SKU]],Tabela24[#All],13,0)</f>
        <v>68.410499999999985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109</v>
      </c>
      <c r="E192" s="2">
        <f>Tabela22567891011121314[[#This Row],[PRODUZIDAS]]*VLOOKUP(Tabela22567891011121314[[#This Row],[SKU]],Tabela24[#All],13,0)</f>
        <v>126.35279999999997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5</v>
      </c>
      <c r="E203" s="2">
        <f>Tabela22567891011121314[[#This Row],[PRODUZIDAS]]*VLOOKUP(Tabela22567891011121314[[#This Row],[SKU]],Tabela24[#All],13,0)</f>
        <v>5.7974999999999985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40</v>
      </c>
      <c r="E226" s="2">
        <f>Tabela22567891011121314[[#This Row],[PRODUZIDAS]]*VLOOKUP(Tabela22567891011121314[[#This Row],[SKU]],Tabela24[#All],13,0)</f>
        <v>46.388571428571424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Tabela22567891011121314[[#This Row],[PRODUZIDAS]]*VLOOKUP(Tabela22567891011121314[[#This Row],[SKU]],Tabela24[#All],13,0)</f>
        <v>4.794999999999999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>
        <v>20</v>
      </c>
      <c r="E511" s="2">
        <f>Tabela22567891011121314[[#This Row],[PRODUZIDAS]]*VLOOKUP(Tabela22567891011121314[[#This Row],[SKU]],Tabela24[#All],13,0)</f>
        <v>24.659999999999993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55</v>
      </c>
      <c r="E626" s="2">
        <f>Tabela22567891011121314[[#This Row],[PRODUZIDAS]]*VLOOKUP(Tabela22567891011121314[[#This Row],[SKU]],Tabela24[#All],13,0)</f>
        <v>63.755999999999986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10</v>
      </c>
      <c r="E630" s="2">
        <f>Tabela22567891011121314[[#This Row],[PRODUZIDAS]]*VLOOKUP(Tabela22567891011121314[[#This Row],[SKU]],Tabela24[#All],13,0)</f>
        <v>11.591999999999999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12</v>
      </c>
      <c r="E638" s="2">
        <f>Tabela22567891011121314[[#This Row],[PRODUZIDAS]]*VLOOKUP(Tabela22567891011121314[[#This Row],[SKU]],Tabela24[#All],13,0)</f>
        <v>13.913999999999998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1</v>
      </c>
      <c r="E640" s="2">
        <f>Tabela22567891011121314[[#This Row],[PRODUZIDAS]]*VLOOKUP(Tabela22567891011121314[[#This Row],[SKU]],Tabela24[#All],13,0)</f>
        <v>1.1594999999999998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48</v>
      </c>
      <c r="E644" s="2">
        <f>Tabela22567891011121314[[#This Row],[PRODUZIDAS]]*VLOOKUP(Tabela22567891011121314[[#This Row],[SKU]],Tabela24[#All],13,0)</f>
        <v>55.655999999999992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28</v>
      </c>
      <c r="E660" s="2">
        <f>Tabela22567891011121314[[#This Row],[PRODUZIDAS]]*VLOOKUP(Tabela22567891011121314[[#This Row],[SKU]],Tabela24[#All],13,0)</f>
        <v>32.472000000000001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16</v>
      </c>
      <c r="E662" s="2">
        <f>Tabela22567891011121314[[#This Row],[PRODUZIDAS]]*VLOOKUP(Tabela22567891011121314[[#This Row],[SKU]],Tabela24[#All],13,0)</f>
        <v>18.555428571428571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229.67844943418703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17</v>
      </c>
      <c r="E11" s="2">
        <f>Tabela2256789101112131415[[#This Row],[PRODUZIDAS]]*VLOOKUP(Tabela2256789101112131415[[#This Row],[SKU]],Tabela24[#All],14,0)</f>
        <v>4.6318840579710141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>
        <v>34</v>
      </c>
      <c r="E17" s="2">
        <f>Tabela2256789101112131415[[#This Row],[PRODUZIDAS]]*VLOOKUP(Tabela2256789101112131415[[#This Row],[SKU]],Tabela24[#All],14,0)</f>
        <v>9.2637681159420282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32</v>
      </c>
      <c r="E24" s="2">
        <f>Tabela2256789101112131415[[#This Row],[PRODUZIDAS]]*VLOOKUP(Tabela2256789101112131415[[#This Row],[SKU]],Tabela24[#All],14,0)</f>
        <v>8.2410958904109588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120</v>
      </c>
      <c r="E29" s="2">
        <f>Tabela2256789101112131415[[#This Row],[PRODUZIDAS]]*VLOOKUP(Tabela2256789101112131415[[#This Row],[SKU]],Tabela24[#All],14,0)</f>
        <v>30.904109589041095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9</v>
      </c>
      <c r="E41" s="2">
        <f>Tabela2256789101112131415[[#This Row],[PRODUZIDAS]]*VLOOKUP(Tabela2256789101112131415[[#This Row],[SKU]],Tabela24[#All],14,0)</f>
        <v>2.3178082191780822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80</v>
      </c>
      <c r="E44" s="2">
        <f>Tabela2256789101112131415[[#This Row],[PRODUZIDAS]]*VLOOKUP(Tabela2256789101112131415[[#This Row],[SKU]],Tabela24[#All],14,0)</f>
        <v>20.602739726027398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33</v>
      </c>
      <c r="E49" s="2">
        <f>Tabela2256789101112131415[[#This Row],[PRODUZIDAS]]*VLOOKUP(Tabela2256789101112131415[[#This Row],[SKU]],Tabela24[#All],14,0)</f>
        <v>8.4986301369863018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>
        <v>14</v>
      </c>
      <c r="E56" s="2">
        <f>Tabela2256789101112131415[[#This Row],[PRODUZIDAS]]*VLOOKUP(Tabela2256789101112131415[[#This Row],[SKU]],Tabela24[#All],14,0)</f>
        <v>3.6054794520547944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74</v>
      </c>
      <c r="E58" s="2">
        <f>Tabela2256789101112131415[[#This Row],[PRODUZIDAS]]*VLOOKUP(Tabela2256789101112131415[[#This Row],[SKU]],Tabela24[#All],14,0)</f>
        <v>19.057534246575344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12</v>
      </c>
      <c r="E68" s="2">
        <f>Tabela2256789101112131415[[#This Row],[PRODUZIDAS]]*VLOOKUP(Tabela2256789101112131415[[#This Row],[SKU]],Tabela24[#All],14,0)</f>
        <v>3.0960000000000001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>
        <v>43</v>
      </c>
      <c r="E70" s="2">
        <f>Tabela2256789101112131415[[#This Row],[PRODUZIDAS]]*VLOOKUP(Tabela2256789101112131415[[#This Row],[SKU]],Tabela24[#All],14,0)</f>
        <v>11.094000000000001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7</v>
      </c>
      <c r="E75" s="2">
        <f>Tabela2256789101112131415[[#This Row],[PRODUZIDAS]]*VLOOKUP(Tabela2256789101112131415[[#This Row],[SKU]],Tabela24[#All],14,0)</f>
        <v>1.806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4</v>
      </c>
      <c r="E128" s="2">
        <f>Tabela2256789101112131415[[#This Row],[PRODUZIDAS]]*VLOOKUP(Tabela2256789101112131415[[#This Row],[SKU]],Tabela24[#All],14,0)</f>
        <v>1.0306666666666666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59</v>
      </c>
      <c r="E132" s="2">
        <f>Tabela2256789101112131415[[#This Row],[PRODUZIDAS]]*VLOOKUP(Tabela2256789101112131415[[#This Row],[SKU]],Tabela24[#All],14,0)</f>
        <v>15.202333333333332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109</v>
      </c>
      <c r="E192" s="2">
        <f>Tabela2256789101112131415[[#This Row],[PRODUZIDAS]]*VLOOKUP(Tabela2256789101112131415[[#This Row],[SKU]],Tabela24[#All],14,0)</f>
        <v>28.078399999999998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5</v>
      </c>
      <c r="E203" s="2">
        <f>Tabela2256789101112131415[[#This Row],[PRODUZIDAS]]*VLOOKUP(Tabela2256789101112131415[[#This Row],[SKU]],Tabela24[#All],14,0)</f>
        <v>1.2883333333333333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40</v>
      </c>
      <c r="E226" s="2">
        <f>Tabela2256789101112131415[[#This Row],[PRODUZIDAS]]*VLOOKUP(Tabela2256789101112131415[[#This Row],[SKU]],Tabela24[#All],14,0)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Tabela2256789101112131415[[#This Row],[PRODUZIDAS]]*VLOOKUP(Tabela2256789101112131415[[#This Row],[SKU]],Tabela24[#All],14,0)</f>
        <v>1.3699999999999999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>
        <v>20</v>
      </c>
      <c r="E511" s="2">
        <f>Tabela2256789101112131415[[#This Row],[PRODUZIDAS]]*VLOOKUP(Tabela2256789101112131415[[#This Row],[SKU]],Tabela24[#All],14,0)</f>
        <v>5.4799999999999995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55</v>
      </c>
      <c r="E626" s="2">
        <f>Tabela2256789101112131415[[#This Row],[PRODUZIDAS]]*VLOOKUP(Tabela2256789101112131415[[#This Row],[SKU]],Tabela24[#All],14,0)</f>
        <v>14.167999999999999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10</v>
      </c>
      <c r="E630" s="2">
        <f>Tabela2256789101112131415[[#This Row],[PRODUZIDAS]]*VLOOKUP(Tabela2256789101112131415[[#This Row],[SKU]],Tabela24[#All],14,0)</f>
        <v>2.5760000000000001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12</v>
      </c>
      <c r="E638" s="2">
        <f>Tabela2256789101112131415[[#This Row],[PRODUZIDAS]]*VLOOKUP(Tabela2256789101112131415[[#This Row],[SKU]],Tabela24[#All],14,0)</f>
        <v>3.0919999999999996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1</v>
      </c>
      <c r="E640" s="2">
        <f>Tabela2256789101112131415[[#This Row],[PRODUZIDAS]]*VLOOKUP(Tabela2256789101112131415[[#This Row],[SKU]],Tabela24[#All],14,0)</f>
        <v>0.25766666666666665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48</v>
      </c>
      <c r="E644" s="2">
        <f>Tabela2256789101112131415[[#This Row],[PRODUZIDAS]]*VLOOKUP(Tabela2256789101112131415[[#This Row],[SKU]],Tabela24[#All],14,0)</f>
        <v>12.367999999999999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28</v>
      </c>
      <c r="E660" s="2">
        <f>Tabela2256789101112131415[[#This Row],[PRODUZIDAS]]*VLOOKUP(Tabela2256789101112131415[[#This Row],[SKU]],Tabela24[#All],14,0)</f>
        <v>7.2160000000000002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16</v>
      </c>
      <c r="E662" s="2">
        <f>Tabela2256789101112131415[[#This Row],[PRODUZIDAS]]*VLOOKUP(Tabela2256789101112131415[[#This Row],[SKU]],Tabela24[#All],14,0)</f>
        <v>4.1234285714285717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2025-06-05T13:35:19Z</dcterms:modified>
</cp:coreProperties>
</file>