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2A7B666C-D604-42C7-A29A-73FD6FC42258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<sst xmlns="http://schemas.openxmlformats.org/spreadsheetml/2006/main" count="26032" uniqueCount="1899">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</sst>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45804</v>
      </c>
      <c r="C2" s="31"/>
      <c r="D2" s="33">
        <f>SUM(Tabela15[VALOR])</f>
        <v>4585.6859223822412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291.06622744766651</v>
      </c>
      <c r="D7" s="26"/>
      <c r="E7" s="26">
        <f>Tabela15[[#This Row],[VALOR]]-Tabela15[[#This Row],[Custo Setor]]</f>
        <v>291.06622744766651</v>
      </c>
    </row>
    <row r="8" spans="2:5" x14ac:dyDescent="0.25">
      <c r="B8" t="s">
        <v>1883</v>
      </c>
      <c r="C8" s="21">
        <f t="array" ref="C8">'2 - CORTE VOIL'!G4</f>
        <v>56.119799999999998</v>
      </c>
      <c r="D8" s="26"/>
      <c r="E8" s="26">
        <f>Tabela15[[#This Row],[VALOR]]-Tabela15[[#This Row],[Custo Setor]]</f>
        <v>56.119799999999998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5.2762500000000001</v>
      </c>
      <c r="D12" s="26"/>
      <c r="E12" s="26">
        <f>Tabela15[[#This Row],[VALOR]]-Tabela15[[#This Row],[Custo Setor]]</f>
        <v>5.2762500000000001</v>
      </c>
    </row>
    <row r="13" spans="2:5" x14ac:dyDescent="0.25">
      <c r="B13" t="s">
        <v>1888</v>
      </c>
      <c r="C13" s="21">
        <f t="array" ref="C13">'7 - PALETEIRA'!G4</f>
        <v>759.038307222914</v>
      </c>
      <c r="D13" s="26"/>
      <c r="E13" s="26">
        <f>Tabela15[[#This Row],[VALOR]]-Tabela15[[#This Row],[Custo Setor]]</f>
        <v>759.038307222914</v>
      </c>
    </row>
    <row r="14" spans="2:5" x14ac:dyDescent="0.25">
      <c r="B14" t="s">
        <v>1889</v>
      </c>
      <c r="C14" s="21">
        <f>'8 - ACABAMENTO'!G4</f>
        <v>513.67080761430338</v>
      </c>
      <c r="D14" s="26"/>
      <c r="E14" s="26">
        <f>Tabela15[[#This Row],[VALOR]]-Tabela15[[#This Row],[Custo Setor]]</f>
        <v>513.67080761430338</v>
      </c>
    </row>
    <row r="15" spans="2:5" x14ac:dyDescent="0.25">
      <c r="B15" t="s">
        <v>1890</v>
      </c>
      <c r="C15" s="21">
        <f t="array" ref="C15">'9 - FURO'!G4</f>
        <v>392.1232525653798</v>
      </c>
      <c r="D15" s="26"/>
      <c r="E15" s="26">
        <f>Tabela15[[#This Row],[VALOR]]-Tabela15[[#This Row],[Custo Setor]]</f>
        <v>392.1232525653798</v>
      </c>
    </row>
    <row r="16" spans="2:5" x14ac:dyDescent="0.25">
      <c r="B16" t="s">
        <v>1891</v>
      </c>
      <c r="C16" s="21">
        <f t="array" ref="C16">'10 - ILHOS'!G4</f>
        <v>1115.1928982756172</v>
      </c>
      <c r="D16" s="26"/>
      <c r="E16" s="26">
        <f>Tabela15[[#This Row],[VALOR]]-Tabela15[[#This Row],[Custo Setor]]</f>
        <v>1115.1928982756172</v>
      </c>
    </row>
    <row r="17" spans="2:5" x14ac:dyDescent="0.25">
      <c r="B17" t="s">
        <v>1892</v>
      </c>
      <c r="C17" s="21">
        <f t="array" ref="C17">'11 - DOBRA'!G4</f>
        <v>1188.5321284824763</v>
      </c>
      <c r="D17" s="26"/>
      <c r="E17" s="26">
        <f>Tabela15[[#This Row],[VALOR]]-Tabela15[[#This Row],[Custo Setor]]</f>
        <v>1188.5321284824763</v>
      </c>
    </row>
    <row r="18" spans="2:5" x14ac:dyDescent="0.25">
      <c r="B18" t="s">
        <v>1893</v>
      </c>
      <c r="C18" s="21">
        <f t="array" ref="C18">'12 - EMBALAGEM'!G4</f>
        <v>264.66625077388369</v>
      </c>
      <c r="D18" s="26"/>
      <c r="E18" s="26">
        <f>Tabela15[[#This Row],[VALOR]]-Tabela15[[#This Row],[Custo Setor]]</f>
        <v>264.66625077388369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4585.6859223822412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520" workbookViewId="0">
      <selection activeCell="D530" sqref="D53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291.06622744766651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>
        <v>40</v>
      </c>
      <c r="E38" s="2">
        <f>Tabela2[[#This Row],[PRODUZIDAS]]*VLOOKUP(Tabela2[[#This Row],[SKU]],Tabela24[#All],3,0)</f>
        <v>10.816438356164381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>
        <v>56</v>
      </c>
      <c r="E49" s="2">
        <f>Tabela2[[#This Row],[PRODUZIDAS]]*VLOOKUP(Tabela2[[#This Row],[SKU]],Tabela24[#All],3,0)</f>
        <v>15.143013698630135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>
        <v>37</v>
      </c>
      <c r="E63" s="2">
        <f>Tabela2[[#This Row],[PRODUZIDAS]]*VLOOKUP(Tabela2[[#This Row],[SKU]],Tabela24[#All],3,0)</f>
        <v>10.005205479452053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170</v>
      </c>
      <c r="E77" s="2">
        <f>Tabela2[[#This Row],[PRODUZIDAS]]*VLOOKUP(Tabela2[[#This Row],[SKU]],Tabela24[#All],3,0)</f>
        <v>46.052999999999997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>
        <v>190</v>
      </c>
      <c r="E108" s="2">
        <f>Tabela2[[#This Row],[PRODUZIDAS]]*VLOOKUP(Tabela2[[#This Row],[SKU]],Tabela24[#All],3,0)</f>
        <v>29.366399999999995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>
        <v>56</v>
      </c>
      <c r="E130" s="2">
        <f>Tabela2[[#This Row],[PRODUZIDAS]]*VLOOKUP(Tabela2[[#This Row],[SKU]],Tabela24[#All],3,0)</f>
        <v>18.036666666666665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>
        <v>22</v>
      </c>
      <c r="E132" s="2">
        <f>Tabela2[[#This Row],[PRODUZIDAS]]*VLOOKUP(Tabela2[[#This Row],[SKU]],Tabela24[#All],3,0)</f>
        <v>7.0858333333333334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>
        <v>10</v>
      </c>
      <c r="E135" s="2">
        <f>Tabela2[[#This Row],[PRODUZIDAS]]*VLOOKUP(Tabela2[[#This Row],[SKU]],Tabela24[#All],3,0)</f>
        <v>3.2208333333333332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>
        <v>37</v>
      </c>
      <c r="E142" s="2">
        <f>Tabela2[[#This Row],[PRODUZIDAS]]*VLOOKUP(Tabela2[[#This Row],[SKU]],Tabela24[#All],3,0)</f>
        <v>11.917083333333334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>
        <v>85</v>
      </c>
      <c r="E144" s="2">
        <f>Tabela2[[#This Row],[PRODUZIDAS]]*VLOOKUP(Tabela2[[#This Row],[SKU]],Tabela24[#All],3,0)</f>
        <v>27.38214285714286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>
        <v>1</v>
      </c>
      <c r="E159" s="2">
        <f>Tabela2[[#This Row],[PRODUZIDAS]]*VLOOKUP(Tabela2[[#This Row],[SKU]],Tabela24[#All],3,0)</f>
        <v>0.32214285714285718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>
        <v>9</v>
      </c>
      <c r="E166" s="2">
        <f>Tabela2[[#This Row],[PRODUZIDAS]]*VLOOKUP(Tabela2[[#This Row],[SKU]],Tabela24[#All],3,0)</f>
        <v>2.8992857142857145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>
        <v>20</v>
      </c>
      <c r="E528" s="2">
        <f>Tabela2[[#This Row],[PRODUZIDAS]]*VLOOKUP(Tabela2[[#This Row],[SKU]],Tabela24[#All],3,0)</f>
        <v>19.09090909090909</v>
      </c>
    </row>
    <row r="529" spans="2:5" x14ac:dyDescent="0.25">
      <c r="B529" s="3" t="s">
        <v>1048</v>
      </c>
      <c r="C529" s="3" t="s">
        <v>1049</v>
      </c>
      <c r="D529" s="1">
        <v>70</v>
      </c>
      <c r="E529" s="2">
        <f>Tabela2[[#This Row],[PRODUZIDAS]]*VLOOKUP(Tabela2[[#This Row],[SKU]],Tabela24[#All],3,0)</f>
        <v>66.818181818181813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>
        <v>4</v>
      </c>
      <c r="E546" s="2">
        <f>Tabela2[[#This Row],[PRODUZIDAS]]*VLOOKUP(Tabela2[[#This Row],[SKU]],Tabela24[#All],3,0)</f>
        <v>3.8181818181818179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>
        <v>20</v>
      </c>
      <c r="E548" s="2">
        <f>Tabela2[[#This Row],[PRODUZIDAS]]*VLOOKUP(Tabela2[[#This Row],[SKU]],Tabela24[#All],3,0)</f>
        <v>19.09090909090909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41" workbookViewId="0">
      <selection activeCell="D131" sqref="D131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56.119799999999998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>
        <v>23.5</v>
      </c>
      <c r="E130" s="2">
        <f>Tabela225[[#This Row],[PRODUZIDAS]]*VLOOKUP(Tabela225[[#This Row],[SKU]],Tabela24[#All],4,0)</f>
        <v>21.798599999999997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>
        <v>37</v>
      </c>
      <c r="E211" s="2">
        <f>Tabela225[[#This Row],[PRODUZIDAS]]*VLOOKUP(Tabela225[[#This Row],[SKU]],Tabela24[#All],4,0)</f>
        <v>34.321199999999997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838" workbookViewId="0">
      <selection activeCell="D852" sqref="D852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5.2762500000000001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>
        <v>5</v>
      </c>
      <c r="E851" s="2">
        <f>Tabela2256789[[#This Row],[PRODUZIDAS]]*VLOOKUP(Tabela2256789[[#This Row],[SKU]],Tabela24[#All],8,0)</f>
        <v>5.2762500000000001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2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759.038307222914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>
        <v>1</v>
      </c>
      <c r="E55" s="2">
        <f>Tabela225678910[[#This Row],[PRODUZIDAS]]*VLOOKUP(Tabela225678910[[#This Row],[SKU]],Tabela24[#All],9,0)</f>
        <v>0.66958904109589046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>
        <v>66</v>
      </c>
      <c r="E66" s="2">
        <f>Tabela225678910[[#This Row],[PRODUZIDAS]]*VLOOKUP(Tabela225678910[[#This Row],[SKU]],Tabela24[#All],9,0)</f>
        <v>48.529799999999987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739</v>
      </c>
      <c r="E74" s="2">
        <f>Tabela225678910[[#This Row],[PRODUZIDAS]]*VLOOKUP(Tabela225678910[[#This Row],[SKU]],Tabela24[#All],9,0)</f>
        <v>543.38669999999991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>
        <v>3</v>
      </c>
      <c r="E91" s="2">
        <f>Tabela225678910[[#This Row],[PRODUZIDAS]]*VLOOKUP(Tabela225678910[[#This Row],[SKU]],Tabela24[#All],9,0)</f>
        <v>2.2058999999999997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>
        <v>25</v>
      </c>
      <c r="E111" s="2">
        <f>Tabela225678910[[#This Row],[PRODUZIDAS]]*VLOOKUP(Tabela225678910[[#This Row],[SKU]],Tabela24[#All],9,0)</f>
        <v>16.100000000000001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>
        <v>10</v>
      </c>
      <c r="E135" s="2">
        <f>Tabela225678910[[#This Row],[PRODUZIDAS]]*VLOOKUP(Tabela225678910[[#This Row],[SKU]],Tabela24[#All],9,0)</f>
        <v>9.6624999999999996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>
        <v>50</v>
      </c>
      <c r="E144" s="2">
        <f>Tabela225678910[[#This Row],[PRODUZIDAS]]*VLOOKUP(Tabela225678910[[#This Row],[SKU]],Tabela24[#All],9,0)</f>
        <v>51.542857142857144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22.5</v>
      </c>
      <c r="E146" s="2">
        <f>Tabela225678910[[#This Row],[PRODUZIDAS]]*VLOOKUP(Tabela225678910[[#This Row],[SKU]],Tabela24[#All],9,0)</f>
        <v>23.194285714285716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>
        <v>7</v>
      </c>
      <c r="E154" s="2">
        <f>Tabela225678910[[#This Row],[PRODUZIDAS]]*VLOOKUP(Tabela225678910[[#This Row],[SKU]],Tabela24[#All],9,0)</f>
        <v>7.2160000000000002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>
        <v>1</v>
      </c>
      <c r="E159" s="2">
        <f>Tabela225678910[[#This Row],[PRODUZIDAS]]*VLOOKUP(Tabela225678910[[#This Row],[SKU]],Tabela24[#All],9,0)</f>
        <v>1.0308571428571429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>
        <v>59.5</v>
      </c>
      <c r="E200" s="2">
        <f>Tabela225678910[[#This Row],[PRODUZIDAS]]*VLOOKUP(Tabela225678910[[#This Row],[SKU]],Tabela24[#All],9,0)</f>
        <v>38.317999999999998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>
        <v>21</v>
      </c>
      <c r="E528" s="2">
        <f>Tabela225678910[[#This Row],[PRODUZIDAS]]*VLOOKUP(Tabela225678910[[#This Row],[SKU]],Tabela24[#All],9,0)</f>
        <v>17.18181818181818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513.67080761430338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>
        <v>127.5</v>
      </c>
      <c r="E38" s="2">
        <f>Tabela22567891011[[#This Row],[PRODUZIDAS]]*VLOOKUP(Tabela22567891011[[#This Row],[SKU]],Tabela24[#All],10,0)</f>
        <v>93.581506849315048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>
        <v>20</v>
      </c>
      <c r="E41" s="2">
        <f>Tabela22567891011[[#This Row],[PRODUZIDAS]]*VLOOKUP(Tabela22567891011[[#This Row],[SKU]],Tabela24[#All],10,0)</f>
        <v>14.679452054794517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>
        <v>99</v>
      </c>
      <c r="E58" s="2">
        <f>Tabela22567891011[[#This Row],[PRODUZIDAS]]*VLOOKUP(Tabela22567891011[[#This Row],[SKU]],Tabela24[#All],10,0)</f>
        <v>72.663287671232865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>
        <v>40</v>
      </c>
      <c r="E66" s="2">
        <f>Tabela22567891011[[#This Row],[PRODUZIDAS]]*VLOOKUP(Tabela22567891011[[#This Row],[SKU]],Tabela24[#All],10,0)</f>
        <v>31.991999999999994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104.5</v>
      </c>
      <c r="E69" s="2">
        <f>Tabela22567891011[[#This Row],[PRODUZIDAS]]*VLOOKUP(Tabela22567891011[[#This Row],[SKU]],Tabela24[#All],10,0)</f>
        <v>83.579099999999983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62.5</v>
      </c>
      <c r="E74" s="2">
        <f>Tabela22567891011[[#This Row],[PRODUZIDAS]]*VLOOKUP(Tabela22567891011[[#This Row],[SKU]],Tabela24[#All],10,0)</f>
        <v>49.98749999999999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>
        <v>48</v>
      </c>
      <c r="E109" s="2">
        <f>Tabela22567891011[[#This Row],[PRODUZIDAS]]*VLOOKUP(Tabela22567891011[[#This Row],[SKU]],Tabela24[#All],10,0)</f>
        <v>30.911999999999999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>
        <v>81</v>
      </c>
      <c r="E111" s="2">
        <f>Tabela22567891011[[#This Row],[PRODUZIDAS]]*VLOOKUP(Tabela22567891011[[#This Row],[SKU]],Tabela24[#All],10,0)</f>
        <v>52.164000000000001</v>
      </c>
    </row>
    <row r="112" spans="2:5" x14ac:dyDescent="0.25">
      <c r="B112" s="3" t="s">
        <v>214</v>
      </c>
      <c r="C112" s="3" t="s">
        <v>215</v>
      </c>
      <c r="D112" s="1">
        <v>49</v>
      </c>
      <c r="E112" s="2">
        <f>Tabela22567891011[[#This Row],[PRODUZIDAS]]*VLOOKUP(Tabela22567891011[[#This Row],[SKU]],Tabela24[#All],10,0)</f>
        <v>31.556000000000001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20.5</v>
      </c>
      <c r="E231" s="2">
        <f>Tabela22567891011[[#This Row],[PRODUZIDAS]]*VLOOKUP(Tabela22567891011[[#This Row],[SKU]],Tabela24[#All],10,0)</f>
        <v>23.774142857142856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>
        <v>15.5</v>
      </c>
      <c r="E528" s="2">
        <f>Tabela22567891011[[#This Row],[PRODUZIDAS]]*VLOOKUP(Tabela22567891011[[#This Row],[SKU]],Tabela24[#All],10,0)</f>
        <v>12.68181818181818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>
        <v>25</v>
      </c>
      <c r="E627" s="2">
        <f>Tabela22567891011[[#This Row],[PRODUZIDAS]]*VLOOKUP(Tabela22567891011[[#This Row],[SKU]],Tabela24[#All],10,0)</f>
        <v>16.100000000000001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2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392.1232525653798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>
        <v>0.5</v>
      </c>
      <c r="E24" s="2">
        <f>Tabela2256789101112[[#This Row],[PRODUZIDAS]]*VLOOKUP(Tabela2256789101112[[#This Row],[SKU]],Tabela24[#All],11,0)</f>
        <v>0.38630136986301361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>
        <v>79</v>
      </c>
      <c r="E38" s="2">
        <f>Tabela2256789101112[[#This Row],[PRODUZIDAS]]*VLOOKUP(Tabela2256789101112[[#This Row],[SKU]],Tabela24[#All],11,0)</f>
        <v>45.776712328767118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>
        <v>36.5</v>
      </c>
      <c r="E41" s="2">
        <f>Tabela2256789101112[[#This Row],[PRODUZIDAS]]*VLOOKUP(Tabela2256789101112[[#This Row],[SKU]],Tabela24[#All],11,0)</f>
        <v>21.149999999999995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>
        <v>12.5</v>
      </c>
      <c r="E44" s="2">
        <f>Tabela2256789101112[[#This Row],[PRODUZIDAS]]*VLOOKUP(Tabela2256789101112[[#This Row],[SKU]],Tabela24[#All],11,0)</f>
        <v>7.2431506849315053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>
        <v>117.5</v>
      </c>
      <c r="E69" s="2">
        <f>Tabela2256789101112[[#This Row],[PRODUZIDAS]]*VLOOKUP(Tabela2256789101112[[#This Row],[SKU]],Tabela24[#All],11,0)</f>
        <v>98.523749999999993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48</v>
      </c>
      <c r="E108" s="2">
        <f>Tabela2256789101112[[#This Row],[PRODUZIDAS]]*VLOOKUP(Tabela2256789101112[[#This Row],[SKU]],Tabela24[#All],11,0)</f>
        <v>31.530239999999999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>
        <v>81</v>
      </c>
      <c r="E111" s="2">
        <f>Tabela2256789101112[[#This Row],[PRODUZIDAS]]*VLOOKUP(Tabela2256789101112[[#This Row],[SKU]],Tabela24[#All],11,0)</f>
        <v>53.207280000000004</v>
      </c>
    </row>
    <row r="112" spans="2:5" x14ac:dyDescent="0.25">
      <c r="B112" s="3" t="s">
        <v>214</v>
      </c>
      <c r="C112" s="3" t="s">
        <v>215</v>
      </c>
      <c r="D112" s="1">
        <v>49</v>
      </c>
      <c r="E112" s="2">
        <f>Tabela2256789101112[[#This Row],[PRODUZIDAS]]*VLOOKUP(Tabela2256789101112[[#This Row],[SKU]],Tabela24[#All],11,0)</f>
        <v>32.18712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58.5</v>
      </c>
      <c r="E114" s="2">
        <f>Tabela2256789101112[[#This Row],[PRODUZIDAS]]*VLOOKUP(Tabela2256789101112[[#This Row],[SKU]],Tabela24[#All],11,0)</f>
        <v>38.427480000000003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67.5</v>
      </c>
      <c r="E192" s="2">
        <f>Tabela2256789101112[[#This Row],[PRODUZIDAS]]*VLOOKUP(Tabela2256789101112[[#This Row],[SKU]],Tabela24[#All],11,0)</f>
        <v>44.339400000000005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>
        <v>5</v>
      </c>
      <c r="E298" s="2">
        <f>Tabela2256789101112[[#This Row],[PRODUZIDAS]]*VLOOKUP(Tabela2256789101112[[#This Row],[SKU]],Tabela24[#All],11,0)</f>
        <v>2.3863636363636362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>
        <v>10</v>
      </c>
      <c r="E345" s="2">
        <f>Tabela2256789101112[[#This Row],[PRODUZIDAS]]*VLOOKUP(Tabela2256789101112[[#This Row],[SKU]],Tabela24[#All],11,0)</f>
        <v>4.794999999999999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>
        <v>5</v>
      </c>
      <c r="E360" s="2">
        <f>Tabela2256789101112[[#This Row],[PRODUZIDAS]]*VLOOKUP(Tabela2256789101112[[#This Row],[SKU]],Tabela24[#All],11,0)</f>
        <v>2.3863636363636362</v>
      </c>
    </row>
    <row r="361" spans="2:5" x14ac:dyDescent="0.25">
      <c r="B361" s="3" t="s">
        <v>712</v>
      </c>
      <c r="C361" s="3" t="s">
        <v>713</v>
      </c>
      <c r="D361" s="1">
        <v>5</v>
      </c>
      <c r="E361" s="2">
        <f>Tabela2256789101112[[#This Row],[PRODUZIDAS]]*VLOOKUP(Tabela2256789101112[[#This Row],[SKU]],Tabela24[#All],11,0)</f>
        <v>2.3863636363636362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>
        <v>15.5</v>
      </c>
      <c r="E528" s="2">
        <f>Tabela2256789101112[[#This Row],[PRODUZIDAS]]*VLOOKUP(Tabela2256789101112[[#This Row],[SKU]],Tabela24[#All],11,0)</f>
        <v>7.3977272727272725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28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1115.1928982756172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>
        <v>70</v>
      </c>
      <c r="E11" s="2">
        <f>Tabela225678910111213[[#This Row],[PRODUZIDAS]]*VLOOKUP(Tabela225678910111213[[#This Row],[SKU]],Tabela24[#All],12,0)</f>
        <v>81.05797101449275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>
        <v>6</v>
      </c>
      <c r="E17" s="2">
        <f>Tabela225678910111213[[#This Row],[PRODUZIDAS]]*VLOOKUP(Tabela225678910111213[[#This Row],[SKU]],Tabela24[#All],12,0)</f>
        <v>6.9478260869565212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>
        <v>70</v>
      </c>
      <c r="E39" s="2">
        <f>Tabela225678910111213[[#This Row],[PRODUZIDAS]]*VLOOKUP(Tabela225678910111213[[#This Row],[SKU]],Tabela24[#All],12,0)</f>
        <v>72.109589041095887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>
        <v>50</v>
      </c>
      <c r="E42" s="2">
        <f>Tabela225678910111213[[#This Row],[PRODUZIDAS]]*VLOOKUP(Tabela225678910111213[[#This Row],[SKU]],Tabela24[#All],12,0)</f>
        <v>51.506849315068493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>
        <v>40.5</v>
      </c>
      <c r="E46" s="2">
        <f>Tabela225678910111213[[#This Row],[PRODUZIDAS]]*VLOOKUP(Tabela225678910111213[[#This Row],[SKU]],Tabela24[#All],12,0)</f>
        <v>41.720547945205482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>
        <v>45</v>
      </c>
      <c r="E48" s="2">
        <f>Tabela225678910111213[[#This Row],[PRODUZIDAS]]*VLOOKUP(Tabela225678910111213[[#This Row],[SKU]],Tabela24[#All],12,0)</f>
        <v>46.356164383561641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>
        <v>90</v>
      </c>
      <c r="E55" s="2">
        <f>Tabela225678910111213[[#This Row],[PRODUZIDAS]]*VLOOKUP(Tabela225678910111213[[#This Row],[SKU]],Tabela24[#All],12,0)</f>
        <v>92.712328767123282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>
        <v>21</v>
      </c>
      <c r="E60" s="2">
        <f>Tabela225678910111213[[#This Row],[PRODUZIDAS]]*VLOOKUP(Tabela225678910111213[[#This Row],[SKU]],Tabela24[#All],12,0)</f>
        <v>21.632876712328766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>
        <v>47</v>
      </c>
      <c r="E62" s="2">
        <f>Tabela225678910111213[[#This Row],[PRODUZIDAS]]*VLOOKUP(Tabela225678910111213[[#This Row],[SKU]],Tabela24[#All],12,0)</f>
        <v>48.416438356164385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>
        <v>30.5</v>
      </c>
      <c r="E64" s="2">
        <f>Tabela225678910111213[[#This Row],[PRODUZIDAS]]*VLOOKUP(Tabela225678910111213[[#This Row],[SKU]],Tabela24[#All],12,0)</f>
        <v>31.419178082191781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>
        <v>15</v>
      </c>
      <c r="E73" s="2">
        <f>Tabela225678910111213[[#This Row],[PRODUZIDAS]]*VLOOKUP(Tabela225678910111213[[#This Row],[SKU]],Tabela24[#All],12,0)</f>
        <v>16.447499999999998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>
        <v>44</v>
      </c>
      <c r="E78" s="2">
        <f>Tabela225678910111213[[#This Row],[PRODUZIDAS]]*VLOOKUP(Tabela225678910111213[[#This Row],[SKU]],Tabela24[#All],12,0)</f>
        <v>48.245999999999995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>
        <v>159.5</v>
      </c>
      <c r="E114" s="2">
        <f>Tabela225678910111213[[#This Row],[PRODUZIDAS]]*VLOOKUP(Tabela225678910111213[[#This Row],[SKU]],Tabela24[#All],12,0)</f>
        <v>174.62059999999997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>
        <v>72</v>
      </c>
      <c r="E150" s="2">
        <f>Tabela225678910111213[[#This Row],[PRODUZIDAS]]*VLOOKUP(Tabela225678910111213[[#This Row],[SKU]],Tabela24[#All],12,0)</f>
        <v>78.860571428571419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48</v>
      </c>
      <c r="E194" s="2">
        <f>Tabela225678910111213[[#This Row],[PRODUZIDAS]]*VLOOKUP(Tabela225678910111213[[#This Row],[SKU]],Tabela24[#All],12,0)</f>
        <v>52.550399999999989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41.5</v>
      </c>
      <c r="E226" s="2">
        <f>Tabela225678910111213[[#This Row],[PRODUZIDAS]]*VLOOKUP(Tabela225678910111213[[#This Row],[SKU]],Tabela24[#All],12,0)</f>
        <v>45.454357142857141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>
        <v>5</v>
      </c>
      <c r="E298" s="2">
        <f>Tabela225678910111213[[#This Row],[PRODUZIDAS]]*VLOOKUP(Tabela225678910111213[[#This Row],[SKU]],Tabela24[#All],12,0)</f>
        <v>4.4318181818181817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>
        <v>15</v>
      </c>
      <c r="E345" s="2">
        <f>Tabela225678910111213[[#This Row],[PRODUZIDAS]]*VLOOKUP(Tabela225678910111213[[#This Row],[SKU]],Tabela24[#All],12,0)</f>
        <v>13.357499999999998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>
        <v>5</v>
      </c>
      <c r="E360" s="2">
        <f>Tabela225678910111213[[#This Row],[PRODUZIDAS]]*VLOOKUP(Tabela225678910111213[[#This Row],[SKU]],Tabela24[#All],12,0)</f>
        <v>4.4318181818181817</v>
      </c>
    </row>
    <row r="361" spans="2:5" x14ac:dyDescent="0.25">
      <c r="B361" s="3" t="s">
        <v>712</v>
      </c>
      <c r="C361" s="3" t="s">
        <v>713</v>
      </c>
      <c r="D361" s="1">
        <v>5</v>
      </c>
      <c r="E361" s="2">
        <f>Tabela225678910111213[[#This Row],[PRODUZIDAS]]*VLOOKUP(Tabela225678910111213[[#This Row],[SKU]],Tabela24[#All],12,0)</f>
        <v>4.4318181818181817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>
        <v>19.5</v>
      </c>
      <c r="E528" s="2">
        <f>Tabela225678910111213[[#This Row],[PRODUZIDAS]]*VLOOKUP(Tabela225678910111213[[#This Row],[SKU]],Tabela24[#All],12,0)</f>
        <v>17.28409090909091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>
        <v>4</v>
      </c>
      <c r="E546" s="2">
        <f>Tabela225678910111213[[#This Row],[PRODUZIDAS]]*VLOOKUP(Tabela225678910111213[[#This Row],[SKU]],Tabela24[#All],12,0)</f>
        <v>3.5454545454545454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>
        <v>144</v>
      </c>
      <c r="E630" s="2">
        <f>Tabela225678910111213[[#This Row],[PRODUZIDAS]]*VLOOKUP(Tabela225678910111213[[#This Row],[SKU]],Tabela24[#All],12,0)</f>
        <v>157.65119999999996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1188.5321284824763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>
        <v>121</v>
      </c>
      <c r="E11" s="2">
        <f>Tabela22567891011121314[[#This Row],[PRODUZIDAS]]*VLOOKUP(Tabela22567891011121314[[#This Row],[SKU]],Tabela24[#All],13,0)</f>
        <v>148.35652173913044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>
        <v>17</v>
      </c>
      <c r="E23" s="2">
        <f>Tabela22567891011121314[[#This Row],[PRODUZIDAS]]*VLOOKUP(Tabela22567891011121314[[#This Row],[SKU]],Tabela24[#All],13,0)</f>
        <v>20.843478260869567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>
        <v>147</v>
      </c>
      <c r="E29" s="2">
        <f>Tabela22567891011121314[[#This Row],[PRODUZIDAS]]*VLOOKUP(Tabela22567891011121314[[#This Row],[SKU]],Tabela24[#All],13,0)</f>
        <v>170.35890410958902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>
        <v>93</v>
      </c>
      <c r="E43" s="2">
        <f>Tabela22567891011121314[[#This Row],[PRODUZIDAS]]*VLOOKUP(Tabela22567891011121314[[#This Row],[SKU]],Tabela24[#All],13,0)</f>
        <v>107.7780821917808</v>
      </c>
    </row>
    <row r="44" spans="2:5" x14ac:dyDescent="0.25">
      <c r="B44" s="3" t="s">
        <v>78</v>
      </c>
      <c r="C44" s="3" t="s">
        <v>79</v>
      </c>
      <c r="D44" s="1">
        <v>45</v>
      </c>
      <c r="E44" s="2">
        <f>Tabela22567891011121314[[#This Row],[PRODUZIDAS]]*VLOOKUP(Tabela22567891011121314[[#This Row],[SKU]],Tabela24[#All],13,0)</f>
        <v>52.150684931506838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>
        <v>55</v>
      </c>
      <c r="E48" s="2">
        <f>Tabela22567891011121314[[#This Row],[PRODUZIDAS]]*VLOOKUP(Tabela22567891011121314[[#This Row],[SKU]],Tabela24[#All],13,0)</f>
        <v>63.739726027397246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>
        <v>20</v>
      </c>
      <c r="E62" s="2">
        <f>Tabela22567891011121314[[#This Row],[PRODUZIDAS]]*VLOOKUP(Tabela22567891011121314[[#This Row],[SKU]],Tabela24[#All],13,0)</f>
        <v>23.178082191780817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>
        <v>35</v>
      </c>
      <c r="E64" s="2">
        <f>Tabela22567891011121314[[#This Row],[PRODUZIDAS]]*VLOOKUP(Tabela22567891011121314[[#This Row],[SKU]],Tabela24[#All],13,0)</f>
        <v>40.561643835616429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>
        <v>36</v>
      </c>
      <c r="E78" s="2">
        <f>Tabela22567891011121314[[#This Row],[PRODUZIDAS]]*VLOOKUP(Tabela22567891011121314[[#This Row],[SKU]],Tabela24[#All],13,0)</f>
        <v>41.795999999999992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>
        <v>112</v>
      </c>
      <c r="E114" s="2">
        <f>Tabela22567891011121314[[#This Row],[PRODUZIDAS]]*VLOOKUP(Tabela22567891011121314[[#This Row],[SKU]],Tabela24[#All],13,0)</f>
        <v>129.83039999999997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13</v>
      </c>
      <c r="E132" s="2">
        <f>Tabela22567891011121314[[#This Row],[PRODUZIDAS]]*VLOOKUP(Tabela22567891011121314[[#This Row],[SKU]],Tabela24[#All],13,0)</f>
        <v>15.073499999999997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3</v>
      </c>
      <c r="E192" s="2">
        <f>Tabela22567891011121314[[#This Row],[PRODUZIDAS]]*VLOOKUP(Tabela22567891011121314[[#This Row],[SKU]],Tabela24[#All],13,0)</f>
        <v>3.4775999999999994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66</v>
      </c>
      <c r="E208" s="2">
        <f>Tabela22567891011121314[[#This Row],[PRODUZIDAS]]*VLOOKUP(Tabela22567891011121314[[#This Row],[SKU]],Tabela24[#All],13,0)</f>
        <v>76.526999999999987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>
        <v>9</v>
      </c>
      <c r="E345" s="2">
        <f>Tabela22567891011121314[[#This Row],[PRODUZIDAS]]*VLOOKUP(Tabela22567891011121314[[#This Row],[SKU]],Tabela24[#All],13,0)</f>
        <v>8.6309999999999985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>
        <v>5</v>
      </c>
      <c r="E360" s="2">
        <f>Tabela22567891011121314[[#This Row],[PRODUZIDAS]]*VLOOKUP(Tabela22567891011121314[[#This Row],[SKU]],Tabela24[#All],13,0)</f>
        <v>6.1363636363636367</v>
      </c>
    </row>
    <row r="361" spans="2:5" x14ac:dyDescent="0.25">
      <c r="B361" s="3" t="s">
        <v>712</v>
      </c>
      <c r="C361" s="3" t="s">
        <v>713</v>
      </c>
      <c r="D361" s="1">
        <v>5</v>
      </c>
      <c r="E361" s="2">
        <f>Tabela22567891011121314[[#This Row],[PRODUZIDAS]]*VLOOKUP(Tabela22567891011121314[[#This Row],[SKU]],Tabela24[#All],13,0)</f>
        <v>6.1363636363636367</v>
      </c>
    </row>
    <row r="362" spans="2:5" x14ac:dyDescent="0.25">
      <c r="B362" s="3" t="s">
        <v>714</v>
      </c>
      <c r="C362" s="3" t="s">
        <v>715</v>
      </c>
      <c r="D362" s="1">
        <v>5</v>
      </c>
      <c r="E362" s="2">
        <f>Tabela22567891011121314[[#This Row],[PRODUZIDAS]]*VLOOKUP(Tabela22567891011121314[[#This Row],[SKU]],Tabela24[#All],13,0)</f>
        <v>6.1363636363636367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2</v>
      </c>
      <c r="E569" s="2">
        <f>Tabela22567891011121314[[#This Row],[PRODUZIDAS]]*VLOOKUP(Tabela22567891011121314[[#This Row],[SKU]],Tabela24[#All],13,0)</f>
        <v>2.3189999999999995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1</v>
      </c>
      <c r="E593" s="2">
        <f>Tabela22567891011121314[[#This Row],[PRODUZIDAS]]*VLOOKUP(Tabela22567891011121314[[#This Row],[SKU]],Tabela24[#All],13,0)</f>
        <v>1.1597142857142857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20</v>
      </c>
      <c r="E628" s="2">
        <f>Tabela22567891011121314[[#This Row],[PRODUZIDAS]]*VLOOKUP(Tabela22567891011121314[[#This Row],[SKU]],Tabela24[#All],13,0)</f>
        <v>23.183999999999997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116</v>
      </c>
      <c r="E630" s="2">
        <f>Tabela22567891011121314[[#This Row],[PRODUZIDAS]]*VLOOKUP(Tabela22567891011121314[[#This Row],[SKU]],Tabela24[#All],13,0)</f>
        <v>134.46719999999996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>
        <v>15</v>
      </c>
      <c r="E644" s="2">
        <f>Tabela22567891011121314[[#This Row],[PRODUZIDAS]]*VLOOKUP(Tabela22567891011121314[[#This Row],[SKU]],Tabela24[#All],13,0)</f>
        <v>17.392499999999995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>
        <v>77</v>
      </c>
      <c r="E662" s="2">
        <f>Tabela22567891011121314[[#This Row],[PRODUZIDAS]]*VLOOKUP(Tabela22567891011121314[[#This Row],[SKU]],Tabela24[#All],13,0)</f>
        <v>89.298000000000002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264.66625077388369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>
        <v>121</v>
      </c>
      <c r="E11" s="2">
        <f>Tabela2256789101112131415[[#This Row],[PRODUZIDAS]]*VLOOKUP(Tabela2256789101112131415[[#This Row],[SKU]],Tabela24[#All],14,0)</f>
        <v>32.968115942028987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>
        <v>17</v>
      </c>
      <c r="E23" s="2">
        <f>Tabela2256789101112131415[[#This Row],[PRODUZIDAS]]*VLOOKUP(Tabela2256789101112131415[[#This Row],[SKU]],Tabela24[#All],14,0)</f>
        <v>4.6318840579710141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>
        <v>147</v>
      </c>
      <c r="E29" s="2">
        <f>Tabela2256789101112131415[[#This Row],[PRODUZIDAS]]*VLOOKUP(Tabela2256789101112131415[[#This Row],[SKU]],Tabela24[#All],14,0)</f>
        <v>37.857534246575341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>
        <v>93</v>
      </c>
      <c r="E43" s="2">
        <f>Tabela2256789101112131415[[#This Row],[PRODUZIDAS]]*VLOOKUP(Tabela2256789101112131415[[#This Row],[SKU]],Tabela24[#All],14,0)</f>
        <v>23.950684931506849</v>
      </c>
    </row>
    <row r="44" spans="2:5" x14ac:dyDescent="0.25">
      <c r="B44" s="3" t="s">
        <v>78</v>
      </c>
      <c r="C44" s="3" t="s">
        <v>79</v>
      </c>
      <c r="D44" s="1">
        <v>45</v>
      </c>
      <c r="E44" s="2">
        <f>Tabela2256789101112131415[[#This Row],[PRODUZIDAS]]*VLOOKUP(Tabela2256789101112131415[[#This Row],[SKU]],Tabela24[#All],14,0)</f>
        <v>11.58904109589041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>
        <v>55</v>
      </c>
      <c r="E48" s="2">
        <f>Tabela2256789101112131415[[#This Row],[PRODUZIDAS]]*VLOOKUP(Tabela2256789101112131415[[#This Row],[SKU]],Tabela24[#All],14,0)</f>
        <v>14.164383561643836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>
        <v>20</v>
      </c>
      <c r="E62" s="2">
        <f>Tabela2256789101112131415[[#This Row],[PRODUZIDAS]]*VLOOKUP(Tabela2256789101112131415[[#This Row],[SKU]],Tabela24[#All],14,0)</f>
        <v>5.1506849315068495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>
        <v>35</v>
      </c>
      <c r="E64" s="2">
        <f>Tabela2256789101112131415[[#This Row],[PRODUZIDAS]]*VLOOKUP(Tabela2256789101112131415[[#This Row],[SKU]],Tabela24[#All],14,0)</f>
        <v>9.0136986301369859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>
        <v>36</v>
      </c>
      <c r="E78" s="2">
        <f>Tabela2256789101112131415[[#This Row],[PRODUZIDAS]]*VLOOKUP(Tabela2256789101112131415[[#This Row],[SKU]],Tabela24[#All],14,0)</f>
        <v>9.2880000000000003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>
        <v>112</v>
      </c>
      <c r="E114" s="2">
        <f>Tabela2256789101112131415[[#This Row],[PRODUZIDAS]]*VLOOKUP(Tabela2256789101112131415[[#This Row],[SKU]],Tabela24[#All],14,0)</f>
        <v>28.851199999999999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13</v>
      </c>
      <c r="E132" s="2">
        <f>Tabela2256789101112131415[[#This Row],[PRODUZIDAS]]*VLOOKUP(Tabela2256789101112131415[[#This Row],[SKU]],Tabela24[#All],14,0)</f>
        <v>3.3496666666666663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3</v>
      </c>
      <c r="E192" s="2">
        <f>Tabela2256789101112131415[[#This Row],[PRODUZIDAS]]*VLOOKUP(Tabela2256789101112131415[[#This Row],[SKU]],Tabela24[#All],14,0)</f>
        <v>0.77279999999999993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66</v>
      </c>
      <c r="E208" s="2">
        <f>Tabela2256789101112131415[[#This Row],[PRODUZIDAS]]*VLOOKUP(Tabela2256789101112131415[[#This Row],[SKU]],Tabela24[#All],14,0)</f>
        <v>17.006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>
        <v>9</v>
      </c>
      <c r="E345" s="2">
        <f>Tabela2256789101112131415[[#This Row],[PRODUZIDAS]]*VLOOKUP(Tabela2256789101112131415[[#This Row],[SKU]],Tabela24[#All],14,0)</f>
        <v>2.4659999999999997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>
        <v>5</v>
      </c>
      <c r="E360" s="2">
        <f>Tabela2256789101112131415[[#This Row],[PRODUZIDAS]]*VLOOKUP(Tabela2256789101112131415[[#This Row],[SKU]],Tabela24[#All],14,0)</f>
        <v>1.3636363636363635</v>
      </c>
    </row>
    <row r="361" spans="2:5" x14ac:dyDescent="0.25">
      <c r="B361" s="3" t="s">
        <v>712</v>
      </c>
      <c r="C361" s="3" t="s">
        <v>713</v>
      </c>
      <c r="D361" s="1">
        <v>5</v>
      </c>
      <c r="E361" s="2">
        <f>Tabela2256789101112131415[[#This Row],[PRODUZIDAS]]*VLOOKUP(Tabela2256789101112131415[[#This Row],[SKU]],Tabela24[#All],14,0)</f>
        <v>1.3636363636363635</v>
      </c>
    </row>
    <row r="362" spans="2:5" x14ac:dyDescent="0.25">
      <c r="B362" s="3" t="s">
        <v>714</v>
      </c>
      <c r="C362" s="3" t="s">
        <v>715</v>
      </c>
      <c r="D362" s="1">
        <v>5</v>
      </c>
      <c r="E362" s="2">
        <f>Tabela2256789101112131415[[#This Row],[PRODUZIDAS]]*VLOOKUP(Tabela2256789101112131415[[#This Row],[SKU]],Tabela24[#All],14,0)</f>
        <v>1.3636363636363635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2</v>
      </c>
      <c r="E569" s="2">
        <f>Tabela2256789101112131415[[#This Row],[PRODUZIDAS]]*VLOOKUP(Tabela2256789101112131415[[#This Row],[SKU]],Tabela24[#All],14,0)</f>
        <v>0.51533333333333331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1</v>
      </c>
      <c r="E593" s="2">
        <f>Tabela2256789101112131415[[#This Row],[PRODUZIDAS]]*VLOOKUP(Tabela2256789101112131415[[#This Row],[SKU]],Tabela24[#All],14,0)</f>
        <v>0.25771428571428573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20</v>
      </c>
      <c r="E628" s="2">
        <f>Tabela2256789101112131415[[#This Row],[PRODUZIDAS]]*VLOOKUP(Tabela2256789101112131415[[#This Row],[SKU]],Tabela24[#All],14,0)</f>
        <v>5.1520000000000001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116</v>
      </c>
      <c r="E630" s="2">
        <f>Tabela2256789101112131415[[#This Row],[PRODUZIDAS]]*VLOOKUP(Tabela2256789101112131415[[#This Row],[SKU]],Tabela24[#All],14,0)</f>
        <v>29.881599999999999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>
        <v>15</v>
      </c>
      <c r="E644" s="2">
        <f>Tabela2256789101112131415[[#This Row],[PRODUZIDAS]]*VLOOKUP(Tabela2256789101112131415[[#This Row],[SKU]],Tabela24[#All],14,0)</f>
        <v>3.8649999999999998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>
        <v>77</v>
      </c>
      <c r="E662" s="2">
        <f>Tabela2256789101112131415[[#This Row],[PRODUZIDAS]]*VLOOKUP(Tabela2256789101112131415[[#This Row],[SKU]],Tabela24[#All],14,0)</f>
        <v>19.844000000000001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2025-06-05T13:46:07Z</dcterms:modified>
</cp:coreProperties>
</file>