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D6FF3C0E-CC1C-4892-A3A8-5429529E6A4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<sst xmlns="http://schemas.openxmlformats.org/spreadsheetml/2006/main" count="26032" uniqueCount="1899">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</sst>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3" sqref="C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45806</v>
      </c>
      <c r="C2" s="31"/>
      <c r="D2" s="33">
        <f>SUM(Tabela15[VALOR])</f>
        <v>4126.7766757560803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208.98297671439138</v>
      </c>
      <c r="D7" s="26"/>
      <c r="E7" s="26">
        <f>Tabela15[[#This Row],[VALOR]]-Tabela15[[#This Row],[Custo Setor]]</f>
        <v>208.98297671439138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198.66889610389609</v>
      </c>
      <c r="D10" s="26"/>
      <c r="E10" s="26">
        <f>Tabela15[[#This Row],[VALOR]]-Tabela15[[#This Row],[Custo Setor]]</f>
        <v>198.66889610389609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28.345636363636359</v>
      </c>
      <c r="D12" s="26"/>
      <c r="E12" s="26">
        <f>Tabela15[[#This Row],[VALOR]]-Tabela15[[#This Row],[Custo Setor]]</f>
        <v>28.345636363636359</v>
      </c>
    </row>
    <row r="13" spans="2:5" x14ac:dyDescent="0.25">
      <c r="B13" t="s">
        <v>1888</v>
      </c>
      <c r="C13" s="21">
        <f t="array" ref="C13">'7 - PALETEIRA'!G4</f>
        <v>678.46334016730748</v>
      </c>
      <c r="D13" s="26"/>
      <c r="E13" s="26">
        <f>Tabela15[[#This Row],[VALOR]]-Tabela15[[#This Row],[Custo Setor]]</f>
        <v>678.46334016730748</v>
      </c>
    </row>
    <row r="14" spans="2:5" x14ac:dyDescent="0.25">
      <c r="B14" t="s">
        <v>1889</v>
      </c>
      <c r="C14" s="21">
        <f>'8 - ACABAMENTO'!G4</f>
        <v>518.84914954054284</v>
      </c>
      <c r="D14" s="26"/>
      <c r="E14" s="26">
        <f>Tabela15[[#This Row],[VALOR]]-Tabela15[[#This Row],[Custo Setor]]</f>
        <v>518.84914954054284</v>
      </c>
    </row>
    <row r="15" spans="2:5" x14ac:dyDescent="0.25">
      <c r="B15" t="s">
        <v>1890</v>
      </c>
      <c r="C15" s="21">
        <f t="array" ref="C15">'9 - FURO'!G4</f>
        <v>617.01195295326272</v>
      </c>
      <c r="D15" s="26"/>
      <c r="E15" s="26">
        <f>Tabela15[[#This Row],[VALOR]]-Tabela15[[#This Row],[Custo Setor]]</f>
        <v>617.01195295326272</v>
      </c>
    </row>
    <row r="16" spans="2:5" x14ac:dyDescent="0.25">
      <c r="B16" t="s">
        <v>1891</v>
      </c>
      <c r="C16" s="21">
        <f t="array" ref="C16">'10 - ILHOS'!G4</f>
        <v>914.64312697892717</v>
      </c>
      <c r="D16" s="26"/>
      <c r="E16" s="26">
        <f>Tabela15[[#This Row],[VALOR]]-Tabela15[[#This Row],[Custo Setor]]</f>
        <v>914.64312697892717</v>
      </c>
    </row>
    <row r="17" spans="2:5" x14ac:dyDescent="0.25">
      <c r="B17" t="s">
        <v>1892</v>
      </c>
      <c r="C17" s="21">
        <f t="array" ref="C17">'11 - DOBRA'!G4</f>
        <v>786.9367611279132</v>
      </c>
      <c r="D17" s="26"/>
      <c r="E17" s="26">
        <f>Tabela15[[#This Row],[VALOR]]-Tabela15[[#This Row],[Custo Setor]]</f>
        <v>786.9367611279132</v>
      </c>
    </row>
    <row r="18" spans="2:5" x14ac:dyDescent="0.25">
      <c r="B18" t="s">
        <v>1893</v>
      </c>
      <c r="C18" s="21">
        <f t="array" ref="C18">'12 - EMBALAGEM'!G4</f>
        <v>174.87483580620292</v>
      </c>
      <c r="D18" s="26"/>
      <c r="E18" s="26">
        <f>Tabela15[[#This Row],[VALOR]]-Tabela15[[#This Row],[Custo Setor]]</f>
        <v>174.87483580620292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4126.7766757560803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61" workbookViewId="0">
      <selection activeCell="D175" sqref="D1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208.98297671439138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110</v>
      </c>
      <c r="E17" s="2">
        <f>Tabela2[[#This Row],[PRODUZIDAS]]*VLOOKUP(Tabela2[[#This Row],[SKU]],Tabela24[#All],3,0)</f>
        <v>52.449275362318836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>
        <v>10</v>
      </c>
      <c r="E31" s="2">
        <f>Tabela2[[#This Row],[PRODUZIDAS]]*VLOOKUP(Tabela2[[#This Row],[SKU]],Tabela24[#All],3,0)</f>
        <v>2.5753424657534247</v>
      </c>
    </row>
    <row r="32" spans="2:5" x14ac:dyDescent="0.25">
      <c r="B32" s="3" t="s">
        <v>54</v>
      </c>
      <c r="C32" s="3" t="s">
        <v>55</v>
      </c>
      <c r="D32" s="1">
        <v>7</v>
      </c>
      <c r="E32" s="2">
        <f>Tabela2[[#This Row],[PRODUZIDAS]]*VLOOKUP(Tabela2[[#This Row],[SKU]],Tabela24[#All],3,0)</f>
        <v>1.8027397260273972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>
        <v>78</v>
      </c>
      <c r="E34" s="2">
        <f>Tabela2[[#This Row],[PRODUZIDAS]]*VLOOKUP(Tabela2[[#This Row],[SKU]],Tabela24[#All],3,0)</f>
        <v>20.087671232876712</v>
      </c>
    </row>
    <row r="35" spans="2:5" x14ac:dyDescent="0.25">
      <c r="B35" s="3" t="s">
        <v>60</v>
      </c>
      <c r="C35" s="3" t="s">
        <v>61</v>
      </c>
      <c r="D35" s="1">
        <v>17</v>
      </c>
      <c r="E35" s="2">
        <f>Tabela2[[#This Row],[PRODUZIDAS]]*VLOOKUP(Tabela2[[#This Row],[SKU]],Tabela24[#All],3,0)</f>
        <v>4.3780821917808215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>
        <v>26</v>
      </c>
      <c r="E43" s="2">
        <f>Tabela2[[#This Row],[PRODUZIDAS]]*VLOOKUP(Tabela2[[#This Row],[SKU]],Tabela24[#All],3,0)</f>
        <v>7.0306849315068485</v>
      </c>
    </row>
    <row r="44" spans="2:5" x14ac:dyDescent="0.25">
      <c r="B44" s="3" t="s">
        <v>78</v>
      </c>
      <c r="C44" s="3" t="s">
        <v>79</v>
      </c>
      <c r="D44" s="1">
        <v>13</v>
      </c>
      <c r="E44" s="2">
        <f>Tabela2[[#This Row],[PRODUZIDAS]]*VLOOKUP(Tabela2[[#This Row],[SKU]],Tabela24[#All],3,0)</f>
        <v>3.5153424657534242</v>
      </c>
    </row>
    <row r="45" spans="2:5" x14ac:dyDescent="0.25">
      <c r="B45" s="3" t="s">
        <v>80</v>
      </c>
      <c r="C45" s="3" t="s">
        <v>81</v>
      </c>
      <c r="D45" s="1">
        <v>7</v>
      </c>
      <c r="E45" s="2">
        <f>Tabela2[[#This Row],[PRODUZIDAS]]*VLOOKUP(Tabela2[[#This Row],[SKU]],Tabela24[#All],3,0)</f>
        <v>1.8928767123287669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>
        <v>4</v>
      </c>
      <c r="E47" s="2">
        <f>Tabela2[[#This Row],[PRODUZIDAS]]*VLOOKUP(Tabela2[[#This Row],[SKU]],Tabela24[#All],3,0)</f>
        <v>1.0816438356164382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>
        <v>13</v>
      </c>
      <c r="E56" s="2">
        <f>Tabela2[[#This Row],[PRODUZIDAS]]*VLOOKUP(Tabela2[[#This Row],[SKU]],Tabela24[#All],3,0)</f>
        <v>3.5153424657534242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8</v>
      </c>
      <c r="E71" s="2">
        <f>Tabela2[[#This Row],[PRODUZIDAS]]*VLOOKUP(Tabela2[[#This Row],[SKU]],Tabela24[#All],3,0)</f>
        <v>2.1671999999999998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>
        <v>60</v>
      </c>
      <c r="E86" s="2">
        <f>Tabela2[[#This Row],[PRODUZIDAS]]*VLOOKUP(Tabela2[[#This Row],[SKU]],Tabela24[#All],3,0)</f>
        <v>16.253999999999998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>
        <v>5</v>
      </c>
      <c r="E103" s="2">
        <f>Tabela2[[#This Row],[PRODUZIDAS]]*VLOOKUP(Tabela2[[#This Row],[SKU]],Tabela24[#All],3,0)</f>
        <v>1.3544999999999998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20</v>
      </c>
      <c r="E150" s="2">
        <f>Tabela2[[#This Row],[PRODUZIDAS]]*VLOOKUP(Tabela2[[#This Row],[SKU]],Tabela24[#All],3,0)</f>
        <v>6.4428571428571431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Tabela2[[#This Row],[PRODUZIDAS]]*VLOOKUP(Tabela2[[#This Row],[SKU]],Tabela24[#All],3,0)</f>
        <v>0.64428571428571435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7</v>
      </c>
      <c r="E197" s="2">
        <f>Tabela2[[#This Row],[PRODUZIDAS]]*VLOOKUP(Tabela2[[#This Row],[SKU]],Tabela24[#All],3,0)</f>
        <v>1.0819199999999998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3</v>
      </c>
      <c r="E200" s="2">
        <f>Tabela2[[#This Row],[PRODUZIDAS]]*VLOOKUP(Tabela2[[#This Row],[SKU]],Tabela24[#All],3,0)</f>
        <v>0.46367999999999993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Tabela2[[#This Row],[PRODUZIDAS]]*VLOOKUP(Tabela2[[#This Row],[SKU]],Tabela24[#All],3,0)</f>
        <v>0.64428571428571435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2</v>
      </c>
      <c r="E230" s="2">
        <f>Tabela2[[#This Row],[PRODUZIDAS]]*VLOOKUP(Tabela2[[#This Row],[SKU]],Tabela24[#All],3,0)</f>
        <v>0.64428571428571435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>
        <v>50</v>
      </c>
      <c r="E233" s="2">
        <f>Tabela2[[#This Row],[PRODUZIDAS]]*VLOOKUP(Tabela2[[#This Row],[SKU]],Tabela24[#All],3,0)</f>
        <v>16.107142857142858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>
        <v>20</v>
      </c>
      <c r="E510" s="2">
        <f>Tabela2[[#This Row],[PRODUZIDAS]]*VLOOKUP(Tabela2[[#This Row],[SKU]],Tabela24[#All],3,0)</f>
        <v>19.179999999999996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Tabela2[[#This Row],[PRODUZIDAS]]*VLOOKUP(Tabela2[[#This Row],[SKU]],Tabela24[#All],3,0)</f>
        <v>9.5899999999999981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Tabela2[[#This Row],[PRODUZIDAS]]*VLOOKUP(Tabela2[[#This Row],[SKU]],Tabela24[#All],3,0)</f>
        <v>9.545454545454545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>
        <v>15</v>
      </c>
      <c r="E546" s="2">
        <f>Tabela2[[#This Row],[PRODUZIDAS]]*VLOOKUP(Tabela2[[#This Row],[SKU]],Tabela24[#All],3,0)</f>
        <v>14.318181818181817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>
        <v>2</v>
      </c>
      <c r="E772" s="2">
        <f>Tabela2[[#This Row],[PRODUZIDAS]]*VLOOKUP(Tabela2[[#This Row],[SKU]],Tabela24[#All],3,0)</f>
        <v>1.9179999999999997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>
        <v>4</v>
      </c>
      <c r="E790" s="2">
        <f>Tabela2[[#This Row],[PRODUZIDAS]]*VLOOKUP(Tabela2[[#This Row],[SKU]],Tabela24[#All],3,0)</f>
        <v>3.8181818181818179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>
        <v>6</v>
      </c>
      <c r="E928" s="2">
        <f>Tabela2[[#This Row],[PRODUZIDAS]]*VLOOKUP(Tabela2[[#This Row],[SKU]],Tabela24[#All],3,0)</f>
        <v>6.48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73" workbookViewId="0">
      <selection activeCell="D294" sqref="D2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198.66889610389609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24</v>
      </c>
      <c r="E147" s="2">
        <f>Tabela22567[[#This Row],[PRODUZIDAS]]*VLOOKUP(Tabela22567[[#This Row],[SKU]],Tabela24[#All],6,0)</f>
        <v>30.925714285714289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>
        <v>2</v>
      </c>
      <c r="E281" s="2">
        <f>Tabela22567[[#This Row],[PRODUZIDAS]]*VLOOKUP(Tabela22567[[#This Row],[SKU]],Tabela24[#All],6,0)</f>
        <v>3.4249999999999994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24</v>
      </c>
      <c r="E293" s="2">
        <f>Tabela22567[[#This Row],[PRODUZIDAS]]*VLOOKUP(Tabela22567[[#This Row],[SKU]],Tabela24[#All],6,0)</f>
        <v>40.909090909090907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Tabela22567[[#This Row],[PRODUZIDAS]]*VLOOKUP(Tabela22567[[#This Row],[SKU]],Tabela24[#All],6,0)</f>
        <v>34.090909090909086</v>
      </c>
    </row>
    <row r="296" spans="2:5" x14ac:dyDescent="0.25">
      <c r="B296" s="3" t="s">
        <v>582</v>
      </c>
      <c r="C296" s="3" t="s">
        <v>583</v>
      </c>
      <c r="D296" s="1">
        <v>39</v>
      </c>
      <c r="E296" s="2">
        <f>Tabela22567[[#This Row],[PRODUZIDAS]]*VLOOKUP(Tabela22567[[#This Row],[SKU]],Tabela24[#All],6,0)</f>
        <v>66.47727272727272</v>
      </c>
    </row>
    <row r="297" spans="2:5" x14ac:dyDescent="0.25">
      <c r="B297" s="3" t="s">
        <v>584</v>
      </c>
      <c r="C297" s="3" t="s">
        <v>585</v>
      </c>
      <c r="D297" s="1">
        <v>11</v>
      </c>
      <c r="E297" s="2">
        <f>Tabela22567[[#This Row],[PRODUZIDAS]]*VLOOKUP(Tabela22567[[#This Row],[SKU]],Tabela24[#All],6,0)</f>
        <v>18.749999999999996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>
        <v>2</v>
      </c>
      <c r="E778" s="2">
        <f>Tabela22567[[#This Row],[PRODUZIDAS]]*VLOOKUP(Tabela22567[[#This Row],[SKU]],Tabela24[#All],6,0)</f>
        <v>4.0909090909090908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45" workbookViewId="0">
      <selection activeCell="D362" sqref="D36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28.345636363636359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>
        <v>22</v>
      </c>
      <c r="E341" s="2">
        <f>Tabela2256789[[#This Row],[PRODUZIDAS]]*VLOOKUP(Tabela2256789[[#This Row],[SKU]],Tabela24[#All],8,0)</f>
        <v>9.041999999999998</v>
      </c>
    </row>
    <row r="342" spans="2:5" x14ac:dyDescent="0.25">
      <c r="B342" s="3" t="s">
        <v>674</v>
      </c>
      <c r="C342" s="3" t="s">
        <v>675</v>
      </c>
      <c r="D342" s="1">
        <v>20</v>
      </c>
      <c r="E342" s="2">
        <f>Tabela2256789[[#This Row],[PRODUZIDAS]]*VLOOKUP(Tabela2256789[[#This Row],[SKU]],Tabela24[#All],8,0)</f>
        <v>8.2199999999999989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20</v>
      </c>
      <c r="E345" s="2">
        <f>Tabela2256789[[#This Row],[PRODUZIDAS]]*VLOOKUP(Tabela2256789[[#This Row],[SKU]],Tabela24[#All],8,0)</f>
        <v>8.2199999999999989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Tabela2256789[[#This Row],[PRODUZIDAS]]*VLOOKUP(Tabela2256789[[#This Row],[SKU]],Tabela24[#All],8,0)</f>
        <v>2.8636363636363633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33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678.46334016730748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50</v>
      </c>
      <c r="E12" s="2">
        <f>Tabela225678910[[#This Row],[PRODUZIDAS]]*VLOOKUP(Tabela225678910[[#This Row],[SKU]],Tabela24[#All],9,0)</f>
        <v>20.434782608695649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>
        <v>100</v>
      </c>
      <c r="E17" s="2">
        <f>Tabela225678910[[#This Row],[PRODUZIDAS]]*VLOOKUP(Tabela225678910[[#This Row],[SKU]],Tabela24[#All],9,0)</f>
        <v>40.869565217391298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102</v>
      </c>
      <c r="E24" s="2">
        <f>Tabela225678910[[#This Row],[PRODUZIDAS]]*VLOOKUP(Tabela225678910[[#This Row],[SKU]],Tabela24[#All],9,0)</f>
        <v>52.536986301369865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9</v>
      </c>
      <c r="E27" s="2">
        <f>Tabela225678910[[#This Row],[PRODUZIDAS]]*VLOOKUP(Tabela225678910[[#This Row],[SKU]],Tabela24[#All],9,0)</f>
        <v>4.6356164383561644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>
        <v>4</v>
      </c>
      <c r="E29" s="2">
        <f>Tabela225678910[[#This Row],[PRODUZIDAS]]*VLOOKUP(Tabela225678910[[#This Row],[SKU]],Tabela24[#All],9,0)</f>
        <v>2.0602739726027397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23</v>
      </c>
      <c r="E49" s="2">
        <f>Tabela225678910[[#This Row],[PRODUZIDAS]]*VLOOKUP(Tabela225678910[[#This Row],[SKU]],Tabela24[#All],9,0)</f>
        <v>15.400547945205481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>
        <v>10</v>
      </c>
      <c r="E56" s="2">
        <f>Tabela225678910[[#This Row],[PRODUZIDAS]]*VLOOKUP(Tabela225678910[[#This Row],[SKU]],Tabela24[#All],9,0)</f>
        <v>6.6958904109589046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51.5</v>
      </c>
      <c r="E68" s="2">
        <f>Tabela225678910[[#This Row],[PRODUZIDAS]]*VLOOKUP(Tabela225678910[[#This Row],[SKU]],Tabela24[#All],9,0)</f>
        <v>37.867949999999993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Tabela225678910[[#This Row],[PRODUZIDAS]]*VLOOKUP(Tabela225678910[[#This Row],[SKU]],Tabela24[#All],9,0)</f>
        <v>2.2058999999999997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143</v>
      </c>
      <c r="E77" s="2">
        <f>Tabela225678910[[#This Row],[PRODUZIDAS]]*VLOOKUP(Tabela225678910[[#This Row],[SKU]],Tabela24[#All],9,0)</f>
        <v>105.14789999999998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>
        <v>5</v>
      </c>
      <c r="E103" s="2">
        <f>Tabela225678910[[#This Row],[PRODUZIDAS]]*VLOOKUP(Tabela225678910[[#This Row],[SKU]],Tabela24[#All],9,0)</f>
        <v>3.676499999999999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130</v>
      </c>
      <c r="E108" s="2">
        <f>Tabela225678910[[#This Row],[PRODUZIDAS]]*VLOOKUP(Tabela225678910[[#This Row],[SKU]],Tabela24[#All],9,0)</f>
        <v>83.72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234</v>
      </c>
      <c r="E110" s="2">
        <f>Tabela225678910[[#This Row],[PRODUZIDAS]]*VLOOKUP(Tabela225678910[[#This Row],[SKU]],Tabela24[#All],9,0)</f>
        <v>150.696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>
        <v>55</v>
      </c>
      <c r="E113" s="2">
        <f>Tabela225678910[[#This Row],[PRODUZIDAS]]*VLOOKUP(Tabela225678910[[#This Row],[SKU]],Tabela24[#All],9,0)</f>
        <v>35.42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22</v>
      </c>
      <c r="E132" s="2">
        <f>Tabela225678910[[#This Row],[PRODUZIDAS]]*VLOOKUP(Tabela225678910[[#This Row],[SKU]],Tabela24[#All],9,0)</f>
        <v>21.2575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40</v>
      </c>
      <c r="E144" s="2">
        <f>Tabela225678910[[#This Row],[PRODUZIDAS]]*VLOOKUP(Tabela225678910[[#This Row],[SKU]],Tabela24[#All],9,0)</f>
        <v>41.234285714285718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Tabela225678910[[#This Row],[PRODUZIDAS]]*VLOOKUP(Tabela225678910[[#This Row],[SKU]],Tabela24[#All],9,0)</f>
        <v>20.617142857142859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Tabela225678910[[#This Row],[PRODUZIDAS]]*VLOOKUP(Tabela225678910[[#This Row],[SKU]],Tabela24[#All],9,0)</f>
        <v>3.0925714285714285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>
        <v>9</v>
      </c>
      <c r="E182" s="2">
        <f>Tabela225678910[[#This Row],[PRODUZIDAS]]*VLOOKUP(Tabela225678910[[#This Row],[SKU]],Tabela24[#All],9,0)</f>
        <v>13.921199999999999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>
        <v>20</v>
      </c>
      <c r="E510" s="2">
        <f>Tabela225678910[[#This Row],[PRODUZIDAS]]*VLOOKUP(Tabela225678910[[#This Row],[SKU]],Tabela24[#All],9,0)</f>
        <v>12.329999999999997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>
        <v>2</v>
      </c>
      <c r="E772" s="2">
        <f>Tabela225678910[[#This Row],[PRODUZIDAS]]*VLOOKUP(Tabela225678910[[#This Row],[SKU]],Tabela24[#All],9,0)</f>
        <v>1.3699999999999999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>
        <v>4</v>
      </c>
      <c r="E790" s="2">
        <f>Tabela225678910[[#This Row],[PRODUZIDAS]]*VLOOKUP(Tabela225678910[[#This Row],[SKU]],Tabela24[#All],9,0)</f>
        <v>3.272727272727272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0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518.84914954054284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26.5</v>
      </c>
      <c r="E15" s="2">
        <f>Tabela22567891011[[#This Row],[PRODUZIDAS]]*VLOOKUP(Tabela22567891011[[#This Row],[SKU]],Tabela24[#All],10,0)</f>
        <v>10.830434782608693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>
        <v>16.5</v>
      </c>
      <c r="E17" s="2">
        <f>Tabela22567891011[[#This Row],[PRODUZIDAS]]*VLOOKUP(Tabela22567891011[[#This Row],[SKU]],Tabela24[#All],10,0)</f>
        <v>6.7434782608695638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16</v>
      </c>
      <c r="E24" s="2">
        <f>Tabela22567891011[[#This Row],[PRODUZIDAS]]*VLOOKUP(Tabela22567891011[[#This Row],[SKU]],Tabela24[#All],10,0)</f>
        <v>10.301369863013699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>
        <v>17</v>
      </c>
      <c r="E32" s="2">
        <f>Tabela22567891011[[#This Row],[PRODUZIDAS]]*VLOOKUP(Tabela22567891011[[#This Row],[SKU]],Tabela24[#All],10,0)</f>
        <v>10.945205479452055</v>
      </c>
    </row>
    <row r="33" spans="2:5" x14ac:dyDescent="0.25">
      <c r="B33" s="3" t="s">
        <v>56</v>
      </c>
      <c r="C33" s="3" t="s">
        <v>57</v>
      </c>
      <c r="D33" s="1">
        <v>25</v>
      </c>
      <c r="E33" s="2">
        <f>Tabela22567891011[[#This Row],[PRODUZIDAS]]*VLOOKUP(Tabela22567891011[[#This Row],[SKU]],Tabela24[#All],10,0)</f>
        <v>16.095890410958905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>
        <v>17.5</v>
      </c>
      <c r="E35" s="2">
        <f>Tabela22567891011[[#This Row],[PRODUZIDAS]]*VLOOKUP(Tabela22567891011[[#This Row],[SKU]],Tabela24[#All],10,0)</f>
        <v>11.267123287671232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>
        <v>10</v>
      </c>
      <c r="E56" s="2">
        <f>Tabela22567891011[[#This Row],[PRODUZIDAS]]*VLOOKUP(Tabela22567891011[[#This Row],[SKU]],Tabela24[#All],10,0)</f>
        <v>7.3397260273972584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Tabela22567891011[[#This Row],[PRODUZIDAS]]*VLOOKUP(Tabela22567891011[[#This Row],[SKU]],Tabela24[#All],10,0)</f>
        <v>2.3993999999999995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139.5</v>
      </c>
      <c r="E74" s="2">
        <f>Tabela22567891011[[#This Row],[PRODUZIDAS]]*VLOOKUP(Tabela22567891011[[#This Row],[SKU]],Tabela24[#All],10,0)</f>
        <v>111.57209999999998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Tabela22567891011[[#This Row],[PRODUZIDAS]]*VLOOKUP(Tabela22567891011[[#This Row],[SKU]],Tabela24[#All],10,0)</f>
        <v>1.5995999999999997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35</v>
      </c>
      <c r="E110" s="2">
        <f>Tabela22567891011[[#This Row],[PRODUZIDAS]]*VLOOKUP(Tabela22567891011[[#This Row],[SKU]],Tabela24[#All],10,0)</f>
        <v>22.54</v>
      </c>
    </row>
    <row r="111" spans="2:5" x14ac:dyDescent="0.25">
      <c r="B111" s="3" t="s">
        <v>212</v>
      </c>
      <c r="C111" s="3" t="s">
        <v>213</v>
      </c>
      <c r="D111" s="1">
        <v>90</v>
      </c>
      <c r="E111" s="2">
        <f>Tabela22567891011[[#This Row],[PRODUZIDAS]]*VLOOKUP(Tabela22567891011[[#This Row],[SKU]],Tabela24[#All],10,0)</f>
        <v>57.96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20</v>
      </c>
      <c r="E144" s="2">
        <f>Tabela22567891011[[#This Row],[PRODUZIDAS]]*VLOOKUP(Tabela22567891011[[#This Row],[SKU]],Tabela24[#All],10,0)</f>
        <v>23.194285714285712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>
        <v>3.5</v>
      </c>
      <c r="E147" s="2">
        <f>Tabela22567891011[[#This Row],[PRODUZIDAS]]*VLOOKUP(Tabela22567891011[[#This Row],[SKU]],Tabela24[#All],10,0)</f>
        <v>4.0590000000000002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60</v>
      </c>
      <c r="E200" s="2">
        <f>Tabela22567891011[[#This Row],[PRODUZIDAS]]*VLOOKUP(Tabela22567891011[[#This Row],[SKU]],Tabela24[#All],10,0)</f>
        <v>38.64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82.5</v>
      </c>
      <c r="E208" s="2">
        <f>Tabela22567891011[[#This Row],[PRODUZIDAS]]*VLOOKUP(Tabela22567891011[[#This Row],[SKU]],Tabela24[#All],10,0)</f>
        <v>74.40124999999999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40.5</v>
      </c>
      <c r="E231" s="2">
        <f>Tabela22567891011[[#This Row],[PRODUZIDAS]]*VLOOKUP(Tabela22567891011[[#This Row],[SKU]],Tabela24[#All],10,0)</f>
        <v>46.968428571428568</v>
      </c>
    </row>
    <row r="232" spans="2:5" x14ac:dyDescent="0.25">
      <c r="B232" s="3" t="s">
        <v>454</v>
      </c>
      <c r="C232" s="3" t="s">
        <v>455</v>
      </c>
      <c r="D232" s="1">
        <v>25</v>
      </c>
      <c r="E232" s="2">
        <f>Tabela22567891011[[#This Row],[PRODUZIDAS]]*VLOOKUP(Tabela22567891011[[#This Row],[SKU]],Tabela24[#All],10,0)</f>
        <v>28.992857142857144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>
        <v>4.5</v>
      </c>
      <c r="E419" s="2">
        <f>Tabela22567891011[[#This Row],[PRODUZIDAS]]*VLOOKUP(Tabela22567891011[[#This Row],[SKU]],Tabela24[#All],10,0)</f>
        <v>3.3749999999999996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46</v>
      </c>
      <c r="E627" s="2">
        <f>Tabela22567891011[[#This Row],[PRODUZIDAS]]*VLOOKUP(Tabela22567891011[[#This Row],[SKU]],Tabela24[#All],10,0)</f>
        <v>29.624000000000002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617.01195295326272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7.5</v>
      </c>
      <c r="E19" s="2">
        <f>Tabela2256789101112[[#This Row],[PRODUZIDAS]]*VLOOKUP(Tabela2256789101112[[#This Row],[SKU]],Tabela24[#All],11,0)</f>
        <v>5.6195652173913038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12</v>
      </c>
      <c r="E24" s="2">
        <f>Tabela2256789101112[[#This Row],[PRODUZIDAS]]*VLOOKUP(Tabela2256789101112[[#This Row],[SKU]],Tabela24[#All],11,0)</f>
        <v>9.2712328767123271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61</v>
      </c>
      <c r="E30" s="2">
        <f>Tabela2256789101112[[#This Row],[PRODUZIDAS]]*VLOOKUP(Tabela2256789101112[[#This Row],[SKU]],Tabela24[#All],11,0)</f>
        <v>47.128767123287659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>
        <v>40</v>
      </c>
      <c r="E34" s="2">
        <f>Tabela2256789101112[[#This Row],[PRODUZIDAS]]*VLOOKUP(Tabela2256789101112[[#This Row],[SKU]],Tabela24[#All],11,0)</f>
        <v>30.904109589041088</v>
      </c>
    </row>
    <row r="35" spans="2:5" x14ac:dyDescent="0.25">
      <c r="B35" s="3" t="s">
        <v>60</v>
      </c>
      <c r="C35" s="3" t="s">
        <v>61</v>
      </c>
      <c r="D35" s="1">
        <v>17.5</v>
      </c>
      <c r="E35" s="2">
        <f>Tabela2256789101112[[#This Row],[PRODUZIDAS]]*VLOOKUP(Tabela2256789101112[[#This Row],[SKU]],Tabela24[#All],11,0)</f>
        <v>13.520547945205477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>
        <v>10</v>
      </c>
      <c r="E56" s="2">
        <f>Tabela2256789101112[[#This Row],[PRODUZIDAS]]*VLOOKUP(Tabela2256789101112[[#This Row],[SKU]],Tabela24[#All],11,0)</f>
        <v>5.7945205479452042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180.5</v>
      </c>
      <c r="E66" s="2">
        <f>Tabela2256789101112[[#This Row],[PRODUZIDAS]]*VLOOKUP(Tabela2256789101112[[#This Row],[SKU]],Tabela24[#All],11,0)</f>
        <v>151.34924999999998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Tabela2256789101112[[#This Row],[PRODUZIDAS]]*VLOOKUP(Tabela2256789101112[[#This Row],[SKU]],Tabela24[#All],11,0)</f>
        <v>2.5154999999999998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96</v>
      </c>
      <c r="E74" s="2">
        <f>Tabela2256789101112[[#This Row],[PRODUZIDAS]]*VLOOKUP(Tabela2256789101112[[#This Row],[SKU]],Tabela24[#All],11,0)</f>
        <v>80.495999999999995</v>
      </c>
    </row>
    <row r="75" spans="2:5" x14ac:dyDescent="0.25">
      <c r="B75" s="3" t="s">
        <v>140</v>
      </c>
      <c r="C75" s="3" t="s">
        <v>141</v>
      </c>
      <c r="D75" s="1">
        <v>36.5</v>
      </c>
      <c r="E75" s="2">
        <f>Tabela2256789101112[[#This Row],[PRODUZIDAS]]*VLOOKUP(Tabela2256789101112[[#This Row],[SKU]],Tabela24[#All],11,0)</f>
        <v>30.605249999999998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>
        <v>5</v>
      </c>
      <c r="E103" s="2">
        <f>Tabela2256789101112[[#This Row],[PRODUZIDAS]]*VLOOKUP(Tabela2256789101112[[#This Row],[SKU]],Tabela24[#All],11,0)</f>
        <v>4.1924999999999999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72</v>
      </c>
      <c r="E110" s="2">
        <f>Tabela2256789101112[[#This Row],[PRODUZIDAS]]*VLOOKUP(Tabela2256789101112[[#This Row],[SKU]],Tabela24[#All],11,0)</f>
        <v>47.295360000000002</v>
      </c>
    </row>
    <row r="111" spans="2:5" x14ac:dyDescent="0.25">
      <c r="B111" s="3" t="s">
        <v>212</v>
      </c>
      <c r="C111" s="3" t="s">
        <v>213</v>
      </c>
      <c r="D111" s="1">
        <v>60</v>
      </c>
      <c r="E111" s="2">
        <f>Tabela2256789101112[[#This Row],[PRODUZIDAS]]*VLOOKUP(Tabela2256789101112[[#This Row],[SKU]],Tabela24[#All],11,0)</f>
        <v>39.412800000000004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19.5</v>
      </c>
      <c r="E144" s="2">
        <f>Tabela2256789101112[[#This Row],[PRODUZIDAS]]*VLOOKUP(Tabela2256789101112[[#This Row],[SKU]],Tabela24[#All],11,0)</f>
        <v>15.076285714285714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>
        <v>2</v>
      </c>
      <c r="E168" s="2">
        <f>Tabela2256789101112[[#This Row],[PRODUZIDAS]]*VLOOKUP(Tabela2256789101112[[#This Row],[SKU]],Tabela24[#All],11,0)</f>
        <v>1.5462857142857143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10</v>
      </c>
      <c r="E200" s="2">
        <f>Tabela2256789101112[[#This Row],[PRODUZIDAS]]*VLOOKUP(Tabela2256789101112[[#This Row],[SKU]],Tabela24[#All],11,0)</f>
        <v>6.5688000000000004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83</v>
      </c>
      <c r="E208" s="2">
        <f>Tabela2256789101112[[#This Row],[PRODUZIDAS]]*VLOOKUP(Tabela2256789101112[[#This Row],[SKU]],Tabela24[#All],11,0)</f>
        <v>58.812416666666657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>
        <v>40</v>
      </c>
      <c r="E232" s="2">
        <f>Tabela2256789101112[[#This Row],[PRODUZIDAS]]*VLOOKUP(Tabela2256789101112[[#This Row],[SKU]],Tabela24[#All],11,0)</f>
        <v>30.925714285714285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>
        <v>4.5</v>
      </c>
      <c r="E528" s="2">
        <f>Tabela2256789101112[[#This Row],[PRODUZIDAS]]*VLOOKUP(Tabela2256789101112[[#This Row],[SKU]],Tabela24[#All],11,0)</f>
        <v>2.1477272727272725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51.5</v>
      </c>
      <c r="E627" s="2">
        <f>Tabela2256789101112[[#This Row],[PRODUZIDAS]]*VLOOKUP(Tabela2256789101112[[#This Row],[SKU]],Tabela24[#All],11,0)</f>
        <v>33.829320000000003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914.64312697892717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51.5</v>
      </c>
      <c r="E11" s="2">
        <f>Tabela225678910111213[[#This Row],[PRODUZIDAS]]*VLOOKUP(Tabela225678910111213[[#This Row],[SKU]],Tabela24[#All],12,0)</f>
        <v>59.635507246376804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12</v>
      </c>
      <c r="E24" s="2">
        <f>Tabela225678910111213[[#This Row],[PRODUZIDAS]]*VLOOKUP(Tabela225678910111213[[#This Row],[SKU]],Tabela24[#All],12,0)</f>
        <v>13.134246575342464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8.5</v>
      </c>
      <c r="E38" s="2">
        <f>Tabela225678910111213[[#This Row],[PRODUZIDAS]]*VLOOKUP(Tabela225678910111213[[#This Row],[SKU]],Tabela24[#All],12,0)</f>
        <v>8.7561643835616429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20</v>
      </c>
      <c r="E41" s="2">
        <f>Tabela225678910111213[[#This Row],[PRODUZIDAS]]*VLOOKUP(Tabela225678910111213[[#This Row],[SKU]],Tabela24[#All],12,0)</f>
        <v>20.602739726027398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103.5</v>
      </c>
      <c r="E66" s="2">
        <f>Tabela225678910111213[[#This Row],[PRODUZIDAS]]*VLOOKUP(Tabela225678910111213[[#This Row],[SKU]],Tabela24[#All],12,0)</f>
        <v>113.48774999999998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107</v>
      </c>
      <c r="E69" s="2">
        <f>Tabela225678910111213[[#This Row],[PRODUZIDAS]]*VLOOKUP(Tabela225678910111213[[#This Row],[SKU]],Tabela24[#All],12,0)</f>
        <v>117.32549999999998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Tabela225678910111213[[#This Row],[PRODUZIDAS]]*VLOOKUP(Tabela225678910111213[[#This Row],[SKU]],Tabela24[#All],12,0)</f>
        <v>3.2894999999999994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Tabela225678910111213[[#This Row],[PRODUZIDAS]]*VLOOKUP(Tabela225678910111213[[#This Row],[SKU]],Tabela24[#All],12,0)</f>
        <v>21.929999999999996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>
        <v>49</v>
      </c>
      <c r="E109" s="2">
        <f>Tabela225678910111213[[#This Row],[PRODUZIDAS]]*VLOOKUP(Tabela225678910111213[[#This Row],[SKU]],Tabela24[#All],12,0)</f>
        <v>53.645199999999988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22.5</v>
      </c>
      <c r="E111" s="2">
        <f>Tabela225678910111213[[#This Row],[PRODUZIDAS]]*VLOOKUP(Tabela225678910111213[[#This Row],[SKU]],Tabela24[#All],12,0)</f>
        <v>24.632999999999996</v>
      </c>
    </row>
    <row r="112" spans="2:5" x14ac:dyDescent="0.25">
      <c r="B112" s="3" t="s">
        <v>214</v>
      </c>
      <c r="C112" s="3" t="s">
        <v>215</v>
      </c>
      <c r="D112" s="1">
        <v>49</v>
      </c>
      <c r="E112" s="2">
        <f>Tabela225678910111213[[#This Row],[PRODUZIDAS]]*VLOOKUP(Tabela225678910111213[[#This Row],[SKU]],Tabela24[#All],12,0)</f>
        <v>53.645199999999988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Tabela225678910111213[[#This Row],[PRODUZIDAS]]*VLOOKUP(Tabela225678910111213[[#This Row],[SKU]],Tabela24[#All],12,0)</f>
        <v>9.0183333333333309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49</v>
      </c>
      <c r="E146" s="2">
        <f>Tabela225678910111213[[#This Row],[PRODUZIDAS]]*VLOOKUP(Tabela225678910111213[[#This Row],[SKU]],Tabela24[#All],12,0)</f>
        <v>53.668999999999997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77.5</v>
      </c>
      <c r="E192" s="2">
        <f>Tabela225678910111213[[#This Row],[PRODUZIDAS]]*VLOOKUP(Tabela225678910111213[[#This Row],[SKU]],Tabela24[#All],12,0)</f>
        <v>84.84699999999998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Tabela225678910111213[[#This Row],[PRODUZIDAS]]*VLOOKUP(Tabela225678910111213[[#This Row],[SKU]],Tabela24[#All],12,0)</f>
        <v>43.791999999999987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9.5</v>
      </c>
      <c r="E204" s="2">
        <f>Tabela225678910111213[[#This Row],[PRODUZIDAS]]*VLOOKUP(Tabela225678910111213[[#This Row],[SKU]],Tabela24[#All],12,0)</f>
        <v>8.5674166666666647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83</v>
      </c>
      <c r="E208" s="2">
        <f>Tabela225678910111213[[#This Row],[PRODUZIDAS]]*VLOOKUP(Tabela225678910111213[[#This Row],[SKU]],Tabela24[#All],12,0)</f>
        <v>74.852166666666648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1.5</v>
      </c>
      <c r="E211" s="2">
        <f>Tabela225678910111213[[#This Row],[PRODUZIDAS]]*VLOOKUP(Tabela225678910111213[[#This Row],[SKU]],Tabela24[#All],12,0)</f>
        <v>1.3527499999999997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4.5</v>
      </c>
      <c r="E557" s="2">
        <f>Tabela225678910111213[[#This Row],[PRODUZIDAS]]*VLOOKUP(Tabela225678910111213[[#This Row],[SKU]],Tabela24[#All],12,0)</f>
        <v>4.9265999999999988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8</v>
      </c>
      <c r="E593" s="2">
        <f>Tabela225678910111213[[#This Row],[PRODUZIDAS]]*VLOOKUP(Tabela225678910111213[[#This Row],[SKU]],Tabela24[#All],12,0)</f>
        <v>8.7622857142857136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74.5</v>
      </c>
      <c r="E627" s="2">
        <f>Tabela225678910111213[[#This Row],[PRODUZIDAS]]*VLOOKUP(Tabela225678910111213[[#This Row],[SKU]],Tabela24[#All],12,0)</f>
        <v>81.562599999999989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59</v>
      </c>
      <c r="E640" s="2">
        <f>Tabela225678910111213[[#This Row],[PRODUZIDAS]]*VLOOKUP(Tabela225678910111213[[#This Row],[SKU]],Tabela24[#All],12,0)</f>
        <v>53.208166666666656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786.9367611279132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54</v>
      </c>
      <c r="E38" s="2">
        <f>Tabela22567891011121314[[#This Row],[PRODUZIDAS]]*VLOOKUP(Tabela22567891011121314[[#This Row],[SKU]],Tabela24[#All],13,0)</f>
        <v>62.580821917808208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>
        <v>40</v>
      </c>
      <c r="E42" s="2">
        <f>Tabela22567891011121314[[#This Row],[PRODUZIDAS]]*VLOOKUP(Tabela22567891011121314[[#This Row],[SKU]],Tabela24[#All],13,0)</f>
        <v>46.356164383561634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34</v>
      </c>
      <c r="E46" s="2">
        <f>Tabela22567891011121314[[#This Row],[PRODUZIDAS]]*VLOOKUP(Tabela22567891011121314[[#This Row],[SKU]],Tabela24[#All],13,0)</f>
        <v>39.402739726027391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61</v>
      </c>
      <c r="E55" s="2">
        <f>Tabela22567891011121314[[#This Row],[PRODUZIDAS]]*VLOOKUP(Tabela22567891011121314[[#This Row],[SKU]],Tabela24[#All],13,0)</f>
        <v>70.693150684931496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76</v>
      </c>
      <c r="E66" s="2">
        <f>Tabela22567891011121314[[#This Row],[PRODUZIDAS]]*VLOOKUP(Tabela22567891011121314[[#This Row],[SKU]],Tabela24[#All],13,0)</f>
        <v>88.23599999999999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76</v>
      </c>
      <c r="E69" s="2">
        <f>Tabela22567891011121314[[#This Row],[PRODUZIDAS]]*VLOOKUP(Tabela22567891011121314[[#This Row],[SKU]],Tabela24[#All],13,0)</f>
        <v>88.23599999999999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>
        <v>15</v>
      </c>
      <c r="E73" s="2">
        <f>Tabela22567891011121314[[#This Row],[PRODUZIDAS]]*VLOOKUP(Tabela22567891011121314[[#This Row],[SKU]],Tabela24[#All],13,0)</f>
        <v>17.414999999999996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>
        <v>5</v>
      </c>
      <c r="E103" s="2">
        <f>Tabela22567891011121314[[#This Row],[PRODUZIDAS]]*VLOOKUP(Tabela22567891011121314[[#This Row],[SKU]],Tabela24[#All],13,0)</f>
        <v>5.8049999999999988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>
        <v>49</v>
      </c>
      <c r="E109" s="2">
        <f>Tabela22567891011121314[[#This Row],[PRODUZIDAS]]*VLOOKUP(Tabela22567891011121314[[#This Row],[SKU]],Tabela24[#All],13,0)</f>
        <v>56.800799999999988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23</v>
      </c>
      <c r="E111" s="2">
        <f>Tabela22567891011121314[[#This Row],[PRODUZIDAS]]*VLOOKUP(Tabela22567891011121314[[#This Row],[SKU]],Tabela24[#All],13,0)</f>
        <v>26.661599999999996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2</v>
      </c>
      <c r="E132" s="2">
        <f>Tabela22567891011121314[[#This Row],[PRODUZIDAS]]*VLOOKUP(Tabela22567891011121314[[#This Row],[SKU]],Tabela24[#All],13,0)</f>
        <v>2.3189999999999995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6</v>
      </c>
      <c r="E134" s="2">
        <f>Tabela22567891011121314[[#This Row],[PRODUZIDAS]]*VLOOKUP(Tabela22567891011121314[[#This Row],[SKU]],Tabela24[#All],13,0)</f>
        <v>6.956999999999999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11</v>
      </c>
      <c r="E152" s="2">
        <f>Tabela22567891011121314[[#This Row],[PRODUZIDAS]]*VLOOKUP(Tabela22567891011121314[[#This Row],[SKU]],Tabela24[#All],13,0)</f>
        <v>12.756857142857143</v>
      </c>
    </row>
    <row r="153" spans="2:5" x14ac:dyDescent="0.25">
      <c r="B153" s="3" t="s">
        <v>296</v>
      </c>
      <c r="C153" s="3" t="s">
        <v>297</v>
      </c>
      <c r="D153" s="1">
        <v>6</v>
      </c>
      <c r="E153" s="2">
        <f>Tabela22567891011121314[[#This Row],[PRODUZIDAS]]*VLOOKUP(Tabela22567891011121314[[#This Row],[SKU]],Tabela24[#All],13,0)</f>
        <v>6.9582857142857142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Tabela22567891011121314[[#This Row],[PRODUZIDAS]]*VLOOKUP(Tabela22567891011121314[[#This Row],[SKU]],Tabela24[#All],13,0)</f>
        <v>2.3194285714285714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42</v>
      </c>
      <c r="E194" s="2">
        <f>Tabela22567891011121314[[#This Row],[PRODUZIDAS]]*VLOOKUP(Tabela22567891011121314[[#This Row],[SKU]],Tabela24[#All],13,0)</f>
        <v>48.686399999999992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>
        <v>9</v>
      </c>
      <c r="E204" s="2">
        <f>Tabela22567891011121314[[#This Row],[PRODUZIDAS]]*VLOOKUP(Tabela22567891011121314[[#This Row],[SKU]],Tabela24[#All],13,0)</f>
        <v>10.435499999999998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Tabela22567891011121314[[#This Row],[PRODUZIDAS]]*VLOOKUP(Tabela22567891011121314[[#This Row],[SKU]],Tabela24[#All],13,0)</f>
        <v>18.555428571428571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Tabela22567891011121314[[#This Row],[PRODUZIDAS]]*VLOOKUP(Tabela22567891011121314[[#This Row],[SKU]],Tabela24[#All],13,0)</f>
        <v>12.272727272727273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4</v>
      </c>
      <c r="E557" s="2">
        <f>Tabela22567891011121314[[#This Row],[PRODUZIDAS]]*VLOOKUP(Tabela22567891011121314[[#This Row],[SKU]],Tabela24[#All],13,0)</f>
        <v>4.6367999999999991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74</v>
      </c>
      <c r="E593" s="2">
        <f>Tabela22567891011121314[[#This Row],[PRODUZIDAS]]*VLOOKUP(Tabela22567891011121314[[#This Row],[SKU]],Tabela24[#All],13,0)</f>
        <v>85.818857142857141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56</v>
      </c>
      <c r="E627" s="2">
        <f>Tabela22567891011121314[[#This Row],[PRODUZIDAS]]*VLOOKUP(Tabela22567891011121314[[#This Row],[SKU]],Tabela24[#All],13,0)</f>
        <v>64.915199999999984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7</v>
      </c>
      <c r="E664" s="2">
        <f>Tabela22567891011121314[[#This Row],[PRODUZIDAS]]*VLOOKUP(Tabela22567891011121314[[#This Row],[SKU]],Tabela24[#All],13,0)</f>
        <v>8.1180000000000003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174.87483580620292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54</v>
      </c>
      <c r="E38" s="2">
        <f>Tabela2256789101112131415[[#This Row],[PRODUZIDAS]]*VLOOKUP(Tabela2256789101112131415[[#This Row],[SKU]],Tabela24[#All],14,0)</f>
        <v>13.906849315068493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>
        <v>40</v>
      </c>
      <c r="E42" s="2">
        <f>Tabela2256789101112131415[[#This Row],[PRODUZIDAS]]*VLOOKUP(Tabela2256789101112131415[[#This Row],[SKU]],Tabela24[#All],14,0)</f>
        <v>10.301369863013699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34</v>
      </c>
      <c r="E46" s="2">
        <f>Tabela2256789101112131415[[#This Row],[PRODUZIDAS]]*VLOOKUP(Tabela2256789101112131415[[#This Row],[SKU]],Tabela24[#All],14,0)</f>
        <v>8.7561643835616429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61</v>
      </c>
      <c r="E55" s="2">
        <f>Tabela2256789101112131415[[#This Row],[PRODUZIDAS]]*VLOOKUP(Tabela2256789101112131415[[#This Row],[SKU]],Tabela24[#All],14,0)</f>
        <v>15.70958904109589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76</v>
      </c>
      <c r="E66" s="2">
        <f>Tabela2256789101112131415[[#This Row],[PRODUZIDAS]]*VLOOKUP(Tabela2256789101112131415[[#This Row],[SKU]],Tabela24[#All],14,0)</f>
        <v>19.608000000000001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76</v>
      </c>
      <c r="E69" s="2">
        <f>Tabela2256789101112131415[[#This Row],[PRODUZIDAS]]*VLOOKUP(Tabela2256789101112131415[[#This Row],[SKU]],Tabela24[#All],14,0)</f>
        <v>19.608000000000001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>
        <v>15</v>
      </c>
      <c r="E73" s="2">
        <f>Tabela2256789101112131415[[#This Row],[PRODUZIDAS]]*VLOOKUP(Tabela2256789101112131415[[#This Row],[SKU]],Tabela24[#All],14,0)</f>
        <v>3.87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>
        <v>5</v>
      </c>
      <c r="E103" s="2">
        <f>Tabela2256789101112131415[[#This Row],[PRODUZIDAS]]*VLOOKUP(Tabela2256789101112131415[[#This Row],[SKU]],Tabela24[#All],14,0)</f>
        <v>1.29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>
        <v>49</v>
      </c>
      <c r="E109" s="2">
        <f>Tabela2256789101112131415[[#This Row],[PRODUZIDAS]]*VLOOKUP(Tabela2256789101112131415[[#This Row],[SKU]],Tabela24[#All],14,0)</f>
        <v>12.622399999999999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23</v>
      </c>
      <c r="E111" s="2">
        <f>Tabela2256789101112131415[[#This Row],[PRODUZIDAS]]*VLOOKUP(Tabela2256789101112131415[[#This Row],[SKU]],Tabela24[#All],14,0)</f>
        <v>5.9248000000000003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2</v>
      </c>
      <c r="E132" s="2">
        <f>Tabela2256789101112131415[[#This Row],[PRODUZIDAS]]*VLOOKUP(Tabela2256789101112131415[[#This Row],[SKU]],Tabela24[#All],14,0)</f>
        <v>0.51533333333333331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6</v>
      </c>
      <c r="E134" s="2">
        <f>Tabela2256789101112131415[[#This Row],[PRODUZIDAS]]*VLOOKUP(Tabela2256789101112131415[[#This Row],[SKU]],Tabela24[#All],14,0)</f>
        <v>1.5459999999999998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11</v>
      </c>
      <c r="E152" s="2">
        <f>Tabela2256789101112131415[[#This Row],[PRODUZIDAS]]*VLOOKUP(Tabela2256789101112131415[[#This Row],[SKU]],Tabela24[#All],14,0)</f>
        <v>2.834857142857143</v>
      </c>
    </row>
    <row r="153" spans="2:5" x14ac:dyDescent="0.25">
      <c r="B153" s="3" t="s">
        <v>296</v>
      </c>
      <c r="C153" s="3" t="s">
        <v>297</v>
      </c>
      <c r="D153" s="1">
        <v>6</v>
      </c>
      <c r="E153" s="2">
        <f>Tabela2256789101112131415[[#This Row],[PRODUZIDAS]]*VLOOKUP(Tabela2256789101112131415[[#This Row],[SKU]],Tabela24[#All],14,0)</f>
        <v>1.5462857142857143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Tabela2256789101112131415[[#This Row],[PRODUZIDAS]]*VLOOKUP(Tabela2256789101112131415[[#This Row],[SKU]],Tabela24[#All],14,0)</f>
        <v>0.51542857142857146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42</v>
      </c>
      <c r="E194" s="2">
        <f>Tabela2256789101112131415[[#This Row],[PRODUZIDAS]]*VLOOKUP(Tabela2256789101112131415[[#This Row],[SKU]],Tabela24[#All],14,0)</f>
        <v>10.8192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9</v>
      </c>
      <c r="E204" s="2">
        <f>Tabela2256789101112131415[[#This Row],[PRODUZIDAS]]*VLOOKUP(Tabela2256789101112131415[[#This Row],[SKU]],Tabela24[#All],14,0)</f>
        <v>2.319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Tabela2256789101112131415[[#This Row],[PRODUZIDAS]]*VLOOKUP(Tabela2256789101112131415[[#This Row],[SKU]],Tabela24[#All],14,0)</f>
        <v>4.1234285714285717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Tabela2256789101112131415[[#This Row],[PRODUZIDAS]]*VLOOKUP(Tabela2256789101112131415[[#This Row],[SKU]],Tabela24[#All],14,0)</f>
        <v>2.7272727272727271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4</v>
      </c>
      <c r="E557" s="2">
        <f>Tabela2256789101112131415[[#This Row],[PRODUZIDAS]]*VLOOKUP(Tabela2256789101112131415[[#This Row],[SKU]],Tabela24[#All],14,0)</f>
        <v>1.0304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74</v>
      </c>
      <c r="E593" s="2">
        <f>Tabela2256789101112131415[[#This Row],[PRODUZIDAS]]*VLOOKUP(Tabela2256789101112131415[[#This Row],[SKU]],Tabela24[#All],14,0)</f>
        <v>19.070857142857143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56</v>
      </c>
      <c r="E627" s="2">
        <f>Tabela2256789101112131415[[#This Row],[PRODUZIDAS]]*VLOOKUP(Tabela2256789101112131415[[#This Row],[SKU]],Tabela24[#All],14,0)</f>
        <v>14.425599999999999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7</v>
      </c>
      <c r="E664" s="2">
        <f>Tabela2256789101112131415[[#This Row],[PRODUZIDAS]]*VLOOKUP(Tabela2256789101112131415[[#This Row],[SKU]],Tabela24[#All],14,0)</f>
        <v>1.804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cp:lastPrinted>2025-05-30T11:07:16Z</cp:lastPrinted>
  <dcterms:created xsi:type="dcterms:W3CDTF">2021-09-22T14:19:39Z</dcterms:created>
  <dcterms:modified xsi:type="dcterms:W3CDTF">2025-06-05T13:57:55Z</dcterms:modified>
</cp:coreProperties>
</file>