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5-2025\"/>
    </mc:Choice>
  </mc:AlternateContent>
  <xr:revisionPtr revIDLastSave="0" documentId="13_ncr:1_{36E846C0-A38C-4421-8F73-1B61E42E0CBC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<sst xmlns="http://schemas.openxmlformats.org/spreadsheetml/2006/main" count="26032" uniqueCount="1899">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</sst>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45807</v>
      </c>
      <c r="C2" s="31"/>
      <c r="D2" s="33">
        <f>SUM(Tabela15[VALOR])</f>
        <v>3941.1280313797142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236.69120530510583</v>
      </c>
      <c r="D7" s="26"/>
      <c r="E7" s="26">
        <f>Tabela15[[#This Row],[VALOR]]-Tabela15[[#This Row],[Custo Setor]]</f>
        <v>236.69120530510583</v>
      </c>
    </row>
    <row r="8" spans="2:5" x14ac:dyDescent="0.25">
      <c r="B8" t="s">
        <v>1883</v>
      </c>
      <c r="C8" s="21">
        <f t="array" ref="C8">'2 - CORTE VOIL'!G4</f>
        <v>116.89697428571428</v>
      </c>
      <c r="D8" s="26"/>
      <c r="E8" s="26">
        <f>Tabela15[[#This Row],[VALOR]]-Tabela15[[#This Row],[Custo Setor]]</f>
        <v>116.89697428571428</v>
      </c>
    </row>
    <row r="9" spans="2:5" x14ac:dyDescent="0.25">
      <c r="B9" t="s">
        <v>1885</v>
      </c>
      <c r="C9" s="21">
        <f t="array" ref="C9">'3 - BAINHA CONTINUA'!G4</f>
        <v>32.374954000000002</v>
      </c>
      <c r="D9" s="26"/>
      <c r="E9" s="26">
        <f>Tabela15[[#This Row],[VALOR]]-Tabela15[[#This Row],[Custo Setor]]</f>
        <v>32.374954000000002</v>
      </c>
    </row>
    <row r="10" spans="2:5" x14ac:dyDescent="0.25">
      <c r="B10" t="s">
        <v>1884</v>
      </c>
      <c r="C10" s="21">
        <f t="array" ref="C10">'4 - BARRADO'!G4</f>
        <v>154.28783303030301</v>
      </c>
      <c r="D10" s="26"/>
      <c r="E10" s="26">
        <f>Tabela15[[#This Row],[VALOR]]-Tabela15[[#This Row],[Custo Setor]]</f>
        <v>154.28783303030301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27.802727272727271</v>
      </c>
      <c r="D12" s="26"/>
      <c r="E12" s="26">
        <f>Tabela15[[#This Row],[VALOR]]-Tabela15[[#This Row],[Custo Setor]]</f>
        <v>27.802727272727271</v>
      </c>
    </row>
    <row r="13" spans="2:5" x14ac:dyDescent="0.25">
      <c r="B13" t="s">
        <v>1888</v>
      </c>
      <c r="C13" s="21">
        <f t="array" ref="C13">'7 - PALETEIRA'!G4</f>
        <v>449.95803218288557</v>
      </c>
      <c r="D13" s="26"/>
      <c r="E13" s="26">
        <f>Tabela15[[#This Row],[VALOR]]-Tabela15[[#This Row],[Custo Setor]]</f>
        <v>449.95803218288557</v>
      </c>
    </row>
    <row r="14" spans="2:5" x14ac:dyDescent="0.25">
      <c r="B14" t="s">
        <v>1889</v>
      </c>
      <c r="C14" s="21">
        <f>'8 - ACABAMENTO'!G4</f>
        <v>606.27452934853522</v>
      </c>
      <c r="D14" s="26"/>
      <c r="E14" s="26">
        <f>Tabela15[[#This Row],[VALOR]]-Tabela15[[#This Row],[Custo Setor]]</f>
        <v>606.27452934853522</v>
      </c>
    </row>
    <row r="15" spans="2:5" x14ac:dyDescent="0.25">
      <c r="B15" t="s">
        <v>1890</v>
      </c>
      <c r="C15" s="21">
        <f t="array" ref="C15">'9 - FURO'!G4</f>
        <v>464.27650333417131</v>
      </c>
      <c r="D15" s="26"/>
      <c r="E15" s="26">
        <f>Tabela15[[#This Row],[VALOR]]-Tabela15[[#This Row],[Custo Setor]]</f>
        <v>464.27650333417131</v>
      </c>
    </row>
    <row r="16" spans="2:5" x14ac:dyDescent="0.25">
      <c r="B16" t="s">
        <v>1891</v>
      </c>
      <c r="C16" s="21">
        <f t="array" ref="C16">'10 - ILHOS'!G4</f>
        <v>482.70237341439571</v>
      </c>
      <c r="D16" s="26"/>
      <c r="E16" s="26">
        <f>Tabela15[[#This Row],[VALOR]]-Tabela15[[#This Row],[Custo Setor]]</f>
        <v>482.70237341439571</v>
      </c>
    </row>
    <row r="17" spans="2:5" x14ac:dyDescent="0.25">
      <c r="B17" t="s">
        <v>1892</v>
      </c>
      <c r="C17" s="21">
        <f t="array" ref="C17">'11 - DOBRA'!G4</f>
        <v>1120.5478266229898</v>
      </c>
      <c r="D17" s="26"/>
      <c r="E17" s="26">
        <f>Tabela15[[#This Row],[VALOR]]-Tabela15[[#This Row],[Custo Setor]]</f>
        <v>1120.5478266229898</v>
      </c>
    </row>
    <row r="18" spans="2:5" x14ac:dyDescent="0.25">
      <c r="B18" t="s">
        <v>1893</v>
      </c>
      <c r="C18" s="21">
        <f t="array" ref="C18">'12 - EMBALAGEM'!G4</f>
        <v>249.31507258288659</v>
      </c>
      <c r="D18" s="26"/>
      <c r="E18" s="26">
        <f>Tabela15[[#This Row],[VALOR]]-Tabela15[[#This Row],[Custo Setor]]</f>
        <v>249.31507258288659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3941.1280313797142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workbookViewId="0">
      <selection activeCell="D77" sqref="D77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236.69120530510583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>
        <v>115</v>
      </c>
      <c r="E27" s="2">
        <f>Tabela2[[#This Row],[PRODUZIDAS]]*VLOOKUP(Tabela2[[#This Row],[SKU]],Tabela24[#All],3,0)</f>
        <v>29.616438356164384</v>
      </c>
    </row>
    <row r="28" spans="2:5" x14ac:dyDescent="0.25">
      <c r="B28" s="3" t="s">
        <v>46</v>
      </c>
      <c r="C28" s="3" t="s">
        <v>47</v>
      </c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>
        <v>22</v>
      </c>
      <c r="E31" s="2">
        <f>Tabela2[[#This Row],[PRODUZIDAS]]*VLOOKUP(Tabela2[[#This Row],[SKU]],Tabela24[#All],3,0)</f>
        <v>5.6657534246575345</v>
      </c>
    </row>
    <row r="32" spans="2:5" x14ac:dyDescent="0.25">
      <c r="B32" s="3" t="s">
        <v>54</v>
      </c>
      <c r="C32" s="3" t="s">
        <v>55</v>
      </c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>
        <v>13</v>
      </c>
      <c r="E41" s="2">
        <f>Tabela2[[#This Row],[PRODUZIDAS]]*VLOOKUP(Tabela2[[#This Row],[SKU]],Tabela24[#All],3,0)</f>
        <v>3.5153424657534242</v>
      </c>
    </row>
    <row r="42" spans="2:5" x14ac:dyDescent="0.25">
      <c r="B42" s="3" t="s">
        <v>74</v>
      </c>
      <c r="C42" s="3" t="s">
        <v>75</v>
      </c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>
        <v>9</v>
      </c>
      <c r="E43" s="2">
        <f>Tabela2[[#This Row],[PRODUZIDAS]]*VLOOKUP(Tabela2[[#This Row],[SKU]],Tabela24[#All],3,0)</f>
        <v>2.4336986301369858</v>
      </c>
    </row>
    <row r="44" spans="2:5" x14ac:dyDescent="0.25">
      <c r="B44" s="3" t="s">
        <v>78</v>
      </c>
      <c r="C44" s="3" t="s">
        <v>79</v>
      </c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>
        <v>10</v>
      </c>
      <c r="E45" s="2">
        <f>Tabela2[[#This Row],[PRODUZIDAS]]*VLOOKUP(Tabela2[[#This Row],[SKU]],Tabela24[#All],3,0)</f>
        <v>2.7041095890410953</v>
      </c>
    </row>
    <row r="46" spans="2:5" x14ac:dyDescent="0.25">
      <c r="B46" s="3" t="s">
        <v>82</v>
      </c>
      <c r="C46" s="3" t="s">
        <v>83</v>
      </c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>
        <v>38</v>
      </c>
      <c r="E48" s="2">
        <f>Tabela2[[#This Row],[PRODUZIDAS]]*VLOOKUP(Tabela2[[#This Row],[SKU]],Tabela24[#All],3,0)</f>
        <v>10.275616438356163</v>
      </c>
    </row>
    <row r="49" spans="2:5" x14ac:dyDescent="0.25">
      <c r="B49" s="3" t="s">
        <v>88</v>
      </c>
      <c r="C49" s="3" t="s">
        <v>89</v>
      </c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>
        <v>13</v>
      </c>
      <c r="E54" s="2">
        <f>Tabela2[[#This Row],[PRODUZIDAS]]*VLOOKUP(Tabela2[[#This Row],[SKU]],Tabela24[#All],3,0)</f>
        <v>3.5153424657534242</v>
      </c>
    </row>
    <row r="55" spans="2:5" x14ac:dyDescent="0.25">
      <c r="B55" s="3" t="s">
        <v>100</v>
      </c>
      <c r="C55" s="3" t="s">
        <v>101</v>
      </c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>
        <v>6</v>
      </c>
      <c r="E61" s="2">
        <f>Tabela2[[#This Row],[PRODUZIDAS]]*VLOOKUP(Tabela2[[#This Row],[SKU]],Tabela24[#All],3,0)</f>
        <v>1.6224657534246574</v>
      </c>
    </row>
    <row r="62" spans="2:5" x14ac:dyDescent="0.25">
      <c r="B62" s="3" t="s">
        <v>114</v>
      </c>
      <c r="C62" s="3" t="s">
        <v>115</v>
      </c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>
        <v>285</v>
      </c>
      <c r="E71" s="2">
        <f>Tabela2[[#This Row],[PRODUZIDAS]]*VLOOKUP(Tabela2[[#This Row],[SKU]],Tabela24[#All],3,0)</f>
        <v>77.206499999999991</v>
      </c>
    </row>
    <row r="72" spans="2:5" x14ac:dyDescent="0.25">
      <c r="B72" s="3" t="s">
        <v>134</v>
      </c>
      <c r="C72" s="3" t="s">
        <v>135</v>
      </c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>
        <v>2</v>
      </c>
      <c r="E76" s="2">
        <f>Tabela2[[#This Row],[PRODUZIDAS]]*VLOOKUP(Tabela2[[#This Row],[SKU]],Tabela24[#All],3,0)</f>
        <v>0.54179999999999995</v>
      </c>
    </row>
    <row r="77" spans="2:5" x14ac:dyDescent="0.25">
      <c r="B77" s="3" t="s">
        <v>144</v>
      </c>
      <c r="C77" s="3" t="s">
        <v>145</v>
      </c>
      <c r="D77">
        <v>183</v>
      </c>
      <c r="E77" s="2">
        <f>Tabela2[[#This Row],[PRODUZIDAS]]*VLOOKUP(Tabela2[[#This Row],[SKU]],Tabela24[#All],3,0)</f>
        <v>49.574699999999993</v>
      </c>
    </row>
    <row r="78" spans="2:5" x14ac:dyDescent="0.25">
      <c r="B78" s="3" t="s">
        <v>146</v>
      </c>
      <c r="C78" s="3" t="s">
        <v>147</v>
      </c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>
        <v>9</v>
      </c>
      <c r="E110" s="2">
        <f>Tabela2[[#This Row],[PRODUZIDAS]]*VLOOKUP(Tabela2[[#This Row],[SKU]],Tabela24[#All],3,0)</f>
        <v>1.3910399999999998</v>
      </c>
    </row>
    <row r="111" spans="2:5" x14ac:dyDescent="0.25">
      <c r="B111" s="3" t="s">
        <v>212</v>
      </c>
      <c r="C111" s="3" t="s">
        <v>213</v>
      </c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>
        <v>10</v>
      </c>
      <c r="E345" s="2">
        <f>Tabela2[[#This Row],[PRODUZIDAS]]*VLOOKUP(Tabela2[[#This Row],[SKU]],Tabela24[#All],3,0)</f>
        <v>8.2199999999999989</v>
      </c>
    </row>
    <row r="346" spans="2:5" x14ac:dyDescent="0.25">
      <c r="B346" s="3" t="s">
        <v>682</v>
      </c>
      <c r="C346" s="3" t="s">
        <v>683</v>
      </c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>
        <v>20</v>
      </c>
      <c r="E546" s="2">
        <f>Tabela2[[#This Row],[PRODUZIDAS]]*VLOOKUP(Tabela2[[#This Row],[SKU]],Tabela24[#All],3,0)</f>
        <v>19.09090909090909</v>
      </c>
    </row>
    <row r="547" spans="2:5" x14ac:dyDescent="0.25">
      <c r="B547" s="3" t="s">
        <v>1084</v>
      </c>
      <c r="C547" s="3" t="s">
        <v>1085</v>
      </c>
      <c r="D547">
        <v>20</v>
      </c>
      <c r="E547" s="2">
        <f>Tabela2[[#This Row],[PRODUZIDAS]]*VLOOKUP(Tabela2[[#This Row],[SKU]],Tabela24[#All],3,0)</f>
        <v>19.09090909090909</v>
      </c>
    </row>
    <row r="548" spans="2:5" x14ac:dyDescent="0.25">
      <c r="B548" s="3" t="s">
        <v>1086</v>
      </c>
      <c r="C548" s="3" t="s">
        <v>1087</v>
      </c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>
        <v>2</v>
      </c>
      <c r="E846" s="2">
        <f>Tabela2[[#This Row],[PRODUZIDAS]]*VLOOKUP(Tabela2[[#This Row],[SKU]],Tabela24[#All],3,0)</f>
        <v>1.1725000000000001</v>
      </c>
    </row>
    <row r="847" spans="2:5" x14ac:dyDescent="0.25">
      <c r="B847" s="3" t="s">
        <v>1691</v>
      </c>
      <c r="C847" s="3" t="s">
        <v>1692</v>
      </c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>
        <v>1</v>
      </c>
      <c r="E922" s="2">
        <f>Tabela2[[#This Row],[PRODUZIDAS]]*VLOOKUP(Tabela2[[#This Row],[SKU]],Tabela24[#All],3,0)</f>
        <v>1.0540799999999999</v>
      </c>
    </row>
    <row r="923" spans="2:5" x14ac:dyDescent="0.25">
      <c r="B923" s="3" t="s">
        <v>1843</v>
      </c>
      <c r="C923" s="3" t="s">
        <v>1844</v>
      </c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225" workbookViewId="0">
      <selection activeCell="D234" sqref="D234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116.89697428571428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>
        <v>103</v>
      </c>
      <c r="E108" s="2">
        <f>Tabela225[[#This Row],[PRODUZIDAS]]*VLOOKUP(Tabela225[[#This Row],[SKU]],Tabela24[#All],4,0)</f>
        <v>55.718879999999999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>
        <v>37.5</v>
      </c>
      <c r="E110" s="2">
        <f>Tabela225[[#This Row],[PRODUZIDAS]]*VLOOKUP(Tabela225[[#This Row],[SKU]],Tabela24[#All],4,0)</f>
        <v>20.286000000000001</v>
      </c>
    </row>
    <row r="111" spans="2:5" x14ac:dyDescent="0.25">
      <c r="B111" s="3" t="s">
        <v>212</v>
      </c>
      <c r="C111" s="3" t="s">
        <v>213</v>
      </c>
      <c r="D111" s="1">
        <v>1</v>
      </c>
      <c r="E111" s="2">
        <f>Tabela225[[#This Row],[PRODUZIDAS]]*VLOOKUP(Tabela225[[#This Row],[SKU]],Tabela24[#All],4,0)</f>
        <v>0.54096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>
        <v>1</v>
      </c>
      <c r="E192" s="2">
        <f>Tabela225[[#This Row],[PRODUZIDAS]]*VLOOKUP(Tabela225[[#This Row],[SKU]],Tabela24[#All],4,0)</f>
        <v>0.54096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>
        <v>1</v>
      </c>
      <c r="E200" s="2">
        <f>Tabela225[[#This Row],[PRODUZIDAS]]*VLOOKUP(Tabela225[[#This Row],[SKU]],Tabela24[#All],4,0)</f>
        <v>0.54096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>
        <v>26.5</v>
      </c>
      <c r="E233" s="2">
        <f>Tabela225[[#This Row],[PRODUZIDAS]]*VLOOKUP(Tabela225[[#This Row],[SKU]],Tabela24[#All],4,0)</f>
        <v>39.269214285714284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225" workbookViewId="0">
      <selection activeCell="D234" sqref="D234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32.374954000000002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>
        <v>106.36</v>
      </c>
      <c r="E108" s="2">
        <f>Tabela2256[[#This Row],[PRODUZIDAS]]*VLOOKUP(Tabela2256[[#This Row],[SKU]],Tabela24[#All],5,0)</f>
        <v>13.699168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>
        <v>47.27</v>
      </c>
      <c r="E110" s="2">
        <f>Tabela2256[[#This Row],[PRODUZIDAS]]*VLOOKUP(Tabela2256[[#This Row],[SKU]],Tabela24[#All],5,0)</f>
        <v>6.0883760000000002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>
        <v>27.91</v>
      </c>
      <c r="E233" s="2">
        <f>Tabela2256[[#This Row],[PRODUZIDAS]]*VLOOKUP(Tabela2256[[#This Row],[SKU]],Tabela24[#All],5,0)</f>
        <v>12.58741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319" workbookViewId="0">
      <selection activeCell="D346" sqref="D34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154.28783303030301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>
        <v>13</v>
      </c>
      <c r="E293" s="2">
        <f>Tabela22567[[#This Row],[PRODUZIDAS]]*VLOOKUP(Tabela22567[[#This Row],[SKU]],Tabela24[#All],6,0)</f>
        <v>22.159090909090907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>
        <v>20</v>
      </c>
      <c r="E321" s="2">
        <f>Tabela22567[[#This Row],[PRODUZIDAS]]*VLOOKUP(Tabela22567[[#This Row],[SKU]],Tabela24[#All],6,0)</f>
        <v>39.416666666666657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>
        <v>10</v>
      </c>
      <c r="E345" s="2">
        <f>Tabela22567[[#This Row],[PRODUZIDAS]]*VLOOKUP(Tabela22567[[#This Row],[SKU]],Tabela24[#All],6,0)</f>
        <v>17.124999999999996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>
        <v>18.5</v>
      </c>
      <c r="E509" s="2">
        <f>Tabela22567[[#This Row],[PRODUZIDAS]]*VLOOKUP(Tabela22567[[#This Row],[SKU]],Tabela24[#All],6,0)</f>
        <v>31.681249999999995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>
        <v>10</v>
      </c>
      <c r="E511" s="2">
        <f>Tabela22567[[#This Row],[PRODUZIDAS]]*VLOOKUP(Tabela22567[[#This Row],[SKU]],Tabela24[#All],6,0)</f>
        <v>17.124999999999996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>
        <v>10</v>
      </c>
      <c r="E529" s="2">
        <f>Tabela22567[[#This Row],[PRODUZIDAS]]*VLOOKUP(Tabela22567[[#This Row],[SKU]],Tabela24[#All],6,0)</f>
        <v>20.454545454545453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>
        <v>1</v>
      </c>
      <c r="E881" s="2">
        <f>Tabela22567[[#This Row],[PRODUZIDAS]]*VLOOKUP(Tabela22567[[#This Row],[SKU]],Tabela24[#All],6,0)</f>
        <v>2.637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>
        <v>1</v>
      </c>
      <c r="E922" s="2">
        <f>Tabela22567[[#This Row],[PRODUZIDAS]]*VLOOKUP(Tabela22567[[#This Row],[SKU]],Tabela24[#All],6,0)</f>
        <v>3.6892800000000001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297" workbookViewId="0">
      <selection activeCell="D322" sqref="D322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27.802727272727271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>
        <v>40</v>
      </c>
      <c r="E321" s="2">
        <f>Tabela2256789[[#This Row],[PRODUZIDAS]]*VLOOKUP(Tabela2256789[[#This Row],[SKU]],Tabela24[#All],8,0)</f>
        <v>18.919999999999998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>
        <v>10</v>
      </c>
      <c r="E345" s="2">
        <f>Tabela2256789[[#This Row],[PRODUZIDAS]]*VLOOKUP(Tabela2256789[[#This Row],[SKU]],Tabela24[#All],8,0)</f>
        <v>4.1099999999999994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>
        <v>10</v>
      </c>
      <c r="E358" s="2">
        <f>Tabela2256789[[#This Row],[PRODUZIDAS]]*VLOOKUP(Tabela2256789[[#This Row],[SKU]],Tabela24[#All],8,0)</f>
        <v>4.7727272727272725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6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449.95803218288557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>
        <v>77.5</v>
      </c>
      <c r="E34" s="2">
        <f>Tabela225678910[[#This Row],[PRODUZIDAS]]*VLOOKUP(Tabela225678910[[#This Row],[SKU]],Tabela24[#All],9,0)</f>
        <v>39.917808219178085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>
        <v>35</v>
      </c>
      <c r="E38" s="2">
        <f>Tabela225678910[[#This Row],[PRODUZIDAS]]*VLOOKUP(Tabela225678910[[#This Row],[SKU]],Tabela24[#All],9,0)</f>
        <v>23.435616438356167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>
        <v>11</v>
      </c>
      <c r="E42" s="2">
        <f>Tabela225678910[[#This Row],[PRODUZIDAS]]*VLOOKUP(Tabela225678910[[#This Row],[SKU]],Tabela24[#All],9,0)</f>
        <v>7.365479452054795</v>
      </c>
    </row>
    <row r="43" spans="2:5" x14ac:dyDescent="0.25">
      <c r="B43" s="3" t="s">
        <v>76</v>
      </c>
      <c r="C43" s="3" t="s">
        <v>77</v>
      </c>
      <c r="D43" s="1">
        <v>27.5</v>
      </c>
      <c r="E43" s="2">
        <f>Tabela225678910[[#This Row],[PRODUZIDAS]]*VLOOKUP(Tabela225678910[[#This Row],[SKU]],Tabela24[#All],9,0)</f>
        <v>18.413698630136988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>
        <v>22</v>
      </c>
      <c r="E49" s="2">
        <f>Tabela225678910[[#This Row],[PRODUZIDAS]]*VLOOKUP(Tabela225678910[[#This Row],[SKU]],Tabela24[#All],9,0)</f>
        <v>14.73095890410959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>
        <v>12.5</v>
      </c>
      <c r="E54" s="2">
        <f>Tabela225678910[[#This Row],[PRODUZIDAS]]*VLOOKUP(Tabela225678910[[#This Row],[SKU]],Tabela24[#All],9,0)</f>
        <v>8.3698630136986303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>
        <v>44</v>
      </c>
      <c r="E60" s="2">
        <f>Tabela225678910[[#This Row],[PRODUZIDAS]]*VLOOKUP(Tabela225678910[[#This Row],[SKU]],Tabela24[#All],9,0)</f>
        <v>29.46191780821918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>
        <v>50</v>
      </c>
      <c r="E63" s="2">
        <f>Tabela225678910[[#This Row],[PRODUZIDAS]]*VLOOKUP(Tabela225678910[[#This Row],[SKU]],Tabela24[#All],9,0)</f>
        <v>33.479452054794521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>
        <v>12</v>
      </c>
      <c r="E66" s="2">
        <f>Tabela225678910[[#This Row],[PRODUZIDAS]]*VLOOKUP(Tabela225678910[[#This Row],[SKU]],Tabela24[#All],9,0)</f>
        <v>8.823599999999999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>
        <v>6</v>
      </c>
      <c r="E71" s="2">
        <f>Tabela225678910[[#This Row],[PRODUZIDAS]]*VLOOKUP(Tabela225678910[[#This Row],[SKU]],Tabela24[#All],9,0)</f>
        <v>4.4117999999999995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>
        <v>125</v>
      </c>
      <c r="E74" s="2">
        <f>Tabela225678910[[#This Row],[PRODUZIDAS]]*VLOOKUP(Tabela225678910[[#This Row],[SKU]],Tabela24[#All],9,0)</f>
        <v>91.91249999999998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>
        <v>130</v>
      </c>
      <c r="E77" s="2">
        <f>Tabela225678910[[#This Row],[PRODUZIDAS]]*VLOOKUP(Tabela225678910[[#This Row],[SKU]],Tabela24[#All],9,0)</f>
        <v>95.588999999999984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>
        <v>11</v>
      </c>
      <c r="E193" s="2">
        <f>Tabela225678910[[#This Row],[PRODUZIDAS]]*VLOOKUP(Tabela225678910[[#This Row],[SKU]],Tabela24[#All],9,0)</f>
        <v>7.0840000000000005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>
        <v>2</v>
      </c>
      <c r="E358" s="2">
        <f>Tabela225678910[[#This Row],[PRODUZIDAS]]*VLOOKUP(Tabela225678910[[#This Row],[SKU]],Tabela24[#All],9,0)</f>
        <v>1.636363636363636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>
        <v>10</v>
      </c>
      <c r="E361" s="2">
        <f>Tabela225678910[[#This Row],[PRODUZIDAS]]*VLOOKUP(Tabela225678910[[#This Row],[SKU]],Tabela24[#All],9,0)</f>
        <v>8.1818181818181799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>
        <v>10</v>
      </c>
      <c r="E408" s="2">
        <f>Tabela225678910[[#This Row],[PRODUZIDAS]]*VLOOKUP(Tabela225678910[[#This Row],[SKU]],Tabela24[#All],9,0)</f>
        <v>5.8714285714285701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>
        <v>11.5</v>
      </c>
      <c r="E419" s="2">
        <f>Tabela225678910[[#This Row],[PRODUZIDAS]]*VLOOKUP(Tabela225678910[[#This Row],[SKU]],Tabela24[#All],9,0)</f>
        <v>7.6666666666666679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>
        <v>20</v>
      </c>
      <c r="E422" s="2">
        <f>Tabela225678910[[#This Row],[PRODUZIDAS]]*VLOOKUP(Tabela225678910[[#This Row],[SKU]],Tabela24[#All],9,0)</f>
        <v>13.333333333333336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>
        <v>2</v>
      </c>
      <c r="E528" s="2">
        <f>Tabela225678910[[#This Row],[PRODUZIDAS]]*VLOOKUP(Tabela225678910[[#This Row],[SKU]],Tabela24[#All],9,0)</f>
        <v>1.636363636363636</v>
      </c>
    </row>
    <row r="529" spans="2:5" x14ac:dyDescent="0.25">
      <c r="B529" s="3" t="s">
        <v>1048</v>
      </c>
      <c r="C529" s="3" t="s">
        <v>1049</v>
      </c>
      <c r="D529" s="1">
        <v>35</v>
      </c>
      <c r="E529" s="2">
        <f>Tabela225678910[[#This Row],[PRODUZIDAS]]*VLOOKUP(Tabela225678910[[#This Row],[SKU]],Tabela24[#All],9,0)</f>
        <v>28.63636363636363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606.27452934853522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>
        <v>55</v>
      </c>
      <c r="E15" s="2">
        <f>Tabela22567891011[[#This Row],[PRODUZIDAS]]*VLOOKUP(Tabela22567891011[[#This Row],[SKU]],Tabela24[#All],10,0)</f>
        <v>22.478260869565212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>
        <v>100</v>
      </c>
      <c r="E17" s="2">
        <f>Tabela22567891011[[#This Row],[PRODUZIDAS]]*VLOOKUP(Tabela22567891011[[#This Row],[SKU]],Tabela24[#All],10,0)</f>
        <v>40.869565217391298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>
        <v>12</v>
      </c>
      <c r="E24" s="2">
        <f>Tabela22567891011[[#This Row],[PRODUZIDAS]]*VLOOKUP(Tabela22567891011[[#This Row],[SKU]],Tabela24[#All],10,0)</f>
        <v>7.7260273972602747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>
        <v>60.5</v>
      </c>
      <c r="E30" s="2">
        <f>Tabela22567891011[[#This Row],[PRODUZIDAS]]*VLOOKUP(Tabela22567891011[[#This Row],[SKU]],Tabela24[#All],10,0)</f>
        <v>38.952054794520549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>
        <v>15.5</v>
      </c>
      <c r="E34" s="2">
        <f>Tabela22567891011[[#This Row],[PRODUZIDAS]]*VLOOKUP(Tabela22567891011[[#This Row],[SKU]],Tabela24[#All],10,0)</f>
        <v>9.9794520547945211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>
        <v>25</v>
      </c>
      <c r="E43" s="2">
        <f>Tabela22567891011[[#This Row],[PRODUZIDAS]]*VLOOKUP(Tabela22567891011[[#This Row],[SKU]],Tabela24[#All],10,0)</f>
        <v>18.349315068493148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>
        <v>54.5</v>
      </c>
      <c r="E49" s="2">
        <f>Tabela22567891011[[#This Row],[PRODUZIDAS]]*VLOOKUP(Tabela22567891011[[#This Row],[SKU]],Tabela24[#All],10,0)</f>
        <v>40.001506849315057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>
        <v>32</v>
      </c>
      <c r="E63" s="2">
        <f>Tabela22567891011[[#This Row],[PRODUZIDAS]]*VLOOKUP(Tabela22567891011[[#This Row],[SKU]],Tabela24[#All],10,0)</f>
        <v>23.487123287671228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>
        <v>33.5</v>
      </c>
      <c r="E66" s="2">
        <f>Tabela22567891011[[#This Row],[PRODUZIDAS]]*VLOOKUP(Tabela22567891011[[#This Row],[SKU]],Tabela24[#All],10,0)</f>
        <v>26.793299999999995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>
        <v>35</v>
      </c>
      <c r="E74" s="2">
        <f>Tabela22567891011[[#This Row],[PRODUZIDAS]]*VLOOKUP(Tabela22567891011[[#This Row],[SKU]],Tabela24[#All],10,0)</f>
        <v>27.992999999999995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>
        <v>3</v>
      </c>
      <c r="E103" s="2">
        <f>Tabela22567891011[[#This Row],[PRODUZIDAS]]*VLOOKUP(Tabela22567891011[[#This Row],[SKU]],Tabela24[#All],10,0)</f>
        <v>2.3993999999999995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>
        <v>130</v>
      </c>
      <c r="E110" s="2">
        <f>Tabela22567891011[[#This Row],[PRODUZIDAS]]*VLOOKUP(Tabela22567891011[[#This Row],[SKU]],Tabela24[#All],10,0)</f>
        <v>83.72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>
        <v>56.5</v>
      </c>
      <c r="E113" s="2">
        <f>Tabela22567891011[[#This Row],[PRODUZIDAS]]*VLOOKUP(Tabela22567891011[[#This Row],[SKU]],Tabela24[#All],10,0)</f>
        <v>36.386000000000003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>
        <v>10</v>
      </c>
      <c r="E182" s="2">
        <f>Tabela22567891011[[#This Row],[PRODUZIDAS]]*VLOOKUP(Tabela22567891011[[#This Row],[SKU]],Tabela24[#All],10,0)</f>
        <v>15.468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>
        <v>8</v>
      </c>
      <c r="E193" s="2">
        <f>Tabela22567891011[[#This Row],[PRODUZIDAS]]*VLOOKUP(Tabela22567891011[[#This Row],[SKU]],Tabela24[#All],10,0)</f>
        <v>5.1520000000000001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>
        <v>2</v>
      </c>
      <c r="E203" s="2">
        <f>Tabela22567891011[[#This Row],[PRODUZIDAS]]*VLOOKUP(Tabela22567891011[[#This Row],[SKU]],Tabela24[#All],10,0)</f>
        <v>1.8036666666666663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>
        <v>2</v>
      </c>
      <c r="E225" s="2">
        <f>Tabela22567891011[[#This Row],[PRODUZIDAS]]*VLOOKUP(Tabela22567891011[[#This Row],[SKU]],Tabela24[#All],10,0)</f>
        <v>2.3194285714285714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>
        <v>1.5</v>
      </c>
      <c r="E227" s="2">
        <f>Tabela22567891011[[#This Row],[PRODUZIDAS]]*VLOOKUP(Tabela22567891011[[#This Row],[SKU]],Tabela24[#All],10,0)</f>
        <v>1.7395714285714285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67</v>
      </c>
      <c r="E231" s="2">
        <f>Tabela22567891011[[#This Row],[PRODUZIDAS]]*VLOOKUP(Tabela22567891011[[#This Row],[SKU]],Tabela24[#All],10,0)</f>
        <v>77.700857142857146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>
        <v>33</v>
      </c>
      <c r="E529" s="2">
        <f>Tabela22567891011[[#This Row],[PRODUZIDAS]]*VLOOKUP(Tabela22567891011[[#This Row],[SKU]],Tabela24[#All],10,0)</f>
        <v>26.999999999999993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>
        <v>149</v>
      </c>
      <c r="E627" s="2">
        <f>Tabela22567891011[[#This Row],[PRODUZIDAS]]*VLOOKUP(Tabela22567891011[[#This Row],[SKU]],Tabela24[#All],10,0)</f>
        <v>95.956000000000003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361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464.27650333417131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>
        <v>4</v>
      </c>
      <c r="E13" s="2">
        <f>Tabela2256789101112[[#This Row],[PRODUZIDAS]]*VLOOKUP(Tabela2256789101112[[#This Row],[SKU]],Tabela24[#All],11,0)</f>
        <v>2.997101449275362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>
        <v>75</v>
      </c>
      <c r="E15" s="2">
        <f>Tabela2256789101112[[#This Row],[PRODUZIDAS]]*VLOOKUP(Tabela2256789101112[[#This Row],[SKU]],Tabela24[#All],11,0)</f>
        <v>56.195652173913039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>
        <v>16.5</v>
      </c>
      <c r="E19" s="2">
        <f>Tabela2256789101112[[#This Row],[PRODUZIDAS]]*VLOOKUP(Tabela2256789101112[[#This Row],[SKU]],Tabela24[#All],11,0)</f>
        <v>12.363043478260868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>
        <v>0.5</v>
      </c>
      <c r="E21" s="2">
        <f>Tabela2256789101112[[#This Row],[PRODUZIDAS]]*VLOOKUP(Tabela2256789101112[[#This Row],[SKU]],Tabela24[#All],11,0)</f>
        <v>0.37463768115942025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>
        <v>16</v>
      </c>
      <c r="E30" s="2">
        <f>Tabela2256789101112[[#This Row],[PRODUZIDAS]]*VLOOKUP(Tabela2256789101112[[#This Row],[SKU]],Tabela24[#All],11,0)</f>
        <v>12.361643835616436</v>
      </c>
    </row>
    <row r="31" spans="2:5" x14ac:dyDescent="0.25">
      <c r="B31" s="3" t="s">
        <v>52</v>
      </c>
      <c r="C31" s="3" t="s">
        <v>53</v>
      </c>
      <c r="D31" s="1">
        <v>97.5</v>
      </c>
      <c r="E31" s="2">
        <f>Tabela2256789101112[[#This Row],[PRODUZIDAS]]*VLOOKUP(Tabela2256789101112[[#This Row],[SKU]],Tabela24[#All],11,0)</f>
        <v>75.328767123287648</v>
      </c>
    </row>
    <row r="32" spans="2:5" x14ac:dyDescent="0.25">
      <c r="B32" s="3" t="s">
        <v>54</v>
      </c>
      <c r="C32" s="3" t="s">
        <v>55</v>
      </c>
      <c r="D32" s="1">
        <v>16</v>
      </c>
      <c r="E32" s="2">
        <f>Tabela2256789101112[[#This Row],[PRODUZIDAS]]*VLOOKUP(Tabela2256789101112[[#This Row],[SKU]],Tabela24[#All],11,0)</f>
        <v>12.361643835616436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>
        <v>54.5</v>
      </c>
      <c r="E49" s="2">
        <f>Tabela2256789101112[[#This Row],[PRODUZIDAS]]*VLOOKUP(Tabela2256789101112[[#This Row],[SKU]],Tabela24[#All],11,0)</f>
        <v>31.580136986301365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>
        <v>32</v>
      </c>
      <c r="E63" s="2">
        <f>Tabela2256789101112[[#This Row],[PRODUZIDAS]]*VLOOKUP(Tabela2256789101112[[#This Row],[SKU]],Tabela24[#All],11,0)</f>
        <v>18.542465753424654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>
        <v>75.5</v>
      </c>
      <c r="E110" s="2">
        <f>Tabela2256789101112[[#This Row],[PRODUZIDAS]]*VLOOKUP(Tabela2256789101112[[#This Row],[SKU]],Tabela24[#All],11,0)</f>
        <v>49.594439999999999</v>
      </c>
    </row>
    <row r="111" spans="2:5" x14ac:dyDescent="0.25">
      <c r="B111" s="3" t="s">
        <v>212</v>
      </c>
      <c r="C111" s="3" t="s">
        <v>213</v>
      </c>
      <c r="D111" s="1">
        <v>26.5</v>
      </c>
      <c r="E111" s="2">
        <f>Tabela2256789101112[[#This Row],[PRODUZIDAS]]*VLOOKUP(Tabela2256789101112[[#This Row],[SKU]],Tabela24[#All],11,0)</f>
        <v>17.407320000000002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>
        <v>72</v>
      </c>
      <c r="E113" s="2">
        <f>Tabela2256789101112[[#This Row],[PRODUZIDAS]]*VLOOKUP(Tabela2256789101112[[#This Row],[SKU]],Tabela24[#All],11,0)</f>
        <v>47.295360000000002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>
        <v>9.5</v>
      </c>
      <c r="E182" s="2">
        <f>Tabela2256789101112[[#This Row],[PRODUZIDAS]]*VLOOKUP(Tabela2256789101112[[#This Row],[SKU]],Tabela24[#All],11,0)</f>
        <v>6.7350250000000011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>
        <v>9</v>
      </c>
      <c r="E193" s="2">
        <f>Tabela2256789101112[[#This Row],[PRODUZIDAS]]*VLOOKUP(Tabela2256789101112[[#This Row],[SKU]],Tabela24[#All],11,0)</f>
        <v>5.9119200000000003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>
        <v>16</v>
      </c>
      <c r="E200" s="2">
        <f>Tabela2256789101112[[#This Row],[PRODUZIDAS]]*VLOOKUP(Tabela2256789101112[[#This Row],[SKU]],Tabela24[#All],11,0)</f>
        <v>10.51008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>
        <v>2</v>
      </c>
      <c r="E225" s="2">
        <f>Tabela2256789101112[[#This Row],[PRODUZIDAS]]*VLOOKUP(Tabela2256789101112[[#This Row],[SKU]],Tabela24[#All],11,0)</f>
        <v>1.5462857142857143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>
        <v>10</v>
      </c>
      <c r="E345" s="2">
        <f>Tabela2256789101112[[#This Row],[PRODUZIDAS]]*VLOOKUP(Tabela2256789101112[[#This Row],[SKU]],Tabela24[#All],11,0)</f>
        <v>4.794999999999999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>
        <v>2</v>
      </c>
      <c r="E406" s="2">
        <f>Tabela2256789101112[[#This Row],[PRODUZIDAS]]*VLOOKUP(Tabela2256789101112[[#This Row],[SKU]],Tabela24[#All],11,0)</f>
        <v>0.68499999999999983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>
        <v>21.5</v>
      </c>
      <c r="E422" s="2">
        <f>Tabela2256789101112[[#This Row],[PRODUZIDAS]]*VLOOKUP(Tabela2256789101112[[#This Row],[SKU]],Tabela24[#All],11,0)</f>
        <v>7.7041666666666657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>
        <v>20</v>
      </c>
      <c r="E509" s="2">
        <f>Tabela2256789101112[[#This Row],[PRODUZIDAS]]*VLOOKUP(Tabela2256789101112[[#This Row],[SKU]],Tabela24[#All],11,0)</f>
        <v>9.5899999999999981</v>
      </c>
    </row>
    <row r="510" spans="2:5" x14ac:dyDescent="0.25">
      <c r="B510" s="3" t="s">
        <v>1010</v>
      </c>
      <c r="C510" s="3" t="s">
        <v>1011</v>
      </c>
      <c r="D510" s="1">
        <v>1</v>
      </c>
      <c r="E510" s="2">
        <f>Tabela2256789101112[[#This Row],[PRODUZIDAS]]*VLOOKUP(Tabela2256789101112[[#This Row],[SKU]],Tabela24[#All],11,0)</f>
        <v>0.47949999999999993</v>
      </c>
    </row>
    <row r="511" spans="2:5" x14ac:dyDescent="0.25">
      <c r="B511" s="3" t="s">
        <v>1012</v>
      </c>
      <c r="C511" s="3" t="s">
        <v>1013</v>
      </c>
      <c r="D511" s="1">
        <v>13.5</v>
      </c>
      <c r="E511" s="2">
        <f>Tabela2256789101112[[#This Row],[PRODUZIDAS]]*VLOOKUP(Tabela2256789101112[[#This Row],[SKU]],Tabela24[#All],11,0)</f>
        <v>6.4732499999999993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>
        <v>0.5</v>
      </c>
      <c r="E513" s="2">
        <f>Tabela2256789101112[[#This Row],[PRODUZIDAS]]*VLOOKUP(Tabela2256789101112[[#This Row],[SKU]],Tabela24[#All],11,0)</f>
        <v>0.23974999999999996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>
        <v>0.5</v>
      </c>
      <c r="E522" s="2">
        <f>Tabela2256789101112[[#This Row],[PRODUZIDAS]]*VLOOKUP(Tabela2256789101112[[#This Row],[SKU]],Tabela24[#All],11,0)</f>
        <v>0.23974999999999996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>
        <v>13</v>
      </c>
      <c r="E528" s="2">
        <f>Tabela2256789101112[[#This Row],[PRODUZIDAS]]*VLOOKUP(Tabela2256789101112[[#This Row],[SKU]],Tabela24[#All],11,0)</f>
        <v>6.2045454545454541</v>
      </c>
    </row>
    <row r="529" spans="2:5" x14ac:dyDescent="0.25">
      <c r="B529" s="3" t="s">
        <v>1048</v>
      </c>
      <c r="C529" s="3" t="s">
        <v>1049</v>
      </c>
      <c r="D529" s="1">
        <v>10</v>
      </c>
      <c r="E529" s="2">
        <f>Tabela2256789101112[[#This Row],[PRODUZIDAS]]*VLOOKUP(Tabela2256789101112[[#This Row],[SKU]],Tabela24[#All],11,0)</f>
        <v>4.7727272727272725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>
        <v>90</v>
      </c>
      <c r="E627" s="2">
        <f>Tabela2256789101112[[#This Row],[PRODUZIDAS]]*VLOOKUP(Tabela2256789101112[[#This Row],[SKU]],Tabela24[#All],11,0)</f>
        <v>59.119199999999999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>
        <v>2</v>
      </c>
      <c r="E772" s="2">
        <f>Tabela2256789101112[[#This Row],[PRODUZIDAS]]*VLOOKUP(Tabela2256789101112[[#This Row],[SKU]],Tabela24[#All],11,0)</f>
        <v>0.95899999999999985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>
        <v>4</v>
      </c>
      <c r="E790" s="2">
        <f>Tabela2256789101112[[#This Row],[PRODUZIDAS]]*VLOOKUP(Tabela2256789101112[[#This Row],[SKU]],Tabela24[#All],11,0)</f>
        <v>1.9090909090909089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4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482.70237341439571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>
        <v>5</v>
      </c>
      <c r="E21" s="2">
        <f>Tabela225678910111213[[#This Row],[PRODUZIDAS]]*VLOOKUP(Tabela225678910111213[[#This Row],[SKU]],Tabela24[#All],12,0)</f>
        <v>5.7898550724637676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>
        <v>61</v>
      </c>
      <c r="E30" s="2">
        <f>Tabela225678910111213[[#This Row],[PRODUZIDAS]]*VLOOKUP(Tabela225678910111213[[#This Row],[SKU]],Tabela24[#All],12,0)</f>
        <v>66.765753424657532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>
        <v>17.5</v>
      </c>
      <c r="E35" s="2">
        <f>Tabela225678910111213[[#This Row],[PRODUZIDAS]]*VLOOKUP(Tabela225678910111213[[#This Row],[SKU]],Tabela24[#All],12,0)</f>
        <v>19.154109589041095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>
        <v>2</v>
      </c>
      <c r="E44" s="2">
        <f>Tabela225678910111213[[#This Row],[PRODUZIDAS]]*VLOOKUP(Tabela225678910111213[[#This Row],[SKU]],Tabela24[#All],12,0)</f>
        <v>2.0602739726027397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>
        <v>10</v>
      </c>
      <c r="E50" s="2">
        <f>Tabela225678910111213[[#This Row],[PRODUZIDAS]]*VLOOKUP(Tabela225678910111213[[#This Row],[SKU]],Tabela24[#All],12,0)</f>
        <v>10.301369863013699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>
        <v>10</v>
      </c>
      <c r="E56" s="2">
        <f>Tabela225678910111213[[#This Row],[PRODUZIDAS]]*VLOOKUP(Tabela225678910111213[[#This Row],[SKU]],Tabela24[#All],12,0)</f>
        <v>10.301369863013699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>
        <v>9.5</v>
      </c>
      <c r="E61" s="2">
        <f>Tabela225678910111213[[#This Row],[PRODUZIDAS]]*VLOOKUP(Tabela225678910111213[[#This Row],[SKU]],Tabela24[#All],12,0)</f>
        <v>9.786301369863013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>
        <v>20.5</v>
      </c>
      <c r="E69" s="2">
        <f>Tabela225678910111213[[#This Row],[PRODUZIDAS]]*VLOOKUP(Tabela225678910111213[[#This Row],[SKU]],Tabela24[#All],12,0)</f>
        <v>22.478249999999996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>
        <v>4</v>
      </c>
      <c r="E108" s="2">
        <f>Tabela225678910111213[[#This Row],[PRODUZIDAS]]*VLOOKUP(Tabela225678910111213[[#This Row],[SKU]],Tabela24[#All],12,0)</f>
        <v>4.3791999999999991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>
        <v>6</v>
      </c>
      <c r="E120" s="2">
        <f>Tabela225678910111213[[#This Row],[PRODUZIDAS]]*VLOOKUP(Tabela225678910111213[[#This Row],[SKU]],Tabela24[#All],12,0)</f>
        <v>5.4109999999999987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>
        <v>11</v>
      </c>
      <c r="E194" s="2">
        <f>Tabela225678910111213[[#This Row],[PRODUZIDAS]]*VLOOKUP(Tabela225678910111213[[#This Row],[SKU]],Tabela24[#All],12,0)</f>
        <v>12.042799999999998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>
        <v>50.5</v>
      </c>
      <c r="E203" s="2">
        <f>Tabela225678910111213[[#This Row],[PRODUZIDAS]]*VLOOKUP(Tabela225678910111213[[#This Row],[SKU]],Tabela24[#All],12,0)</f>
        <v>45.542583333333326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>
        <v>1.5</v>
      </c>
      <c r="E227" s="2">
        <f>Tabela225678910111213[[#This Row],[PRODUZIDAS]]*VLOOKUP(Tabela225678910111213[[#This Row],[SKU]],Tabela24[#All],12,0)</f>
        <v>1.6429285714285713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>
        <v>10</v>
      </c>
      <c r="E345" s="2">
        <f>Tabela225678910111213[[#This Row],[PRODUZIDAS]]*VLOOKUP(Tabela225678910111213[[#This Row],[SKU]],Tabela24[#All],12,0)</f>
        <v>8.9049999999999976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>
        <v>33</v>
      </c>
      <c r="E422" s="2">
        <f>Tabela225678910111213[[#This Row],[PRODUZIDAS]]*VLOOKUP(Tabela225678910111213[[#This Row],[SKU]],Tabela24[#All],12,0)</f>
        <v>17.875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>
        <v>19</v>
      </c>
      <c r="E509" s="2">
        <f>Tabela225678910111213[[#This Row],[PRODUZIDAS]]*VLOOKUP(Tabela225678910111213[[#This Row],[SKU]],Tabela24[#All],12,0)</f>
        <v>16.919499999999996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>
        <v>10</v>
      </c>
      <c r="E511" s="2">
        <f>Tabela225678910111213[[#This Row],[PRODUZIDAS]]*VLOOKUP(Tabela225678910111213[[#This Row],[SKU]],Tabela24[#All],12,0)</f>
        <v>8.9049999999999976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>
        <v>6.5</v>
      </c>
      <c r="E581" s="2">
        <f>Tabela225678910111213[[#This Row],[PRODUZIDAS]]*VLOOKUP(Tabela225678910111213[[#This Row],[SKU]],Tabela24[#All],12,0)</f>
        <v>5.8619166666666658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>
        <v>10</v>
      </c>
      <c r="E593" s="2">
        <f>Tabela225678910111213[[#This Row],[PRODUZIDAS]]*VLOOKUP(Tabela225678910111213[[#This Row],[SKU]],Tabela24[#All],12,0)</f>
        <v>10.952857142857141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>
        <v>90.5</v>
      </c>
      <c r="E627" s="2">
        <f>Tabela225678910111213[[#This Row],[PRODUZIDAS]]*VLOOKUP(Tabela225678910111213[[#This Row],[SKU]],Tabela24[#All],12,0)</f>
        <v>99.079399999999978</v>
      </c>
    </row>
    <row r="628" spans="2:5" x14ac:dyDescent="0.25">
      <c r="B628" s="3" t="s">
        <v>1246</v>
      </c>
      <c r="C628" s="3" t="s">
        <v>1247</v>
      </c>
      <c r="D628" s="1">
        <v>16.5</v>
      </c>
      <c r="E628" s="2">
        <f>Tabela225678910111213[[#This Row],[PRODUZIDAS]]*VLOOKUP(Tabela225678910111213[[#This Row],[SKU]],Tabela24[#All],12,0)</f>
        <v>18.064199999999996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>
        <v>60</v>
      </c>
      <c r="E634" s="2">
        <f>Tabela225678910111213[[#This Row],[PRODUZIDAS]]*VLOOKUP(Tabela225678910111213[[#This Row],[SKU]],Tabela24[#All],12,0)</f>
        <v>65.687999999999988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>
        <v>10.5</v>
      </c>
      <c r="E638" s="2">
        <f>Tabela225678910111213[[#This Row],[PRODUZIDAS]]*VLOOKUP(Tabela225678910111213[[#This Row],[SKU]],Tabela24[#All],12,0)</f>
        <v>9.4692499999999988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>
        <v>2</v>
      </c>
      <c r="E772" s="2">
        <f>Tabela225678910111213[[#This Row],[PRODUZIDAS]]*VLOOKUP(Tabela225678910111213[[#This Row],[SKU]],Tabela24[#All],12,0)</f>
        <v>1.7809999999999997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>
        <v>4</v>
      </c>
      <c r="E790" s="2">
        <f>Tabela225678910111213[[#This Row],[PRODUZIDAS]]*VLOOKUP(Tabela225678910111213[[#This Row],[SKU]],Tabela24[#All],12,0)</f>
        <v>3.5454545454545454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1120.5478266229898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>
        <v>12</v>
      </c>
      <c r="E10" s="2">
        <f>Tabela22567891011121314[[#This Row],[PRODUZIDAS]]*VLOOKUP(Tabela22567891011121314[[#This Row],[SKU]],Tabela24[#All],13,0)</f>
        <v>14.71304347826087</v>
      </c>
    </row>
    <row r="11" spans="2:9" x14ac:dyDescent="0.25">
      <c r="B11" s="3" t="s">
        <v>12</v>
      </c>
      <c r="C11" s="3" t="s">
        <v>13</v>
      </c>
      <c r="D11" s="1">
        <v>51</v>
      </c>
      <c r="E11" s="2">
        <f>Tabela22567891011121314[[#This Row],[PRODUZIDAS]]*VLOOKUP(Tabela22567891011121314[[#This Row],[SKU]],Tabela24[#All],13,0)</f>
        <v>62.530434782608694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>
        <v>32</v>
      </c>
      <c r="E16" s="2">
        <f>Tabela22567891011121314[[#This Row],[PRODUZIDAS]]*VLOOKUP(Tabela22567891011121314[[#This Row],[SKU]],Tabela24[#All],13,0)</f>
        <v>39.234782608695653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>
        <v>71</v>
      </c>
      <c r="E24" s="2">
        <f>Tabela22567891011121314[[#This Row],[PRODUZIDAS]]*VLOOKUP(Tabela22567891011121314[[#This Row],[SKU]],Tabela24[#All],13,0)</f>
        <v>82.282191780821904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>
        <v>98</v>
      </c>
      <c r="E27" s="2">
        <f>Tabela22567891011121314[[#This Row],[PRODUZIDAS]]*VLOOKUP(Tabela22567891011121314[[#This Row],[SKU]],Tabela24[#All],13,0)</f>
        <v>113.57260273972601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>
        <v>15</v>
      </c>
      <c r="E29" s="2">
        <f>Tabela22567891011121314[[#This Row],[PRODUZIDAS]]*VLOOKUP(Tabela22567891011121314[[#This Row],[SKU]],Tabela24[#All],13,0)</f>
        <v>17.383561643835613</v>
      </c>
    </row>
    <row r="30" spans="2:5" x14ac:dyDescent="0.25">
      <c r="B30" s="3" t="s">
        <v>50</v>
      </c>
      <c r="C30" s="3" t="s">
        <v>51</v>
      </c>
      <c r="D30" s="1">
        <v>25</v>
      </c>
      <c r="E30" s="2">
        <f>Tabela22567891011121314[[#This Row],[PRODUZIDAS]]*VLOOKUP(Tabela22567891011121314[[#This Row],[SKU]],Tabela24[#All],13,0)</f>
        <v>28.972602739726021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>
        <v>15</v>
      </c>
      <c r="E44" s="2">
        <f>Tabela22567891011121314[[#This Row],[PRODUZIDAS]]*VLOOKUP(Tabela22567891011121314[[#This Row],[SKU]],Tabela24[#All],13,0)</f>
        <v>17.383561643835613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>
        <v>5</v>
      </c>
      <c r="E46" s="2">
        <f>Tabela22567891011121314[[#This Row],[PRODUZIDAS]]*VLOOKUP(Tabela22567891011121314[[#This Row],[SKU]],Tabela24[#All],13,0)</f>
        <v>5.7945205479452042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>
        <v>6</v>
      </c>
      <c r="E61" s="2">
        <f>Tabela22567891011121314[[#This Row],[PRODUZIDAS]]*VLOOKUP(Tabela22567891011121314[[#This Row],[SKU]],Tabela24[#All],13,0)</f>
        <v>6.9534246575342458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>
        <v>42</v>
      </c>
      <c r="E66" s="2">
        <f>Tabela22567891011121314[[#This Row],[PRODUZIDAS]]*VLOOKUP(Tabela22567891011121314[[#This Row],[SKU]],Tabela24[#All],13,0)</f>
        <v>48.761999999999993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>
        <v>51</v>
      </c>
      <c r="E69" s="2">
        <f>Tabela22567891011121314[[#This Row],[PRODUZIDAS]]*VLOOKUP(Tabela22567891011121314[[#This Row],[SKU]],Tabela24[#All],13,0)</f>
        <v>59.210999999999991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>
        <v>3</v>
      </c>
      <c r="E71" s="2">
        <f>Tabela22567891011121314[[#This Row],[PRODUZIDAS]]*VLOOKUP(Tabela22567891011121314[[#This Row],[SKU]],Tabela24[#All],13,0)</f>
        <v>3.4829999999999997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>
        <v>2</v>
      </c>
      <c r="E109" s="2">
        <f>Tabela22567891011121314[[#This Row],[PRODUZIDAS]]*VLOOKUP(Tabela22567891011121314[[#This Row],[SKU]],Tabela24[#All],13,0)</f>
        <v>2.3183999999999996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>
        <v>48</v>
      </c>
      <c r="E112" s="2">
        <f>Tabela22567891011121314[[#This Row],[PRODUZIDAS]]*VLOOKUP(Tabela22567891011121314[[#This Row],[SKU]],Tabela24[#All],13,0)</f>
        <v>55.64159999999999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>
        <v>10</v>
      </c>
      <c r="E135" s="2">
        <f>Tabela22567891011121314[[#This Row],[PRODUZIDAS]]*VLOOKUP(Tabela22567891011121314[[#This Row],[SKU]],Tabela24[#All],13,0)</f>
        <v>11.594999999999997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>
        <v>77</v>
      </c>
      <c r="E192" s="2">
        <f>Tabela22567891011121314[[#This Row],[PRODUZIDAS]]*VLOOKUP(Tabela22567891011121314[[#This Row],[SKU]],Tabela24[#All],13,0)</f>
        <v>89.25839999999998</v>
      </c>
    </row>
    <row r="193" spans="2:5" x14ac:dyDescent="0.25">
      <c r="B193" s="3" t="s">
        <v>376</v>
      </c>
      <c r="C193" s="3" t="s">
        <v>377</v>
      </c>
      <c r="D193" s="1">
        <v>10</v>
      </c>
      <c r="E193" s="2">
        <f>Tabela22567891011121314[[#This Row],[PRODUZIDAS]]*VLOOKUP(Tabela22567891011121314[[#This Row],[SKU]],Tabela24[#All],13,0)</f>
        <v>11.591999999999999</v>
      </c>
    </row>
    <row r="194" spans="2:5" x14ac:dyDescent="0.25">
      <c r="B194" s="3" t="s">
        <v>378</v>
      </c>
      <c r="C194" s="3" t="s">
        <v>379</v>
      </c>
      <c r="D194" s="1">
        <v>44</v>
      </c>
      <c r="E194" s="2">
        <f>Tabela22567891011121314[[#This Row],[PRODUZIDAS]]*VLOOKUP(Tabela22567891011121314[[#This Row],[SKU]],Tabela24[#All],13,0)</f>
        <v>51.004799999999989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>
        <v>25</v>
      </c>
      <c r="E201" s="2">
        <f>Tabela22567891011121314[[#This Row],[PRODUZIDAS]]*VLOOKUP(Tabela22567891011121314[[#This Row],[SKU]],Tabela24[#All],13,0)</f>
        <v>28.979999999999993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>
        <v>4</v>
      </c>
      <c r="E203" s="2">
        <f>Tabela22567891011121314[[#This Row],[PRODUZIDAS]]*VLOOKUP(Tabela22567891011121314[[#This Row],[SKU]],Tabela24[#All],13,0)</f>
        <v>4.637999999999999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>
        <v>83</v>
      </c>
      <c r="E208" s="2">
        <f>Tabela22567891011121314[[#This Row],[PRODUZIDAS]]*VLOOKUP(Tabela22567891011121314[[#This Row],[SKU]],Tabela24[#All],13,0)</f>
        <v>96.238499999999974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>
        <v>2</v>
      </c>
      <c r="E225" s="2">
        <f>Tabela22567891011121314[[#This Row],[PRODUZIDAS]]*VLOOKUP(Tabela22567891011121314[[#This Row],[SKU]],Tabela24[#All],13,0)</f>
        <v>2.3194285714285714</v>
      </c>
    </row>
    <row r="226" spans="2:5" x14ac:dyDescent="0.25">
      <c r="B226" s="3" t="s">
        <v>442</v>
      </c>
      <c r="C226" s="3" t="s">
        <v>443</v>
      </c>
      <c r="D226" s="1">
        <v>18</v>
      </c>
      <c r="E226" s="2">
        <f>Tabela22567891011121314[[#This Row],[PRODUZIDAS]]*VLOOKUP(Tabela22567891011121314[[#This Row],[SKU]],Tabela24[#All],13,0)</f>
        <v>20.874857142857142</v>
      </c>
    </row>
    <row r="227" spans="2:5" x14ac:dyDescent="0.25">
      <c r="B227" s="3" t="s">
        <v>444</v>
      </c>
      <c r="C227" s="3" t="s">
        <v>445</v>
      </c>
      <c r="D227" s="1">
        <v>1</v>
      </c>
      <c r="E227" s="2">
        <f>Tabela22567891011121314[[#This Row],[PRODUZIDAS]]*VLOOKUP(Tabela22567891011121314[[#This Row],[SKU]],Tabela24[#All],13,0)</f>
        <v>1.1597142857142857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>
        <v>5</v>
      </c>
      <c r="E345" s="2">
        <f>Tabela22567891011121314[[#This Row],[PRODUZIDAS]]*VLOOKUP(Tabela22567891011121314[[#This Row],[SKU]],Tabela24[#All],13,0)</f>
        <v>4.794999999999999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>
        <v>20</v>
      </c>
      <c r="E510" s="2">
        <f>Tabela22567891011121314[[#This Row],[PRODUZIDAS]]*VLOOKUP(Tabela22567891011121314[[#This Row],[SKU]],Tabela24[#All],13,0)</f>
        <v>24.659999999999993</v>
      </c>
    </row>
    <row r="511" spans="2:5" x14ac:dyDescent="0.25">
      <c r="B511" s="3" t="s">
        <v>1012</v>
      </c>
      <c r="C511" s="3" t="s">
        <v>1013</v>
      </c>
      <c r="D511" s="1">
        <v>10</v>
      </c>
      <c r="E511" s="2">
        <f>Tabela22567891011121314[[#This Row],[PRODUZIDAS]]*VLOOKUP(Tabela22567891011121314[[#This Row],[SKU]],Tabela24[#All],13,0)</f>
        <v>12.329999999999997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>
        <v>1</v>
      </c>
      <c r="E569" s="2">
        <f>Tabela22567891011121314[[#This Row],[PRODUZIDAS]]*VLOOKUP(Tabela22567891011121314[[#This Row],[SKU]],Tabela24[#All],13,0)</f>
        <v>1.1594999999999998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>
        <v>7</v>
      </c>
      <c r="E581" s="2">
        <f>Tabela22567891011121314[[#This Row],[PRODUZIDAS]]*VLOOKUP(Tabela22567891011121314[[#This Row],[SKU]],Tabela24[#All],13,0)</f>
        <v>8.1164999999999985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>
        <v>108</v>
      </c>
      <c r="E627" s="2">
        <f>Tabela22567891011121314[[#This Row],[PRODUZIDAS]]*VLOOKUP(Tabela22567891011121314[[#This Row],[SKU]],Tabela24[#All],13,0)</f>
        <v>125.19359999999998</v>
      </c>
    </row>
    <row r="628" spans="2:5" x14ac:dyDescent="0.25">
      <c r="B628" s="3" t="s">
        <v>1246</v>
      </c>
      <c r="C628" s="3" t="s">
        <v>1247</v>
      </c>
      <c r="D628" s="1">
        <v>15</v>
      </c>
      <c r="E628" s="2">
        <f>Tabela22567891011121314[[#This Row],[PRODUZIDAS]]*VLOOKUP(Tabela22567891011121314[[#This Row],[SKU]],Tabela24[#All],13,0)</f>
        <v>17.387999999999998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>
        <v>34</v>
      </c>
      <c r="E634" s="2">
        <f>Tabela22567891011121314[[#This Row],[PRODUZIDAS]]*VLOOKUP(Tabela22567891011121314[[#This Row],[SKU]],Tabela24[#All],13,0)</f>
        <v>39.41279999999999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>
        <v>10</v>
      </c>
      <c r="E638" s="2">
        <f>Tabela22567891011121314[[#This Row],[PRODUZIDAS]]*VLOOKUP(Tabela22567891011121314[[#This Row],[SKU]],Tabela24[#All],13,0)</f>
        <v>11.594999999999997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249.31507258288659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>
        <v>12</v>
      </c>
      <c r="E10" s="2">
        <f>Tabela2256789101112131415[[#This Row],[PRODUZIDAS]]*VLOOKUP(Tabela2256789101112131415[[#This Row],[SKU]],Tabela24[#All],14,0)</f>
        <v>3.2695652173913041</v>
      </c>
    </row>
    <row r="11" spans="2:9" x14ac:dyDescent="0.25">
      <c r="B11" s="3" t="s">
        <v>12</v>
      </c>
      <c r="C11" s="3" t="s">
        <v>13</v>
      </c>
      <c r="D11" s="1">
        <v>51</v>
      </c>
      <c r="E11" s="2">
        <f>Tabela2256789101112131415[[#This Row],[PRODUZIDAS]]*VLOOKUP(Tabela2256789101112131415[[#This Row],[SKU]],Tabela24[#All],14,0)</f>
        <v>13.895652173913044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>
        <v>32</v>
      </c>
      <c r="E16" s="2">
        <f>Tabela2256789101112131415[[#This Row],[PRODUZIDAS]]*VLOOKUP(Tabela2256789101112131415[[#This Row],[SKU]],Tabela24[#All],14,0)</f>
        <v>8.7188405797101449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>
        <v>71</v>
      </c>
      <c r="E24" s="2">
        <f>Tabela2256789101112131415[[#This Row],[PRODUZIDAS]]*VLOOKUP(Tabela2256789101112131415[[#This Row],[SKU]],Tabela24[#All],14,0)</f>
        <v>18.284931506849315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>
        <v>98</v>
      </c>
      <c r="E27" s="2">
        <f>Tabela2256789101112131415[[#This Row],[PRODUZIDAS]]*VLOOKUP(Tabela2256789101112131415[[#This Row],[SKU]],Tabela24[#All],14,0)</f>
        <v>25.238356164383561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>
        <v>15</v>
      </c>
      <c r="E29" s="2">
        <f>Tabela2256789101112131415[[#This Row],[PRODUZIDAS]]*VLOOKUP(Tabela2256789101112131415[[#This Row],[SKU]],Tabela24[#All],14,0)</f>
        <v>3.8630136986301369</v>
      </c>
    </row>
    <row r="30" spans="2:5" x14ac:dyDescent="0.25">
      <c r="B30" s="3" t="s">
        <v>50</v>
      </c>
      <c r="C30" s="3" t="s">
        <v>51</v>
      </c>
      <c r="D30" s="1">
        <v>25</v>
      </c>
      <c r="E30" s="2">
        <f>Tabela2256789101112131415[[#This Row],[PRODUZIDAS]]*VLOOKUP(Tabela2256789101112131415[[#This Row],[SKU]],Tabela24[#All],14,0)</f>
        <v>6.4383561643835616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>
        <v>15</v>
      </c>
      <c r="E44" s="2">
        <f>Tabela2256789101112131415[[#This Row],[PRODUZIDAS]]*VLOOKUP(Tabela2256789101112131415[[#This Row],[SKU]],Tabela24[#All],14,0)</f>
        <v>3.8630136986301369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>
        <v>5</v>
      </c>
      <c r="E46" s="2">
        <f>Tabela2256789101112131415[[#This Row],[PRODUZIDAS]]*VLOOKUP(Tabela2256789101112131415[[#This Row],[SKU]],Tabela24[#All],14,0)</f>
        <v>1.2876712328767124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>
        <v>6</v>
      </c>
      <c r="E61" s="2">
        <f>Tabela2256789101112131415[[#This Row],[PRODUZIDAS]]*VLOOKUP(Tabela2256789101112131415[[#This Row],[SKU]],Tabela24[#All],14,0)</f>
        <v>1.5452054794520547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>
        <v>42</v>
      </c>
      <c r="E66" s="2">
        <f>Tabela2256789101112131415[[#This Row],[PRODUZIDAS]]*VLOOKUP(Tabela2256789101112131415[[#This Row],[SKU]],Tabela24[#All],14,0)</f>
        <v>10.836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>
        <v>51</v>
      </c>
      <c r="E69" s="2">
        <f>Tabela2256789101112131415[[#This Row],[PRODUZIDAS]]*VLOOKUP(Tabela2256789101112131415[[#This Row],[SKU]],Tabela24[#All],14,0)</f>
        <v>13.158000000000001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>
        <v>3</v>
      </c>
      <c r="E71" s="2">
        <f>Tabela2256789101112131415[[#This Row],[PRODUZIDAS]]*VLOOKUP(Tabela2256789101112131415[[#This Row],[SKU]],Tabela24[#All],14,0)</f>
        <v>0.77400000000000002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>
        <v>2</v>
      </c>
      <c r="E109" s="2">
        <f>Tabela2256789101112131415[[#This Row],[PRODUZIDAS]]*VLOOKUP(Tabela2256789101112131415[[#This Row],[SKU]],Tabela24[#All],14,0)</f>
        <v>0.51519999999999999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>
        <v>48</v>
      </c>
      <c r="E112" s="2">
        <f>Tabela2256789101112131415[[#This Row],[PRODUZIDAS]]*VLOOKUP(Tabela2256789101112131415[[#This Row],[SKU]],Tabela24[#All],14,0)</f>
        <v>12.364799999999999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>
        <v>10</v>
      </c>
      <c r="E135" s="2">
        <f>Tabela2256789101112131415[[#This Row],[PRODUZIDAS]]*VLOOKUP(Tabela2256789101112131415[[#This Row],[SKU]],Tabela24[#All],14,0)</f>
        <v>2.5766666666666667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>
        <v>77</v>
      </c>
      <c r="E192" s="2">
        <f>Tabela2256789101112131415[[#This Row],[PRODUZIDAS]]*VLOOKUP(Tabela2256789101112131415[[#This Row],[SKU]],Tabela24[#All],14,0)</f>
        <v>19.8352</v>
      </c>
    </row>
    <row r="193" spans="2:5" x14ac:dyDescent="0.25">
      <c r="B193" s="3" t="s">
        <v>376</v>
      </c>
      <c r="C193" s="3" t="s">
        <v>377</v>
      </c>
      <c r="D193" s="1">
        <v>10</v>
      </c>
      <c r="E193" s="2">
        <f>Tabela2256789101112131415[[#This Row],[PRODUZIDAS]]*VLOOKUP(Tabela2256789101112131415[[#This Row],[SKU]],Tabela24[#All],14,0)</f>
        <v>2.5760000000000001</v>
      </c>
    </row>
    <row r="194" spans="2:5" x14ac:dyDescent="0.25">
      <c r="B194" s="3" t="s">
        <v>378</v>
      </c>
      <c r="C194" s="3" t="s">
        <v>379</v>
      </c>
      <c r="D194" s="1">
        <v>44</v>
      </c>
      <c r="E194" s="2">
        <f>Tabela2256789101112131415[[#This Row],[PRODUZIDAS]]*VLOOKUP(Tabela2256789101112131415[[#This Row],[SKU]],Tabela24[#All],14,0)</f>
        <v>11.3344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>
        <v>25</v>
      </c>
      <c r="E201" s="2">
        <f>Tabela2256789101112131415[[#This Row],[PRODUZIDAS]]*VLOOKUP(Tabela2256789101112131415[[#This Row],[SKU]],Tabela24[#All],14,0)</f>
        <v>6.4399999999999995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>
        <v>4</v>
      </c>
      <c r="E203" s="2">
        <f>Tabela2256789101112131415[[#This Row],[PRODUZIDAS]]*VLOOKUP(Tabela2256789101112131415[[#This Row],[SKU]],Tabela24[#All],14,0)</f>
        <v>1.0306666666666666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>
        <v>83</v>
      </c>
      <c r="E208" s="2">
        <f>Tabela2256789101112131415[[#This Row],[PRODUZIDAS]]*VLOOKUP(Tabela2256789101112131415[[#This Row],[SKU]],Tabela24[#All],14,0)</f>
        <v>21.386333333333333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>
        <v>2</v>
      </c>
      <c r="E225" s="2">
        <f>Tabela2256789101112131415[[#This Row],[PRODUZIDAS]]*VLOOKUP(Tabela2256789101112131415[[#This Row],[SKU]],Tabela24[#All],14,0)</f>
        <v>0.51542857142857146</v>
      </c>
    </row>
    <row r="226" spans="2:5" x14ac:dyDescent="0.25">
      <c r="B226" s="3" t="s">
        <v>442</v>
      </c>
      <c r="C226" s="3" t="s">
        <v>443</v>
      </c>
      <c r="D226" s="1">
        <v>18</v>
      </c>
      <c r="E226" s="2">
        <f>Tabela2256789101112131415[[#This Row],[PRODUZIDAS]]*VLOOKUP(Tabela2256789101112131415[[#This Row],[SKU]],Tabela24[#All],14,0)</f>
        <v>4.6388571428571428</v>
      </c>
    </row>
    <row r="227" spans="2:5" x14ac:dyDescent="0.25">
      <c r="B227" s="3" t="s">
        <v>444</v>
      </c>
      <c r="C227" s="3" t="s">
        <v>445</v>
      </c>
      <c r="D227" s="1">
        <v>1</v>
      </c>
      <c r="E227" s="2">
        <f>Tabela2256789101112131415[[#This Row],[PRODUZIDAS]]*VLOOKUP(Tabela2256789101112131415[[#This Row],[SKU]],Tabela24[#All],14,0)</f>
        <v>0.25771428571428573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>
        <v>5</v>
      </c>
      <c r="E345" s="2">
        <f>Tabela2256789101112131415[[#This Row],[PRODUZIDAS]]*VLOOKUP(Tabela2256789101112131415[[#This Row],[SKU]],Tabela24[#All],14,0)</f>
        <v>1.3699999999999999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>
        <v>20</v>
      </c>
      <c r="E510" s="2">
        <f>Tabela2256789101112131415[[#This Row],[PRODUZIDAS]]*VLOOKUP(Tabela2256789101112131415[[#This Row],[SKU]],Tabela24[#All],14,0)</f>
        <v>5.4799999999999995</v>
      </c>
    </row>
    <row r="511" spans="2:5" x14ac:dyDescent="0.25">
      <c r="B511" s="3" t="s">
        <v>1012</v>
      </c>
      <c r="C511" s="3" t="s">
        <v>1013</v>
      </c>
      <c r="D511" s="1">
        <v>10</v>
      </c>
      <c r="E511" s="2">
        <f>Tabela2256789101112131415[[#This Row],[PRODUZIDAS]]*VLOOKUP(Tabela2256789101112131415[[#This Row],[SKU]],Tabela24[#All],14,0)</f>
        <v>2.7399999999999998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>
        <v>1</v>
      </c>
      <c r="E569" s="2">
        <f>Tabela2256789101112131415[[#This Row],[PRODUZIDAS]]*VLOOKUP(Tabela2256789101112131415[[#This Row],[SKU]],Tabela24[#All],14,0)</f>
        <v>0.25766666666666665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>
        <v>7</v>
      </c>
      <c r="E581" s="2">
        <f>Tabela2256789101112131415[[#This Row],[PRODUZIDAS]]*VLOOKUP(Tabela2256789101112131415[[#This Row],[SKU]],Tabela24[#All],14,0)</f>
        <v>1.8036666666666665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>
        <v>108</v>
      </c>
      <c r="E627" s="2">
        <f>Tabela2256789101112131415[[#This Row],[PRODUZIDAS]]*VLOOKUP(Tabela2256789101112131415[[#This Row],[SKU]],Tabela24[#All],14,0)</f>
        <v>27.820799999999998</v>
      </c>
    </row>
    <row r="628" spans="2:5" x14ac:dyDescent="0.25">
      <c r="B628" s="3" t="s">
        <v>1246</v>
      </c>
      <c r="C628" s="3" t="s">
        <v>1247</v>
      </c>
      <c r="D628" s="1">
        <v>15</v>
      </c>
      <c r="E628" s="2">
        <f>Tabela2256789101112131415[[#This Row],[PRODUZIDAS]]*VLOOKUP(Tabela2256789101112131415[[#This Row],[SKU]],Tabela24[#All],14,0)</f>
        <v>3.8639999999999999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>
        <v>34</v>
      </c>
      <c r="E634" s="2">
        <f>Tabela2256789101112131415[[#This Row],[PRODUZIDAS]]*VLOOKUP(Tabela2256789101112131415[[#This Row],[SKU]],Tabela24[#All],14,0)</f>
        <v>8.7584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>
        <v>10</v>
      </c>
      <c r="E638" s="2">
        <f>Tabela2256789101112131415[[#This Row],[PRODUZIDAS]]*VLOOKUP(Tabela2256789101112131415[[#This Row],[SKU]],Tabela24[#All],14,0)</f>
        <v>2.5766666666666667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2025-06-06T16:43:43Z</dcterms:modified>
</cp:coreProperties>
</file>