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64D7AEE5-2A10-495F-8945-2CFC5AA33B6A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<sst xmlns="http://schemas.openxmlformats.org/spreadsheetml/2006/main" count="26032" uniqueCount="1899">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</sst>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45810</v>
      </c>
      <c r="C2" s="31"/>
      <c r="D2" s="33">
        <f>SUM(Tabela15[VALOR])</f>
        <v>4629.1757755686203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189.14886198303981</v>
      </c>
      <c r="D7" s="26"/>
      <c r="E7" s="26">
        <f>Tabela15[[#This Row],[VALOR]]-Tabela15[[#This Row],[Custo Setor]]</f>
        <v>189.14886198303981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21.776215999999998</v>
      </c>
      <c r="D9" s="26"/>
      <c r="E9" s="26">
        <f>Tabela15[[#This Row],[VALOR]]-Tabela15[[#This Row],[Custo Setor]]</f>
        <v>21.776215999999998</v>
      </c>
    </row>
    <row r="10" spans="2:5" x14ac:dyDescent="0.25">
      <c r="B10" t="s">
        <v>1884</v>
      </c>
      <c r="C10" s="21">
        <f t="array" ref="C10">'4 - BARRADO'!G4</f>
        <v>175.4575833333333</v>
      </c>
      <c r="D10" s="26"/>
      <c r="E10" s="26">
        <f>Tabela15[[#This Row],[VALOR]]-Tabela15[[#This Row],[Custo Setor]]</f>
        <v>175.4575833333333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686.54726678720306</v>
      </c>
      <c r="D13" s="26"/>
      <c r="E13" s="26">
        <f>Tabela15[[#This Row],[VALOR]]-Tabela15[[#This Row],[Custo Setor]]</f>
        <v>686.54726678720306</v>
      </c>
    </row>
    <row r="14" spans="2:5" x14ac:dyDescent="0.25">
      <c r="B14" t="s">
        <v>1889</v>
      </c>
      <c r="C14" s="21">
        <f>'8 - ACABAMENTO'!G4</f>
        <v>969.18948499673832</v>
      </c>
      <c r="D14" s="26"/>
      <c r="E14" s="26">
        <f>Tabela15[[#This Row],[VALOR]]-Tabela15[[#This Row],[Custo Setor]]</f>
        <v>969.18948499673832</v>
      </c>
    </row>
    <row r="15" spans="2:5" x14ac:dyDescent="0.25">
      <c r="B15" t="s">
        <v>1890</v>
      </c>
      <c r="C15" s="21">
        <f t="array" ref="C15">'9 - FURO'!G4</f>
        <v>575.92903476190486</v>
      </c>
      <c r="D15" s="26"/>
      <c r="E15" s="26">
        <f>Tabela15[[#This Row],[VALOR]]-Tabela15[[#This Row],[Custo Setor]]</f>
        <v>575.92903476190486</v>
      </c>
    </row>
    <row r="16" spans="2:5" x14ac:dyDescent="0.25">
      <c r="B16" t="s">
        <v>1891</v>
      </c>
      <c r="C16" s="21">
        <f t="array" ref="C16">'10 - ILHOS'!G4</f>
        <v>1048.7260325448822</v>
      </c>
      <c r="D16" s="26"/>
      <c r="E16" s="26">
        <f>Tabela15[[#This Row],[VALOR]]-Tabela15[[#This Row],[Custo Setor]]</f>
        <v>1048.7260325448822</v>
      </c>
    </row>
    <row r="17" spans="2:5" x14ac:dyDescent="0.25">
      <c r="B17" t="s">
        <v>1892</v>
      </c>
      <c r="C17" s="21">
        <f t="array" ref="C17">'11 - DOBRA'!G4</f>
        <v>787.41924149578824</v>
      </c>
      <c r="D17" s="26"/>
      <c r="E17" s="26">
        <f>Tabela15[[#This Row],[VALOR]]-Tabela15[[#This Row],[Custo Setor]]</f>
        <v>787.41924149578824</v>
      </c>
    </row>
    <row r="18" spans="2:5" x14ac:dyDescent="0.25">
      <c r="B18" t="s">
        <v>1893</v>
      </c>
      <c r="C18" s="21">
        <f t="array" ref="C18">'12 - EMBALAGEM'!G4</f>
        <v>174.98205366573075</v>
      </c>
      <c r="D18" s="26"/>
      <c r="E18" s="26">
        <f>Tabela15[[#This Row],[VALOR]]-Tabela15[[#This Row],[Custo Setor]]</f>
        <v>174.98205366573075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4629.1757755686203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33" workbookViewId="0">
      <selection activeCell="D45" sqref="D4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189.14886198303981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>
        <v>69</v>
      </c>
      <c r="E25" s="2">
        <f>Tabela2[[#This Row],[PRODUZIDAS]]*VLOOKUP(Tabela2[[#This Row],[SKU]],Tabela24[#All],3,0)</f>
        <v>17.769863013698629</v>
      </c>
    </row>
    <row r="26" spans="2:5" x14ac:dyDescent="0.25">
      <c r="B26" s="3" t="s">
        <v>42</v>
      </c>
      <c r="C26" s="3" t="s">
        <v>43</v>
      </c>
      <c r="D26" s="1">
        <v>1</v>
      </c>
      <c r="E26" s="2">
        <f>Tabela2[[#This Row],[PRODUZIDAS]]*VLOOKUP(Tabela2[[#This Row],[SKU]],Tabela24[#All],3,0)</f>
        <v>0.25753424657534246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>
        <v>49</v>
      </c>
      <c r="E32" s="2">
        <f>Tabela2[[#This Row],[PRODUZIDAS]]*VLOOKUP(Tabela2[[#This Row],[SKU]],Tabela24[#All],3,0)</f>
        <v>12.61917808219178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>
        <v>15</v>
      </c>
      <c r="E44" s="2">
        <f>Tabela2[[#This Row],[PRODUZIDAS]]*VLOOKUP(Tabela2[[#This Row],[SKU]],Tabela24[#All],3,0)</f>
        <v>4.0561643835616428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>
        <v>16</v>
      </c>
      <c r="E47" s="2">
        <f>Tabela2[[#This Row],[PRODUZIDAS]]*VLOOKUP(Tabela2[[#This Row],[SKU]],Tabela24[#All],3,0)</f>
        <v>4.3265753424657527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>
        <v>36</v>
      </c>
      <c r="E53" s="2">
        <f>Tabela2[[#This Row],[PRODUZIDAS]]*VLOOKUP(Tabela2[[#This Row],[SKU]],Tabela24[#All],3,0)</f>
        <v>9.7347945205479434</v>
      </c>
    </row>
    <row r="54" spans="2:5" x14ac:dyDescent="0.25">
      <c r="B54" s="3" t="s">
        <v>98</v>
      </c>
      <c r="C54" s="3" t="s">
        <v>99</v>
      </c>
      <c r="D54" s="1">
        <v>2</v>
      </c>
      <c r="E54" s="2">
        <f>Tabela2[[#This Row],[PRODUZIDAS]]*VLOOKUP(Tabela2[[#This Row],[SKU]],Tabela24[#All],3,0)</f>
        <v>0.54082191780821909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100</v>
      </c>
      <c r="E67" s="2">
        <f>Tabela2[[#This Row],[PRODUZIDAS]]*VLOOKUP(Tabela2[[#This Row],[SKU]],Tabela24[#All],3,0)</f>
        <v>27.089999999999996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>
        <v>24</v>
      </c>
      <c r="E116" s="2">
        <f>Tabela2[[#This Row],[PRODUZIDAS]]*VLOOKUP(Tabela2[[#This Row],[SKU]],Tabela24[#All],3,0)</f>
        <v>3.7094399999999994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>
        <v>20</v>
      </c>
      <c r="E149" s="2">
        <f>Tabela2[[#This Row],[PRODUZIDAS]]*VLOOKUP(Tabela2[[#This Row],[SKU]],Tabela24[#All],3,0)</f>
        <v>6.4428571428571431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>
        <v>10</v>
      </c>
      <c r="E193" s="2">
        <f>Tabela2[[#This Row],[PRODUZIDAS]]*VLOOKUP(Tabela2[[#This Row],[SKU]],Tabela24[#All],3,0)</f>
        <v>1.5455999999999999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>
        <v>30</v>
      </c>
      <c r="E206" s="2">
        <f>Tabela2[[#This Row],[PRODUZIDAS]]*VLOOKUP(Tabela2[[#This Row],[SKU]],Tabela24[#All],3,0)</f>
        <v>9.6624999999999996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>
        <v>28</v>
      </c>
      <c r="E320" s="2">
        <f>Tabela2[[#This Row],[PRODUZIDAS]]*VLOOKUP(Tabela2[[#This Row],[SKU]],Tabela24[#All],3,0)</f>
        <v>35.317333333333337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>
        <v>27</v>
      </c>
      <c r="E328" s="2">
        <f>Tabela2[[#This Row],[PRODUZIDAS]]*VLOOKUP(Tabela2[[#This Row],[SKU]],Tabela24[#All],3,0)</f>
        <v>29.798999999999996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>
        <v>12</v>
      </c>
      <c r="E581" s="2">
        <f>Tabela2[[#This Row],[PRODUZIDAS]]*VLOOKUP(Tabela2[[#This Row],[SKU]],Tabela24[#All],3,0)</f>
        <v>3.8650000000000002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>
        <v>12</v>
      </c>
      <c r="E588" s="2">
        <f>Tabela2[[#This Row],[PRODUZIDAS]]*VLOOKUP(Tabela2[[#This Row],[SKU]],Tabela24[#All],3,0)</f>
        <v>3.8650000000000002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>
        <v>120</v>
      </c>
      <c r="E628" s="2">
        <f>Tabela2[[#This Row],[PRODUZIDAS]]*VLOOKUP(Tabela2[[#This Row],[SKU]],Tabela24[#All],3,0)</f>
        <v>18.547199999999997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97" workbookViewId="0">
      <selection activeCell="D111" sqref="D11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21.776215999999998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>
        <v>45.9</v>
      </c>
      <c r="E110" s="2">
        <f>Tabela2256[[#This Row],[PRODUZIDAS]]*VLOOKUP(Tabela2256[[#This Row],[SKU]],Tabela24[#All],5,0)</f>
        <v>5.9119199999999994</v>
      </c>
    </row>
    <row r="111" spans="2:5" x14ac:dyDescent="0.25">
      <c r="B111" s="3" t="s">
        <v>212</v>
      </c>
      <c r="C111" s="3" t="s">
        <v>213</v>
      </c>
      <c r="D111" s="1">
        <v>94.99</v>
      </c>
      <c r="E111" s="2">
        <f>Tabela2256[[#This Row],[PRODUZIDAS]]*VLOOKUP(Tabela2256[[#This Row],[SKU]],Tabela24[#All],5,0)</f>
        <v>12.234711999999998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>
        <v>28.18</v>
      </c>
      <c r="E193" s="2">
        <f>Tabela2256[[#This Row],[PRODUZIDAS]]*VLOOKUP(Tabela2256[[#This Row],[SKU]],Tabela24[#All],5,0)</f>
        <v>3.6295839999999999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97" workbookViewId="0">
      <selection activeCell="D109" sqref="D10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175.4575833333333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40</v>
      </c>
      <c r="E108" s="2">
        <f>Tabela22567[[#This Row],[PRODUZIDAS]]*VLOOKUP(Tabela22567[[#This Row],[SKU]],Tabela24[#All],6,0)</f>
        <v>46.367999999999995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>
        <v>20</v>
      </c>
      <c r="E320" s="2">
        <f>Tabela22567[[#This Row],[PRODUZIDAS]]*VLOOKUP(Tabela22567[[#This Row],[SKU]],Tabela24[#All],6,0)</f>
        <v>39.416666666666657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>
        <v>45.5</v>
      </c>
      <c r="E328" s="2">
        <f>Tabela22567[[#This Row],[PRODUZIDAS]]*VLOOKUP(Tabela22567[[#This Row],[SKU]],Tabela24[#All],6,0)</f>
        <v>89.672916666666652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686.54726678720306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>
        <v>10</v>
      </c>
      <c r="E14" s="2">
        <f>Tabela225678910[[#This Row],[PRODUZIDAS]]*VLOOKUP(Tabela225678910[[#This Row],[SKU]],Tabela24[#All],9,0)</f>
        <v>4.0869565217391299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>
        <v>2.5</v>
      </c>
      <c r="E16" s="2">
        <f>Tabela225678910[[#This Row],[PRODUZIDAS]]*VLOOKUP(Tabela225678910[[#This Row],[SKU]],Tabela24[#All],9,0)</f>
        <v>1.0217391304347825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>
        <v>24</v>
      </c>
      <c r="E24" s="2">
        <f>Tabela225678910[[#This Row],[PRODUZIDAS]]*VLOOKUP(Tabela225678910[[#This Row],[SKU]],Tabela24[#All],9,0)</f>
        <v>12.361643835616437</v>
      </c>
    </row>
    <row r="25" spans="2:5" x14ac:dyDescent="0.25">
      <c r="B25" s="3" t="s">
        <v>40</v>
      </c>
      <c r="C25" s="3" t="s">
        <v>41</v>
      </c>
      <c r="D25" s="1">
        <v>70</v>
      </c>
      <c r="E25" s="2">
        <f>Tabela225678910[[#This Row],[PRODUZIDAS]]*VLOOKUP(Tabela225678910[[#This Row],[SKU]],Tabela24[#All],9,0)</f>
        <v>36.054794520547944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>
        <v>4</v>
      </c>
      <c r="E28" s="2">
        <f>Tabela225678910[[#This Row],[PRODUZIDAS]]*VLOOKUP(Tabela225678910[[#This Row],[SKU]],Tabela24[#All],9,0)</f>
        <v>2.0602739726027397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>
        <v>44</v>
      </c>
      <c r="E32" s="2">
        <f>Tabela225678910[[#This Row],[PRODUZIDAS]]*VLOOKUP(Tabela225678910[[#This Row],[SKU]],Tabela24[#All],9,0)</f>
        <v>22.663013698630138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>
        <v>10</v>
      </c>
      <c r="E37" s="2">
        <f>Tabela225678910[[#This Row],[PRODUZIDAS]]*VLOOKUP(Tabela225678910[[#This Row],[SKU]],Tabela24[#All],9,0)</f>
        <v>5.1506849315068495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>
        <v>15</v>
      </c>
      <c r="E42" s="2">
        <f>Tabela225678910[[#This Row],[PRODUZIDAS]]*VLOOKUP(Tabela225678910[[#This Row],[SKU]],Tabela24[#All],9,0)</f>
        <v>10.043835616438358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>
        <v>27</v>
      </c>
      <c r="E44" s="2">
        <f>Tabela225678910[[#This Row],[PRODUZIDAS]]*VLOOKUP(Tabela225678910[[#This Row],[SKU]],Tabela24[#All],9,0)</f>
        <v>18.078904109589043</v>
      </c>
    </row>
    <row r="45" spans="2:5" x14ac:dyDescent="0.25">
      <c r="B45" s="3" t="s">
        <v>80</v>
      </c>
      <c r="C45" s="3" t="s">
        <v>81</v>
      </c>
      <c r="D45" s="1">
        <v>20</v>
      </c>
      <c r="E45" s="2">
        <f>Tabela225678910[[#This Row],[PRODUZIDAS]]*VLOOKUP(Tabela225678910[[#This Row],[SKU]],Tabela24[#All],9,0)</f>
        <v>13.391780821917809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>
        <v>20</v>
      </c>
      <c r="E47" s="2">
        <f>Tabela225678910[[#This Row],[PRODUZIDAS]]*VLOOKUP(Tabela225678910[[#This Row],[SKU]],Tabela24[#All],9,0)</f>
        <v>13.391780821917809</v>
      </c>
    </row>
    <row r="48" spans="2:5" x14ac:dyDescent="0.25">
      <c r="B48" s="3" t="s">
        <v>86</v>
      </c>
      <c r="C48" s="3" t="s">
        <v>87</v>
      </c>
      <c r="D48" s="1">
        <v>19</v>
      </c>
      <c r="E48" s="2">
        <f>Tabela225678910[[#This Row],[PRODUZIDAS]]*VLOOKUP(Tabela225678910[[#This Row],[SKU]],Tabela24[#All],9,0)</f>
        <v>12.72219178082192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>
        <v>45</v>
      </c>
      <c r="E53" s="2">
        <f>Tabela225678910[[#This Row],[PRODUZIDAS]]*VLOOKUP(Tabela225678910[[#This Row],[SKU]],Tabela24[#All],9,0)</f>
        <v>30.13150684931507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>
        <v>6</v>
      </c>
      <c r="E58" s="2">
        <f>Tabela225678910[[#This Row],[PRODUZIDAS]]*VLOOKUP(Tabela225678910[[#This Row],[SKU]],Tabela24[#All],9,0)</f>
        <v>4.0175342465753427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>
        <v>3.5</v>
      </c>
      <c r="E62" s="2">
        <f>Tabela225678910[[#This Row],[PRODUZIDAS]]*VLOOKUP(Tabela225678910[[#This Row],[SKU]],Tabela24[#All],9,0)</f>
        <v>2.3435616438356166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>
        <v>105</v>
      </c>
      <c r="E67" s="2">
        <f>Tabela225678910[[#This Row],[PRODUZIDAS]]*VLOOKUP(Tabela225678910[[#This Row],[SKU]],Tabela24[#All],9,0)</f>
        <v>77.206499999999977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>
        <v>14.5</v>
      </c>
      <c r="E70" s="2">
        <f>Tabela225678910[[#This Row],[PRODUZIDAS]]*VLOOKUP(Tabela225678910[[#This Row],[SKU]],Tabela24[#All],9,0)</f>
        <v>10.661849999999998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>
        <v>240</v>
      </c>
      <c r="E72" s="2">
        <f>Tabela225678910[[#This Row],[PRODUZIDAS]]*VLOOKUP(Tabela225678910[[#This Row],[SKU]],Tabela24[#All],9,0)</f>
        <v>176.47199999999995</v>
      </c>
    </row>
    <row r="73" spans="2:5" x14ac:dyDescent="0.25">
      <c r="B73" s="3" t="s">
        <v>136</v>
      </c>
      <c r="C73" s="3" t="s">
        <v>137</v>
      </c>
      <c r="D73" s="1">
        <v>1</v>
      </c>
      <c r="E73" s="2">
        <f>Tabela225678910[[#This Row],[PRODUZIDAS]]*VLOOKUP(Tabela225678910[[#This Row],[SKU]],Tabela24[#All],9,0)</f>
        <v>0.73529999999999984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>
        <v>20.5</v>
      </c>
      <c r="E76" s="2">
        <f>Tabela225678910[[#This Row],[PRODUZIDAS]]*VLOOKUP(Tabela225678910[[#This Row],[SKU]],Tabela24[#All],9,0)</f>
        <v>15.073649999999997</v>
      </c>
    </row>
    <row r="77" spans="2:5" x14ac:dyDescent="0.25">
      <c r="B77" s="3" t="s">
        <v>144</v>
      </c>
      <c r="C77" s="3" t="s">
        <v>145</v>
      </c>
      <c r="D77" s="1">
        <v>112.5</v>
      </c>
      <c r="E77" s="2">
        <f>Tabela225678910[[#This Row],[PRODUZIDAS]]*VLOOKUP(Tabela225678910[[#This Row],[SKU]],Tabela24[#All],9,0)</f>
        <v>82.721249999999984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>
        <v>21</v>
      </c>
      <c r="E79" s="2">
        <f>Tabela225678910[[#This Row],[PRODUZIDAS]]*VLOOKUP(Tabela225678910[[#This Row],[SKU]],Tabela24[#All],9,0)</f>
        <v>15.441299999999996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>
        <v>53</v>
      </c>
      <c r="E108" s="2">
        <f>Tabela225678910[[#This Row],[PRODUZIDAS]]*VLOOKUP(Tabela225678910[[#This Row],[SKU]],Tabela24[#All],9,0)</f>
        <v>34.131999999999998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>
        <v>25</v>
      </c>
      <c r="E116" s="2">
        <f>Tabela225678910[[#This Row],[PRODUZIDAS]]*VLOOKUP(Tabela225678910[[#This Row],[SKU]],Tabela24[#All],9,0)</f>
        <v>16.100000000000001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>
        <v>10</v>
      </c>
      <c r="E135" s="2">
        <f>Tabela225678910[[#This Row],[PRODUZIDAS]]*VLOOKUP(Tabela225678910[[#This Row],[SKU]],Tabela24[#All],9,0)</f>
        <v>9.6624999999999996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>
        <v>2</v>
      </c>
      <c r="E138" s="2">
        <f>Tabela225678910[[#This Row],[PRODUZIDAS]]*VLOOKUP(Tabela225678910[[#This Row],[SKU]],Tabela24[#All],9,0)</f>
        <v>1.9324999999999999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>
        <v>10</v>
      </c>
      <c r="E142" s="2">
        <f>Tabela225678910[[#This Row],[PRODUZIDAS]]*VLOOKUP(Tabela225678910[[#This Row],[SKU]],Tabela24[#All],9,0)</f>
        <v>9.6624999999999996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>
        <v>10</v>
      </c>
      <c r="E147" s="2">
        <f>Tabela225678910[[#This Row],[PRODUZIDAS]]*VLOOKUP(Tabela225678910[[#This Row],[SKU]],Tabela24[#All],9,0)</f>
        <v>10.30857142857143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>
        <v>9</v>
      </c>
      <c r="E150" s="2">
        <f>Tabela225678910[[#This Row],[PRODUZIDAS]]*VLOOKUP(Tabela225678910[[#This Row],[SKU]],Tabela24[#All],9,0)</f>
        <v>9.2777142857142856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>
        <v>7.5</v>
      </c>
      <c r="E174" s="2">
        <f>Tabela225678910[[#This Row],[PRODUZIDAS]]*VLOOKUP(Tabela225678910[[#This Row],[SKU]],Tabela24[#All],9,0)</f>
        <v>7.7314285714285722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>
        <v>10</v>
      </c>
      <c r="E186" s="2">
        <f>Tabela225678910[[#This Row],[PRODUZIDAS]]*VLOOKUP(Tabela225678910[[#This Row],[SKU]],Tabela24[#All],9,0)</f>
        <v>15.468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>
        <v>10</v>
      </c>
      <c r="E193" s="2">
        <f>Tabela225678910[[#This Row],[PRODUZIDAS]]*VLOOKUP(Tabela225678910[[#This Row],[SKU]],Tabela24[#All],9,0)</f>
        <v>6.44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1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969.18948499673832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>
        <v>10</v>
      </c>
      <c r="E43" s="2">
        <f>Tabela22567891011[[#This Row],[PRODUZIDAS]]*VLOOKUP(Tabela22567891011[[#This Row],[SKU]],Tabela24[#All],10,0)</f>
        <v>7.3397260273972584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>
        <v>30</v>
      </c>
      <c r="E45" s="2">
        <f>Tabela22567891011[[#This Row],[PRODUZIDAS]]*VLOOKUP(Tabela22567891011[[#This Row],[SKU]],Tabela24[#All],10,0)</f>
        <v>22.019178082191775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>
        <v>20</v>
      </c>
      <c r="E47" s="2">
        <f>Tabela22567891011[[#This Row],[PRODUZIDAS]]*VLOOKUP(Tabela22567891011[[#This Row],[SKU]],Tabela24[#All],10,0)</f>
        <v>14.679452054794517</v>
      </c>
    </row>
    <row r="48" spans="2:5" x14ac:dyDescent="0.25">
      <c r="B48" s="3" t="s">
        <v>86</v>
      </c>
      <c r="C48" s="3" t="s">
        <v>87</v>
      </c>
      <c r="D48" s="1">
        <v>7.5</v>
      </c>
      <c r="E48" s="2">
        <f>Tabela22567891011[[#This Row],[PRODUZIDAS]]*VLOOKUP(Tabela22567891011[[#This Row],[SKU]],Tabela24[#All],10,0)</f>
        <v>5.5047945205479438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>
        <v>36.5</v>
      </c>
      <c r="E53" s="2">
        <f>Tabela22567891011[[#This Row],[PRODUZIDAS]]*VLOOKUP(Tabela22567891011[[#This Row],[SKU]],Tabela24[#All],10,0)</f>
        <v>26.789999999999996</v>
      </c>
    </row>
    <row r="54" spans="2:5" x14ac:dyDescent="0.25">
      <c r="B54" s="3" t="s">
        <v>98</v>
      </c>
      <c r="C54" s="3" t="s">
        <v>99</v>
      </c>
      <c r="D54" s="1">
        <v>13</v>
      </c>
      <c r="E54" s="2">
        <f>Tabela22567891011[[#This Row],[PRODUZIDAS]]*VLOOKUP(Tabela22567891011[[#This Row],[SKU]],Tabela24[#All],10,0)</f>
        <v>9.541643835616437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>
        <v>5</v>
      </c>
      <c r="E71" s="2">
        <f>Tabela22567891011[[#This Row],[PRODUZIDAS]]*VLOOKUP(Tabela22567891011[[#This Row],[SKU]],Tabela24[#All],10,0)</f>
        <v>3.9989999999999992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176</v>
      </c>
      <c r="E74" s="2">
        <f>Tabela22567891011[[#This Row],[PRODUZIDAS]]*VLOOKUP(Tabela22567891011[[#This Row],[SKU]],Tabela24[#All],10,0)</f>
        <v>140.76479999999998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386</v>
      </c>
      <c r="E77" s="2">
        <f>Tabela22567891011[[#This Row],[PRODUZIDAS]]*VLOOKUP(Tabela22567891011[[#This Row],[SKU]],Tabela24[#All],10,0)</f>
        <v>308.72279999999995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>
        <v>55</v>
      </c>
      <c r="E108" s="2">
        <f>Tabela22567891011[[#This Row],[PRODUZIDAS]]*VLOOKUP(Tabela22567891011[[#This Row],[SKU]],Tabela24[#All],10,0)</f>
        <v>35.42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>
        <v>81.5</v>
      </c>
      <c r="E110" s="2">
        <f>Tabela22567891011[[#This Row],[PRODUZIDAS]]*VLOOKUP(Tabela22567891011[[#This Row],[SKU]],Tabela24[#All],10,0)</f>
        <v>52.486000000000004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>
        <v>13</v>
      </c>
      <c r="E134" s="2">
        <f>Tabela22567891011[[#This Row],[PRODUZIDAS]]*VLOOKUP(Tabela22567891011[[#This Row],[SKU]],Tabela24[#All],10,0)</f>
        <v>11.723833333333332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83</v>
      </c>
      <c r="E144" s="2">
        <f>Tabela22567891011[[#This Row],[PRODUZIDAS]]*VLOOKUP(Tabela22567891011[[#This Row],[SKU]],Tabela24[#All],10,0)</f>
        <v>96.25628571428571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99</v>
      </c>
      <c r="E146" s="2">
        <f>Tabela22567891011[[#This Row],[PRODUZIDAS]]*VLOOKUP(Tabela22567891011[[#This Row],[SKU]],Tabela24[#All],10,0)</f>
        <v>114.81171428571429</v>
      </c>
    </row>
    <row r="147" spans="2:5" x14ac:dyDescent="0.25">
      <c r="B147" s="3" t="s">
        <v>284</v>
      </c>
      <c r="C147" s="3" t="s">
        <v>285</v>
      </c>
      <c r="D147" s="1">
        <v>10</v>
      </c>
      <c r="E147" s="2">
        <f>Tabela22567891011[[#This Row],[PRODUZIDAS]]*VLOOKUP(Tabela22567891011[[#This Row],[SKU]],Tabela24[#All],10,0)</f>
        <v>11.597142857142856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>
        <v>8</v>
      </c>
      <c r="E150" s="2">
        <f>Tabela22567891011[[#This Row],[PRODUZIDAS]]*VLOOKUP(Tabela22567891011[[#This Row],[SKU]],Tabela24[#All],10,0)</f>
        <v>9.2777142857142856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>
        <v>13</v>
      </c>
      <c r="E186" s="2">
        <f>Tabela22567891011[[#This Row],[PRODUZIDAS]]*VLOOKUP(Tabela22567891011[[#This Row],[SKU]],Tabela24[#All],10,0)</f>
        <v>20.1084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>
        <v>10</v>
      </c>
      <c r="E193" s="2">
        <f>Tabela22567891011[[#This Row],[PRODUZIDAS]]*VLOOKUP(Tabela22567891011[[#This Row],[SKU]],Tabela24[#All],10,0)</f>
        <v>6.44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52.5</v>
      </c>
      <c r="E231" s="2">
        <f>Tabela22567891011[[#This Row],[PRODUZIDAS]]*VLOOKUP(Tabela22567891011[[#This Row],[SKU]],Tabela24[#All],10,0)</f>
        <v>60.884999999999998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>
        <v>12</v>
      </c>
      <c r="E581" s="2">
        <f>Tabela22567891011[[#This Row],[PRODUZIDAS]]*VLOOKUP(Tabela22567891011[[#This Row],[SKU]],Tabela24[#All],10,0)</f>
        <v>10.821999999999997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575.92903476190486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>
        <v>26</v>
      </c>
      <c r="E43" s="2">
        <f>Tabela2256789101112[[#This Row],[PRODUZIDAS]]*VLOOKUP(Tabela2256789101112[[#This Row],[SKU]],Tabela24[#All],11,0)</f>
        <v>15.065753424657531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>
        <v>11</v>
      </c>
      <c r="E45" s="2">
        <f>Tabela2256789101112[[#This Row],[PRODUZIDAS]]*VLOOKUP(Tabela2256789101112[[#This Row],[SKU]],Tabela24[#All],11,0)</f>
        <v>6.373972602739725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>
        <v>17</v>
      </c>
      <c r="E47" s="2">
        <f>Tabela2256789101112[[#This Row],[PRODUZIDAS]]*VLOOKUP(Tabela2256789101112[[#This Row],[SKU]],Tabela24[#All],11,0)</f>
        <v>9.8506849315068479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>
        <v>3.5</v>
      </c>
      <c r="E49" s="2">
        <f>Tabela2256789101112[[#This Row],[PRODUZIDAS]]*VLOOKUP(Tabela2256789101112[[#This Row],[SKU]],Tabela24[#All],11,0)</f>
        <v>2.0280821917808214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>
        <v>13</v>
      </c>
      <c r="E54" s="2">
        <f>Tabela2256789101112[[#This Row],[PRODUZIDAS]]*VLOOKUP(Tabela2256789101112[[#This Row],[SKU]],Tabela24[#All],11,0)</f>
        <v>7.5328767123287657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>
        <v>2.5</v>
      </c>
      <c r="E63" s="2">
        <f>Tabela2256789101112[[#This Row],[PRODUZIDAS]]*VLOOKUP(Tabela2256789101112[[#This Row],[SKU]],Tabela24[#All],11,0)</f>
        <v>1.4486301369863011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>
        <v>5</v>
      </c>
      <c r="E71" s="2">
        <f>Tabela2256789101112[[#This Row],[PRODUZIDAS]]*VLOOKUP(Tabela2256789101112[[#This Row],[SKU]],Tabela24[#All],11,0)</f>
        <v>4.1924999999999999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>
        <v>102</v>
      </c>
      <c r="E75" s="2">
        <f>Tabela2256789101112[[#This Row],[PRODUZIDAS]]*VLOOKUP(Tabela2256789101112[[#This Row],[SKU]],Tabela24[#All],11,0)</f>
        <v>85.526999999999987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297.5</v>
      </c>
      <c r="E77" s="2">
        <f>Tabela2256789101112[[#This Row],[PRODUZIDAS]]*VLOOKUP(Tabela2256789101112[[#This Row],[SKU]],Tabela24[#All],11,0)</f>
        <v>249.45374999999999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>
        <v>82</v>
      </c>
      <c r="E110" s="2">
        <f>Tabela2256789101112[[#This Row],[PRODUZIDAS]]*VLOOKUP(Tabela2256789101112[[#This Row],[SKU]],Tabela24[#All],11,0)</f>
        <v>53.864159999999998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96.5</v>
      </c>
      <c r="E146" s="2">
        <f>Tabela2256789101112[[#This Row],[PRODUZIDAS]]*VLOOKUP(Tabela2256789101112[[#This Row],[SKU]],Tabela24[#All],11,0)</f>
        <v>74.608285714285714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>
        <v>7.5</v>
      </c>
      <c r="E150" s="2">
        <f>Tabela2256789101112[[#This Row],[PRODUZIDAS]]*VLOOKUP(Tabela2256789101112[[#This Row],[SKU]],Tabela24[#All],11,0)</f>
        <v>5.798571428571428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>
        <v>13</v>
      </c>
      <c r="E186" s="2">
        <f>Tabela2256789101112[[#This Row],[PRODUZIDAS]]*VLOOKUP(Tabela2256789101112[[#This Row],[SKU]],Tabela24[#All],11,0)</f>
        <v>9.2163500000000003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>
        <v>10</v>
      </c>
      <c r="E193" s="2">
        <f>Tabela2256789101112[[#This Row],[PRODUZIDAS]]*VLOOKUP(Tabela2256789101112[[#This Row],[SKU]],Tabela24[#All],11,0)</f>
        <v>6.5688000000000004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>
        <v>12</v>
      </c>
      <c r="E581" s="2">
        <f>Tabela2256789101112[[#This Row],[PRODUZIDAS]]*VLOOKUP(Tabela2256789101112[[#This Row],[SKU]],Tabela24[#All],11,0)</f>
        <v>8.5029999999999983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>
        <v>13</v>
      </c>
      <c r="E588" s="2">
        <f>Tabela2256789101112[[#This Row],[PRODUZIDAS]]*VLOOKUP(Tabela2256789101112[[#This Row],[SKU]],Tabela24[#All],11,0)</f>
        <v>9.2115833333333317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>
        <v>12</v>
      </c>
      <c r="E596" s="2">
        <f>Tabela2256789101112[[#This Row],[PRODUZIDAS]]*VLOOKUP(Tabela2256789101112[[#This Row],[SKU]],Tabela24[#All],11,0)</f>
        <v>9.2777142857142856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>
        <v>26.5</v>
      </c>
      <c r="E627" s="2">
        <f>Tabela2256789101112[[#This Row],[PRODUZIDAS]]*VLOOKUP(Tabela2256789101112[[#This Row],[SKU]],Tabela24[#All],11,0)</f>
        <v>17.407320000000002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49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1048.7260325448822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>
        <v>98</v>
      </c>
      <c r="E17" s="2">
        <f>Tabela225678910111213[[#This Row],[PRODUZIDAS]]*VLOOKUP(Tabela225678910111213[[#This Row],[SKU]],Tabela24[#All],12,0)</f>
        <v>113.48115942028984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>
        <v>26</v>
      </c>
      <c r="E43" s="2">
        <f>Tabela225678910111213[[#This Row],[PRODUZIDAS]]*VLOOKUP(Tabela225678910111213[[#This Row],[SKU]],Tabela24[#All],12,0)</f>
        <v>26.783561643835615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>
        <v>11</v>
      </c>
      <c r="E45" s="2">
        <f>Tabela225678910111213[[#This Row],[PRODUZIDAS]]*VLOOKUP(Tabela225678910111213[[#This Row],[SKU]],Tabela24[#All],12,0)</f>
        <v>11.331506849315069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>
        <v>13</v>
      </c>
      <c r="E54" s="2">
        <f>Tabela225678910111213[[#This Row],[PRODUZIDAS]]*VLOOKUP(Tabela225678910111213[[#This Row],[SKU]],Tabela24[#All],12,0)</f>
        <v>13.391780821917807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>
        <v>5</v>
      </c>
      <c r="E71" s="2">
        <f>Tabela225678910111213[[#This Row],[PRODUZIDAS]]*VLOOKUP(Tabela225678910111213[[#This Row],[SKU]],Tabela24[#All],12,0)</f>
        <v>5.482499999999999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229</v>
      </c>
      <c r="E77" s="2">
        <f>Tabela225678910111213[[#This Row],[PRODUZIDAS]]*VLOOKUP(Tabela225678910111213[[#This Row],[SKU]],Tabela24[#All],12,0)</f>
        <v>251.09849999999994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65.5</v>
      </c>
      <c r="E108" s="2">
        <f>Tabela225678910111213[[#This Row],[PRODUZIDAS]]*VLOOKUP(Tabela225678910111213[[#This Row],[SKU]],Tabela24[#All],12,0)</f>
        <v>71.709399999999988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>
        <v>72</v>
      </c>
      <c r="E110" s="2">
        <f>Tabela225678910111213[[#This Row],[PRODUZIDAS]]*VLOOKUP(Tabela225678910111213[[#This Row],[SKU]],Tabela24[#All],12,0)</f>
        <v>78.82559999999998</v>
      </c>
    </row>
    <row r="111" spans="2:5" x14ac:dyDescent="0.25">
      <c r="B111" s="3" t="s">
        <v>212</v>
      </c>
      <c r="C111" s="3" t="s">
        <v>213</v>
      </c>
      <c r="D111" s="1">
        <v>63.5</v>
      </c>
      <c r="E111" s="2">
        <f>Tabela225678910111213[[#This Row],[PRODUZIDAS]]*VLOOKUP(Tabela225678910111213[[#This Row],[SKU]],Tabela24[#All],12,0)</f>
        <v>69.519799999999989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>
        <v>57</v>
      </c>
      <c r="E113" s="2">
        <f>Tabela225678910111213[[#This Row],[PRODUZIDAS]]*VLOOKUP(Tabela225678910111213[[#This Row],[SKU]],Tabela24[#All],12,0)</f>
        <v>62.40359999999999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>
        <v>11</v>
      </c>
      <c r="E135" s="2">
        <f>Tabela225678910111213[[#This Row],[PRODUZIDAS]]*VLOOKUP(Tabela225678910111213[[#This Row],[SKU]],Tabela24[#All],12,0)</f>
        <v>9.920166666666665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>
        <v>19</v>
      </c>
      <c r="E150" s="2">
        <f>Tabela225678910111213[[#This Row],[PRODUZIDAS]]*VLOOKUP(Tabela225678910111213[[#This Row],[SKU]],Tabela24[#All],12,0)</f>
        <v>20.81042857142857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>
        <v>13</v>
      </c>
      <c r="E186" s="2">
        <f>Tabela225678910111213[[#This Row],[PRODUZIDAS]]*VLOOKUP(Tabela225678910111213[[#This Row],[SKU]],Tabela24[#All],12,0)</f>
        <v>13.405600000000005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129</v>
      </c>
      <c r="E192" s="2">
        <f>Tabela225678910111213[[#This Row],[PRODUZIDAS]]*VLOOKUP(Tabela225678910111213[[#This Row],[SKU]],Tabela24[#All],12,0)</f>
        <v>141.22919999999996</v>
      </c>
    </row>
    <row r="193" spans="2:5" x14ac:dyDescent="0.25">
      <c r="B193" s="3" t="s">
        <v>376</v>
      </c>
      <c r="C193" s="3" t="s">
        <v>377</v>
      </c>
      <c r="D193" s="1">
        <v>10</v>
      </c>
      <c r="E193" s="2">
        <f>Tabela225678910111213[[#This Row],[PRODUZIDAS]]*VLOOKUP(Tabela225678910111213[[#This Row],[SKU]],Tabela24[#All],12,0)</f>
        <v>10.947999999999997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>
        <v>43.5</v>
      </c>
      <c r="E200" s="2">
        <f>Tabela225678910111213[[#This Row],[PRODUZIDAS]]*VLOOKUP(Tabela225678910111213[[#This Row],[SKU]],Tabela24[#All],12,0)</f>
        <v>47.623799999999989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>
        <v>63</v>
      </c>
      <c r="E232" s="2">
        <f>Tabela225678910111213[[#This Row],[PRODUZIDAS]]*VLOOKUP(Tabela225678910111213[[#This Row],[SKU]],Tabela24[#All],12,0)</f>
        <v>69.003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19</v>
      </c>
      <c r="E593" s="2">
        <f>Tabela225678910111213[[#This Row],[PRODUZIDAS]]*VLOOKUP(Tabela225678910111213[[#This Row],[SKU]],Tabela24[#All],12,0)</f>
        <v>20.81042857142857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>
        <v>10</v>
      </c>
      <c r="E627" s="2">
        <f>Tabela225678910111213[[#This Row],[PRODUZIDAS]]*VLOOKUP(Tabela225678910111213[[#This Row],[SKU]],Tabela24[#All],12,0)</f>
        <v>10.947999999999997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787.41924149578824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>
        <v>20</v>
      </c>
      <c r="E16" s="2">
        <f>Tabela22567891011121314[[#This Row],[PRODUZIDAS]]*VLOOKUP(Tabela22567891011121314[[#This Row],[SKU]],Tabela24[#All],13,0)</f>
        <v>24.521739130434781</v>
      </c>
    </row>
    <row r="17" spans="2:5" x14ac:dyDescent="0.25">
      <c r="B17" s="3" t="s">
        <v>24</v>
      </c>
      <c r="C17" s="3" t="s">
        <v>25</v>
      </c>
      <c r="D17" s="1">
        <v>97</v>
      </c>
      <c r="E17" s="2">
        <f>Tabela22567891011121314[[#This Row],[PRODUZIDAS]]*VLOOKUP(Tabela22567891011121314[[#This Row],[SKU]],Tabela24[#All],13,0)</f>
        <v>118.9304347826087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>
        <v>1</v>
      </c>
      <c r="E21" s="2">
        <f>Tabela22567891011121314[[#This Row],[PRODUZIDAS]]*VLOOKUP(Tabela22567891011121314[[#This Row],[SKU]],Tabela24[#All],13,0)</f>
        <v>1.2260869565217392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>
        <v>5</v>
      </c>
      <c r="E45" s="2">
        <f>Tabela22567891011121314[[#This Row],[PRODUZIDAS]]*VLOOKUP(Tabela22567891011121314[[#This Row],[SKU]],Tabela24[#All],13,0)</f>
        <v>5.7945205479452042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>
        <v>2</v>
      </c>
      <c r="E47" s="2">
        <f>Tabela22567891011121314[[#This Row],[PRODUZIDAS]]*VLOOKUP(Tabela22567891011121314[[#This Row],[SKU]],Tabela24[#All],13,0)</f>
        <v>2.3178082191780818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>
        <v>10</v>
      </c>
      <c r="E50" s="2">
        <f>Tabela22567891011121314[[#This Row],[PRODUZIDAS]]*VLOOKUP(Tabela22567891011121314[[#This Row],[SKU]],Tabela24[#All],13,0)</f>
        <v>11.589041095890408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8</v>
      </c>
      <c r="E54" s="2">
        <f>Tabela22567891011121314[[#This Row],[PRODUZIDAS]]*VLOOKUP(Tabela22567891011121314[[#This Row],[SKU]],Tabela24[#All],13,0)</f>
        <v>9.2712328767123271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>
        <v>9</v>
      </c>
      <c r="E56" s="2">
        <f>Tabela22567891011121314[[#This Row],[PRODUZIDAS]]*VLOOKUP(Tabela22567891011121314[[#This Row],[SKU]],Tabela24[#All],13,0)</f>
        <v>10.430136986301369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>
        <v>3</v>
      </c>
      <c r="E61" s="2">
        <f>Tabela22567891011121314[[#This Row],[PRODUZIDAS]]*VLOOKUP(Tabela22567891011121314[[#This Row],[SKU]],Tabela24[#All],13,0)</f>
        <v>3.4767123287671229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>
        <v>30</v>
      </c>
      <c r="E69" s="2">
        <f>Tabela22567891011121314[[#This Row],[PRODUZIDAS]]*VLOOKUP(Tabela22567891011121314[[#This Row],[SKU]],Tabela24[#All],13,0)</f>
        <v>34.829999999999991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>
        <v>15</v>
      </c>
      <c r="E71" s="2">
        <f>Tabela22567891011121314[[#This Row],[PRODUZIDAS]]*VLOOKUP(Tabela22567891011121314[[#This Row],[SKU]],Tabela24[#All],13,0)</f>
        <v>17.414999999999996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>
        <v>19</v>
      </c>
      <c r="E75" s="2">
        <f>Tabela22567891011121314[[#This Row],[PRODUZIDAS]]*VLOOKUP(Tabela22567891011121314[[#This Row],[SKU]],Tabela24[#All],13,0)</f>
        <v>22.058999999999997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229</v>
      </c>
      <c r="E77" s="2">
        <f>Tabela22567891011121314[[#This Row],[PRODUZIDAS]]*VLOOKUP(Tabela22567891011121314[[#This Row],[SKU]],Tabela24[#All],13,0)</f>
        <v>265.86899999999997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48</v>
      </c>
      <c r="E108" s="2">
        <f>Tabela22567891011121314[[#This Row],[PRODUZIDAS]]*VLOOKUP(Tabela22567891011121314[[#This Row],[SKU]],Tabela24[#All],13,0)</f>
        <v>55.64159999999999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36</v>
      </c>
      <c r="E110" s="2">
        <f>Tabela22567891011121314[[#This Row],[PRODUZIDAS]]*VLOOKUP(Tabela22567891011121314[[#This Row],[SKU]],Tabela24[#All],13,0)</f>
        <v>41.731199999999994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>
        <v>1</v>
      </c>
      <c r="E113" s="2">
        <f>Tabela22567891011121314[[#This Row],[PRODUZIDAS]]*VLOOKUP(Tabela22567891011121314[[#This Row],[SKU]],Tabela24[#All],13,0)</f>
        <v>1.1591999999999998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63</v>
      </c>
      <c r="E192" s="2">
        <f>Tabela22567891011121314[[#This Row],[PRODUZIDAS]]*VLOOKUP(Tabela22567891011121314[[#This Row],[SKU]],Tabela24[#All],13,0)</f>
        <v>73.029599999999988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13</v>
      </c>
      <c r="E569" s="2">
        <f>Tabela22567891011121314[[#This Row],[PRODUZIDAS]]*VLOOKUP(Tabela22567891011121314[[#This Row],[SKU]],Tabela24[#All],13,0)</f>
        <v>15.073499999999997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23</v>
      </c>
      <c r="E593" s="2">
        <f>Tabela22567891011121314[[#This Row],[PRODUZIDAS]]*VLOOKUP(Tabela22567891011121314[[#This Row],[SKU]],Tabela24[#All],13,0)</f>
        <v>26.67342857142857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>
        <v>40</v>
      </c>
      <c r="E640" s="2">
        <f>Tabela22567891011121314[[#This Row],[PRODUZIDAS]]*VLOOKUP(Tabela22567891011121314[[#This Row],[SKU]],Tabela24[#All],13,0)</f>
        <v>46.379999999999988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174.98205366573075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>
        <v>20</v>
      </c>
      <c r="E16" s="2">
        <f>Tabela2256789101112131415[[#This Row],[PRODUZIDAS]]*VLOOKUP(Tabela2256789101112131415[[#This Row],[SKU]],Tabela24[#All],14,0)</f>
        <v>5.4492753623188408</v>
      </c>
    </row>
    <row r="17" spans="2:5" x14ac:dyDescent="0.25">
      <c r="B17" s="3" t="s">
        <v>24</v>
      </c>
      <c r="C17" s="3" t="s">
        <v>25</v>
      </c>
      <c r="D17" s="1">
        <v>97</v>
      </c>
      <c r="E17" s="2">
        <f>Tabela2256789101112131415[[#This Row],[PRODUZIDAS]]*VLOOKUP(Tabela2256789101112131415[[#This Row],[SKU]],Tabela24[#All],14,0)</f>
        <v>26.428985507246377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>
        <v>1</v>
      </c>
      <c r="E21" s="2">
        <f>Tabela2256789101112131415[[#This Row],[PRODUZIDAS]]*VLOOKUP(Tabela2256789101112131415[[#This Row],[SKU]],Tabela24[#All],14,0)</f>
        <v>0.27246376811594203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>
        <v>5</v>
      </c>
      <c r="E45" s="2">
        <f>Tabela2256789101112131415[[#This Row],[PRODUZIDAS]]*VLOOKUP(Tabela2256789101112131415[[#This Row],[SKU]],Tabela24[#All],14,0)</f>
        <v>1.2876712328767124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>
        <v>2</v>
      </c>
      <c r="E47" s="2">
        <f>Tabela2256789101112131415[[#This Row],[PRODUZIDAS]]*VLOOKUP(Tabela2256789101112131415[[#This Row],[SKU]],Tabela24[#All],14,0)</f>
        <v>0.51506849315068493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>
        <v>10</v>
      </c>
      <c r="E50" s="2">
        <f>Tabela2256789101112131415[[#This Row],[PRODUZIDAS]]*VLOOKUP(Tabela2256789101112131415[[#This Row],[SKU]],Tabela24[#All],14,0)</f>
        <v>2.5753424657534247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8</v>
      </c>
      <c r="E54" s="2">
        <f>Tabela2256789101112131415[[#This Row],[PRODUZIDAS]]*VLOOKUP(Tabela2256789101112131415[[#This Row],[SKU]],Tabela24[#All],14,0)</f>
        <v>2.0602739726027397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>
        <v>9</v>
      </c>
      <c r="E56" s="2">
        <f>Tabela2256789101112131415[[#This Row],[PRODUZIDAS]]*VLOOKUP(Tabela2256789101112131415[[#This Row],[SKU]],Tabela24[#All],14,0)</f>
        <v>2.3178082191780822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>
        <v>3</v>
      </c>
      <c r="E61" s="2">
        <f>Tabela2256789101112131415[[#This Row],[PRODUZIDAS]]*VLOOKUP(Tabela2256789101112131415[[#This Row],[SKU]],Tabela24[#All],14,0)</f>
        <v>0.77260273972602733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>
        <v>30</v>
      </c>
      <c r="E69" s="2">
        <f>Tabela2256789101112131415[[#This Row],[PRODUZIDAS]]*VLOOKUP(Tabela2256789101112131415[[#This Row],[SKU]],Tabela24[#All],14,0)</f>
        <v>7.74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>
        <v>15</v>
      </c>
      <c r="E71" s="2">
        <f>Tabela2256789101112131415[[#This Row],[PRODUZIDAS]]*VLOOKUP(Tabela2256789101112131415[[#This Row],[SKU]],Tabela24[#All],14,0)</f>
        <v>3.87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>
        <v>19</v>
      </c>
      <c r="E75" s="2">
        <f>Tabela2256789101112131415[[#This Row],[PRODUZIDAS]]*VLOOKUP(Tabela2256789101112131415[[#This Row],[SKU]],Tabela24[#All],14,0)</f>
        <v>4.9020000000000001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229</v>
      </c>
      <c r="E77" s="2">
        <f>Tabela2256789101112131415[[#This Row],[PRODUZIDAS]]*VLOOKUP(Tabela2256789101112131415[[#This Row],[SKU]],Tabela24[#All],14,0)</f>
        <v>59.082000000000001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48</v>
      </c>
      <c r="E108" s="2">
        <f>Tabela2256789101112131415[[#This Row],[PRODUZIDAS]]*VLOOKUP(Tabela2256789101112131415[[#This Row],[SKU]],Tabela24[#All],14,0)</f>
        <v>12.364799999999999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36</v>
      </c>
      <c r="E110" s="2">
        <f>Tabela2256789101112131415[[#This Row],[PRODUZIDAS]]*VLOOKUP(Tabela2256789101112131415[[#This Row],[SKU]],Tabela24[#All],14,0)</f>
        <v>9.2736000000000001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>
        <v>1</v>
      </c>
      <c r="E113" s="2">
        <f>Tabela2256789101112131415[[#This Row],[PRODUZIDAS]]*VLOOKUP(Tabela2256789101112131415[[#This Row],[SKU]],Tabela24[#All],14,0)</f>
        <v>0.2576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63</v>
      </c>
      <c r="E192" s="2">
        <f>Tabela2256789101112131415[[#This Row],[PRODUZIDAS]]*VLOOKUP(Tabela2256789101112131415[[#This Row],[SKU]],Tabela24[#All],14,0)</f>
        <v>16.2288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13</v>
      </c>
      <c r="E569" s="2">
        <f>Tabela2256789101112131415[[#This Row],[PRODUZIDAS]]*VLOOKUP(Tabela2256789101112131415[[#This Row],[SKU]],Tabela24[#All],14,0)</f>
        <v>3.3496666666666663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23</v>
      </c>
      <c r="E593" s="2">
        <f>Tabela2256789101112131415[[#This Row],[PRODUZIDAS]]*VLOOKUP(Tabela2256789101112131415[[#This Row],[SKU]],Tabela24[#All],14,0)</f>
        <v>5.9274285714285719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>
        <v>40</v>
      </c>
      <c r="E640" s="2">
        <f>Tabela2256789101112131415[[#This Row],[PRODUZIDAS]]*VLOOKUP(Tabela2256789101112131415[[#This Row],[SKU]],Tabela24[#All],14,0)</f>
        <v>10.306666666666667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2025-06-09T14:07:00Z</dcterms:modified>
</cp:coreProperties>
</file>