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DFE2FDD1-C244-46A0-8102-A7A3233B572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<sst xmlns="http://schemas.openxmlformats.org/spreadsheetml/2006/main" count="26032" uniqueCount="1899">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</sst>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45811</v>
      </c>
      <c r="C2" s="31"/>
      <c r="D2" s="33">
        <f>SUM(Tabela15[VALOR])</f>
        <v>4204.8382180117524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207.86454440774628</v>
      </c>
      <c r="D7" s="26"/>
      <c r="E7" s="26">
        <f>Tabela15[[#This Row],[VALOR]]-Tabela15[[#This Row],[Custo Setor]]</f>
        <v>207.86454440774628</v>
      </c>
    </row>
    <row r="8" spans="2:5" x14ac:dyDescent="0.25">
      <c r="B8" t="s">
        <v>1883</v>
      </c>
      <c r="C8" s="21">
        <f t="array" ref="C8">'2 - CORTE VOIL'!G4</f>
        <v>120.31714634146341</v>
      </c>
      <c r="D8" s="26"/>
      <c r="E8" s="26">
        <f>Tabela15[[#This Row],[VALOR]]-Tabela15[[#This Row],[Custo Setor]]</f>
        <v>120.31714634146341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178.71778333333333</v>
      </c>
      <c r="D10" s="26"/>
      <c r="E10" s="26">
        <f>Tabela15[[#This Row],[VALOR]]-Tabela15[[#This Row],[Custo Setor]]</f>
        <v>178.71778333333333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404.39519373351487</v>
      </c>
      <c r="D13" s="26"/>
      <c r="E13" s="26">
        <f>Tabela15[[#This Row],[VALOR]]-Tabela15[[#This Row],[Custo Setor]]</f>
        <v>404.39519373351487</v>
      </c>
    </row>
    <row r="14" spans="2:5" x14ac:dyDescent="0.25">
      <c r="B14" t="s">
        <v>1889</v>
      </c>
      <c r="C14" s="21">
        <f>'8 - ACABAMENTO'!G4</f>
        <v>669.95067616778681</v>
      </c>
      <c r="D14" s="26"/>
      <c r="E14" s="26">
        <f>Tabela15[[#This Row],[VALOR]]-Tabela15[[#This Row],[Custo Setor]]</f>
        <v>669.95067616778681</v>
      </c>
    </row>
    <row r="15" spans="2:5" x14ac:dyDescent="0.25">
      <c r="B15" t="s">
        <v>1890</v>
      </c>
      <c r="C15" s="21">
        <f t="array" ref="C15">'9 - FURO'!G4</f>
        <v>531.77186301369852</v>
      </c>
      <c r="D15" s="26"/>
      <c r="E15" s="26">
        <f>Tabela15[[#This Row],[VALOR]]-Tabela15[[#This Row],[Custo Setor]]</f>
        <v>531.77186301369852</v>
      </c>
    </row>
    <row r="16" spans="2:5" x14ac:dyDescent="0.25">
      <c r="B16" t="s">
        <v>1891</v>
      </c>
      <c r="C16" s="21">
        <f t="array" ref="C16">'10 - ILHOS'!G4</f>
        <v>649.54171868884532</v>
      </c>
      <c r="D16" s="26"/>
      <c r="E16" s="26">
        <f>Tabela15[[#This Row],[VALOR]]-Tabela15[[#This Row],[Custo Setor]]</f>
        <v>649.54171868884532</v>
      </c>
    </row>
    <row r="17" spans="2:5" x14ac:dyDescent="0.25">
      <c r="B17" t="s">
        <v>1892</v>
      </c>
      <c r="C17" s="21">
        <f t="array" ref="C17">'11 - DOBRA'!G4</f>
        <v>1179.7477846298432</v>
      </c>
      <c r="D17" s="26"/>
      <c r="E17" s="26">
        <f>Tabela15[[#This Row],[VALOR]]-Tabela15[[#This Row],[Custo Setor]]</f>
        <v>1179.7477846298432</v>
      </c>
    </row>
    <row r="18" spans="2:5" x14ac:dyDescent="0.25">
      <c r="B18" t="s">
        <v>1893</v>
      </c>
      <c r="C18" s="21">
        <f t="array" ref="C18">'12 - EMBALAGEM'!G4</f>
        <v>262.5315076955207</v>
      </c>
      <c r="D18" s="26"/>
      <c r="E18" s="26">
        <f>Tabela15[[#This Row],[VALOR]]-Tabela15[[#This Row],[Custo Setor]]</f>
        <v>262.5315076955207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4204.8382180117524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45" workbookViewId="0">
      <selection activeCell="D361" sqref="D36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207.86454440774628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20</v>
      </c>
      <c r="E6" s="2">
        <f>Tabela2[[#This Row],[PRODUZIDAS]]*VLOOKUP(Tabela2[[#This Row],[SKU]],Tabela24[#All],3,0)</f>
        <v>6.8115942028985508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>
        <v>100</v>
      </c>
      <c r="E17" s="2">
        <f>Tabela2[[#This Row],[PRODUZIDAS]]*VLOOKUP(Tabela2[[#This Row],[SKU]],Tabela24[#All],3,0)</f>
        <v>47.681159420289852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42</v>
      </c>
      <c r="E24" s="2">
        <f>Tabela2[[#This Row],[PRODUZIDAS]]*VLOOKUP(Tabela2[[#This Row],[SKU]],Tabela24[#All],3,0)</f>
        <v>10.816438356164383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98</v>
      </c>
      <c r="E40" s="2">
        <f>Tabela2[[#This Row],[PRODUZIDAS]]*VLOOKUP(Tabela2[[#This Row],[SKU]],Tabela24[#All],3,0)</f>
        <v>26.500273972602734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>
        <v>8</v>
      </c>
      <c r="E47" s="2">
        <f>Tabela2[[#This Row],[PRODUZIDAS]]*VLOOKUP(Tabela2[[#This Row],[SKU]],Tabela24[#All],3,0)</f>
        <v>2.1632876712328764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>
        <v>10</v>
      </c>
      <c r="E51" s="2">
        <f>Tabela2[[#This Row],[PRODUZIDAS]]*VLOOKUP(Tabela2[[#This Row],[SKU]],Tabela24[#All],3,0)</f>
        <v>2.7041095890410953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24</v>
      </c>
      <c r="E54" s="2">
        <f>Tabela2[[#This Row],[PRODUZIDAS]]*VLOOKUP(Tabela2[[#This Row],[SKU]],Tabela24[#All],3,0)</f>
        <v>6.4898630136986295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10</v>
      </c>
      <c r="E66" s="2">
        <f>Tabela2[[#This Row],[PRODUZIDAS]]*VLOOKUP(Tabela2[[#This Row],[SKU]],Tabela24[#All],3,0)</f>
        <v>2.7089999999999996</v>
      </c>
    </row>
    <row r="67" spans="2:5" x14ac:dyDescent="0.25">
      <c r="B67" s="3" t="s">
        <v>124</v>
      </c>
      <c r="C67" s="3" t="s">
        <v>125</v>
      </c>
      <c r="D67" s="1">
        <v>2</v>
      </c>
      <c r="E67" s="2">
        <f>Tabela2[[#This Row],[PRODUZIDAS]]*VLOOKUP(Tabela2[[#This Row],[SKU]],Tabela24[#All],3,0)</f>
        <v>0.54179999999999995</v>
      </c>
    </row>
    <row r="68" spans="2:5" x14ac:dyDescent="0.25">
      <c r="B68" s="3" t="s">
        <v>126</v>
      </c>
      <c r="C68" s="3" t="s">
        <v>127</v>
      </c>
      <c r="D68" s="1">
        <v>48</v>
      </c>
      <c r="E68" s="2">
        <f>Tabela2[[#This Row],[PRODUZIDAS]]*VLOOKUP(Tabela2[[#This Row],[SKU]],Tabela24[#All],3,0)</f>
        <v>13.0032</v>
      </c>
    </row>
    <row r="69" spans="2:5" x14ac:dyDescent="0.25">
      <c r="B69" s="3" t="s">
        <v>128</v>
      </c>
      <c r="C69" s="3" t="s">
        <v>129</v>
      </c>
      <c r="D69" s="1">
        <v>2</v>
      </c>
      <c r="E69" s="2">
        <f>Tabela2[[#This Row],[PRODUZIDAS]]*VLOOKUP(Tabela2[[#This Row],[SKU]],Tabela24[#All],3,0)</f>
        <v>0.54179999999999995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Tabela2[[#This Row],[PRODUZIDAS]]*VLOOKUP(Tabela2[[#This Row],[SKU]],Tabela24[#All],3,0)</f>
        <v>0.54179999999999995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40</v>
      </c>
      <c r="E108" s="2">
        <f>Tabela2[[#This Row],[PRODUZIDAS]]*VLOOKUP(Tabela2[[#This Row],[SKU]],Tabela24[#All],3,0)</f>
        <v>6.1823999999999995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>
        <v>100</v>
      </c>
      <c r="E110" s="2">
        <f>Tabela2[[#This Row],[PRODUZIDAS]]*VLOOKUP(Tabela2[[#This Row],[SKU]],Tabela24[#All],3,0)</f>
        <v>15.455999999999998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>
        <v>40</v>
      </c>
      <c r="E342" s="2">
        <f>Tabela2[[#This Row],[PRODUZIDAS]]*VLOOKUP(Tabela2[[#This Row],[SKU]],Tabela24[#All],3,0)</f>
        <v>32.879999999999995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>
        <v>30</v>
      </c>
      <c r="E345" s="2">
        <f>Tabela2[[#This Row],[PRODUZIDAS]]*VLOOKUP(Tabela2[[#This Row],[SKU]],Tabela24[#All],3,0)</f>
        <v>24.659999999999997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>
        <v>10</v>
      </c>
      <c r="E361" s="2">
        <f>Tabela2[[#This Row],[PRODUZIDAS]]*VLOOKUP(Tabela2[[#This Row],[SKU]],Tabela24[#All],3,0)</f>
        <v>8.1818181818181799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69" workbookViewId="0">
      <selection activeCell="D187" sqref="D18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120.31714634146341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>
        <v>21.5</v>
      </c>
      <c r="E183" s="2">
        <f>Tabela225[[#This Row],[PRODUZIDAS]]*VLOOKUP(Tabela225[[#This Row],[SKU]],Tabela24[#All],4,0)</f>
        <v>24.942149999999998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>
        <v>68.5</v>
      </c>
      <c r="E186" s="2">
        <f>Tabela225[[#This Row],[PRODUZIDAS]]*VLOOKUP(Tabela225[[#This Row],[SKU]],Tabela24[#All],4,0)</f>
        <v>79.466849999999994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>
        <v>11</v>
      </c>
      <c r="E259" s="2">
        <f>Tabela225[[#This Row],[PRODUZIDAS]]*VLOOKUP(Tabela225[[#This Row],[SKU]],Tabela24[#All],4,0)</f>
        <v>15.908146341463416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05" workbookViewId="0">
      <selection activeCell="D131" sqref="D13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178.71778333333333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40</v>
      </c>
      <c r="E108" s="2">
        <f>Tabela22567[[#This Row],[PRODUZIDAS]]*VLOOKUP(Tabela22567[[#This Row],[SKU]],Tabela24[#All],6,0)</f>
        <v>46.367999999999995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16.5</v>
      </c>
      <c r="E110" s="2">
        <f>Tabela22567[[#This Row],[PRODUZIDAS]]*VLOOKUP(Tabela22567[[#This Row],[SKU]],Tabela24[#All],6,0)</f>
        <v>19.126799999999996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>
        <v>23.5</v>
      </c>
      <c r="E130" s="2">
        <f>Tabela22567[[#This Row],[PRODUZIDAS]]*VLOOKUP(Tabela22567[[#This Row],[SKU]],Tabela24[#All],6,0)</f>
        <v>30.275833333333335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53</v>
      </c>
      <c r="E183" s="2">
        <f>Tabela22567[[#This Row],[PRODUZIDAS]]*VLOOKUP(Tabela22567[[#This Row],[SKU]],Tabela24[#All],6,0)</f>
        <v>75.148700000000005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>
        <v>5.5</v>
      </c>
      <c r="E186" s="2">
        <f>Tabela22567[[#This Row],[PRODUZIDAS]]*VLOOKUP(Tabela22567[[#This Row],[SKU]],Tabela24[#All],6,0)</f>
        <v>7.7984500000000008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404.39519373351487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10.5</v>
      </c>
      <c r="E10" s="2">
        <f>Tabela225678910[[#This Row],[PRODUZIDAS]]*VLOOKUP(Tabela225678910[[#This Row],[SKU]],Tabela24[#All],9,0)</f>
        <v>4.2913043478260864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>
        <v>1</v>
      </c>
      <c r="E12" s="2">
        <f>Tabela225678910[[#This Row],[PRODUZIDAS]]*VLOOKUP(Tabela225678910[[#This Row],[SKU]],Tabela24[#All],9,0)</f>
        <v>0.40869565217391296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7.5</v>
      </c>
      <c r="E16" s="2">
        <f>Tabela225678910[[#This Row],[PRODUZIDAS]]*VLOOKUP(Tabela225678910[[#This Row],[SKU]],Tabela24[#All],9,0)</f>
        <v>3.0652173913043472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34</v>
      </c>
      <c r="E18" s="2">
        <f>Tabela225678910[[#This Row],[PRODUZIDAS]]*VLOOKUP(Tabela225678910[[#This Row],[SKU]],Tabela24[#All],9,0)</f>
        <v>13.895652173913041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>
        <v>23</v>
      </c>
      <c r="E26" s="2">
        <f>Tabela225678910[[#This Row],[PRODUZIDAS]]*VLOOKUP(Tabela225678910[[#This Row],[SKU]],Tabela24[#All],9,0)</f>
        <v>11.846575342465753</v>
      </c>
    </row>
    <row r="27" spans="2:5" x14ac:dyDescent="0.25">
      <c r="B27" s="3" t="s">
        <v>44</v>
      </c>
      <c r="C27" s="3" t="s">
        <v>45</v>
      </c>
      <c r="D27" s="1">
        <v>12.5</v>
      </c>
      <c r="E27" s="2">
        <f>Tabela225678910[[#This Row],[PRODUZIDAS]]*VLOOKUP(Tabela225678910[[#This Row],[SKU]],Tabela24[#All],9,0)</f>
        <v>6.4383561643835616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>
        <v>28.5</v>
      </c>
      <c r="E29" s="2">
        <f>Tabela225678910[[#This Row],[PRODUZIDAS]]*VLOOKUP(Tabela225678910[[#This Row],[SKU]],Tabela24[#All],9,0)</f>
        <v>14.67945205479452</v>
      </c>
    </row>
    <row r="30" spans="2:5" x14ac:dyDescent="0.25">
      <c r="B30" s="3" t="s">
        <v>50</v>
      </c>
      <c r="C30" s="3" t="s">
        <v>51</v>
      </c>
      <c r="D30" s="1">
        <v>10</v>
      </c>
      <c r="E30" s="2">
        <f>Tabela225678910[[#This Row],[PRODUZIDAS]]*VLOOKUP(Tabela225678910[[#This Row],[SKU]],Tabela24[#All],9,0)</f>
        <v>5.1506849315068495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>
        <v>2</v>
      </c>
      <c r="E37" s="2">
        <f>Tabela225678910[[#This Row],[PRODUZIDAS]]*VLOOKUP(Tabela225678910[[#This Row],[SKU]],Tabela24[#All],9,0)</f>
        <v>1.0301369863013699</v>
      </c>
    </row>
    <row r="38" spans="2:5" x14ac:dyDescent="0.25">
      <c r="B38" s="3" t="s">
        <v>66</v>
      </c>
      <c r="C38" s="3" t="s">
        <v>67</v>
      </c>
      <c r="D38" s="1">
        <v>30</v>
      </c>
      <c r="E38" s="2">
        <f>Tabela225678910[[#This Row],[PRODUZIDAS]]*VLOOKUP(Tabela225678910[[#This Row],[SKU]],Tabela24[#All],9,0)</f>
        <v>20.087671232876716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70</v>
      </c>
      <c r="E40" s="2">
        <f>Tabela225678910[[#This Row],[PRODUZIDAS]]*VLOOKUP(Tabela225678910[[#This Row],[SKU]],Tabela24[#All],9,0)</f>
        <v>46.871232876712334</v>
      </c>
    </row>
    <row r="41" spans="2:5" x14ac:dyDescent="0.25">
      <c r="B41" s="3" t="s">
        <v>72</v>
      </c>
      <c r="C41" s="3" t="s">
        <v>73</v>
      </c>
      <c r="D41" s="1">
        <v>10</v>
      </c>
      <c r="E41" s="2">
        <f>Tabela225678910[[#This Row],[PRODUZIDAS]]*VLOOKUP(Tabela225678910[[#This Row],[SKU]],Tabela24[#All],9,0)</f>
        <v>6.6958904109589046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>
        <v>10</v>
      </c>
      <c r="E43" s="2">
        <f>Tabela225678910[[#This Row],[PRODUZIDAS]]*VLOOKUP(Tabela225678910[[#This Row],[SKU]],Tabela24[#All],9,0)</f>
        <v>6.6958904109589046</v>
      </c>
    </row>
    <row r="44" spans="2:5" x14ac:dyDescent="0.25">
      <c r="B44" s="3" t="s">
        <v>78</v>
      </c>
      <c r="C44" s="3" t="s">
        <v>79</v>
      </c>
      <c r="D44" s="1">
        <v>25</v>
      </c>
      <c r="E44" s="2">
        <f>Tabela225678910[[#This Row],[PRODUZIDAS]]*VLOOKUP(Tabela225678910[[#This Row],[SKU]],Tabela24[#All],9,0)</f>
        <v>16.739726027397261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>
        <v>20</v>
      </c>
      <c r="E48" s="2">
        <f>Tabela225678910[[#This Row],[PRODUZIDAS]]*VLOOKUP(Tabela225678910[[#This Row],[SKU]],Tabela24[#All],9,0)</f>
        <v>13.391780821917809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>
        <v>23.5</v>
      </c>
      <c r="E51" s="2">
        <f>Tabela225678910[[#This Row],[PRODUZIDAS]]*VLOOKUP(Tabela225678910[[#This Row],[SKU]],Tabela24[#All],9,0)</f>
        <v>15.735342465753426</v>
      </c>
    </row>
    <row r="52" spans="2:5" x14ac:dyDescent="0.25">
      <c r="B52" s="3" t="s">
        <v>94</v>
      </c>
      <c r="C52" s="3" t="s">
        <v>95</v>
      </c>
      <c r="D52" s="1">
        <v>1.5</v>
      </c>
      <c r="E52" s="2">
        <f>Tabela225678910[[#This Row],[PRODUZIDAS]]*VLOOKUP(Tabela225678910[[#This Row],[SKU]],Tabela24[#All],9,0)</f>
        <v>1.0043835616438357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4</v>
      </c>
      <c r="E55" s="2">
        <f>Tabela225678910[[#This Row],[PRODUZIDAS]]*VLOOKUP(Tabela225678910[[#This Row],[SKU]],Tabela24[#All],9,0)</f>
        <v>2.6783561643835618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2</v>
      </c>
      <c r="E58" s="2">
        <f>Tabela225678910[[#This Row],[PRODUZIDAS]]*VLOOKUP(Tabela225678910[[#This Row],[SKU]],Tabela24[#All],9,0)</f>
        <v>1.3391780821917809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>
        <v>5</v>
      </c>
      <c r="E65" s="2">
        <f>Tabela225678910[[#This Row],[PRODUZIDAS]]*VLOOKUP(Tabela225678910[[#This Row],[SKU]],Tabela24[#All],9,0)</f>
        <v>3.3479452054794523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Tabela225678910[[#This Row],[PRODUZIDAS]]*VLOOKUP(Tabela225678910[[#This Row],[SKU]],Tabela24[#All],9,0)</f>
        <v>2.9411999999999994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91</v>
      </c>
      <c r="E68" s="2">
        <f>Tabela225678910[[#This Row],[PRODUZIDAS]]*VLOOKUP(Tabela225678910[[#This Row],[SKU]],Tabela24[#All],9,0)</f>
        <v>66.912299999999988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>
        <v>33</v>
      </c>
      <c r="E71" s="2">
        <f>Tabela225678910[[#This Row],[PRODUZIDAS]]*VLOOKUP(Tabela225678910[[#This Row],[SKU]],Tabela24[#All],9,0)</f>
        <v>24.264899999999994</v>
      </c>
    </row>
    <row r="72" spans="2:5" x14ac:dyDescent="0.25">
      <c r="B72" s="3" t="s">
        <v>134</v>
      </c>
      <c r="C72" s="3" t="s">
        <v>135</v>
      </c>
      <c r="D72" s="1">
        <v>34</v>
      </c>
      <c r="E72" s="2">
        <f>Tabela225678910[[#This Row],[PRODUZIDAS]]*VLOOKUP(Tabela225678910[[#This Row],[SKU]],Tabela24[#All],9,0)</f>
        <v>25.000199999999996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30</v>
      </c>
      <c r="E74" s="2">
        <f>Tabela225678910[[#This Row],[PRODUZIDAS]]*VLOOKUP(Tabela225678910[[#This Row],[SKU]],Tabela24[#All],9,0)</f>
        <v>22.058999999999994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>
        <v>21.5</v>
      </c>
      <c r="E79" s="2">
        <f>Tabela225678910[[#This Row],[PRODUZIDAS]]*VLOOKUP(Tabela225678910[[#This Row],[SKU]],Tabela24[#All],9,0)</f>
        <v>15.808949999999996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>
        <v>5.5</v>
      </c>
      <c r="E83" s="2">
        <f>Tabela225678910[[#This Row],[PRODUZIDAS]]*VLOOKUP(Tabela225678910[[#This Row],[SKU]],Tabela24[#All],9,0)</f>
        <v>4.0441499999999992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>
        <v>11</v>
      </c>
      <c r="E93" s="2">
        <f>Tabela225678910[[#This Row],[PRODUZIDAS]]*VLOOKUP(Tabela225678910[[#This Row],[SKU]],Tabela24[#All],9,0)</f>
        <v>8.0882999999999985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Tabela225678910[[#This Row],[PRODUZIDAS]]*VLOOKUP(Tabela225678910[[#This Row],[SKU]],Tabela24[#All],9,0)</f>
        <v>1.4705999999999997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>
        <v>20</v>
      </c>
      <c r="E98" s="2">
        <f>Tabela225678910[[#This Row],[PRODUZIDAS]]*VLOOKUP(Tabela225678910[[#This Row],[SKU]],Tabela24[#All],9,0)</f>
        <v>14.705999999999996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>
        <v>3</v>
      </c>
      <c r="E100" s="2">
        <f>Tabela225678910[[#This Row],[PRODUZIDAS]]*VLOOKUP(Tabela225678910[[#This Row],[SKU]],Tabela24[#All],9,0)</f>
        <v>2.2058999999999997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>
        <v>0.5</v>
      </c>
      <c r="E107" s="2">
        <f>Tabela225678910[[#This Row],[PRODUZIDAS]]*VLOOKUP(Tabela225678910[[#This Row],[SKU]],Tabela24[#All],9,0)</f>
        <v>0.36764999999999992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20.5</v>
      </c>
      <c r="E146" s="2">
        <f>Tabela225678910[[#This Row],[PRODUZIDAS]]*VLOOKUP(Tabela225678910[[#This Row],[SKU]],Tabela24[#All],9,0)</f>
        <v>21.132571428571431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669.95067616778681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33.5</v>
      </c>
      <c r="E18" s="2">
        <f>Tabela22567891011[[#This Row],[PRODUZIDAS]]*VLOOKUP(Tabela22567891011[[#This Row],[SKU]],Tabela24[#All],10,0)</f>
        <v>13.691304347826085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>
        <v>68.5</v>
      </c>
      <c r="E25" s="2">
        <f>Tabela22567891011[[#This Row],[PRODUZIDAS]]*VLOOKUP(Tabela22567891011[[#This Row],[SKU]],Tabela24[#All],10,0)</f>
        <v>44.102739726027401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>
        <v>25</v>
      </c>
      <c r="E29" s="2">
        <f>Tabela22567891011[[#This Row],[PRODUZIDAS]]*VLOOKUP(Tabela22567891011[[#This Row],[SKU]],Tabela24[#All],10,0)</f>
        <v>16.095890410958905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>
        <v>31.5</v>
      </c>
      <c r="E31" s="2">
        <f>Tabela22567891011[[#This Row],[PRODUZIDAS]]*VLOOKUP(Tabela22567891011[[#This Row],[SKU]],Tabela24[#All],10,0)</f>
        <v>20.280821917808218</v>
      </c>
    </row>
    <row r="32" spans="2:5" x14ac:dyDescent="0.25">
      <c r="B32" s="3" t="s">
        <v>54</v>
      </c>
      <c r="C32" s="3" t="s">
        <v>55</v>
      </c>
      <c r="D32" s="1">
        <v>37.5</v>
      </c>
      <c r="E32" s="2">
        <f>Tabela22567891011[[#This Row],[PRODUZIDAS]]*VLOOKUP(Tabela22567891011[[#This Row],[SKU]],Tabela24[#All],10,0)</f>
        <v>24.143835616438356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>
        <v>45</v>
      </c>
      <c r="E34" s="2">
        <f>Tabela22567891011[[#This Row],[PRODUZIDAS]]*VLOOKUP(Tabela22567891011[[#This Row],[SKU]],Tabela24[#All],10,0)</f>
        <v>28.972602739726028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>
        <v>6.5</v>
      </c>
      <c r="E43" s="2">
        <f>Tabela22567891011[[#This Row],[PRODUZIDAS]]*VLOOKUP(Tabela22567891011[[#This Row],[SKU]],Tabela24[#All],10,0)</f>
        <v>4.7708219178082185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>
        <v>22.5</v>
      </c>
      <c r="E45" s="2">
        <f>Tabela22567891011[[#This Row],[PRODUZIDAS]]*VLOOKUP(Tabela22567891011[[#This Row],[SKU]],Tabela24[#All],10,0)</f>
        <v>16.514383561643832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>
        <v>10.5</v>
      </c>
      <c r="E48" s="2">
        <f>Tabela22567891011[[#This Row],[PRODUZIDAS]]*VLOOKUP(Tabela22567891011[[#This Row],[SKU]],Tabela24[#All],10,0)</f>
        <v>7.7067123287671215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22</v>
      </c>
      <c r="E54" s="2">
        <f>Tabela22567891011[[#This Row],[PRODUZIDAS]]*VLOOKUP(Tabela22567891011[[#This Row],[SKU]],Tabela24[#All],10,0)</f>
        <v>16.147397260273969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>
        <v>20</v>
      </c>
      <c r="E63" s="2">
        <f>Tabela22567891011[[#This Row],[PRODUZIDAS]]*VLOOKUP(Tabela22567891011[[#This Row],[SKU]],Tabela24[#All],10,0)</f>
        <v>14.679452054794517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Tabela22567891011[[#This Row],[PRODUZIDAS]]*VLOOKUP(Tabela22567891011[[#This Row],[SKU]],Tabela24[#All],10,0)</f>
        <v>39.989999999999995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>
        <v>25</v>
      </c>
      <c r="E71" s="2">
        <f>Tabela22567891011[[#This Row],[PRODUZIDAS]]*VLOOKUP(Tabela22567891011[[#This Row],[SKU]],Tabela24[#All],10,0)</f>
        <v>19.994999999999997</v>
      </c>
    </row>
    <row r="72" spans="2:5" x14ac:dyDescent="0.25">
      <c r="B72" s="3" t="s">
        <v>134</v>
      </c>
      <c r="C72" s="3" t="s">
        <v>135</v>
      </c>
      <c r="D72" s="1">
        <v>140</v>
      </c>
      <c r="E72" s="2">
        <f>Tabela22567891011[[#This Row],[PRODUZIDAS]]*VLOOKUP(Tabela22567891011[[#This Row],[SKU]],Tabela24[#All],10,0)</f>
        <v>111.97199999999998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191</v>
      </c>
      <c r="E74" s="2">
        <f>Tabela22567891011[[#This Row],[PRODUZIDAS]]*VLOOKUP(Tabela22567891011[[#This Row],[SKU]],Tabela24[#All],10,0)</f>
        <v>152.76179999999997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17</v>
      </c>
      <c r="E77" s="2">
        <f>Tabela22567891011[[#This Row],[PRODUZIDAS]]*VLOOKUP(Tabela22567891011[[#This Row],[SKU]],Tabela24[#All],10,0)</f>
        <v>13.596599999999997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Tabela22567891011[[#This Row],[PRODUZIDAS]]*VLOOKUP(Tabela22567891011[[#This Row],[SKU]],Tabela24[#All],10,0)</f>
        <v>1.5995999999999997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25</v>
      </c>
      <c r="E146" s="2">
        <f>Tabela22567891011[[#This Row],[PRODUZIDAS]]*VLOOKUP(Tabela22567891011[[#This Row],[SKU]],Tabela24[#All],10,0)</f>
        <v>28.992857142857144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51</v>
      </c>
      <c r="E231" s="2">
        <f>Tabela22567891011[[#This Row],[PRODUZIDAS]]*VLOOKUP(Tabela22567891011[[#This Row],[SKU]],Tabela24[#All],10,0)</f>
        <v>59.145428571428567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30</v>
      </c>
      <c r="E233" s="2">
        <f>Tabela22567891011[[#This Row],[PRODUZIDAS]]*VLOOKUP(Tabela22567891011[[#This Row],[SKU]],Tabela24[#All],10,0)</f>
        <v>34.791428571428568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4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531.77186301369852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>
        <v>68.5</v>
      </c>
      <c r="E25" s="2">
        <f>Tabela2256789101112[[#This Row],[PRODUZIDAS]]*VLOOKUP(Tabela2256789101112[[#This Row],[SKU]],Tabela24[#All],11,0)</f>
        <v>52.923287671232863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>
        <v>31.5</v>
      </c>
      <c r="E31" s="2">
        <f>Tabela2256789101112[[#This Row],[PRODUZIDAS]]*VLOOKUP(Tabela2256789101112[[#This Row],[SKU]],Tabela24[#All],11,0)</f>
        <v>24.336986301369858</v>
      </c>
    </row>
    <row r="32" spans="2:5" x14ac:dyDescent="0.25">
      <c r="B32" s="3" t="s">
        <v>54</v>
      </c>
      <c r="C32" s="3" t="s">
        <v>55</v>
      </c>
      <c r="D32" s="1">
        <v>37.5</v>
      </c>
      <c r="E32" s="2">
        <f>Tabela2256789101112[[#This Row],[PRODUZIDAS]]*VLOOKUP(Tabela2256789101112[[#This Row],[SKU]],Tabela24[#All],11,0)</f>
        <v>28.972602739726021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>
        <v>17.5</v>
      </c>
      <c r="E34" s="2">
        <f>Tabela2256789101112[[#This Row],[PRODUZIDAS]]*VLOOKUP(Tabela2256789101112[[#This Row],[SKU]],Tabela24[#All],11,0)</f>
        <v>13.520547945205477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>
        <v>42</v>
      </c>
      <c r="E45" s="2">
        <f>Tabela2256789101112[[#This Row],[PRODUZIDAS]]*VLOOKUP(Tabela2256789101112[[#This Row],[SKU]],Tabela24[#All],11,0)</f>
        <v>24.336986301369858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18</v>
      </c>
      <c r="E48" s="2">
        <f>Tabela2256789101112[[#This Row],[PRODUZIDAS]]*VLOOKUP(Tabela2256789101112[[#This Row],[SKU]],Tabela24[#All],11,0)</f>
        <v>10.430136986301369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>
        <v>34</v>
      </c>
      <c r="E53" s="2">
        <f>Tabela2256789101112[[#This Row],[PRODUZIDAS]]*VLOOKUP(Tabela2256789101112[[#This Row],[SKU]],Tabela24[#All],11,0)</f>
        <v>19.701369863013696</v>
      </c>
    </row>
    <row r="54" spans="2:5" x14ac:dyDescent="0.25">
      <c r="B54" s="3" t="s">
        <v>98</v>
      </c>
      <c r="C54" s="3" t="s">
        <v>99</v>
      </c>
      <c r="D54" s="1">
        <v>22</v>
      </c>
      <c r="E54" s="2">
        <f>Tabela2256789101112[[#This Row],[PRODUZIDAS]]*VLOOKUP(Tabela2256789101112[[#This Row],[SKU]],Tabela24[#All],11,0)</f>
        <v>12.74794520547945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49</v>
      </c>
      <c r="E67" s="2">
        <f>Tabela2256789101112[[#This Row],[PRODUZIDAS]]*VLOOKUP(Tabela2256789101112[[#This Row],[SKU]],Tabela24[#All],11,0)</f>
        <v>41.086499999999994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>
        <v>0.5</v>
      </c>
      <c r="E73" s="2">
        <f>Tabela2256789101112[[#This Row],[PRODUZIDAS]]*VLOOKUP(Tabela2256789101112[[#This Row],[SKU]],Tabela24[#All],11,0)</f>
        <v>0.41924999999999996</v>
      </c>
    </row>
    <row r="74" spans="2:5" x14ac:dyDescent="0.25">
      <c r="B74" s="3" t="s">
        <v>138</v>
      </c>
      <c r="C74" s="3" t="s">
        <v>139</v>
      </c>
      <c r="D74" s="1">
        <v>133</v>
      </c>
      <c r="E74" s="2">
        <f>Tabela2256789101112[[#This Row],[PRODUZIDAS]]*VLOOKUP(Tabela2256789101112[[#This Row],[SKU]],Tabela24[#All],11,0)</f>
        <v>111.52049999999998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87.5</v>
      </c>
      <c r="E77" s="2">
        <f>Tabela2256789101112[[#This Row],[PRODUZIDAS]]*VLOOKUP(Tabela2256789101112[[#This Row],[SKU]],Tabela24[#All],11,0)</f>
        <v>73.368749999999991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Tabela2256789101112[[#This Row],[PRODUZIDAS]]*VLOOKUP(Tabela2256789101112[[#This Row],[SKU]],Tabela24[#All],11,0)</f>
        <v>1.6769999999999998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50</v>
      </c>
      <c r="E108" s="2">
        <f>Tabela2256789101112[[#This Row],[PRODUZIDAS]]*VLOOKUP(Tabela2256789101112[[#This Row],[SKU]],Tabela24[#All],11,0)</f>
        <v>32.844000000000001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80</v>
      </c>
      <c r="E144" s="2">
        <f>Tabela2256789101112[[#This Row],[PRODUZIDAS]]*VLOOKUP(Tabela2256789101112[[#This Row],[SKU]],Tabela24[#All],11,0)</f>
        <v>61.851428571428571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18.5</v>
      </c>
      <c r="E146" s="2">
        <f>Tabela2256789101112[[#This Row],[PRODUZIDAS]]*VLOOKUP(Tabela2256789101112[[#This Row],[SKU]],Tabela24[#All],11,0)</f>
        <v>14.303142857142857</v>
      </c>
    </row>
    <row r="147" spans="2:5" x14ac:dyDescent="0.25">
      <c r="B147" s="3" t="s">
        <v>284</v>
      </c>
      <c r="C147" s="3" t="s">
        <v>285</v>
      </c>
      <c r="D147" s="1">
        <v>10</v>
      </c>
      <c r="E147" s="2">
        <f>Tabela2256789101112[[#This Row],[PRODUZIDAS]]*VLOOKUP(Tabela2256789101112[[#This Row],[SKU]],Tabela24[#All],11,0)</f>
        <v>7.7314285714285713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649.54171868884532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>
        <v>15</v>
      </c>
      <c r="E47" s="2">
        <f>Tabela225678910111213[[#This Row],[PRODUZIDAS]]*VLOOKUP(Tabela225678910111213[[#This Row],[SKU]],Tabela24[#All],12,0)</f>
        <v>15.452054794520548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>
        <v>54.5</v>
      </c>
      <c r="E49" s="2">
        <f>Tabela225678910111213[[#This Row],[PRODUZIDAS]]*VLOOKUP(Tabela225678910111213[[#This Row],[SKU]],Tabela24[#All],12,0)</f>
        <v>56.142465753424659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22</v>
      </c>
      <c r="E54" s="2">
        <f>Tabela225678910111213[[#This Row],[PRODUZIDAS]]*VLOOKUP(Tabela225678910111213[[#This Row],[SKU]],Tabela24[#All],12,0)</f>
        <v>22.663013698630138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>
        <v>35.5</v>
      </c>
      <c r="E63" s="2">
        <f>Tabela225678910111213[[#This Row],[PRODUZIDAS]]*VLOOKUP(Tabela225678910111213[[#This Row],[SKU]],Tabela24[#All],12,0)</f>
        <v>36.56986301369863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Tabela225678910111213[[#This Row],[PRODUZIDAS]]*VLOOKUP(Tabela225678910111213[[#This Row],[SKU]],Tabela24[#All],12,0)</f>
        <v>21.929999999999996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Tabela225678910111213[[#This Row],[PRODUZIDAS]]*VLOOKUP(Tabela225678910111213[[#This Row],[SKU]],Tabela24[#All],12,0)</f>
        <v>2.1929999999999996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50</v>
      </c>
      <c r="E110" s="2">
        <f>Tabela225678910111213[[#This Row],[PRODUZIDAS]]*VLOOKUP(Tabela225678910111213[[#This Row],[SKU]],Tabela24[#All],12,0)</f>
        <v>54.739999999999988</v>
      </c>
    </row>
    <row r="111" spans="2:5" x14ac:dyDescent="0.25">
      <c r="B111" s="3" t="s">
        <v>212</v>
      </c>
      <c r="C111" s="3" t="s">
        <v>213</v>
      </c>
      <c r="D111" s="1">
        <v>25.5</v>
      </c>
      <c r="E111" s="2">
        <f>Tabela225678910111213[[#This Row],[PRODUZIDAS]]*VLOOKUP(Tabela225678910111213[[#This Row],[SKU]],Tabela24[#All],12,0)</f>
        <v>27.917399999999994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12.5</v>
      </c>
      <c r="E113" s="2">
        <f>Tabela225678910111213[[#This Row],[PRODUZIDAS]]*VLOOKUP(Tabela225678910111213[[#This Row],[SKU]],Tabela24[#All],12,0)</f>
        <v>13.684999999999997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>
        <v>93.5</v>
      </c>
      <c r="E128" s="2">
        <f>Tabela225678910111213[[#This Row],[PRODUZIDAS]]*VLOOKUP(Tabela225678910111213[[#This Row],[SKU]],Tabela24[#All],12,0)</f>
        <v>84.32141666666665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115</v>
      </c>
      <c r="E146" s="2">
        <f>Tabela225678910111213[[#This Row],[PRODUZIDAS]]*VLOOKUP(Tabela225678910111213[[#This Row],[SKU]],Tabela24[#All],12,0)</f>
        <v>125.95785714285714</v>
      </c>
    </row>
    <row r="147" spans="2:5" x14ac:dyDescent="0.25">
      <c r="B147" s="3" t="s">
        <v>284</v>
      </c>
      <c r="C147" s="3" t="s">
        <v>285</v>
      </c>
      <c r="D147" s="1">
        <v>10</v>
      </c>
      <c r="E147" s="2">
        <f>Tabela225678910111213[[#This Row],[PRODUZIDAS]]*VLOOKUP(Tabela225678910111213[[#This Row],[SKU]],Tabela24[#All],12,0)</f>
        <v>10.952857142857141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>
        <v>9</v>
      </c>
      <c r="E182" s="2">
        <f>Tabela225678910111213[[#This Row],[PRODUZIDAS]]*VLOOKUP(Tabela225678910111213[[#This Row],[SKU]],Tabela24[#All],12,0)</f>
        <v>9.2808000000000028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16</v>
      </c>
      <c r="E200" s="2">
        <f>Tabela225678910111213[[#This Row],[PRODUZIDAS]]*VLOOKUP(Tabela225678910111213[[#This Row],[SKU]],Tabela24[#All],12,0)</f>
        <v>17.516799999999996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>
        <v>6.5</v>
      </c>
      <c r="E227" s="2">
        <f>Tabela225678910111213[[#This Row],[PRODUZIDAS]]*VLOOKUP(Tabela225678910111213[[#This Row],[SKU]],Tabela24[#All],12,0)</f>
        <v>7.1193571428571421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>
        <v>13</v>
      </c>
      <c r="E576" s="2">
        <f>Tabela225678910111213[[#This Row],[PRODUZIDAS]]*VLOOKUP(Tabela225678910111213[[#This Row],[SKU]],Tabela24[#All],12,0)</f>
        <v>11.723833333333332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79.5</v>
      </c>
      <c r="E627" s="2">
        <f>Tabela225678910111213[[#This Row],[PRODUZIDAS]]*VLOOKUP(Tabela225678910111213[[#This Row],[SKU]],Tabela24[#All],12,0)</f>
        <v>87.036599999999979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40.5</v>
      </c>
      <c r="E630" s="2">
        <f>Tabela225678910111213[[#This Row],[PRODUZIDAS]]*VLOOKUP(Tabela225678910111213[[#This Row],[SKU]],Tabela24[#All],12,0)</f>
        <v>44.339399999999991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1179.7477846298432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40</v>
      </c>
      <c r="E6" s="2">
        <f>Tabela22567891011121314[[#This Row],[PRODUZIDAS]]*VLOOKUP(Tabela22567891011121314[[#This Row],[SKU]],Tabela24[#All],13,0)</f>
        <v>49.043478260869563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46</v>
      </c>
      <c r="E24" s="2">
        <f>Tabela22567891011121314[[#This Row],[PRODUZIDAS]]*VLOOKUP(Tabela22567891011121314[[#This Row],[SKU]],Tabela24[#All],13,0)</f>
        <v>53.309589041095883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60</v>
      </c>
      <c r="E27" s="2">
        <f>Tabela22567891011121314[[#This Row],[PRODUZIDAS]]*VLOOKUP(Tabela22567891011121314[[#This Row],[SKU]],Tabela24[#All],13,0)</f>
        <v>69.534246575342451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30</v>
      </c>
      <c r="E30" s="2">
        <f>Tabela22567891011121314[[#This Row],[PRODUZIDAS]]*VLOOKUP(Tabela22567891011121314[[#This Row],[SKU]],Tabela24[#All],13,0)</f>
        <v>34.767123287671225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5</v>
      </c>
      <c r="E41" s="2">
        <f>Tabela22567891011121314[[#This Row],[PRODUZIDAS]]*VLOOKUP(Tabela22567891011121314[[#This Row],[SKU]],Tabela24[#All],13,0)</f>
        <v>5.7945205479452042</v>
      </c>
    </row>
    <row r="42" spans="2:5" x14ac:dyDescent="0.25">
      <c r="B42" s="3" t="s">
        <v>74</v>
      </c>
      <c r="C42" s="3" t="s">
        <v>75</v>
      </c>
      <c r="D42" s="1">
        <v>2</v>
      </c>
      <c r="E42" s="2">
        <f>Tabela22567891011121314[[#This Row],[PRODUZIDAS]]*VLOOKUP(Tabela22567891011121314[[#This Row],[SKU]],Tabela24[#All],13,0)</f>
        <v>2.3178082191780818</v>
      </c>
    </row>
    <row r="43" spans="2:5" x14ac:dyDescent="0.25">
      <c r="B43" s="3" t="s">
        <v>76</v>
      </c>
      <c r="C43" s="3" t="s">
        <v>77</v>
      </c>
      <c r="D43" s="1">
        <v>15</v>
      </c>
      <c r="E43" s="2">
        <f>Tabela22567891011121314[[#This Row],[PRODUZIDAS]]*VLOOKUP(Tabela22567891011121314[[#This Row],[SKU]],Tabela24[#All],13,0)</f>
        <v>17.383561643835613</v>
      </c>
    </row>
    <row r="44" spans="2:5" x14ac:dyDescent="0.25">
      <c r="B44" s="3" t="s">
        <v>78</v>
      </c>
      <c r="C44" s="3" t="s">
        <v>79</v>
      </c>
      <c r="D44" s="1">
        <v>1</v>
      </c>
      <c r="E44" s="2">
        <f>Tabela22567891011121314[[#This Row],[PRODUZIDAS]]*VLOOKUP(Tabela22567891011121314[[#This Row],[SKU]],Tabela24[#All],13,0)</f>
        <v>1.1589041095890409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>
        <v>15</v>
      </c>
      <c r="E47" s="2">
        <f>Tabela22567891011121314[[#This Row],[PRODUZIDAS]]*VLOOKUP(Tabela22567891011121314[[#This Row],[SKU]],Tabela24[#All],13,0)</f>
        <v>17.383561643835613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4</v>
      </c>
      <c r="E49" s="2">
        <f>Tabela22567891011121314[[#This Row],[PRODUZIDAS]]*VLOOKUP(Tabela22567891011121314[[#This Row],[SKU]],Tabela24[#All],13,0)</f>
        <v>4.6356164383561635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Tabela22567891011121314[[#This Row],[PRODUZIDAS]]*VLOOKUP(Tabela22567891011121314[[#This Row],[SKU]],Tabela24[#All],13,0)</f>
        <v>11.589041095890408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3</v>
      </c>
      <c r="E72" s="2">
        <f>Tabela22567891011121314[[#This Row],[PRODUZIDAS]]*VLOOKUP(Tabela22567891011121314[[#This Row],[SKU]],Tabela24[#All],13,0)</f>
        <v>3.4829999999999997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Tabela22567891011121314[[#This Row],[PRODUZIDAS]]*VLOOKUP(Tabela22567891011121314[[#This Row],[SKU]],Tabela24[#All],13,0)</f>
        <v>23.219999999999995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Tabela22567891011121314[[#This Row],[PRODUZIDAS]]*VLOOKUP(Tabela22567891011121314[[#This Row],[SKU]],Tabela24[#All],13,0)</f>
        <v>2.3219999999999996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59</v>
      </c>
      <c r="E108" s="2">
        <f>Tabela22567891011121314[[#This Row],[PRODUZIDAS]]*VLOOKUP(Tabela22567891011121314[[#This Row],[SKU]],Tabela24[#All],13,0)</f>
        <v>68.392799999999994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36</v>
      </c>
      <c r="E110" s="2">
        <f>Tabela22567891011121314[[#This Row],[PRODUZIDAS]]*VLOOKUP(Tabela22567891011121314[[#This Row],[SKU]],Tabela24[#All],13,0)</f>
        <v>41.731199999999994</v>
      </c>
    </row>
    <row r="111" spans="2:5" x14ac:dyDescent="0.25">
      <c r="B111" s="3" t="s">
        <v>212</v>
      </c>
      <c r="C111" s="3" t="s">
        <v>213</v>
      </c>
      <c r="D111" s="1">
        <v>81</v>
      </c>
      <c r="E111" s="2">
        <f>Tabela22567891011121314[[#This Row],[PRODUZIDAS]]*VLOOKUP(Tabela22567891011121314[[#This Row],[SKU]],Tabela24[#All],13,0)</f>
        <v>93.895199999999988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54</v>
      </c>
      <c r="E113" s="2">
        <f>Tabela22567891011121314[[#This Row],[PRODUZIDAS]]*VLOOKUP(Tabela22567891011121314[[#This Row],[SKU]],Tabela24[#All],13,0)</f>
        <v>62.596799999999988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>
        <v>35</v>
      </c>
      <c r="E128" s="2">
        <f>Tabela22567891011121314[[#This Row],[PRODUZIDAS]]*VLOOKUP(Tabela22567891011121314[[#This Row],[SKU]],Tabela24[#All],13,0)</f>
        <v>40.582499999999989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6</v>
      </c>
      <c r="E132" s="2">
        <f>Tabela22567891011121314[[#This Row],[PRODUZIDAS]]*VLOOKUP(Tabela22567891011121314[[#This Row],[SKU]],Tabela24[#All],13,0)</f>
        <v>6.956999999999999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17</v>
      </c>
      <c r="E146" s="2">
        <f>Tabela22567891011121314[[#This Row],[PRODUZIDAS]]*VLOOKUP(Tabela22567891011121314[[#This Row],[SKU]],Tabela24[#All],13,0)</f>
        <v>19.715142857142858</v>
      </c>
    </row>
    <row r="147" spans="2:5" x14ac:dyDescent="0.25">
      <c r="B147" s="3" t="s">
        <v>284</v>
      </c>
      <c r="C147" s="3" t="s">
        <v>285</v>
      </c>
      <c r="D147" s="1">
        <v>30</v>
      </c>
      <c r="E147" s="2">
        <f>Tabela22567891011121314[[#This Row],[PRODUZIDAS]]*VLOOKUP(Tabela22567891011121314[[#This Row],[SKU]],Tabela24[#All],13,0)</f>
        <v>34.791428571428568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22</v>
      </c>
      <c r="E150" s="2">
        <f>Tabela22567891011121314[[#This Row],[PRODUZIDAS]]*VLOOKUP(Tabela22567891011121314[[#This Row],[SKU]],Tabela24[#All],13,0)</f>
        <v>25.513714285714286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33</v>
      </c>
      <c r="E152" s="2">
        <f>Tabela22567891011121314[[#This Row],[PRODUZIDAS]]*VLOOKUP(Tabela22567891011121314[[#This Row],[SKU]],Tabela24[#All],13,0)</f>
        <v>38.270571428571429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>
        <v>2</v>
      </c>
      <c r="E186" s="2">
        <f>Tabela22567891011121314[[#This Row],[PRODUZIDAS]]*VLOOKUP(Tabela22567891011121314[[#This Row],[SKU]],Tabela24[#All],13,0)</f>
        <v>2.3201999999999998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64</v>
      </c>
      <c r="E192" s="2">
        <f>Tabela22567891011121314[[#This Row],[PRODUZIDAS]]*VLOOKUP(Tabela22567891011121314[[#This Row],[SKU]],Tabela24[#All],13,0)</f>
        <v>74.188799999999986</v>
      </c>
    </row>
    <row r="193" spans="2:5" x14ac:dyDescent="0.25">
      <c r="B193" s="3" t="s">
        <v>376</v>
      </c>
      <c r="C193" s="3" t="s">
        <v>377</v>
      </c>
      <c r="D193" s="1">
        <v>29</v>
      </c>
      <c r="E193" s="2">
        <f>Tabela22567891011121314[[#This Row],[PRODUZIDAS]]*VLOOKUP(Tabela22567891011121314[[#This Row],[SKU]],Tabela24[#All],13,0)</f>
        <v>33.616799999999991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61</v>
      </c>
      <c r="E200" s="2">
        <f>Tabela22567891011121314[[#This Row],[PRODUZIDAS]]*VLOOKUP(Tabela22567891011121314[[#This Row],[SKU]],Tabela24[#All],13,0)</f>
        <v>70.711199999999991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Tabela22567891011121314[[#This Row],[PRODUZIDAS]]*VLOOKUP(Tabela22567891011121314[[#This Row],[SKU]],Tabela24[#All],13,0)</f>
        <v>6.956999999999999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>
        <v>33</v>
      </c>
      <c r="E232" s="2">
        <f>Tabela22567891011121314[[#This Row],[PRODUZIDAS]]*VLOOKUP(Tabela22567891011121314[[#This Row],[SKU]],Tabela24[#All],13,0)</f>
        <v>38.270571428571429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6</v>
      </c>
      <c r="E345" s="2">
        <f>Tabela22567891011121314[[#This Row],[PRODUZIDAS]]*VLOOKUP(Tabela22567891011121314[[#This Row],[SKU]],Tabela24[#All],13,0)</f>
        <v>5.7539999999999996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>
        <v>1</v>
      </c>
      <c r="E572" s="2">
        <f>Tabela22567891011121314[[#This Row],[PRODUZIDAS]]*VLOOKUP(Tabela22567891011121314[[#This Row],[SKU]],Tabela24[#All],13,0)</f>
        <v>1.1594999999999998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35</v>
      </c>
      <c r="E581" s="2">
        <f>Tabela22567891011121314[[#This Row],[PRODUZIDAS]]*VLOOKUP(Tabela22567891011121314[[#This Row],[SKU]],Tabela24[#All],13,0)</f>
        <v>40.582499999999989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>
        <v>26</v>
      </c>
      <c r="E588" s="2">
        <f>Tabela22567891011121314[[#This Row],[PRODUZIDAS]]*VLOOKUP(Tabela22567891011121314[[#This Row],[SKU]],Tabela24[#All],13,0)</f>
        <v>30.146999999999995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4</v>
      </c>
      <c r="E593" s="2">
        <f>Tabela22567891011121314[[#This Row],[PRODUZIDAS]]*VLOOKUP(Tabela22567891011121314[[#This Row],[SKU]],Tabela24[#All],13,0)</f>
        <v>4.6388571428571428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88</v>
      </c>
      <c r="E627" s="2">
        <f>Tabela22567891011121314[[#This Row],[PRODUZIDAS]]*VLOOKUP(Tabela22567891011121314[[#This Row],[SKU]],Tabela24[#All],13,0)</f>
        <v>102.00959999999998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18</v>
      </c>
      <c r="E640" s="2">
        <f>Tabela22567891011121314[[#This Row],[PRODUZIDAS]]*VLOOKUP(Tabela22567891011121314[[#This Row],[SKU]],Tabela24[#All],13,0)</f>
        <v>20.870999999999995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11</v>
      </c>
      <c r="E662" s="2">
        <f>Tabela22567891011121314[[#This Row],[PRODUZIDAS]]*VLOOKUP(Tabela22567891011121314[[#This Row],[SKU]],Tabela24[#All],13,0)</f>
        <v>12.756857142857143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>
        <v>2</v>
      </c>
      <c r="E772" s="2">
        <f>Tabela22567891011121314[[#This Row],[PRODUZIDAS]]*VLOOKUP(Tabela22567891011121314[[#This Row],[SKU]],Tabela24[#All],13,0)</f>
        <v>2.4659999999999993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>
        <v>4</v>
      </c>
      <c r="E790" s="2">
        <f>Tabela22567891011121314[[#This Row],[PRODUZIDAS]]*VLOOKUP(Tabela22567891011121314[[#This Row],[SKU]],Tabela24[#All],13,0)</f>
        <v>4.9090909090909092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262.5315076955207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40</v>
      </c>
      <c r="E6" s="2">
        <f>Tabela2256789101112131415[[#This Row],[PRODUZIDAS]]*VLOOKUP(Tabela2256789101112131415[[#This Row],[SKU]],Tabela24[#All],14,0)</f>
        <v>10.898550724637682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46</v>
      </c>
      <c r="E24" s="2">
        <f>Tabela2256789101112131415[[#This Row],[PRODUZIDAS]]*VLOOKUP(Tabela2256789101112131415[[#This Row],[SKU]],Tabela24[#All],14,0)</f>
        <v>11.846575342465753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60</v>
      </c>
      <c r="E27" s="2">
        <f>Tabela2256789101112131415[[#This Row],[PRODUZIDAS]]*VLOOKUP(Tabela2256789101112131415[[#This Row],[SKU]],Tabela24[#All],14,0)</f>
        <v>15.452054794520548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30</v>
      </c>
      <c r="E30" s="2">
        <f>Tabela2256789101112131415[[#This Row],[PRODUZIDAS]]*VLOOKUP(Tabela2256789101112131415[[#This Row],[SKU]],Tabela24[#All],14,0)</f>
        <v>7.7260273972602738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5</v>
      </c>
      <c r="E41" s="2">
        <f>Tabela2256789101112131415[[#This Row],[PRODUZIDAS]]*VLOOKUP(Tabela2256789101112131415[[#This Row],[SKU]],Tabela24[#All],14,0)</f>
        <v>1.2876712328767124</v>
      </c>
    </row>
    <row r="42" spans="2:5" x14ac:dyDescent="0.25">
      <c r="B42" s="3" t="s">
        <v>74</v>
      </c>
      <c r="C42" s="3" t="s">
        <v>75</v>
      </c>
      <c r="D42" s="1">
        <v>2</v>
      </c>
      <c r="E42" s="2">
        <f>Tabela2256789101112131415[[#This Row],[PRODUZIDAS]]*VLOOKUP(Tabela2256789101112131415[[#This Row],[SKU]],Tabela24[#All],14,0)</f>
        <v>0.51506849315068493</v>
      </c>
    </row>
    <row r="43" spans="2:5" x14ac:dyDescent="0.25">
      <c r="B43" s="3" t="s">
        <v>76</v>
      </c>
      <c r="C43" s="3" t="s">
        <v>77</v>
      </c>
      <c r="D43" s="1">
        <v>15</v>
      </c>
      <c r="E43" s="2">
        <f>Tabela2256789101112131415[[#This Row],[PRODUZIDAS]]*VLOOKUP(Tabela2256789101112131415[[#This Row],[SKU]],Tabela24[#All],14,0)</f>
        <v>3.8630136986301369</v>
      </c>
    </row>
    <row r="44" spans="2:5" x14ac:dyDescent="0.25">
      <c r="B44" s="3" t="s">
        <v>78</v>
      </c>
      <c r="C44" s="3" t="s">
        <v>79</v>
      </c>
      <c r="D44" s="1">
        <v>1</v>
      </c>
      <c r="E44" s="2">
        <f>Tabela2256789101112131415[[#This Row],[PRODUZIDAS]]*VLOOKUP(Tabela2256789101112131415[[#This Row],[SKU]],Tabela24[#All],14,0)</f>
        <v>0.25753424657534246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>
        <v>15</v>
      </c>
      <c r="E47" s="2">
        <f>Tabela2256789101112131415[[#This Row],[PRODUZIDAS]]*VLOOKUP(Tabela2256789101112131415[[#This Row],[SKU]],Tabela24[#All],14,0)</f>
        <v>3.8630136986301369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4</v>
      </c>
      <c r="E49" s="2">
        <f>Tabela2256789101112131415[[#This Row],[PRODUZIDAS]]*VLOOKUP(Tabela2256789101112131415[[#This Row],[SKU]],Tabela24[#All],14,0)</f>
        <v>1.0301369863013699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Tabela2256789101112131415[[#This Row],[PRODUZIDAS]]*VLOOKUP(Tabela2256789101112131415[[#This Row],[SKU]],Tabela24[#All],14,0)</f>
        <v>2.5753424657534247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3</v>
      </c>
      <c r="E72" s="2">
        <f>Tabela2256789101112131415[[#This Row],[PRODUZIDAS]]*VLOOKUP(Tabela2256789101112131415[[#This Row],[SKU]],Tabela24[#All],14,0)</f>
        <v>0.77400000000000002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Tabela2256789101112131415[[#This Row],[PRODUZIDAS]]*VLOOKUP(Tabela2256789101112131415[[#This Row],[SKU]],Tabela24[#All],14,0)</f>
        <v>5.16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Tabela2256789101112131415[[#This Row],[PRODUZIDAS]]*VLOOKUP(Tabela2256789101112131415[[#This Row],[SKU]],Tabela24[#All],14,0)</f>
        <v>0.51600000000000001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59</v>
      </c>
      <c r="E108" s="2">
        <f>Tabela2256789101112131415[[#This Row],[PRODUZIDAS]]*VLOOKUP(Tabela2256789101112131415[[#This Row],[SKU]],Tabela24[#All],14,0)</f>
        <v>15.198399999999999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36</v>
      </c>
      <c r="E110" s="2">
        <f>Tabela2256789101112131415[[#This Row],[PRODUZIDAS]]*VLOOKUP(Tabela2256789101112131415[[#This Row],[SKU]],Tabela24[#All],14,0)</f>
        <v>9.2736000000000001</v>
      </c>
    </row>
    <row r="111" spans="2:5" x14ac:dyDescent="0.25">
      <c r="B111" s="3" t="s">
        <v>212</v>
      </c>
      <c r="C111" s="3" t="s">
        <v>213</v>
      </c>
      <c r="D111" s="1">
        <v>81</v>
      </c>
      <c r="E111" s="2">
        <f>Tabela2256789101112131415[[#This Row],[PRODUZIDAS]]*VLOOKUP(Tabela2256789101112131415[[#This Row],[SKU]],Tabela24[#All],14,0)</f>
        <v>20.865600000000001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54</v>
      </c>
      <c r="E113" s="2">
        <f>Tabela2256789101112131415[[#This Row],[PRODUZIDAS]]*VLOOKUP(Tabela2256789101112131415[[#This Row],[SKU]],Tabela24[#All],14,0)</f>
        <v>13.910399999999999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>
        <v>35</v>
      </c>
      <c r="E128" s="2">
        <f>Tabela2256789101112131415[[#This Row],[PRODUZIDAS]]*VLOOKUP(Tabela2256789101112131415[[#This Row],[SKU]],Tabela24[#All],14,0)</f>
        <v>9.0183333333333326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6</v>
      </c>
      <c r="E132" s="2">
        <f>Tabela2256789101112131415[[#This Row],[PRODUZIDAS]]*VLOOKUP(Tabela2256789101112131415[[#This Row],[SKU]],Tabela24[#All],14,0)</f>
        <v>1.5459999999999998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17</v>
      </c>
      <c r="E146" s="2">
        <f>Tabela2256789101112131415[[#This Row],[PRODUZIDAS]]*VLOOKUP(Tabela2256789101112131415[[#This Row],[SKU]],Tabela24[#All],14,0)</f>
        <v>4.3811428571428577</v>
      </c>
    </row>
    <row r="147" spans="2:5" x14ac:dyDescent="0.25">
      <c r="B147" s="3" t="s">
        <v>284</v>
      </c>
      <c r="C147" s="3" t="s">
        <v>285</v>
      </c>
      <c r="D147" s="1">
        <v>30</v>
      </c>
      <c r="E147" s="2">
        <f>Tabela2256789101112131415[[#This Row],[PRODUZIDAS]]*VLOOKUP(Tabela2256789101112131415[[#This Row],[SKU]],Tabela24[#All],14,0)</f>
        <v>7.7314285714285722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22</v>
      </c>
      <c r="E150" s="2">
        <f>Tabela2256789101112131415[[#This Row],[PRODUZIDAS]]*VLOOKUP(Tabela2256789101112131415[[#This Row],[SKU]],Tabela24[#All],14,0)</f>
        <v>5.6697142857142859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33</v>
      </c>
      <c r="E152" s="2">
        <f>Tabela2256789101112131415[[#This Row],[PRODUZIDAS]]*VLOOKUP(Tabela2256789101112131415[[#This Row],[SKU]],Tabela24[#All],14,0)</f>
        <v>8.5045714285714293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>
        <v>2</v>
      </c>
      <c r="E186" s="2">
        <f>Tabela2256789101112131415[[#This Row],[PRODUZIDAS]]*VLOOKUP(Tabela2256789101112131415[[#This Row],[SKU]],Tabela24[#All],14,0)</f>
        <v>0.51560000000000017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64</v>
      </c>
      <c r="E192" s="2">
        <f>Tabela2256789101112131415[[#This Row],[PRODUZIDAS]]*VLOOKUP(Tabela2256789101112131415[[#This Row],[SKU]],Tabela24[#All],14,0)</f>
        <v>16.4864</v>
      </c>
    </row>
    <row r="193" spans="2:5" x14ac:dyDescent="0.25">
      <c r="B193" s="3" t="s">
        <v>376</v>
      </c>
      <c r="C193" s="3" t="s">
        <v>377</v>
      </c>
      <c r="D193" s="1">
        <v>29</v>
      </c>
      <c r="E193" s="2">
        <f>Tabela2256789101112131415[[#This Row],[PRODUZIDAS]]*VLOOKUP(Tabela2256789101112131415[[#This Row],[SKU]],Tabela24[#All],14,0)</f>
        <v>7.4703999999999997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61</v>
      </c>
      <c r="E200" s="2">
        <f>Tabela2256789101112131415[[#This Row],[PRODUZIDAS]]*VLOOKUP(Tabela2256789101112131415[[#This Row],[SKU]],Tabela24[#All],14,0)</f>
        <v>15.7136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Tabela2256789101112131415[[#This Row],[PRODUZIDAS]]*VLOOKUP(Tabela2256789101112131415[[#This Row],[SKU]],Tabela24[#All],14,0)</f>
        <v>1.5459999999999998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>
        <v>33</v>
      </c>
      <c r="E232" s="2">
        <f>Tabela2256789101112131415[[#This Row],[PRODUZIDAS]]*VLOOKUP(Tabela2256789101112131415[[#This Row],[SKU]],Tabela24[#All],14,0)</f>
        <v>8.5045714285714293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6</v>
      </c>
      <c r="E345" s="2">
        <f>Tabela2256789101112131415[[#This Row],[PRODUZIDAS]]*VLOOKUP(Tabela2256789101112131415[[#This Row],[SKU]],Tabela24[#All],14,0)</f>
        <v>1.6439999999999997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>
        <v>1</v>
      </c>
      <c r="E572" s="2">
        <f>Tabela2256789101112131415[[#This Row],[PRODUZIDAS]]*VLOOKUP(Tabela2256789101112131415[[#This Row],[SKU]],Tabela24[#All],14,0)</f>
        <v>0.25766666666666665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35</v>
      </c>
      <c r="E581" s="2">
        <f>Tabela2256789101112131415[[#This Row],[PRODUZIDAS]]*VLOOKUP(Tabela2256789101112131415[[#This Row],[SKU]],Tabela24[#All],14,0)</f>
        <v>9.0183333333333326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>
        <v>26</v>
      </c>
      <c r="E588" s="2">
        <f>Tabela2256789101112131415[[#This Row],[PRODUZIDAS]]*VLOOKUP(Tabela2256789101112131415[[#This Row],[SKU]],Tabela24[#All],14,0)</f>
        <v>6.6993333333333327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4</v>
      </c>
      <c r="E593" s="2">
        <f>Tabela2256789101112131415[[#This Row],[PRODUZIDAS]]*VLOOKUP(Tabela2256789101112131415[[#This Row],[SKU]],Tabela24[#All],14,0)</f>
        <v>1.0308571428571429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88</v>
      </c>
      <c r="E627" s="2">
        <f>Tabela2256789101112131415[[#This Row],[PRODUZIDAS]]*VLOOKUP(Tabela2256789101112131415[[#This Row],[SKU]],Tabela24[#All],14,0)</f>
        <v>22.668800000000001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18</v>
      </c>
      <c r="E640" s="2">
        <f>Tabela2256789101112131415[[#This Row],[PRODUZIDAS]]*VLOOKUP(Tabela2256789101112131415[[#This Row],[SKU]],Tabela24[#All],14,0)</f>
        <v>4.6379999999999999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11</v>
      </c>
      <c r="E662" s="2">
        <f>Tabela2256789101112131415[[#This Row],[PRODUZIDAS]]*VLOOKUP(Tabela2256789101112131415[[#This Row],[SKU]],Tabela24[#All],14,0)</f>
        <v>2.834857142857143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>
        <v>2</v>
      </c>
      <c r="E772" s="2">
        <f>Tabela2256789101112131415[[#This Row],[PRODUZIDAS]]*VLOOKUP(Tabela2256789101112131415[[#This Row],[SKU]],Tabela24[#All],14,0)</f>
        <v>0.54799999999999993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>
        <v>4</v>
      </c>
      <c r="E790" s="2">
        <f>Tabela2256789101112131415[[#This Row],[PRODUZIDAS]]*VLOOKUP(Tabela2256789101112131415[[#This Row],[SKU]],Tabela24[#All],14,0)</f>
        <v>1.0909090909090908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2025-06-09T18:55:05Z</dcterms:modified>
</cp:coreProperties>
</file>