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6-2025\"/>
    </mc:Choice>
  </mc:AlternateContent>
  <xr:revisionPtr revIDLastSave="0" documentId="13_ncr:1_{F68946F4-E0DE-45CF-BE61-D78072618B9E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<sst xmlns="http://schemas.openxmlformats.org/spreadsheetml/2006/main" count="26031" uniqueCount="1900">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</sst>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alignment horizontal="center" vertical="bottom" textRotation="0" wrapText="0" indent="0" justifyLastLine="0" shrinkToFit="0" readingOrder="0"/>
    </dxf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Coluna1" dataDxfId="49"/>
    <tableColumn id="4" xr3:uid="{7C426AEE-378C-8940-A8EA-07BAAA2C5B55}" name="VALOR AGREGADO" dataDxfId="48">
      <calculatedColumnFormula>Tabela225678910[[#This Row],[Coluna1]]*VLOOKUP(Tabela225678910[[#This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0"/>
    <tableColumn id="4" xr3:uid="{1F29BDFB-873B-CF42-AD92-0DB0B26880A7}" name="VALOR AGREGADO" dataDxfId="19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8" dataDxfId="16" headerRowBorderDxfId="17">
  <autoFilter ref="B2:P926" xr:uid="{127C81FF-E0BE-D54E-B785-0FCD18C638F7}"/>
  <tableColumns count="15">
    <tableColumn id="1" xr3:uid="{E24C1616-0CA9-9A47-8D7C-E797D6BA93E9}" name="SKU" dataDxfId="15"/>
    <tableColumn id="2" xr3:uid="{1A0E6A99-2E94-8442-8979-A25705D390EB}" name="DESCRIÇÃO" dataDxfId="14"/>
    <tableColumn id="17" xr3:uid="{F036B5D1-33D5-4748-A2F8-1B2F7244DCE7}" name="CORTE" dataDxfId="13" dataCellStyle="Moeda"/>
    <tableColumn id="19" xr3:uid="{18C5F512-17BC-A947-8E26-C09224B9570A}" name="CORTE VOIL (PIQUE+RASG)" dataDxfId="12" dataCellStyle="Moeda"/>
    <tableColumn id="20" xr3:uid="{399ABA11-B8D3-1942-BED9-77C06A1F346C}" name="BAINHA CONTINUA" dataDxfId="11" dataCellStyle="Moeda"/>
    <tableColumn id="21" xr3:uid="{5F4052BD-FB71-1A43-84C1-F2AAF7CCCB1D}" name="BARRADO" dataDxfId="10" dataCellStyle="Moeda"/>
    <tableColumn id="22" xr3:uid="{7CE309F9-9E7B-3142-8BFC-87D135676B8E}" name="EMENDA" dataDxfId="9" dataCellStyle="Moeda"/>
    <tableColumn id="23" xr3:uid="{32A5E250-63C2-4A44-85E7-BA8EA9B3E725}" name="OVERLOQUE" dataDxfId="8" dataCellStyle="Moeda"/>
    <tableColumn id="24" xr3:uid="{C380F133-7F19-5840-91E4-5588C8FA4177}" name="PALETEIRA" dataDxfId="7" dataCellStyle="Moeda"/>
    <tableColumn id="25" xr3:uid="{447DA143-4296-5946-9E70-DE2E705E5C9D}" name="ACABAMENTO" dataDxfId="6" dataCellStyle="Moeda"/>
    <tableColumn id="26" xr3:uid="{02C7F74D-0646-A54C-9BDF-5CC1D94B75D0}" name="FURO" dataDxfId="5" dataCellStyle="Moeda"/>
    <tableColumn id="27" xr3:uid="{174AC415-42EF-054E-BCF7-29BF87B4D60D}" name="ILHOS" dataDxfId="4" dataCellStyle="Moeda"/>
    <tableColumn id="28" xr3:uid="{23FF64C3-5087-AF4A-9C67-63ED767E89FC}" name="DOBRA" dataDxfId="3" dataCellStyle="Moeda"/>
    <tableColumn id="29" xr3:uid="{22600695-D8C7-3540-B7C4-EC184B8CABD6}" name="EMBALAGEM" dataDxfId="2" dataCellStyle="Moeda"/>
    <tableColumn id="15" xr3:uid="{B143F25B-0528-E24F-9431-B50CC7E4C75C}" name="TOTAL" dataDxfId="1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C1" sqref="C1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45812</v>
      </c>
      <c r="C2" s="31"/>
      <c r="D2" s="33">
        <f>SUM(Tabela15[VALOR])</f>
        <v>5057.8859362449803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769.2034506452253</v>
      </c>
      <c r="D7" s="26"/>
      <c r="E7" s="26">
        <f>Tabela15[[#This Row],[VALOR]]-Tabela15[[#This Row],[Custo Setor]]</f>
        <v>769.2034506452253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307.54945714285714</v>
      </c>
      <c r="D10" s="26"/>
      <c r="E10" s="26">
        <f>Tabela15[[#This Row],[VALOR]]-Tabela15[[#This Row],[Custo Setor]]</f>
        <v>307.54945714285714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38.778227272727271</v>
      </c>
      <c r="D12" s="26"/>
      <c r="E12" s="26">
        <f>Tabela15[[#This Row],[VALOR]]-Tabela15[[#This Row],[Custo Setor]]</f>
        <v>38.778227272727271</v>
      </c>
    </row>
    <row r="13" spans="2:5" x14ac:dyDescent="0.25">
      <c r="B13" t="s">
        <v>1888</v>
      </c>
      <c r="C13" s="21">
        <f t="array" ref="C13">'7 - PALETEIRA'!G4</f>
        <v>696.31255993711454</v>
      </c>
      <c r="D13" s="26"/>
      <c r="E13" s="26">
        <f>Tabela15[[#This Row],[VALOR]]-Tabela15[[#This Row],[Custo Setor]]</f>
        <v>696.31255993711454</v>
      </c>
    </row>
    <row r="14" spans="2:5" x14ac:dyDescent="0.25">
      <c r="B14" t="s">
        <v>1889</v>
      </c>
      <c r="C14" s="21">
        <f>'8 - ACABAMENTO'!G4</f>
        <v>837.33089458010727</v>
      </c>
      <c r="D14" s="26"/>
      <c r="E14" s="26">
        <f>Tabela15[[#This Row],[VALOR]]-Tabela15[[#This Row],[Custo Setor]]</f>
        <v>837.33089458010727</v>
      </c>
    </row>
    <row r="15" spans="2:5" x14ac:dyDescent="0.25">
      <c r="B15" t="s">
        <v>1890</v>
      </c>
      <c r="C15" s="21">
        <f t="array" ref="C15">'9 - FURO'!G4</f>
        <v>547.81264124989343</v>
      </c>
      <c r="D15" s="26"/>
      <c r="E15" s="26">
        <f>Tabela15[[#This Row],[VALOR]]-Tabela15[[#This Row],[Custo Setor]]</f>
        <v>547.81264124989343</v>
      </c>
    </row>
    <row r="16" spans="2:5" x14ac:dyDescent="0.25">
      <c r="B16" t="s">
        <v>1891</v>
      </c>
      <c r="C16" s="21">
        <f t="array" ref="C16">'10 - ILHOS'!G4</f>
        <v>584.30328511018456</v>
      </c>
      <c r="D16" s="26"/>
      <c r="E16" s="26">
        <f>Tabela15[[#This Row],[VALOR]]-Tabela15[[#This Row],[Custo Setor]]</f>
        <v>584.30328511018456</v>
      </c>
    </row>
    <row r="17" spans="2:5" x14ac:dyDescent="0.25">
      <c r="B17" t="s">
        <v>1892</v>
      </c>
      <c r="C17" s="21">
        <f t="array" ref="C17">'11 - DOBRA'!G4</f>
        <v>1044.4871620692586</v>
      </c>
      <c r="D17" s="26"/>
      <c r="E17" s="26">
        <f>Tabela15[[#This Row],[VALOR]]-Tabela15[[#This Row],[Custo Setor]]</f>
        <v>1044.4871620692586</v>
      </c>
    </row>
    <row r="18" spans="2:5" x14ac:dyDescent="0.25">
      <c r="B18" t="s">
        <v>1893</v>
      </c>
      <c r="C18" s="21">
        <f t="array" ref="C18">'12 - EMBALAGEM'!G4</f>
        <v>232.10825823761314</v>
      </c>
      <c r="D18" s="26"/>
      <c r="E18" s="26">
        <f>Tabela15[[#This Row],[VALOR]]-Tabela15[[#This Row],[Custo Setor]]</f>
        <v>232.10825823761314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5057.8859362449803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904" workbookViewId="0">
      <selection activeCell="D930" sqref="D930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769.2034506452253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>
        <v>1236</v>
      </c>
      <c r="E16" s="2">
        <f>Tabela2[[#This Row],[PRODUZIDAS]]*VLOOKUP(Tabela2[[#This Row],[SKU]],Tabela24[#All],3,0)</f>
        <v>589.33913043478265</v>
      </c>
    </row>
    <row r="17" spans="2:5" x14ac:dyDescent="0.25">
      <c r="B17" s="3" t="s">
        <v>24</v>
      </c>
      <c r="C17" s="3" t="s">
        <v>25</v>
      </c>
      <c r="D17" s="1">
        <v>200</v>
      </c>
      <c r="E17" s="2">
        <f>Tabela2[[#This Row],[PRODUZIDAS]]*VLOOKUP(Tabela2[[#This Row],[SKU]],Tabela24[#All],3,0)</f>
        <v>95.362318840579704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>
        <v>17</v>
      </c>
      <c r="E44" s="2">
        <f>Tabela2[[#This Row],[PRODUZIDAS]]*VLOOKUP(Tabela2[[#This Row],[SKU]],Tabela24[#All],3,0)</f>
        <v>4.5969863013698626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>
        <v>120</v>
      </c>
      <c r="E54" s="2">
        <f>Tabela2[[#This Row],[PRODUZIDAS]]*VLOOKUP(Tabela2[[#This Row],[SKU]],Tabela24[#All],3,0)</f>
        <v>32.449315068493142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>
        <v>6</v>
      </c>
      <c r="E147" s="2">
        <f>Tabela2[[#This Row],[PRODUZIDAS]]*VLOOKUP(Tabela2[[#This Row],[SKU]],Tabela24[#All],3,0)</f>
        <v>1.9328571428571431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>
        <v>1</v>
      </c>
      <c r="E150" s="2">
        <f>Tabela2[[#This Row],[PRODUZIDAS]]*VLOOKUP(Tabela2[[#This Row],[SKU]],Tabela24[#All],3,0)</f>
        <v>0.32214285714285718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>
        <v>1</v>
      </c>
      <c r="E182" s="2">
        <f>Tabela2[[#This Row],[PRODUZIDAS]]*VLOOKUP(Tabela2[[#This Row],[SKU]],Tabela24[#All],3,0)</f>
        <v>0.38669999999999999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>
        <v>18</v>
      </c>
      <c r="E321" s="2">
        <f>Tabela2[[#This Row],[PRODUZIDAS]]*VLOOKUP(Tabela2[[#This Row],[SKU]],Tabela24[#All],3,0)</f>
        <v>22.704000000000001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>
        <v>5</v>
      </c>
      <c r="E345" s="2">
        <f>Tabela2[[#This Row],[PRODUZIDAS]]*VLOOKUP(Tabela2[[#This Row],[SKU]],Tabela24[#All],3,0)</f>
        <v>4.1099999999999994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>
        <v>56</v>
      </c>
      <c r="E929" s="2">
        <f>Tabela2[[#This Row],[PRODUZIDAS]]*VLOOKUP(Tabela2[[#This Row],[SKU]],Tabela24[#All],3,0)</f>
        <v>18.000000000000004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16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307.54945714285714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>
        <v>26.5</v>
      </c>
      <c r="E183" s="2">
        <f>Tabela22567[[#This Row],[PRODUZIDAS]]*VLOOKUP(Tabela22567[[#This Row],[SKU]],Tabela24[#All],6,0)</f>
        <v>37.574350000000003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>
        <v>5</v>
      </c>
      <c r="E231" s="2">
        <f>Tabela22567[[#This Row],[PRODUZIDAS]]*VLOOKUP(Tabela22567[[#This Row],[SKU]],Tabela24[#All],6,0)</f>
        <v>6.4428571428571431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>
        <v>2.5</v>
      </c>
      <c r="E263" s="2">
        <f>Tabela22567[[#This Row],[PRODUZIDAS]]*VLOOKUP(Tabela22567[[#This Row],[SKU]],Tabela24[#All],6,0)</f>
        <v>3.5447500000000005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>
        <v>11.5</v>
      </c>
      <c r="E295" s="2">
        <f>Tabela22567[[#This Row],[PRODUZIDAS]]*VLOOKUP(Tabela22567[[#This Row],[SKU]],Tabela24[#All],6,0)</f>
        <v>19.602272727272727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>
        <v>10.5</v>
      </c>
      <c r="E312" s="2">
        <f>Tabela22567[[#This Row],[PRODUZIDAS]]*VLOOKUP(Tabela22567[[#This Row],[SKU]],Tabela24[#All],6,0)</f>
        <v>17.89772727272727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>
        <v>32.5</v>
      </c>
      <c r="E342" s="2">
        <f>Tabela22567[[#This Row],[PRODUZIDAS]]*VLOOKUP(Tabela22567[[#This Row],[SKU]],Tabela24[#All],6,0)</f>
        <v>55.656249999999993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>
        <v>5</v>
      </c>
      <c r="E345" s="2">
        <f>Tabela22567[[#This Row],[PRODUZIDAS]]*VLOOKUP(Tabela22567[[#This Row],[SKU]],Tabela24[#All],6,0)</f>
        <v>8.5624999999999982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>
        <v>42.5</v>
      </c>
      <c r="E510" s="2">
        <f>Tabela22567[[#This Row],[PRODUZIDAS]]*VLOOKUP(Tabela22567[[#This Row],[SKU]],Tabela24[#All],6,0)</f>
        <v>72.781249999999986</v>
      </c>
    </row>
    <row r="511" spans="2:5" x14ac:dyDescent="0.25">
      <c r="B511" s="3" t="s">
        <v>1012</v>
      </c>
      <c r="C511" s="3" t="s">
        <v>1013</v>
      </c>
      <c r="D511" s="1">
        <v>31</v>
      </c>
      <c r="E511" s="2">
        <f>Tabela22567[[#This Row],[PRODUZIDAS]]*VLOOKUP(Tabela22567[[#This Row],[SKU]],Tabela24[#All],6,0)</f>
        <v>53.087499999999991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>
        <v>56</v>
      </c>
      <c r="E929" s="2">
        <f>Tabela22567[[#This Row],[PRODUZIDAS]]*VLOOKUP(Tabela22567[[#This Row],[SKU]],Tabela24[#All],6,0)</f>
        <v>32.400000000000006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353" workbookViewId="0">
      <selection activeCell="D375" sqref="D37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38.778227272727271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>
        <v>1</v>
      </c>
      <c r="E327" s="2">
        <f>Tabela2256789[[#This Row],[PRODUZIDAS]]*VLOOKUP(Tabela2256789[[#This Row],[SKU]],Tabela24[#All],8,0)</f>
        <v>0.47299999999999992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>
        <v>77.5</v>
      </c>
      <c r="E342" s="2">
        <f>Tabela2256789[[#This Row],[PRODUZIDAS]]*VLOOKUP(Tabela2256789[[#This Row],[SKU]],Tabela24[#All],8,0)</f>
        <v>31.852499999999996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>
        <v>5</v>
      </c>
      <c r="E345" s="2">
        <f>Tabela2256789[[#This Row],[PRODUZIDAS]]*VLOOKUP(Tabela2256789[[#This Row],[SKU]],Tabela24[#All],8,0)</f>
        <v>2.0549999999999997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>
        <v>1</v>
      </c>
      <c r="E358" s="2">
        <f>Tabela2256789[[#This Row],[PRODUZIDAS]]*VLOOKUP(Tabela2256789[[#This Row],[SKU]],Tabela24[#All],8,0)</f>
        <v>0.47727272727272724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>
        <v>0.5</v>
      </c>
      <c r="E361" s="2">
        <f>Tabela2256789[[#This Row],[PRODUZIDAS]]*VLOOKUP(Tabela2256789[[#This Row],[SKU]],Tabela24[#All],8,0)</f>
        <v>0.23863636363636362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>
        <v>9</v>
      </c>
      <c r="E374" s="2">
        <f>Tabela2256789[[#This Row],[PRODUZIDAS]]*VLOOKUP(Tabela2256789[[#This Row],[SKU]],Tabela24[#All],8,0)</f>
        <v>3.6818181818181812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/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696.31255993711454</v>
      </c>
    </row>
    <row r="5" spans="2:9" x14ac:dyDescent="0.25">
      <c r="B5" s="3" t="s">
        <v>0</v>
      </c>
      <c r="C5" s="3" t="s">
        <v>1</v>
      </c>
      <c r="D5" s="3" t="s">
        <v>1899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Row],[Coluna1]]*VLOOKUP(Tabela225678910[[#This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Row],[Coluna1]]*VLOOKUP(Tabela225678910[[#This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Row],[Coluna1]]*VLOOKUP(Tabela225678910[[#This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Row],[Coluna1]]*VLOOKUP(Tabela225678910[[#This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Row],[Coluna1]]*VLOOKUP(Tabela225678910[[#This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Row],[Coluna1]]*VLOOKUP(Tabela225678910[[#This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Row],[Coluna1]]*VLOOKUP(Tabela225678910[[#This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Row],[Coluna1]]*VLOOKUP(Tabela225678910[[#This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Row],[Coluna1]]*VLOOKUP(Tabela225678910[[#This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Row],[Coluna1]]*VLOOKUP(Tabela225678910[[#This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>
        <v>380</v>
      </c>
      <c r="E16" s="2">
        <f>Tabela225678910[[#This Row],[Coluna1]]*VLOOKUP(Tabela225678910[[#This Row],[SKU]],Tabela24[#All],9,0)</f>
        <v>155.30434782608691</v>
      </c>
    </row>
    <row r="17" spans="2:5" x14ac:dyDescent="0.25">
      <c r="B17" s="3" t="s">
        <v>24</v>
      </c>
      <c r="C17" s="3" t="s">
        <v>25</v>
      </c>
      <c r="D17" s="1">
        <v>30</v>
      </c>
      <c r="E17" s="2">
        <f>Tabela225678910[[#This Row],[Coluna1]]*VLOOKUP(Tabela225678910[[#This Row],[SKU]],Tabela24[#All],9,0)</f>
        <v>12.260869565217389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Row],[Coluna1]]*VLOOKUP(Tabela225678910[[#This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Row],[Coluna1]]*VLOOKUP(Tabela225678910[[#This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Row],[Coluna1]]*VLOOKUP(Tabela225678910[[#This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Row],[Coluna1]]*VLOOKUP(Tabela225678910[[#This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Row],[Coluna1]]*VLOOKUP(Tabela225678910[[#This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Row],[Coluna1]]*VLOOKUP(Tabela225678910[[#This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Row],[Coluna1]]*VLOOKUP(Tabela225678910[[#This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Row],[Coluna1]]*VLOOKUP(Tabela225678910[[#This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>
        <v>10.5</v>
      </c>
      <c r="E26" s="2">
        <f>Tabela225678910[[#This Row],[Coluna1]]*VLOOKUP(Tabela225678910[[#This Row],[SKU]],Tabela24[#All],9,0)</f>
        <v>5.4082191780821915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Row],[Coluna1]]*VLOOKUP(Tabela225678910[[#This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Row],[Coluna1]]*VLOOKUP(Tabela225678910[[#This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Row],[Coluna1]]*VLOOKUP(Tabela225678910[[#This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Row],[Coluna1]]*VLOOKUP(Tabela225678910[[#This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Row],[Coluna1]]*VLOOKUP(Tabela225678910[[#This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Row],[Coluna1]]*VLOOKUP(Tabela225678910[[#This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Row],[Coluna1]]*VLOOKUP(Tabela225678910[[#This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Row],[Coluna1]]*VLOOKUP(Tabela225678910[[#This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Row],[Coluna1]]*VLOOKUP(Tabela225678910[[#This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Row],[Coluna1]]*VLOOKUP(Tabela225678910[[#This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Row],[Coluna1]]*VLOOKUP(Tabela225678910[[#This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Row],[Coluna1]]*VLOOKUP(Tabela225678910[[#This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Row],[Coluna1]]*VLOOKUP(Tabela225678910[[#This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>
        <v>80</v>
      </c>
      <c r="E40" s="2">
        <f>Tabela225678910[[#This Row],[Coluna1]]*VLOOKUP(Tabela225678910[[#This Row],[SKU]],Tabela24[#All],9,0)</f>
        <v>53.567123287671237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Row],[Coluna1]]*VLOOKUP(Tabela225678910[[#This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Row],[Coluna1]]*VLOOKUP(Tabela225678910[[#This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Row],[Coluna1]]*VLOOKUP(Tabela225678910[[#This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>
        <v>20</v>
      </c>
      <c r="E44" s="2">
        <f>Tabela225678910[[#This Row],[Coluna1]]*VLOOKUP(Tabela225678910[[#This Row],[SKU]],Tabela24[#All],9,0)</f>
        <v>13.391780821917809</v>
      </c>
    </row>
    <row r="45" spans="2:5" x14ac:dyDescent="0.25">
      <c r="B45" s="3" t="s">
        <v>80</v>
      </c>
      <c r="C45" s="3" t="s">
        <v>81</v>
      </c>
      <c r="D45" s="1">
        <v>25</v>
      </c>
      <c r="E45" s="2">
        <f>Tabela225678910[[#This Row],[Coluna1]]*VLOOKUP(Tabela225678910[[#This Row],[SKU]],Tabela24[#All],9,0)</f>
        <v>16.739726027397261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Row],[Coluna1]]*VLOOKUP(Tabela225678910[[#This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Row],[Coluna1]]*VLOOKUP(Tabela225678910[[#This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Row],[Coluna1]]*VLOOKUP(Tabela225678910[[#This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Row],[Coluna1]]*VLOOKUP(Tabela225678910[[#This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Row],[Coluna1]]*VLOOKUP(Tabela225678910[[#This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Row],[Coluna1]]*VLOOKUP(Tabela225678910[[#This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Row],[Coluna1]]*VLOOKUP(Tabela225678910[[#This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Row],[Coluna1]]*VLOOKUP(Tabela225678910[[#This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>
        <v>9</v>
      </c>
      <c r="E54" s="2">
        <f>Tabela225678910[[#This Row],[Coluna1]]*VLOOKUP(Tabela225678910[[#This Row],[SKU]],Tabela24[#All],9,0)</f>
        <v>6.0263013698630141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Row],[Coluna1]]*VLOOKUP(Tabela225678910[[#This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Row],[Coluna1]]*VLOOKUP(Tabela225678910[[#This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Row],[Coluna1]]*VLOOKUP(Tabela225678910[[#This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Row],[Coluna1]]*VLOOKUP(Tabela225678910[[#This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Row],[Coluna1]]*VLOOKUP(Tabela225678910[[#This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Row],[Coluna1]]*VLOOKUP(Tabela225678910[[#This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Row],[Coluna1]]*VLOOKUP(Tabela225678910[[#This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Row],[Coluna1]]*VLOOKUP(Tabela225678910[[#This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>
        <v>20</v>
      </c>
      <c r="E63" s="2">
        <f>Tabela225678910[[#This Row],[Coluna1]]*VLOOKUP(Tabela225678910[[#This Row],[SKU]],Tabela24[#All],9,0)</f>
        <v>13.391780821917809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Row],[Coluna1]]*VLOOKUP(Tabela225678910[[#This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Row],[Coluna1]]*VLOOKUP(Tabela225678910[[#This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Row],[Coluna1]]*VLOOKUP(Tabela225678910[[#This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Row],[Coluna1]]*VLOOKUP(Tabela225678910[[#This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>
        <v>195</v>
      </c>
      <c r="E68" s="2">
        <f>Tabela225678910[[#This Row],[Coluna1]]*VLOOKUP(Tabela225678910[[#This Row],[SKU]],Tabela24[#All],9,0)</f>
        <v>143.38349999999997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Row],[Coluna1]]*VLOOKUP(Tabela225678910[[#This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Row],[Coluna1]]*VLOOKUP(Tabela225678910[[#This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Row],[Coluna1]]*VLOOKUP(Tabela225678910[[#This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>
        <v>10</v>
      </c>
      <c r="E72" s="2">
        <f>Tabela225678910[[#This Row],[Coluna1]]*VLOOKUP(Tabela225678910[[#This Row],[SKU]],Tabela24[#All],9,0)</f>
        <v>7.352999999999998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Row],[Coluna1]]*VLOOKUP(Tabela225678910[[#This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Row],[Coluna1]]*VLOOKUP(Tabela225678910[[#This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>
        <v>24</v>
      </c>
      <c r="E75" s="2">
        <f>Tabela225678910[[#This Row],[Coluna1]]*VLOOKUP(Tabela225678910[[#This Row],[SKU]],Tabela24[#All],9,0)</f>
        <v>17.647199999999998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Row],[Coluna1]]*VLOOKUP(Tabela225678910[[#This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156</v>
      </c>
      <c r="E77" s="2">
        <f>Tabela225678910[[#This Row],[Coluna1]]*VLOOKUP(Tabela225678910[[#This Row],[SKU]],Tabela24[#All],9,0)</f>
        <v>114.70679999999997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Row],[Coluna1]]*VLOOKUP(Tabela225678910[[#This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Row],[Coluna1]]*VLOOKUP(Tabela225678910[[#This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Row],[Coluna1]]*VLOOKUP(Tabela225678910[[#This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Row],[Coluna1]]*VLOOKUP(Tabela225678910[[#This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Row],[Coluna1]]*VLOOKUP(Tabela225678910[[#This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Row],[Coluna1]]*VLOOKUP(Tabela225678910[[#This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Row],[Coluna1]]*VLOOKUP(Tabela225678910[[#This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Row],[Coluna1]]*VLOOKUP(Tabela225678910[[#This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Row],[Coluna1]]*VLOOKUP(Tabela225678910[[#This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Row],[Coluna1]]*VLOOKUP(Tabela225678910[[#This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Row],[Coluna1]]*VLOOKUP(Tabela225678910[[#This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Row],[Coluna1]]*VLOOKUP(Tabela225678910[[#This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Row],[Coluna1]]*VLOOKUP(Tabela225678910[[#This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Row],[Coluna1]]*VLOOKUP(Tabela225678910[[#This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Row],[Coluna1]]*VLOOKUP(Tabela225678910[[#This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Row],[Coluna1]]*VLOOKUP(Tabela225678910[[#This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Row],[Coluna1]]*VLOOKUP(Tabela225678910[[#This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Row],[Coluna1]]*VLOOKUP(Tabela225678910[[#This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>
        <v>11</v>
      </c>
      <c r="E96" s="2">
        <f>Tabela225678910[[#This Row],[Coluna1]]*VLOOKUP(Tabela225678910[[#This Row],[SKU]],Tabela24[#All],9,0)</f>
        <v>8.0882999999999985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Row],[Coluna1]]*VLOOKUP(Tabela225678910[[#This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Row],[Coluna1]]*VLOOKUP(Tabela225678910[[#This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Row],[Coluna1]]*VLOOKUP(Tabela225678910[[#This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>
        <v>5.5</v>
      </c>
      <c r="E100" s="2">
        <f>Tabela225678910[[#This Row],[Coluna1]]*VLOOKUP(Tabela225678910[[#This Row],[SKU]],Tabela24[#All],9,0)</f>
        <v>4.0441499999999992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Row],[Coluna1]]*VLOOKUP(Tabela225678910[[#This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Row],[Coluna1]]*VLOOKUP(Tabela225678910[[#This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Row],[Coluna1]]*VLOOKUP(Tabela225678910[[#This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Row],[Coluna1]]*VLOOKUP(Tabela225678910[[#This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Row],[Coluna1]]*VLOOKUP(Tabela225678910[[#This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Row],[Coluna1]]*VLOOKUP(Tabela225678910[[#This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Row],[Coluna1]]*VLOOKUP(Tabela225678910[[#This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Row],[Coluna1]]*VLOOKUP(Tabela225678910[[#This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Row],[Coluna1]]*VLOOKUP(Tabela225678910[[#This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Row],[Coluna1]]*VLOOKUP(Tabela225678910[[#This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Row],[Coluna1]]*VLOOKUP(Tabela225678910[[#This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Row],[Coluna1]]*VLOOKUP(Tabela225678910[[#This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Row],[Coluna1]]*VLOOKUP(Tabela225678910[[#This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Row],[Coluna1]]*VLOOKUP(Tabela225678910[[#This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Row],[Coluna1]]*VLOOKUP(Tabela225678910[[#This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Row],[Coluna1]]*VLOOKUP(Tabela225678910[[#This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Row],[Coluna1]]*VLOOKUP(Tabela225678910[[#This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Row],[Coluna1]]*VLOOKUP(Tabela225678910[[#This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Row],[Coluna1]]*VLOOKUP(Tabela225678910[[#This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Row],[Coluna1]]*VLOOKUP(Tabela225678910[[#This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Row],[Coluna1]]*VLOOKUP(Tabela225678910[[#This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Row],[Coluna1]]*VLOOKUP(Tabela225678910[[#This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Row],[Coluna1]]*VLOOKUP(Tabela225678910[[#This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Row],[Coluna1]]*VLOOKUP(Tabela225678910[[#This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Row],[Coluna1]]*VLOOKUP(Tabela225678910[[#This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Row],[Coluna1]]*VLOOKUP(Tabela225678910[[#This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Row],[Coluna1]]*VLOOKUP(Tabela225678910[[#This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Row],[Coluna1]]*VLOOKUP(Tabela225678910[[#This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Row],[Coluna1]]*VLOOKUP(Tabela225678910[[#This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Row],[Coluna1]]*VLOOKUP(Tabela225678910[[#This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Row],[Coluna1]]*VLOOKUP(Tabela225678910[[#This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Row],[Coluna1]]*VLOOKUP(Tabela225678910[[#This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Row],[Coluna1]]*VLOOKUP(Tabela225678910[[#This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Row],[Coluna1]]*VLOOKUP(Tabela225678910[[#This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Row],[Coluna1]]*VLOOKUP(Tabela225678910[[#This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Row],[Coluna1]]*VLOOKUP(Tabela225678910[[#This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Row],[Coluna1]]*VLOOKUP(Tabela225678910[[#This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Row],[Coluna1]]*VLOOKUP(Tabela225678910[[#This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Row],[Coluna1]]*VLOOKUP(Tabela225678910[[#This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Row],[Coluna1]]*VLOOKUP(Tabela225678910[[#This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Row],[Coluna1]]*VLOOKUP(Tabela225678910[[#This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Row],[Coluna1]]*VLOOKUP(Tabela225678910[[#This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Row],[Coluna1]]*VLOOKUP(Tabela225678910[[#This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Row],[Coluna1]]*VLOOKUP(Tabela225678910[[#This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Row],[Coluna1]]*VLOOKUP(Tabela225678910[[#This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Row],[Coluna1]]*VLOOKUP(Tabela225678910[[#This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Row],[Coluna1]]*VLOOKUP(Tabela225678910[[#This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Row],[Coluna1]]*VLOOKUP(Tabela225678910[[#This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Row],[Coluna1]]*VLOOKUP(Tabela225678910[[#This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Row],[Coluna1]]*VLOOKUP(Tabela225678910[[#This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Row],[Coluna1]]*VLOOKUP(Tabela225678910[[#This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Row],[Coluna1]]*VLOOKUP(Tabela225678910[[#This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Row],[Coluna1]]*VLOOKUP(Tabela225678910[[#This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Row],[Coluna1]]*VLOOKUP(Tabela225678910[[#This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Row],[Coluna1]]*VLOOKUP(Tabela225678910[[#This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Row],[Coluna1]]*VLOOKUP(Tabela225678910[[#This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Row],[Coluna1]]*VLOOKUP(Tabela225678910[[#This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Row],[Coluna1]]*VLOOKUP(Tabela225678910[[#This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Row],[Coluna1]]*VLOOKUP(Tabela225678910[[#This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Row],[Coluna1]]*VLOOKUP(Tabela225678910[[#This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Row],[Coluna1]]*VLOOKUP(Tabela225678910[[#This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Row],[Coluna1]]*VLOOKUP(Tabela225678910[[#This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Row],[Coluna1]]*VLOOKUP(Tabela225678910[[#This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Row],[Coluna1]]*VLOOKUP(Tabela225678910[[#This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Row],[Coluna1]]*VLOOKUP(Tabela225678910[[#This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Row],[Coluna1]]*VLOOKUP(Tabela225678910[[#This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Row],[Coluna1]]*VLOOKUP(Tabela225678910[[#This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Row],[Coluna1]]*VLOOKUP(Tabela225678910[[#This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Row],[Coluna1]]*VLOOKUP(Tabela225678910[[#This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Row],[Coluna1]]*VLOOKUP(Tabela225678910[[#This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Row],[Coluna1]]*VLOOKUP(Tabela225678910[[#This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Row],[Coluna1]]*VLOOKUP(Tabela225678910[[#This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Row],[Coluna1]]*VLOOKUP(Tabela225678910[[#This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Row],[Coluna1]]*VLOOKUP(Tabela225678910[[#This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Row],[Coluna1]]*VLOOKUP(Tabela225678910[[#This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Row],[Coluna1]]*VLOOKUP(Tabela225678910[[#This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Row],[Coluna1]]*VLOOKUP(Tabela225678910[[#This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Row],[Coluna1]]*VLOOKUP(Tabela225678910[[#This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Row],[Coluna1]]*VLOOKUP(Tabela225678910[[#This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Row],[Coluna1]]*VLOOKUP(Tabela225678910[[#This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Row],[Coluna1]]*VLOOKUP(Tabela225678910[[#This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Row],[Coluna1]]*VLOOKUP(Tabela225678910[[#This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Row],[Coluna1]]*VLOOKUP(Tabela225678910[[#This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Row],[Coluna1]]*VLOOKUP(Tabela225678910[[#This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Row],[Coluna1]]*VLOOKUP(Tabela225678910[[#This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Row],[Coluna1]]*VLOOKUP(Tabela225678910[[#This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Row],[Coluna1]]*VLOOKUP(Tabela225678910[[#This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Row],[Coluna1]]*VLOOKUP(Tabela225678910[[#This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Row],[Coluna1]]*VLOOKUP(Tabela225678910[[#This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Row],[Coluna1]]*VLOOKUP(Tabela225678910[[#This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Row],[Coluna1]]*VLOOKUP(Tabela225678910[[#This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Row],[Coluna1]]*VLOOKUP(Tabela225678910[[#This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Row],[Coluna1]]*VLOOKUP(Tabela225678910[[#This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Row],[Coluna1]]*VLOOKUP(Tabela225678910[[#This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Row],[Coluna1]]*VLOOKUP(Tabela225678910[[#This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Row],[Coluna1]]*VLOOKUP(Tabela225678910[[#This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Row],[Coluna1]]*VLOOKUP(Tabela225678910[[#This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Row],[Coluna1]]*VLOOKUP(Tabela225678910[[#This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Row],[Coluna1]]*VLOOKUP(Tabela225678910[[#This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>
        <v>3.5</v>
      </c>
      <c r="E200" s="2">
        <f>Tabela225678910[[#This Row],[Coluna1]]*VLOOKUP(Tabela225678910[[#This Row],[SKU]],Tabela24[#All],9,0)</f>
        <v>2.254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Row],[Coluna1]]*VLOOKUP(Tabela225678910[[#This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Row],[Coluna1]]*VLOOKUP(Tabela225678910[[#This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Row],[Coluna1]]*VLOOKUP(Tabela225678910[[#This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Row],[Coluna1]]*VLOOKUP(Tabela225678910[[#This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>
        <v>10</v>
      </c>
      <c r="E205" s="2">
        <f>Tabela225678910[[#This Row],[Coluna1]]*VLOOKUP(Tabela225678910[[#This Row],[SKU]],Tabela24[#All],9,0)</f>
        <v>9.6624999999999996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Row],[Coluna1]]*VLOOKUP(Tabela225678910[[#This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Row],[Coluna1]]*VLOOKUP(Tabela225678910[[#This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Row],[Coluna1]]*VLOOKUP(Tabela225678910[[#This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Row],[Coluna1]]*VLOOKUP(Tabela225678910[[#This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Row],[Coluna1]]*VLOOKUP(Tabela225678910[[#This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Row],[Coluna1]]*VLOOKUP(Tabela225678910[[#This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Row],[Coluna1]]*VLOOKUP(Tabela225678910[[#This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Row],[Coluna1]]*VLOOKUP(Tabela225678910[[#This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Row],[Coluna1]]*VLOOKUP(Tabela225678910[[#This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Row],[Coluna1]]*VLOOKUP(Tabela225678910[[#This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Row],[Coluna1]]*VLOOKUP(Tabela225678910[[#This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Row],[Coluna1]]*VLOOKUP(Tabela225678910[[#This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Row],[Coluna1]]*VLOOKUP(Tabela225678910[[#This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Row],[Coluna1]]*VLOOKUP(Tabela225678910[[#This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Row],[Coluna1]]*VLOOKUP(Tabela225678910[[#This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Row],[Coluna1]]*VLOOKUP(Tabela225678910[[#This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Row],[Coluna1]]*VLOOKUP(Tabela225678910[[#This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Row],[Coluna1]]*VLOOKUP(Tabela225678910[[#This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Row],[Coluna1]]*VLOOKUP(Tabela225678910[[#This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Row],[Coluna1]]*VLOOKUP(Tabela225678910[[#This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Row],[Coluna1]]*VLOOKUP(Tabela225678910[[#This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Row],[Coluna1]]*VLOOKUP(Tabela225678910[[#This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Row],[Coluna1]]*VLOOKUP(Tabela225678910[[#This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Row],[Coluna1]]*VLOOKUP(Tabela225678910[[#This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Row],[Coluna1]]*VLOOKUP(Tabela225678910[[#This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Row],[Coluna1]]*VLOOKUP(Tabela225678910[[#This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Row],[Coluna1]]*VLOOKUP(Tabela225678910[[#This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>
        <v>40</v>
      </c>
      <c r="E233" s="2">
        <f>Tabela225678910[[#This Row],[Coluna1]]*VLOOKUP(Tabela225678910[[#This Row],[SKU]],Tabela24[#All],9,0)</f>
        <v>41.234285714285718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Row],[Coluna1]]*VLOOKUP(Tabela225678910[[#This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Row],[Coluna1]]*VLOOKUP(Tabela225678910[[#This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Row],[Coluna1]]*VLOOKUP(Tabela225678910[[#This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Row],[Coluna1]]*VLOOKUP(Tabela225678910[[#This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Row],[Coluna1]]*VLOOKUP(Tabela225678910[[#This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Row],[Coluna1]]*VLOOKUP(Tabela225678910[[#This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Row],[Coluna1]]*VLOOKUP(Tabela225678910[[#This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Row],[Coluna1]]*VLOOKUP(Tabela225678910[[#This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Row],[Coluna1]]*VLOOKUP(Tabela225678910[[#This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Row],[Coluna1]]*VLOOKUP(Tabela225678910[[#This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Row],[Coluna1]]*VLOOKUP(Tabela225678910[[#This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Row],[Coluna1]]*VLOOKUP(Tabela225678910[[#This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Row],[Coluna1]]*VLOOKUP(Tabela225678910[[#This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Row],[Coluna1]]*VLOOKUP(Tabela225678910[[#This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Row],[Coluna1]]*VLOOKUP(Tabela225678910[[#This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Row],[Coluna1]]*VLOOKUP(Tabela225678910[[#This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Row],[Coluna1]]*VLOOKUP(Tabela225678910[[#This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Row],[Coluna1]]*VLOOKUP(Tabela225678910[[#This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Row],[Coluna1]]*VLOOKUP(Tabela225678910[[#This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Row],[Coluna1]]*VLOOKUP(Tabela225678910[[#This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Row],[Coluna1]]*VLOOKUP(Tabela225678910[[#This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Row],[Coluna1]]*VLOOKUP(Tabela225678910[[#This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Row],[Coluna1]]*VLOOKUP(Tabela225678910[[#This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Row],[Coluna1]]*VLOOKUP(Tabela225678910[[#This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Row],[Coluna1]]*VLOOKUP(Tabela225678910[[#This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Row],[Coluna1]]*VLOOKUP(Tabela225678910[[#This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Row],[Coluna1]]*VLOOKUP(Tabela225678910[[#This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Row],[Coluna1]]*VLOOKUP(Tabela225678910[[#This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Row],[Coluna1]]*VLOOKUP(Tabela225678910[[#This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Row],[Coluna1]]*VLOOKUP(Tabela225678910[[#This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Row],[Coluna1]]*VLOOKUP(Tabela225678910[[#This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Row],[Coluna1]]*VLOOKUP(Tabela225678910[[#This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Row],[Coluna1]]*VLOOKUP(Tabela225678910[[#This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Row],[Coluna1]]*VLOOKUP(Tabela225678910[[#This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Row],[Coluna1]]*VLOOKUP(Tabela225678910[[#This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Row],[Coluna1]]*VLOOKUP(Tabela225678910[[#This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Row],[Coluna1]]*VLOOKUP(Tabela225678910[[#This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Row],[Coluna1]]*VLOOKUP(Tabela225678910[[#This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Row],[Coluna1]]*VLOOKUP(Tabela225678910[[#This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Row],[Coluna1]]*VLOOKUP(Tabela225678910[[#This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Row],[Coluna1]]*VLOOKUP(Tabela225678910[[#This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Row],[Coluna1]]*VLOOKUP(Tabela225678910[[#This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Row],[Coluna1]]*VLOOKUP(Tabela225678910[[#This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Row],[Coluna1]]*VLOOKUP(Tabela225678910[[#This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Row],[Coluna1]]*VLOOKUP(Tabela225678910[[#This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Row],[Coluna1]]*VLOOKUP(Tabela225678910[[#This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Row],[Coluna1]]*VLOOKUP(Tabela225678910[[#This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Row],[Coluna1]]*VLOOKUP(Tabela225678910[[#This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Row],[Coluna1]]*VLOOKUP(Tabela225678910[[#This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Row],[Coluna1]]*VLOOKUP(Tabela225678910[[#This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Row],[Coluna1]]*VLOOKUP(Tabela225678910[[#This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Row],[Coluna1]]*VLOOKUP(Tabela225678910[[#This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Row],[Coluna1]]*VLOOKUP(Tabela225678910[[#This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Row],[Coluna1]]*VLOOKUP(Tabela225678910[[#This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Row],[Coluna1]]*VLOOKUP(Tabela225678910[[#This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Row],[Coluna1]]*VLOOKUP(Tabela225678910[[#This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Row],[Coluna1]]*VLOOKUP(Tabela225678910[[#This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Row],[Coluna1]]*VLOOKUP(Tabela225678910[[#This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Row],[Coluna1]]*VLOOKUP(Tabela225678910[[#This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Row],[Coluna1]]*VLOOKUP(Tabela225678910[[#This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Row],[Coluna1]]*VLOOKUP(Tabela225678910[[#This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Row],[Coluna1]]*VLOOKUP(Tabela225678910[[#This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Row],[Coluna1]]*VLOOKUP(Tabela225678910[[#This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Row],[Coluna1]]*VLOOKUP(Tabela225678910[[#This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Row],[Coluna1]]*VLOOKUP(Tabela225678910[[#This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Row],[Coluna1]]*VLOOKUP(Tabela225678910[[#This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Row],[Coluna1]]*VLOOKUP(Tabela225678910[[#This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Row],[Coluna1]]*VLOOKUP(Tabela225678910[[#This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Row],[Coluna1]]*VLOOKUP(Tabela225678910[[#This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Row],[Coluna1]]*VLOOKUP(Tabela225678910[[#This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Row],[Coluna1]]*VLOOKUP(Tabela225678910[[#This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Row],[Coluna1]]*VLOOKUP(Tabela225678910[[#This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Row],[Coluna1]]*VLOOKUP(Tabela225678910[[#This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Row],[Coluna1]]*VLOOKUP(Tabela225678910[[#This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Row],[Coluna1]]*VLOOKUP(Tabela225678910[[#This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Row],[Coluna1]]*VLOOKUP(Tabela225678910[[#This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Row],[Coluna1]]*VLOOKUP(Tabela225678910[[#This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Row],[Coluna1]]*VLOOKUP(Tabela225678910[[#This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Row],[Coluna1]]*VLOOKUP(Tabela225678910[[#This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Row],[Coluna1]]*VLOOKUP(Tabela225678910[[#This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Row],[Coluna1]]*VLOOKUP(Tabela225678910[[#This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Row],[Coluna1]]*VLOOKUP(Tabela225678910[[#This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Row],[Coluna1]]*VLOOKUP(Tabela225678910[[#This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Row],[Coluna1]]*VLOOKUP(Tabela225678910[[#This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Row],[Coluna1]]*VLOOKUP(Tabela225678910[[#This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Row],[Coluna1]]*VLOOKUP(Tabela225678910[[#This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Row],[Coluna1]]*VLOOKUP(Tabela225678910[[#This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Row],[Coluna1]]*VLOOKUP(Tabela225678910[[#This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Row],[Coluna1]]*VLOOKUP(Tabela225678910[[#This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Row],[Coluna1]]*VLOOKUP(Tabela225678910[[#This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Row],[Coluna1]]*VLOOKUP(Tabela225678910[[#This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Row],[Coluna1]]*VLOOKUP(Tabela225678910[[#This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Row],[Coluna1]]*VLOOKUP(Tabela225678910[[#This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Row],[Coluna1]]*VLOOKUP(Tabela225678910[[#This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Row],[Coluna1]]*VLOOKUP(Tabela225678910[[#This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Row],[Coluna1]]*VLOOKUP(Tabela225678910[[#This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Row],[Coluna1]]*VLOOKUP(Tabela225678910[[#This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Row],[Coluna1]]*VLOOKUP(Tabela225678910[[#This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Row],[Coluna1]]*VLOOKUP(Tabela225678910[[#This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Row],[Coluna1]]*VLOOKUP(Tabela225678910[[#This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Row],[Coluna1]]*VLOOKUP(Tabela225678910[[#This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Row],[Coluna1]]*VLOOKUP(Tabela225678910[[#This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Row],[Coluna1]]*VLOOKUP(Tabela225678910[[#This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Row],[Coluna1]]*VLOOKUP(Tabela225678910[[#This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Row],[Coluna1]]*VLOOKUP(Tabela225678910[[#This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Row],[Coluna1]]*VLOOKUP(Tabela225678910[[#This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Row],[Coluna1]]*VLOOKUP(Tabela225678910[[#This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Row],[Coluna1]]*VLOOKUP(Tabela225678910[[#This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Row],[Coluna1]]*VLOOKUP(Tabela225678910[[#This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Row],[Coluna1]]*VLOOKUP(Tabela225678910[[#This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Row],[Coluna1]]*VLOOKUP(Tabela225678910[[#This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>
        <v>5</v>
      </c>
      <c r="E345" s="2">
        <f>Tabela225678910[[#This Row],[Coluna1]]*VLOOKUP(Tabela225678910[[#This Row],[SKU]],Tabela24[#All],9,0)</f>
        <v>3.0824999999999991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Row],[Coluna1]]*VLOOKUP(Tabela225678910[[#This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Row],[Coluna1]]*VLOOKUP(Tabela225678910[[#This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Row],[Coluna1]]*VLOOKUP(Tabela225678910[[#This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Row],[Coluna1]]*VLOOKUP(Tabela225678910[[#This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Row],[Coluna1]]*VLOOKUP(Tabela225678910[[#This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Row],[Coluna1]]*VLOOKUP(Tabela225678910[[#This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Row],[Coluna1]]*VLOOKUP(Tabela225678910[[#This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Row],[Coluna1]]*VLOOKUP(Tabela225678910[[#This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Row],[Coluna1]]*VLOOKUP(Tabela225678910[[#This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Row],[Coluna1]]*VLOOKUP(Tabela225678910[[#This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Row],[Coluna1]]*VLOOKUP(Tabela225678910[[#This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Row],[Coluna1]]*VLOOKUP(Tabela225678910[[#This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Row],[Coluna1]]*VLOOKUP(Tabela225678910[[#This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Row],[Coluna1]]*VLOOKUP(Tabela225678910[[#This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Row],[Coluna1]]*VLOOKUP(Tabela225678910[[#This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Row],[Coluna1]]*VLOOKUP(Tabela225678910[[#This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Row],[Coluna1]]*VLOOKUP(Tabela225678910[[#This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Row],[Coluna1]]*VLOOKUP(Tabela225678910[[#This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Row],[Coluna1]]*VLOOKUP(Tabela225678910[[#This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Row],[Coluna1]]*VLOOKUP(Tabela225678910[[#This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Row],[Coluna1]]*VLOOKUP(Tabela225678910[[#This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Row],[Coluna1]]*VLOOKUP(Tabela225678910[[#This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Row],[Coluna1]]*VLOOKUP(Tabela225678910[[#This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Row],[Coluna1]]*VLOOKUP(Tabela225678910[[#This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Row],[Coluna1]]*VLOOKUP(Tabela225678910[[#This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Row],[Coluna1]]*VLOOKUP(Tabela225678910[[#This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Row],[Coluna1]]*VLOOKUP(Tabela225678910[[#This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Row],[Coluna1]]*VLOOKUP(Tabela225678910[[#This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Row],[Coluna1]]*VLOOKUP(Tabela225678910[[#This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Row],[Coluna1]]*VLOOKUP(Tabela225678910[[#This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Row],[Coluna1]]*VLOOKUP(Tabela225678910[[#This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Row],[Coluna1]]*VLOOKUP(Tabela225678910[[#This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Row],[Coluna1]]*VLOOKUP(Tabela225678910[[#This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Row],[Coluna1]]*VLOOKUP(Tabela225678910[[#This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Row],[Coluna1]]*VLOOKUP(Tabela225678910[[#This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Row],[Coluna1]]*VLOOKUP(Tabela225678910[[#This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Row],[Coluna1]]*VLOOKUP(Tabela225678910[[#This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Row],[Coluna1]]*VLOOKUP(Tabela225678910[[#This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Row],[Coluna1]]*VLOOKUP(Tabela225678910[[#This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Row],[Coluna1]]*VLOOKUP(Tabela225678910[[#This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Row],[Coluna1]]*VLOOKUP(Tabela225678910[[#This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Row],[Coluna1]]*VLOOKUP(Tabela225678910[[#This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Row],[Coluna1]]*VLOOKUP(Tabela225678910[[#This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Row],[Coluna1]]*VLOOKUP(Tabela225678910[[#This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Row],[Coluna1]]*VLOOKUP(Tabela225678910[[#This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Row],[Coluna1]]*VLOOKUP(Tabela225678910[[#This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Row],[Coluna1]]*VLOOKUP(Tabela225678910[[#This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Row],[Coluna1]]*VLOOKUP(Tabela225678910[[#This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Row],[Coluna1]]*VLOOKUP(Tabela225678910[[#This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Row],[Coluna1]]*VLOOKUP(Tabela225678910[[#This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Row],[Coluna1]]*VLOOKUP(Tabela225678910[[#This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Row],[Coluna1]]*VLOOKUP(Tabela225678910[[#This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Row],[Coluna1]]*VLOOKUP(Tabela225678910[[#This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Row],[Coluna1]]*VLOOKUP(Tabela225678910[[#This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Row],[Coluna1]]*VLOOKUP(Tabela225678910[[#This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Row],[Coluna1]]*VLOOKUP(Tabela225678910[[#This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Row],[Coluna1]]*VLOOKUP(Tabela225678910[[#This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Row],[Coluna1]]*VLOOKUP(Tabela225678910[[#This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Row],[Coluna1]]*VLOOKUP(Tabela225678910[[#This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>
        <v>41</v>
      </c>
      <c r="E405" s="2">
        <f>Tabela225678910[[#This Row],[Coluna1]]*VLOOKUP(Tabela225678910[[#This Row],[SKU]],Tabela24[#All],9,0)</f>
        <v>24.072857142857135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Row],[Coluna1]]*VLOOKUP(Tabela225678910[[#This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Row],[Coluna1]]*VLOOKUP(Tabela225678910[[#This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Row],[Coluna1]]*VLOOKUP(Tabela225678910[[#This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Row],[Coluna1]]*VLOOKUP(Tabela225678910[[#This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Row],[Coluna1]]*VLOOKUP(Tabela225678910[[#This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Row],[Coluna1]]*VLOOKUP(Tabela225678910[[#This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Row],[Coluna1]]*VLOOKUP(Tabela225678910[[#This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Row],[Coluna1]]*VLOOKUP(Tabela225678910[[#This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Row],[Coluna1]]*VLOOKUP(Tabela225678910[[#This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Row],[Coluna1]]*VLOOKUP(Tabela225678910[[#This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Row],[Coluna1]]*VLOOKUP(Tabela225678910[[#This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Row],[Coluna1]]*VLOOKUP(Tabela225678910[[#This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Row],[Coluna1]]*VLOOKUP(Tabela225678910[[#This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Row],[Coluna1]]*VLOOKUP(Tabela225678910[[#This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Row],[Coluna1]]*VLOOKUP(Tabela225678910[[#This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Row],[Coluna1]]*VLOOKUP(Tabela225678910[[#This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Row],[Coluna1]]*VLOOKUP(Tabela225678910[[#This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Row],[Coluna1]]*VLOOKUP(Tabela225678910[[#This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Row],[Coluna1]]*VLOOKUP(Tabela225678910[[#This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Row],[Coluna1]]*VLOOKUP(Tabela225678910[[#This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Row],[Coluna1]]*VLOOKUP(Tabela225678910[[#This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Row],[Coluna1]]*VLOOKUP(Tabela225678910[[#This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Row],[Coluna1]]*VLOOKUP(Tabela225678910[[#This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Row],[Coluna1]]*VLOOKUP(Tabela225678910[[#This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Row],[Coluna1]]*VLOOKUP(Tabela225678910[[#This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Row],[Coluna1]]*VLOOKUP(Tabela225678910[[#This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Row],[Coluna1]]*VLOOKUP(Tabela225678910[[#This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Row],[Coluna1]]*VLOOKUP(Tabela225678910[[#This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Row],[Coluna1]]*VLOOKUP(Tabela225678910[[#This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Row],[Coluna1]]*VLOOKUP(Tabela225678910[[#This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Row],[Coluna1]]*VLOOKUP(Tabela225678910[[#This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Row],[Coluna1]]*VLOOKUP(Tabela225678910[[#This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Row],[Coluna1]]*VLOOKUP(Tabela225678910[[#This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Row],[Coluna1]]*VLOOKUP(Tabela225678910[[#This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>
        <v>11.5</v>
      </c>
      <c r="E440" s="2">
        <f>Tabela225678910[[#This Row],[Coluna1]]*VLOOKUP(Tabela225678910[[#This Row],[SKU]],Tabela24[#All],9,0)</f>
        <v>10.879000000000001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Row],[Coluna1]]*VLOOKUP(Tabela225678910[[#This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Row],[Coluna1]]*VLOOKUP(Tabela225678910[[#This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>
        <v>4.5</v>
      </c>
      <c r="E443" s="2">
        <f>Tabela225678910[[#This Row],[Coluna1]]*VLOOKUP(Tabela225678910[[#This Row],[SKU]],Tabela24[#All],9,0)</f>
        <v>4.2570000000000006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Row],[Coluna1]]*VLOOKUP(Tabela225678910[[#This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Row],[Coluna1]]*VLOOKUP(Tabela225678910[[#This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Row],[Coluna1]]*VLOOKUP(Tabela225678910[[#This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Row],[Coluna1]]*VLOOKUP(Tabela225678910[[#This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Row],[Coluna1]]*VLOOKUP(Tabela225678910[[#This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Row],[Coluna1]]*VLOOKUP(Tabela225678910[[#This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>
        <v>5</v>
      </c>
      <c r="E450" s="2">
        <f>Tabela225678910[[#This Row],[Coluna1]]*VLOOKUP(Tabela225678910[[#This Row],[SKU]],Tabela24[#All],9,0)</f>
        <v>4.7300000000000004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Row],[Coluna1]]*VLOOKUP(Tabela225678910[[#This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Row],[Coluna1]]*VLOOKUP(Tabela225678910[[#This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Row],[Coluna1]]*VLOOKUP(Tabela225678910[[#This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Row],[Coluna1]]*VLOOKUP(Tabela225678910[[#This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Row],[Coluna1]]*VLOOKUP(Tabela225678910[[#This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Row],[Coluna1]]*VLOOKUP(Tabela225678910[[#This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Row],[Coluna1]]*VLOOKUP(Tabela225678910[[#This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Row],[Coluna1]]*VLOOKUP(Tabela225678910[[#This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Row],[Coluna1]]*VLOOKUP(Tabela225678910[[#This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Row],[Coluna1]]*VLOOKUP(Tabela225678910[[#This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Row],[Coluna1]]*VLOOKUP(Tabela225678910[[#This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Row],[Coluna1]]*VLOOKUP(Tabela225678910[[#This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Row],[Coluna1]]*VLOOKUP(Tabela225678910[[#This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Row],[Coluna1]]*VLOOKUP(Tabela225678910[[#This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Row],[Coluna1]]*VLOOKUP(Tabela225678910[[#This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Row],[Coluna1]]*VLOOKUP(Tabela225678910[[#This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Row],[Coluna1]]*VLOOKUP(Tabela225678910[[#This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Row],[Coluna1]]*VLOOKUP(Tabela225678910[[#This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Row],[Coluna1]]*VLOOKUP(Tabela225678910[[#This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Row],[Coluna1]]*VLOOKUP(Tabela225678910[[#This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Row],[Coluna1]]*VLOOKUP(Tabela225678910[[#This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Row],[Coluna1]]*VLOOKUP(Tabela225678910[[#This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Row],[Coluna1]]*VLOOKUP(Tabela225678910[[#This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Row],[Coluna1]]*VLOOKUP(Tabela225678910[[#This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Row],[Coluna1]]*VLOOKUP(Tabela225678910[[#This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Row],[Coluna1]]*VLOOKUP(Tabela225678910[[#This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Row],[Coluna1]]*VLOOKUP(Tabela225678910[[#This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Row],[Coluna1]]*VLOOKUP(Tabela225678910[[#This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Row],[Coluna1]]*VLOOKUP(Tabela225678910[[#This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Row],[Coluna1]]*VLOOKUP(Tabela225678910[[#This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Row],[Coluna1]]*VLOOKUP(Tabela225678910[[#This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Row],[Coluna1]]*VLOOKUP(Tabela225678910[[#This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Row],[Coluna1]]*VLOOKUP(Tabela225678910[[#This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Row],[Coluna1]]*VLOOKUP(Tabela225678910[[#This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Row],[Coluna1]]*VLOOKUP(Tabela225678910[[#This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Row],[Coluna1]]*VLOOKUP(Tabela225678910[[#This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Row],[Coluna1]]*VLOOKUP(Tabela225678910[[#This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Row],[Coluna1]]*VLOOKUP(Tabela225678910[[#This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Row],[Coluna1]]*VLOOKUP(Tabela225678910[[#This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Row],[Coluna1]]*VLOOKUP(Tabela225678910[[#This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Row],[Coluna1]]*VLOOKUP(Tabela225678910[[#This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Row],[Coluna1]]*VLOOKUP(Tabela225678910[[#This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Row],[Coluna1]]*VLOOKUP(Tabela225678910[[#This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Row],[Coluna1]]*VLOOKUP(Tabela225678910[[#This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Row],[Coluna1]]*VLOOKUP(Tabela225678910[[#This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Row],[Coluna1]]*VLOOKUP(Tabela225678910[[#This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Row],[Coluna1]]*VLOOKUP(Tabela225678910[[#This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Row],[Coluna1]]*VLOOKUP(Tabela225678910[[#This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Row],[Coluna1]]*VLOOKUP(Tabela225678910[[#This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Row],[Coluna1]]*VLOOKUP(Tabela225678910[[#This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Row],[Coluna1]]*VLOOKUP(Tabela225678910[[#This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Row],[Coluna1]]*VLOOKUP(Tabela225678910[[#This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Row],[Coluna1]]*VLOOKUP(Tabela225678910[[#This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Row],[Coluna1]]*VLOOKUP(Tabela225678910[[#This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Row],[Coluna1]]*VLOOKUP(Tabela225678910[[#This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Row],[Coluna1]]*VLOOKUP(Tabela225678910[[#This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Row],[Coluna1]]*VLOOKUP(Tabela225678910[[#This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Row],[Coluna1]]*VLOOKUP(Tabela225678910[[#This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Row],[Coluna1]]*VLOOKUP(Tabela225678910[[#This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>
        <v>27</v>
      </c>
      <c r="E510" s="2">
        <f>Tabela225678910[[#This Row],[Coluna1]]*VLOOKUP(Tabela225678910[[#This Row],[SKU]],Tabela24[#All],9,0)</f>
        <v>16.645499999999995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Row],[Coluna1]]*VLOOKUP(Tabela225678910[[#This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Row],[Coluna1]]*VLOOKUP(Tabela225678910[[#This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Row],[Coluna1]]*VLOOKUP(Tabela225678910[[#This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Row],[Coluna1]]*VLOOKUP(Tabela225678910[[#This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Row],[Coluna1]]*VLOOKUP(Tabela225678910[[#This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Row],[Coluna1]]*VLOOKUP(Tabela225678910[[#This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Row],[Coluna1]]*VLOOKUP(Tabela225678910[[#This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Row],[Coluna1]]*VLOOKUP(Tabela225678910[[#This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Row],[Coluna1]]*VLOOKUP(Tabela225678910[[#This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Row],[Coluna1]]*VLOOKUP(Tabela225678910[[#This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Row],[Coluna1]]*VLOOKUP(Tabela225678910[[#This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Row],[Coluna1]]*VLOOKUP(Tabela225678910[[#This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Row],[Coluna1]]*VLOOKUP(Tabela225678910[[#This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Row],[Coluna1]]*VLOOKUP(Tabela225678910[[#This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Row],[Coluna1]]*VLOOKUP(Tabela225678910[[#This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Row],[Coluna1]]*VLOOKUP(Tabela225678910[[#This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Row],[Coluna1]]*VLOOKUP(Tabela225678910[[#This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>
        <v>10</v>
      </c>
      <c r="E528" s="2">
        <f>Tabela225678910[[#This Row],[Coluna1]]*VLOOKUP(Tabela225678910[[#This Row],[SKU]],Tabela24[#All],9,0)</f>
        <v>8.1818181818181799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Row],[Coluna1]]*VLOOKUP(Tabela225678910[[#This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Row],[Coluna1]]*VLOOKUP(Tabela225678910[[#This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Row],[Coluna1]]*VLOOKUP(Tabela225678910[[#This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Row],[Coluna1]]*VLOOKUP(Tabela225678910[[#This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Row],[Coluna1]]*VLOOKUP(Tabela225678910[[#This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Row],[Coluna1]]*VLOOKUP(Tabela225678910[[#This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Row],[Coluna1]]*VLOOKUP(Tabela225678910[[#This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Row],[Coluna1]]*VLOOKUP(Tabela225678910[[#This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Row],[Coluna1]]*VLOOKUP(Tabela225678910[[#This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Row],[Coluna1]]*VLOOKUP(Tabela225678910[[#This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Row],[Coluna1]]*VLOOKUP(Tabela225678910[[#This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Row],[Coluna1]]*VLOOKUP(Tabela225678910[[#This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Row],[Coluna1]]*VLOOKUP(Tabela225678910[[#This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Row],[Coluna1]]*VLOOKUP(Tabela225678910[[#This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Row],[Coluna1]]*VLOOKUP(Tabela225678910[[#This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Row],[Coluna1]]*VLOOKUP(Tabela225678910[[#This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Row],[Coluna1]]*VLOOKUP(Tabela225678910[[#This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Row],[Coluna1]]*VLOOKUP(Tabela225678910[[#This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Row],[Coluna1]]*VLOOKUP(Tabela225678910[[#This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Row],[Coluna1]]*VLOOKUP(Tabela225678910[[#This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Row],[Coluna1]]*VLOOKUP(Tabela225678910[[#This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Row],[Coluna1]]*VLOOKUP(Tabela225678910[[#This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Row],[Coluna1]]*VLOOKUP(Tabela225678910[[#This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Row],[Coluna1]]*VLOOKUP(Tabela225678910[[#This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Row],[Coluna1]]*VLOOKUP(Tabela225678910[[#This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Row],[Coluna1]]*VLOOKUP(Tabela225678910[[#This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Row],[Coluna1]]*VLOOKUP(Tabela225678910[[#This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Row],[Coluna1]]*VLOOKUP(Tabela225678910[[#This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Row],[Coluna1]]*VLOOKUP(Tabela225678910[[#This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Row],[Coluna1]]*VLOOKUP(Tabela225678910[[#This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Row],[Coluna1]]*VLOOKUP(Tabela225678910[[#This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Row],[Coluna1]]*VLOOKUP(Tabela225678910[[#This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Row],[Coluna1]]*VLOOKUP(Tabela225678910[[#This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Row],[Coluna1]]*VLOOKUP(Tabela225678910[[#This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Row],[Coluna1]]*VLOOKUP(Tabela225678910[[#This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Row],[Coluna1]]*VLOOKUP(Tabela225678910[[#This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Row],[Coluna1]]*VLOOKUP(Tabela225678910[[#This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Row],[Coluna1]]*VLOOKUP(Tabela225678910[[#This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Row],[Coluna1]]*VLOOKUP(Tabela225678910[[#This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Row],[Coluna1]]*VLOOKUP(Tabela225678910[[#This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Row],[Coluna1]]*VLOOKUP(Tabela225678910[[#This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Row],[Coluna1]]*VLOOKUP(Tabela225678910[[#This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Row],[Coluna1]]*VLOOKUP(Tabela225678910[[#This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Row],[Coluna1]]*VLOOKUP(Tabela225678910[[#This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Row],[Coluna1]]*VLOOKUP(Tabela225678910[[#This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Row],[Coluna1]]*VLOOKUP(Tabela225678910[[#This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Row],[Coluna1]]*VLOOKUP(Tabela225678910[[#This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Row],[Coluna1]]*VLOOKUP(Tabela225678910[[#This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Row],[Coluna1]]*VLOOKUP(Tabela225678910[[#This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Row],[Coluna1]]*VLOOKUP(Tabela225678910[[#This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Row],[Coluna1]]*VLOOKUP(Tabela225678910[[#This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Row],[Coluna1]]*VLOOKUP(Tabela225678910[[#This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Row],[Coluna1]]*VLOOKUP(Tabela225678910[[#This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Row],[Coluna1]]*VLOOKUP(Tabela225678910[[#This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Row],[Coluna1]]*VLOOKUP(Tabela225678910[[#This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Row],[Coluna1]]*VLOOKUP(Tabela225678910[[#This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Row],[Coluna1]]*VLOOKUP(Tabela225678910[[#This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Row],[Coluna1]]*VLOOKUP(Tabela225678910[[#This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Row],[Coluna1]]*VLOOKUP(Tabela225678910[[#This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Row],[Coluna1]]*VLOOKUP(Tabela225678910[[#This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Row],[Coluna1]]*VLOOKUP(Tabela225678910[[#This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Row],[Coluna1]]*VLOOKUP(Tabela225678910[[#This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Row],[Coluna1]]*VLOOKUP(Tabela225678910[[#This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Row],[Coluna1]]*VLOOKUP(Tabela225678910[[#This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Row],[Coluna1]]*VLOOKUP(Tabela225678910[[#This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Row],[Coluna1]]*VLOOKUP(Tabela225678910[[#This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Row],[Coluna1]]*VLOOKUP(Tabela225678910[[#This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Row],[Coluna1]]*VLOOKUP(Tabela225678910[[#This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Row],[Coluna1]]*VLOOKUP(Tabela225678910[[#This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Row],[Coluna1]]*VLOOKUP(Tabela225678910[[#This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Row],[Coluna1]]*VLOOKUP(Tabela225678910[[#This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Row],[Coluna1]]*VLOOKUP(Tabela225678910[[#This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Row],[Coluna1]]*VLOOKUP(Tabela225678910[[#This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Row],[Coluna1]]*VLOOKUP(Tabela225678910[[#This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Row],[Coluna1]]*VLOOKUP(Tabela225678910[[#This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Row],[Coluna1]]*VLOOKUP(Tabela225678910[[#This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Row],[Coluna1]]*VLOOKUP(Tabela225678910[[#This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Row],[Coluna1]]*VLOOKUP(Tabela225678910[[#This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Row],[Coluna1]]*VLOOKUP(Tabela225678910[[#This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Row],[Coluna1]]*VLOOKUP(Tabela225678910[[#This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Row],[Coluna1]]*VLOOKUP(Tabela225678910[[#This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Row],[Coluna1]]*VLOOKUP(Tabela225678910[[#This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Row],[Coluna1]]*VLOOKUP(Tabela225678910[[#This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Row],[Coluna1]]*VLOOKUP(Tabela225678910[[#This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Row],[Coluna1]]*VLOOKUP(Tabela225678910[[#This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Row],[Coluna1]]*VLOOKUP(Tabela225678910[[#This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Row],[Coluna1]]*VLOOKUP(Tabela225678910[[#This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Row],[Coluna1]]*VLOOKUP(Tabela225678910[[#This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Row],[Coluna1]]*VLOOKUP(Tabela225678910[[#This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Row],[Coluna1]]*VLOOKUP(Tabela225678910[[#This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Row],[Coluna1]]*VLOOKUP(Tabela225678910[[#This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Row],[Coluna1]]*VLOOKUP(Tabela225678910[[#This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Row],[Coluna1]]*VLOOKUP(Tabela225678910[[#This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Row],[Coluna1]]*VLOOKUP(Tabela225678910[[#This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Row],[Coluna1]]*VLOOKUP(Tabela225678910[[#This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Row],[Coluna1]]*VLOOKUP(Tabela225678910[[#This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Row],[Coluna1]]*VLOOKUP(Tabela225678910[[#This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Row],[Coluna1]]*VLOOKUP(Tabela225678910[[#This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Row],[Coluna1]]*VLOOKUP(Tabela225678910[[#This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Row],[Coluna1]]*VLOOKUP(Tabela225678910[[#This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Row],[Coluna1]]*VLOOKUP(Tabela225678910[[#This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Row],[Coluna1]]*VLOOKUP(Tabela225678910[[#This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Row],[Coluna1]]*VLOOKUP(Tabela225678910[[#This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Row],[Coluna1]]*VLOOKUP(Tabela225678910[[#This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Row],[Coluna1]]*VLOOKUP(Tabela225678910[[#This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Row],[Coluna1]]*VLOOKUP(Tabela225678910[[#This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Row],[Coluna1]]*VLOOKUP(Tabela225678910[[#This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Row],[Coluna1]]*VLOOKUP(Tabela225678910[[#This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Row],[Coluna1]]*VLOOKUP(Tabela225678910[[#This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Row],[Coluna1]]*VLOOKUP(Tabela225678910[[#This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Row],[Coluna1]]*VLOOKUP(Tabela225678910[[#This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Row],[Coluna1]]*VLOOKUP(Tabela225678910[[#This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Row],[Coluna1]]*VLOOKUP(Tabela225678910[[#This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Row],[Coluna1]]*VLOOKUP(Tabela225678910[[#This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Row],[Coluna1]]*VLOOKUP(Tabela225678910[[#This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Row],[Coluna1]]*VLOOKUP(Tabela225678910[[#This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Row],[Coluna1]]*VLOOKUP(Tabela225678910[[#This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Row],[Coluna1]]*VLOOKUP(Tabela225678910[[#This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Row],[Coluna1]]*VLOOKUP(Tabela225678910[[#This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Row],[Coluna1]]*VLOOKUP(Tabela225678910[[#This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Row],[Coluna1]]*VLOOKUP(Tabela225678910[[#This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Row],[Coluna1]]*VLOOKUP(Tabela225678910[[#This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Row],[Coluna1]]*VLOOKUP(Tabela225678910[[#This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Row],[Coluna1]]*VLOOKUP(Tabela225678910[[#This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Row],[Coluna1]]*VLOOKUP(Tabela225678910[[#This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Row],[Coluna1]]*VLOOKUP(Tabela225678910[[#This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Row],[Coluna1]]*VLOOKUP(Tabela225678910[[#This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Row],[Coluna1]]*VLOOKUP(Tabela225678910[[#This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Row],[Coluna1]]*VLOOKUP(Tabela225678910[[#This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Row],[Coluna1]]*VLOOKUP(Tabela225678910[[#This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Row],[Coluna1]]*VLOOKUP(Tabela225678910[[#This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Row],[Coluna1]]*VLOOKUP(Tabela225678910[[#This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Row],[Coluna1]]*VLOOKUP(Tabela225678910[[#This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Row],[Coluna1]]*VLOOKUP(Tabela225678910[[#This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Row],[Coluna1]]*VLOOKUP(Tabela225678910[[#This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Row],[Coluna1]]*VLOOKUP(Tabela225678910[[#This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Row],[Coluna1]]*VLOOKUP(Tabela225678910[[#This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Row],[Coluna1]]*VLOOKUP(Tabela225678910[[#This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Row],[Coluna1]]*VLOOKUP(Tabela225678910[[#This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Row],[Coluna1]]*VLOOKUP(Tabela225678910[[#This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Row],[Coluna1]]*VLOOKUP(Tabela225678910[[#This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Row],[Coluna1]]*VLOOKUP(Tabela225678910[[#This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Row],[Coluna1]]*VLOOKUP(Tabela225678910[[#This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Row],[Coluna1]]*VLOOKUP(Tabela225678910[[#This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Row],[Coluna1]]*VLOOKUP(Tabela225678910[[#This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Row],[Coluna1]]*VLOOKUP(Tabela225678910[[#This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Row],[Coluna1]]*VLOOKUP(Tabela225678910[[#This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Row],[Coluna1]]*VLOOKUP(Tabela225678910[[#This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Row],[Coluna1]]*VLOOKUP(Tabela225678910[[#This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Row],[Coluna1]]*VLOOKUP(Tabela225678910[[#This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Row],[Coluna1]]*VLOOKUP(Tabela225678910[[#This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Row],[Coluna1]]*VLOOKUP(Tabela225678910[[#This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Row],[Coluna1]]*VLOOKUP(Tabela225678910[[#This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Row],[Coluna1]]*VLOOKUP(Tabela225678910[[#This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Row],[Coluna1]]*VLOOKUP(Tabela225678910[[#This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Row],[Coluna1]]*VLOOKUP(Tabela225678910[[#This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Row],[Coluna1]]*VLOOKUP(Tabela225678910[[#This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Row],[Coluna1]]*VLOOKUP(Tabela225678910[[#This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Row],[Coluna1]]*VLOOKUP(Tabela225678910[[#This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Row],[Coluna1]]*VLOOKUP(Tabela225678910[[#This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Row],[Coluna1]]*VLOOKUP(Tabela225678910[[#This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Row],[Coluna1]]*VLOOKUP(Tabela225678910[[#This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Row],[Coluna1]]*VLOOKUP(Tabela225678910[[#This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Row],[Coluna1]]*VLOOKUP(Tabela225678910[[#This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Row],[Coluna1]]*VLOOKUP(Tabela225678910[[#This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Row],[Coluna1]]*VLOOKUP(Tabela225678910[[#This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Row],[Coluna1]]*VLOOKUP(Tabela225678910[[#This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Row],[Coluna1]]*VLOOKUP(Tabela225678910[[#This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Row],[Coluna1]]*VLOOKUP(Tabela225678910[[#This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Row],[Coluna1]]*VLOOKUP(Tabela225678910[[#This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Row],[Coluna1]]*VLOOKUP(Tabela225678910[[#This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Row],[Coluna1]]*VLOOKUP(Tabela225678910[[#This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Row],[Coluna1]]*VLOOKUP(Tabela225678910[[#This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Row],[Coluna1]]*VLOOKUP(Tabela225678910[[#This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Row],[Coluna1]]*VLOOKUP(Tabela225678910[[#This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Row],[Coluna1]]*VLOOKUP(Tabela225678910[[#This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Row],[Coluna1]]*VLOOKUP(Tabela225678910[[#This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Row],[Coluna1]]*VLOOKUP(Tabela225678910[[#This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Row],[Coluna1]]*VLOOKUP(Tabela225678910[[#This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Row],[Coluna1]]*VLOOKUP(Tabela225678910[[#This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Row],[Coluna1]]*VLOOKUP(Tabela225678910[[#This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Row],[Coluna1]]*VLOOKUP(Tabela225678910[[#This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Row],[Coluna1]]*VLOOKUP(Tabela225678910[[#This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Row],[Coluna1]]*VLOOKUP(Tabela225678910[[#This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Row],[Coluna1]]*VLOOKUP(Tabela225678910[[#This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Row],[Coluna1]]*VLOOKUP(Tabela225678910[[#This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Row],[Coluna1]]*VLOOKUP(Tabela225678910[[#This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Row],[Coluna1]]*VLOOKUP(Tabela225678910[[#This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Row],[Coluna1]]*VLOOKUP(Tabela225678910[[#This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Row],[Coluna1]]*VLOOKUP(Tabela225678910[[#This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Row],[Coluna1]]*VLOOKUP(Tabela225678910[[#This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Row],[Coluna1]]*VLOOKUP(Tabela225678910[[#This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Row],[Coluna1]]*VLOOKUP(Tabela225678910[[#This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Row],[Coluna1]]*VLOOKUP(Tabela225678910[[#This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Row],[Coluna1]]*VLOOKUP(Tabela225678910[[#This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Row],[Coluna1]]*VLOOKUP(Tabela225678910[[#This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Row],[Coluna1]]*VLOOKUP(Tabela225678910[[#This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Row],[Coluna1]]*VLOOKUP(Tabela225678910[[#This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Row],[Coluna1]]*VLOOKUP(Tabela225678910[[#This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Row],[Coluna1]]*VLOOKUP(Tabela225678910[[#This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Row],[Coluna1]]*VLOOKUP(Tabela225678910[[#This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Row],[Coluna1]]*VLOOKUP(Tabela225678910[[#This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Row],[Coluna1]]*VLOOKUP(Tabela225678910[[#This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Row],[Coluna1]]*VLOOKUP(Tabela225678910[[#This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Row],[Coluna1]]*VLOOKUP(Tabela225678910[[#This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Row],[Coluna1]]*VLOOKUP(Tabela225678910[[#This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Row],[Coluna1]]*VLOOKUP(Tabela225678910[[#This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Row],[Coluna1]]*VLOOKUP(Tabela225678910[[#This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Row],[Coluna1]]*VLOOKUP(Tabela225678910[[#This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Row],[Coluna1]]*VLOOKUP(Tabela225678910[[#This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Row],[Coluna1]]*VLOOKUP(Tabela225678910[[#This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Row],[Coluna1]]*VLOOKUP(Tabela225678910[[#This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Row],[Coluna1]]*VLOOKUP(Tabela225678910[[#This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Row],[Coluna1]]*VLOOKUP(Tabela225678910[[#This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Row],[Coluna1]]*VLOOKUP(Tabela225678910[[#This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Row],[Coluna1]]*VLOOKUP(Tabela225678910[[#This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Row],[Coluna1]]*VLOOKUP(Tabela225678910[[#This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Row],[Coluna1]]*VLOOKUP(Tabela225678910[[#This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Row],[Coluna1]]*VLOOKUP(Tabela225678910[[#This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Row],[Coluna1]]*VLOOKUP(Tabela225678910[[#This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Row],[Coluna1]]*VLOOKUP(Tabela225678910[[#This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Row],[Coluna1]]*VLOOKUP(Tabela225678910[[#This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Row],[Coluna1]]*VLOOKUP(Tabela225678910[[#This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Row],[Coluna1]]*VLOOKUP(Tabela225678910[[#This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Row],[Coluna1]]*VLOOKUP(Tabela225678910[[#This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Row],[Coluna1]]*VLOOKUP(Tabela225678910[[#This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Row],[Coluna1]]*VLOOKUP(Tabela225678910[[#This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Row],[Coluna1]]*VLOOKUP(Tabela225678910[[#This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Row],[Coluna1]]*VLOOKUP(Tabela225678910[[#This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Row],[Coluna1]]*VLOOKUP(Tabela225678910[[#This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Row],[Coluna1]]*VLOOKUP(Tabela225678910[[#This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Row],[Coluna1]]*VLOOKUP(Tabela225678910[[#This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Row],[Coluna1]]*VLOOKUP(Tabela225678910[[#This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Row],[Coluna1]]*VLOOKUP(Tabela225678910[[#This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Row],[Coluna1]]*VLOOKUP(Tabela225678910[[#This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Row],[Coluna1]]*VLOOKUP(Tabela225678910[[#This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Row],[Coluna1]]*VLOOKUP(Tabela225678910[[#This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Row],[Coluna1]]*VLOOKUP(Tabela225678910[[#This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Row],[Coluna1]]*VLOOKUP(Tabela225678910[[#This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Row],[Coluna1]]*VLOOKUP(Tabela225678910[[#This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Row],[Coluna1]]*VLOOKUP(Tabela225678910[[#This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Row],[Coluna1]]*VLOOKUP(Tabela225678910[[#This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Row],[Coluna1]]*VLOOKUP(Tabela225678910[[#This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Row],[Coluna1]]*VLOOKUP(Tabela225678910[[#This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Row],[Coluna1]]*VLOOKUP(Tabela225678910[[#This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Row],[Coluna1]]*VLOOKUP(Tabela225678910[[#This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Row],[Coluna1]]*VLOOKUP(Tabela225678910[[#This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Row],[Coluna1]]*VLOOKUP(Tabela225678910[[#This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Row],[Coluna1]]*VLOOKUP(Tabela225678910[[#This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Row],[Coluna1]]*VLOOKUP(Tabela225678910[[#This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Row],[Coluna1]]*VLOOKUP(Tabela225678910[[#This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Row],[Coluna1]]*VLOOKUP(Tabela225678910[[#This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Row],[Coluna1]]*VLOOKUP(Tabela225678910[[#This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Row],[Coluna1]]*VLOOKUP(Tabela225678910[[#This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Row],[Coluna1]]*VLOOKUP(Tabela225678910[[#This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Row],[Coluna1]]*VLOOKUP(Tabela225678910[[#This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Row],[Coluna1]]*VLOOKUP(Tabela225678910[[#This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Row],[Coluna1]]*VLOOKUP(Tabela225678910[[#This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Row],[Coluna1]]*VLOOKUP(Tabela225678910[[#This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Row],[Coluna1]]*VLOOKUP(Tabela225678910[[#This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Row],[Coluna1]]*VLOOKUP(Tabela225678910[[#This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Row],[Coluna1]]*VLOOKUP(Tabela225678910[[#This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Row],[Coluna1]]*VLOOKUP(Tabela225678910[[#This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Row],[Coluna1]]*VLOOKUP(Tabela225678910[[#This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Row],[Coluna1]]*VLOOKUP(Tabela225678910[[#This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Row],[Coluna1]]*VLOOKUP(Tabela225678910[[#This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Row],[Coluna1]]*VLOOKUP(Tabela225678910[[#This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Row],[Coluna1]]*VLOOKUP(Tabela225678910[[#This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Row],[Coluna1]]*VLOOKUP(Tabela225678910[[#This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Row],[Coluna1]]*VLOOKUP(Tabela225678910[[#This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Row],[Coluna1]]*VLOOKUP(Tabela225678910[[#This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Row],[Coluna1]]*VLOOKUP(Tabela225678910[[#This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Row],[Coluna1]]*VLOOKUP(Tabela225678910[[#This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Row],[Coluna1]]*VLOOKUP(Tabela225678910[[#This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Row],[Coluna1]]*VLOOKUP(Tabela225678910[[#This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Row],[Coluna1]]*VLOOKUP(Tabela225678910[[#This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Row],[Coluna1]]*VLOOKUP(Tabela225678910[[#This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Row],[Coluna1]]*VLOOKUP(Tabela225678910[[#This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Row],[Coluna1]]*VLOOKUP(Tabela225678910[[#This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Row],[Coluna1]]*VLOOKUP(Tabela225678910[[#This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Row],[Coluna1]]*VLOOKUP(Tabela225678910[[#This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Row],[Coluna1]]*VLOOKUP(Tabela225678910[[#This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Row],[Coluna1]]*VLOOKUP(Tabela225678910[[#This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Row],[Coluna1]]*VLOOKUP(Tabela225678910[[#This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Row],[Coluna1]]*VLOOKUP(Tabela225678910[[#This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Row],[Coluna1]]*VLOOKUP(Tabela225678910[[#This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Row],[Coluna1]]*VLOOKUP(Tabela225678910[[#This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Row],[Coluna1]]*VLOOKUP(Tabela225678910[[#This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Row],[Coluna1]]*VLOOKUP(Tabela225678910[[#This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Row],[Coluna1]]*VLOOKUP(Tabela225678910[[#This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Row],[Coluna1]]*VLOOKUP(Tabela225678910[[#This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Row],[Coluna1]]*VLOOKUP(Tabela225678910[[#This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Row],[Coluna1]]*VLOOKUP(Tabela225678910[[#This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Row],[Coluna1]]*VLOOKUP(Tabela225678910[[#This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Row],[Coluna1]]*VLOOKUP(Tabela225678910[[#This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Row],[Coluna1]]*VLOOKUP(Tabela225678910[[#This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Row],[Coluna1]]*VLOOKUP(Tabela225678910[[#This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Row],[Coluna1]]*VLOOKUP(Tabela225678910[[#This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Row],[Coluna1]]*VLOOKUP(Tabela225678910[[#This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Row],[Coluna1]]*VLOOKUP(Tabela225678910[[#This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Row],[Coluna1]]*VLOOKUP(Tabela225678910[[#This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Row],[Coluna1]]*VLOOKUP(Tabela225678910[[#This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Row],[Coluna1]]*VLOOKUP(Tabela225678910[[#This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Row],[Coluna1]]*VLOOKUP(Tabela225678910[[#This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Row],[Coluna1]]*VLOOKUP(Tabela225678910[[#This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Row],[Coluna1]]*VLOOKUP(Tabela225678910[[#This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Row],[Coluna1]]*VLOOKUP(Tabela225678910[[#This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Row],[Coluna1]]*VLOOKUP(Tabela225678910[[#This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Row],[Coluna1]]*VLOOKUP(Tabela225678910[[#This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Row],[Coluna1]]*VLOOKUP(Tabela225678910[[#This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Row],[Coluna1]]*VLOOKUP(Tabela225678910[[#This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Row],[Coluna1]]*VLOOKUP(Tabela225678910[[#This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Row],[Coluna1]]*VLOOKUP(Tabela225678910[[#This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Row],[Coluna1]]*VLOOKUP(Tabela225678910[[#This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Row],[Coluna1]]*VLOOKUP(Tabela225678910[[#This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Row],[Coluna1]]*VLOOKUP(Tabela225678910[[#This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Row],[Coluna1]]*VLOOKUP(Tabela225678910[[#This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Row],[Coluna1]]*VLOOKUP(Tabela225678910[[#This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Row],[Coluna1]]*VLOOKUP(Tabela225678910[[#This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Row],[Coluna1]]*VLOOKUP(Tabela225678910[[#This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Row],[Coluna1]]*VLOOKUP(Tabela225678910[[#This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Row],[Coluna1]]*VLOOKUP(Tabela225678910[[#This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Row],[Coluna1]]*VLOOKUP(Tabela225678910[[#This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Row],[Coluna1]]*VLOOKUP(Tabela225678910[[#This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Row],[Coluna1]]*VLOOKUP(Tabela225678910[[#This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Row],[Coluna1]]*VLOOKUP(Tabela225678910[[#This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Row],[Coluna1]]*VLOOKUP(Tabela225678910[[#This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Row],[Coluna1]]*VLOOKUP(Tabela225678910[[#This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Row],[Coluna1]]*VLOOKUP(Tabela225678910[[#This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Row],[Coluna1]]*VLOOKUP(Tabela225678910[[#This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Row],[Coluna1]]*VLOOKUP(Tabela225678910[[#This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Row],[Coluna1]]*VLOOKUP(Tabela225678910[[#This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Row],[Coluna1]]*VLOOKUP(Tabela225678910[[#This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Row],[Coluna1]]*VLOOKUP(Tabela225678910[[#This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Row],[Coluna1]]*VLOOKUP(Tabela225678910[[#This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Row],[Coluna1]]*VLOOKUP(Tabela225678910[[#This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Row],[Coluna1]]*VLOOKUP(Tabela225678910[[#This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Row],[Coluna1]]*VLOOKUP(Tabela225678910[[#This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Row],[Coluna1]]*VLOOKUP(Tabela225678910[[#This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Row],[Coluna1]]*VLOOKUP(Tabela225678910[[#This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Row],[Coluna1]]*VLOOKUP(Tabela225678910[[#This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Row],[Coluna1]]*VLOOKUP(Tabela225678910[[#This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Row],[Coluna1]]*VLOOKUP(Tabela225678910[[#This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Row],[Coluna1]]*VLOOKUP(Tabela225678910[[#This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Row],[Coluna1]]*VLOOKUP(Tabela225678910[[#This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Row],[Coluna1]]*VLOOKUP(Tabela225678910[[#This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Row],[Coluna1]]*VLOOKUP(Tabela225678910[[#This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Row],[Coluna1]]*VLOOKUP(Tabela225678910[[#This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Row],[Coluna1]]*VLOOKUP(Tabela225678910[[#This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Row],[Coluna1]]*VLOOKUP(Tabela225678910[[#This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Row],[Coluna1]]*VLOOKUP(Tabela225678910[[#This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Row],[Coluna1]]*VLOOKUP(Tabela225678910[[#This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Row],[Coluna1]]*VLOOKUP(Tabela225678910[[#This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Row],[Coluna1]]*VLOOKUP(Tabela225678910[[#This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Row],[Coluna1]]*VLOOKUP(Tabela225678910[[#This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Row],[Coluna1]]*VLOOKUP(Tabela225678910[[#This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Row],[Coluna1]]*VLOOKUP(Tabela225678910[[#This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Row],[Coluna1]]*VLOOKUP(Tabela225678910[[#This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Row],[Coluna1]]*VLOOKUP(Tabela225678910[[#This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Row],[Coluna1]]*VLOOKUP(Tabela225678910[[#This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Row],[Coluna1]]*VLOOKUP(Tabela225678910[[#This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Row],[Coluna1]]*VLOOKUP(Tabela225678910[[#This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Row],[Coluna1]]*VLOOKUP(Tabela225678910[[#This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Row],[Coluna1]]*VLOOKUP(Tabela225678910[[#This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Row],[Coluna1]]*VLOOKUP(Tabela225678910[[#This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Row],[Coluna1]]*VLOOKUP(Tabela225678910[[#This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Row],[Coluna1]]*VLOOKUP(Tabela225678910[[#This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Row],[Coluna1]]*VLOOKUP(Tabela225678910[[#This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Row],[Coluna1]]*VLOOKUP(Tabela225678910[[#This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Row],[Coluna1]]*VLOOKUP(Tabela225678910[[#This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Row],[Coluna1]]*VLOOKUP(Tabela225678910[[#This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Row],[Coluna1]]*VLOOKUP(Tabela225678910[[#This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Row],[Coluna1]]*VLOOKUP(Tabela225678910[[#This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Row],[Coluna1]]*VLOOKUP(Tabela225678910[[#This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Row],[Coluna1]]*VLOOKUP(Tabela225678910[[#This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Row],[Coluna1]]*VLOOKUP(Tabela225678910[[#This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Row],[Coluna1]]*VLOOKUP(Tabela225678910[[#This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Row],[Coluna1]]*VLOOKUP(Tabela225678910[[#This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Row],[Coluna1]]*VLOOKUP(Tabela225678910[[#This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Row],[Coluna1]]*VLOOKUP(Tabela225678910[[#This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Row],[Coluna1]]*VLOOKUP(Tabela225678910[[#This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Row],[Coluna1]]*VLOOKUP(Tabela225678910[[#This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Row],[Coluna1]]*VLOOKUP(Tabela225678910[[#This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Row],[Coluna1]]*VLOOKUP(Tabela225678910[[#This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Row],[Coluna1]]*VLOOKUP(Tabela225678910[[#This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Row],[Coluna1]]*VLOOKUP(Tabela225678910[[#This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Row],[Coluna1]]*VLOOKUP(Tabela225678910[[#This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Row],[Coluna1]]*VLOOKUP(Tabela225678910[[#This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Row],[Coluna1]]*VLOOKUP(Tabela225678910[[#This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Row],[Coluna1]]*VLOOKUP(Tabela225678910[[#This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Row],[Coluna1]]*VLOOKUP(Tabela225678910[[#This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Row],[Coluna1]]*VLOOKUP(Tabela225678910[[#This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Row],[Coluna1]]*VLOOKUP(Tabela225678910[[#This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Row],[Coluna1]]*VLOOKUP(Tabela225678910[[#This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Row],[Coluna1]]*VLOOKUP(Tabela225678910[[#This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Row],[Coluna1]]*VLOOKUP(Tabela225678910[[#This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Row],[Coluna1]]*VLOOKUP(Tabela225678910[[#This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Row],[Coluna1]]*VLOOKUP(Tabela225678910[[#This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Row],[Coluna1]]*VLOOKUP(Tabela225678910[[#This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Row],[Coluna1]]*VLOOKUP(Tabela225678910[[#This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Row],[Coluna1]]*VLOOKUP(Tabela225678910[[#This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1" sqref="D1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837.33089458010727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>
        <v>48.5</v>
      </c>
      <c r="E12" s="2">
        <f>Tabela22567891011[[#This Row],[PRODUZIDAS]]*VLOOKUP(Tabela22567891011[[#This Row],[SKU]],Tabela24[#All],10,0)</f>
        <v>19.821739130434779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>
        <v>47.5</v>
      </c>
      <c r="E16" s="2">
        <f>Tabela22567891011[[#This Row],[PRODUZIDAS]]*VLOOKUP(Tabela22567891011[[#This Row],[SKU]],Tabela24[#All],10,0)</f>
        <v>19.413043478260864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>
        <v>13</v>
      </c>
      <c r="E20" s="2">
        <f>Tabela22567891011[[#This Row],[PRODUZIDAS]]*VLOOKUP(Tabela22567891011[[#This Row],[SKU]],Tabela24[#All],10,0)</f>
        <v>5.3130434782608686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>
        <v>9.5</v>
      </c>
      <c r="E26" s="2">
        <f>Tabela22567891011[[#This Row],[PRODUZIDAS]]*VLOOKUP(Tabela22567891011[[#This Row],[SKU]],Tabela24[#All],10,0)</f>
        <v>6.1164383561643838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>
        <v>10</v>
      </c>
      <c r="E30" s="2">
        <f>Tabela22567891011[[#This Row],[PRODUZIDAS]]*VLOOKUP(Tabela22567891011[[#This Row],[SKU]],Tabela24[#All],10,0)</f>
        <v>6.4383561643835616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>
        <v>2.5</v>
      </c>
      <c r="E37" s="2">
        <f>Tabela22567891011[[#This Row],[PRODUZIDAS]]*VLOOKUP(Tabela22567891011[[#This Row],[SKU]],Tabela24[#All],10,0)</f>
        <v>1.6095890410958904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>
        <v>110</v>
      </c>
      <c r="E40" s="2">
        <f>Tabela22567891011[[#This Row],[PRODUZIDAS]]*VLOOKUP(Tabela22567891011[[#This Row],[SKU]],Tabela24[#All],10,0)</f>
        <v>80.736986301369839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>
        <v>20</v>
      </c>
      <c r="E44" s="2">
        <f>Tabela22567891011[[#This Row],[PRODUZIDAS]]*VLOOKUP(Tabela22567891011[[#This Row],[SKU]],Tabela24[#All],10,0)</f>
        <v>14.679452054794517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>
        <v>20.5</v>
      </c>
      <c r="E51" s="2">
        <f>Tabela22567891011[[#This Row],[PRODUZIDAS]]*VLOOKUP(Tabela22567891011[[#This Row],[SKU]],Tabela24[#All],10,0)</f>
        <v>15.04643835616438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>
        <v>7</v>
      </c>
      <c r="E65" s="2">
        <f>Tabela22567891011[[#This Row],[PRODUZIDAS]]*VLOOKUP(Tabela22567891011[[#This Row],[SKU]],Tabela24[#All],10,0)</f>
        <v>5.1378082191780807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>
        <v>50</v>
      </c>
      <c r="E67" s="2">
        <f>Tabela22567891011[[#This Row],[PRODUZIDAS]]*VLOOKUP(Tabela22567891011[[#This Row],[SKU]],Tabela24[#All],10,0)</f>
        <v>39.989999999999995</v>
      </c>
    </row>
    <row r="68" spans="2:5" x14ac:dyDescent="0.25">
      <c r="B68" s="3" t="s">
        <v>126</v>
      </c>
      <c r="C68" s="3" t="s">
        <v>127</v>
      </c>
      <c r="D68" s="1">
        <v>206</v>
      </c>
      <c r="E68" s="2">
        <f>Tabela22567891011[[#This Row],[PRODUZIDAS]]*VLOOKUP(Tabela22567891011[[#This Row],[SKU]],Tabela24[#All],10,0)</f>
        <v>164.75879999999998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>
        <v>175</v>
      </c>
      <c r="E74" s="2">
        <f>Tabela22567891011[[#This Row],[PRODUZIDAS]]*VLOOKUP(Tabela22567891011[[#This Row],[SKU]],Tabela24[#All],10,0)</f>
        <v>139.96499999999997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>
        <v>21</v>
      </c>
      <c r="E79" s="2">
        <f>Tabela22567891011[[#This Row],[PRODUZIDAS]]*VLOOKUP(Tabela22567891011[[#This Row],[SKU]],Tabela24[#All],10,0)</f>
        <v>16.795799999999996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>
        <v>2</v>
      </c>
      <c r="E93" s="2">
        <f>Tabela22567891011[[#This Row],[PRODUZIDAS]]*VLOOKUP(Tabela22567891011[[#This Row],[SKU]],Tabela24[#All],10,0)</f>
        <v>1.5995999999999997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>
        <v>49.5</v>
      </c>
      <c r="E108" s="2">
        <f>Tabela22567891011[[#This Row],[PRODUZIDAS]]*VLOOKUP(Tabela22567891011[[#This Row],[SKU]],Tabela24[#All],10,0)</f>
        <v>31.878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>
        <v>30</v>
      </c>
      <c r="E110" s="2">
        <f>Tabela22567891011[[#This Row],[PRODUZIDAS]]*VLOOKUP(Tabela22567891011[[#This Row],[SKU]],Tabela24[#All],10,0)</f>
        <v>19.32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>
        <v>18.5</v>
      </c>
      <c r="E182" s="2">
        <f>Tabela22567891011[[#This Row],[PRODUZIDAS]]*VLOOKUP(Tabela22567891011[[#This Row],[SKU]],Tabela24[#All],10,0)</f>
        <v>28.6158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>
        <v>3</v>
      </c>
      <c r="E200" s="2">
        <f>Tabela22567891011[[#This Row],[PRODUZIDAS]]*VLOOKUP(Tabela22567891011[[#This Row],[SKU]],Tabela24[#All],10,0)</f>
        <v>1.9319999999999999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>
        <v>4.5</v>
      </c>
      <c r="E226" s="2">
        <f>Tabela22567891011[[#This Row],[PRODUZIDAS]]*VLOOKUP(Tabela22567891011[[#This Row],[SKU]],Tabela24[#All],10,0)</f>
        <v>5.2187142857142854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>
        <v>1.5</v>
      </c>
      <c r="E230" s="2">
        <f>Tabela22567891011[[#This Row],[PRODUZIDAS]]*VLOOKUP(Tabela22567891011[[#This Row],[SKU]],Tabela24[#All],10,0)</f>
        <v>1.7395714285714285</v>
      </c>
    </row>
    <row r="231" spans="2:5" x14ac:dyDescent="0.25">
      <c r="B231" s="3" t="s">
        <v>452</v>
      </c>
      <c r="C231" s="3" t="s">
        <v>453</v>
      </c>
      <c r="D231" s="1">
        <v>93.5</v>
      </c>
      <c r="E231" s="2">
        <f>Tabela22567891011[[#This Row],[PRODUZIDAS]]*VLOOKUP(Tabela22567891011[[#This Row],[SKU]],Tabela24[#All],10,0)</f>
        <v>108.43328571428572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>
        <v>15</v>
      </c>
      <c r="E233" s="2">
        <f>Tabela22567891011[[#This Row],[PRODUZIDAS]]*VLOOKUP(Tabela22567891011[[#This Row],[SKU]],Tabela24[#All],10,0)</f>
        <v>17.395714285714284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>
        <v>7.5</v>
      </c>
      <c r="E440" s="2">
        <f>Tabela22567891011[[#This Row],[PRODUZIDAS]]*VLOOKUP(Tabela22567891011[[#This Row],[SKU]],Tabela24[#All],10,0)</f>
        <v>7.0950000000000015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>
        <v>67.5</v>
      </c>
      <c r="E665" s="2">
        <f>Tabela22567891011[[#This Row],[PRODUZIDAS]]*VLOOKUP(Tabela22567891011[[#This Row],[SKU]],Tabela24[#All],10,0)</f>
        <v>78.280714285714282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39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547.81264124989343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>
        <v>48.5</v>
      </c>
      <c r="E12" s="2">
        <f>Tabela2256789101112[[#This Row],[PRODUZIDAS]]*VLOOKUP(Tabela2256789101112[[#This Row],[SKU]],Tabela24[#All],11,0)</f>
        <v>36.339855072463763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>
        <v>9</v>
      </c>
      <c r="E26" s="2">
        <f>Tabela2256789101112[[#This Row],[PRODUZIDAS]]*VLOOKUP(Tabela2256789101112[[#This Row],[SKU]],Tabela24[#All],11,0)</f>
        <v>6.9534246575342449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>
        <v>24.5</v>
      </c>
      <c r="E29" s="2">
        <f>Tabela2256789101112[[#This Row],[PRODUZIDAS]]*VLOOKUP(Tabela2256789101112[[#This Row],[SKU]],Tabela24[#All],11,0)</f>
        <v>18.928767123287667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>
        <v>33.5</v>
      </c>
      <c r="E32" s="2">
        <f>Tabela2256789101112[[#This Row],[PRODUZIDAS]]*VLOOKUP(Tabela2256789101112[[#This Row],[SKU]],Tabela24[#All],11,0)</f>
        <v>25.882191780821913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>
        <v>59</v>
      </c>
      <c r="E34" s="2">
        <f>Tabela2256789101112[[#This Row],[PRODUZIDAS]]*VLOOKUP(Tabela2256789101112[[#This Row],[SKU]],Tabela24[#All],11,0)</f>
        <v>45.583561643835608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>
        <v>2.5</v>
      </c>
      <c r="E37" s="2">
        <f>Tabela2256789101112[[#This Row],[PRODUZIDAS]]*VLOOKUP(Tabela2256789101112[[#This Row],[SKU]],Tabela24[#All],11,0)</f>
        <v>1.931506849315068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>
        <v>6.5</v>
      </c>
      <c r="E43" s="2">
        <f>Tabela2256789101112[[#This Row],[PRODUZIDAS]]*VLOOKUP(Tabela2256789101112[[#This Row],[SKU]],Tabela24[#All],11,0)</f>
        <v>3.7664383561643828</v>
      </c>
    </row>
    <row r="44" spans="2:5" x14ac:dyDescent="0.25">
      <c r="B44" s="3" t="s">
        <v>78</v>
      </c>
      <c r="C44" s="3" t="s">
        <v>79</v>
      </c>
      <c r="D44" s="1">
        <v>20</v>
      </c>
      <c r="E44" s="2">
        <f>Tabela2256789101112[[#This Row],[PRODUZIDAS]]*VLOOKUP(Tabela2256789101112[[#This Row],[SKU]],Tabela24[#All],11,0)</f>
        <v>11.589041095890408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>
        <v>20.5</v>
      </c>
      <c r="E51" s="2">
        <f>Tabela2256789101112[[#This Row],[PRODUZIDAS]]*VLOOKUP(Tabela2256789101112[[#This Row],[SKU]],Tabela24[#All],11,0)</f>
        <v>11.87876712328767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>
        <v>19.5</v>
      </c>
      <c r="E63" s="2">
        <f>Tabela2256789101112[[#This Row],[PRODUZIDAS]]*VLOOKUP(Tabela2256789101112[[#This Row],[SKU]],Tabela24[#All],11,0)</f>
        <v>11.299315068493149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>
        <v>7</v>
      </c>
      <c r="E65" s="2">
        <f>Tabela2256789101112[[#This Row],[PRODUZIDAS]]*VLOOKUP(Tabela2256789101112[[#This Row],[SKU]],Tabela24[#All],11,0)</f>
        <v>4.0561643835616428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>
        <v>50</v>
      </c>
      <c r="E67" s="2">
        <f>Tabela2256789101112[[#This Row],[PRODUZIDAS]]*VLOOKUP(Tabela2256789101112[[#This Row],[SKU]],Tabela24[#All],11,0)</f>
        <v>41.924999999999997</v>
      </c>
    </row>
    <row r="68" spans="2:5" x14ac:dyDescent="0.25">
      <c r="B68" s="3" t="s">
        <v>126</v>
      </c>
      <c r="C68" s="3" t="s">
        <v>127</v>
      </c>
      <c r="D68" s="1">
        <v>48.5</v>
      </c>
      <c r="E68" s="2">
        <f>Tabela2256789101112[[#This Row],[PRODUZIDAS]]*VLOOKUP(Tabela2256789101112[[#This Row],[SKU]],Tabela24[#All],11,0)</f>
        <v>40.667249999999996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>
        <v>25.5</v>
      </c>
      <c r="E71" s="2">
        <f>Tabela2256789101112[[#This Row],[PRODUZIDAS]]*VLOOKUP(Tabela2256789101112[[#This Row],[SKU]],Tabela24[#All],11,0)</f>
        <v>21.381749999999997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>
        <v>80</v>
      </c>
      <c r="E74" s="2">
        <f>Tabela2256789101112[[#This Row],[PRODUZIDAS]]*VLOOKUP(Tabela2256789101112[[#This Row],[SKU]],Tabela24[#All],11,0)</f>
        <v>67.08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6</v>
      </c>
      <c r="E77" s="2">
        <f>Tabela2256789101112[[#This Row],[PRODUZIDAS]]*VLOOKUP(Tabela2256789101112[[#This Row],[SKU]],Tabela24[#All],11,0)</f>
        <v>5.0309999999999997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>
        <v>21</v>
      </c>
      <c r="E79" s="2">
        <f>Tabela2256789101112[[#This Row],[PRODUZIDAS]]*VLOOKUP(Tabela2256789101112[[#This Row],[SKU]],Tabela24[#All],11,0)</f>
        <v>17.608499999999999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>
        <v>11.5</v>
      </c>
      <c r="E93" s="2">
        <f>Tabela2256789101112[[#This Row],[PRODUZIDAS]]*VLOOKUP(Tabela2256789101112[[#This Row],[SKU]],Tabela24[#All],11,0)</f>
        <v>9.6427499999999995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>
        <v>0.5</v>
      </c>
      <c r="E107" s="2">
        <f>Tabela2256789101112[[#This Row],[PRODUZIDAS]]*VLOOKUP(Tabela2256789101112[[#This Row],[SKU]],Tabela24[#All],11,0)</f>
        <v>0.41924999999999996</v>
      </c>
    </row>
    <row r="108" spans="2:5" x14ac:dyDescent="0.25">
      <c r="B108" s="3" t="s">
        <v>206</v>
      </c>
      <c r="C108" s="3" t="s">
        <v>207</v>
      </c>
      <c r="D108" s="1">
        <v>50</v>
      </c>
      <c r="E108" s="2">
        <f>Tabela2256789101112[[#This Row],[PRODUZIDAS]]*VLOOKUP(Tabela2256789101112[[#This Row],[SKU]],Tabela24[#All],11,0)</f>
        <v>32.844000000000001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>
        <v>30</v>
      </c>
      <c r="E110" s="2">
        <f>Tabela2256789101112[[#This Row],[PRODUZIDAS]]*VLOOKUP(Tabela2256789101112[[#This Row],[SKU]],Tabela24[#All],11,0)</f>
        <v>19.706400000000002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>
        <v>1.5</v>
      </c>
      <c r="E230" s="2">
        <f>Tabela2256789101112[[#This Row],[PRODUZIDAS]]*VLOOKUP(Tabela2256789101112[[#This Row],[SKU]],Tabela24[#All],11,0)</f>
        <v>1.1597142857142857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>
        <v>39.5</v>
      </c>
      <c r="E233" s="2">
        <f>Tabela2256789101112[[#This Row],[PRODUZIDAS]]*VLOOKUP(Tabela2256789101112[[#This Row],[SKU]],Tabela24[#All],11,0)</f>
        <v>30.539142857142856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>
        <v>5.5</v>
      </c>
      <c r="E393" s="2">
        <f>Tabela2256789101112[[#This Row],[PRODUZIDAS]]*VLOOKUP(Tabela2256789101112[[#This Row],[SKU]],Tabela24[#All],11,0)</f>
        <v>3.0350833333333331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>
        <v>17.5</v>
      </c>
      <c r="E404" s="2">
        <f>Tabela2256789101112[[#This Row],[PRODUZIDAS]]*VLOOKUP(Tabela2256789101112[[#This Row],[SKU]],Tabela24[#All],11,0)</f>
        <v>5.9937499999999986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>
        <v>1</v>
      </c>
      <c r="E422" s="2">
        <f>Tabela2256789101112[[#This Row],[PRODUZIDAS]]*VLOOKUP(Tabela2256789101112[[#This Row],[SKU]],Tabela24[#All],11,0)</f>
        <v>0.35833333333333328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>
        <v>6</v>
      </c>
      <c r="E440" s="2">
        <f>Tabela2256789101112[[#This Row],[PRODUZIDAS]]*VLOOKUP(Tabela2256789101112[[#This Row],[SKU]],Tabela24[#All],11,0)</f>
        <v>2.4974400000000001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>
        <v>9.5</v>
      </c>
      <c r="E450" s="2">
        <f>Tabela2256789101112[[#This Row],[PRODUZIDAS]]*VLOOKUP(Tabela2256789101112[[#This Row],[SKU]],Tabela24[#All],11,0)</f>
        <v>3.9542800000000007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>
        <v>15</v>
      </c>
      <c r="E509" s="2">
        <f>Tabela2256789101112[[#This Row],[PRODUZIDAS]]*VLOOKUP(Tabela2256789101112[[#This Row],[SKU]],Tabela24[#All],11,0)</f>
        <v>7.192499999999999</v>
      </c>
    </row>
    <row r="510" spans="2:5" x14ac:dyDescent="0.25">
      <c r="B510" s="3" t="s">
        <v>1010</v>
      </c>
      <c r="C510" s="3" t="s">
        <v>1011</v>
      </c>
      <c r="D510" s="1">
        <v>12.5</v>
      </c>
      <c r="E510" s="2">
        <f>Tabela2256789101112[[#This Row],[PRODUZIDAS]]*VLOOKUP(Tabela2256789101112[[#This Row],[SKU]],Tabela24[#All],11,0)</f>
        <v>5.9937499999999995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>
        <v>68</v>
      </c>
      <c r="E665" s="2">
        <f>Tabela2256789101112[[#This Row],[PRODUZIDAS]]*VLOOKUP(Tabela2256789101112[[#This Row],[SKU]],Tabela24[#All],11,0)</f>
        <v>52.573714285714289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584.30328511018456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>
        <v>18</v>
      </c>
      <c r="E15" s="2">
        <f>Tabela225678910111213[[#This Row],[PRODUZIDAS]]*VLOOKUP(Tabela225678910111213[[#This Row],[SKU]],Tabela24[#All],12,0)</f>
        <v>20.843478260869563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>
        <v>25.5</v>
      </c>
      <c r="E24" s="2">
        <f>Tabela225678910111213[[#This Row],[PRODUZIDAS]]*VLOOKUP(Tabela225678910111213[[#This Row],[SKU]],Tabela24[#All],12,0)</f>
        <v>27.910273972602738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>
        <v>31.5</v>
      </c>
      <c r="E31" s="2">
        <f>Tabela225678910111213[[#This Row],[PRODUZIDAS]]*VLOOKUP(Tabela225678910111213[[#This Row],[SKU]],Tabela24[#All],12,0)</f>
        <v>34.477397260273968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>
        <v>78.5</v>
      </c>
      <c r="E38" s="2">
        <f>Tabela225678910111213[[#This Row],[PRODUZIDAS]]*VLOOKUP(Tabela225678910111213[[#This Row],[SKU]],Tabela24[#All],12,0)</f>
        <v>80.865753424657527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>
        <v>22.5</v>
      </c>
      <c r="E45" s="2">
        <f>Tabela225678910111213[[#This Row],[PRODUZIDAS]]*VLOOKUP(Tabela225678910111213[[#This Row],[SKU]],Tabela24[#All],12,0)</f>
        <v>23.17808219178082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>
        <v>29</v>
      </c>
      <c r="E67" s="2">
        <f>Tabela225678910111213[[#This Row],[PRODUZIDAS]]*VLOOKUP(Tabela225678910111213[[#This Row],[SKU]],Tabela24[#All],12,0)</f>
        <v>31.798499999999994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108.5</v>
      </c>
      <c r="E108" s="2">
        <f>Tabela225678910111213[[#This Row],[PRODUZIDAS]]*VLOOKUP(Tabela225678910111213[[#This Row],[SKU]],Tabela24[#All],12,0)</f>
        <v>118.78579999999998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>
        <v>6</v>
      </c>
      <c r="E126" s="2">
        <f>Tabela225678910111213[[#This Row],[PRODUZIDAS]]*VLOOKUP(Tabela225678910111213[[#This Row],[SKU]],Tabela24[#All],12,0)</f>
        <v>5.4109999999999987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>
        <v>24.5</v>
      </c>
      <c r="E128" s="2">
        <f>Tabela225678910111213[[#This Row],[PRODUZIDAS]]*VLOOKUP(Tabela225678910111213[[#This Row],[SKU]],Tabela24[#All],12,0)</f>
        <v>22.094916666666663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>
        <v>34</v>
      </c>
      <c r="E140" s="2">
        <f>Tabela225678910111213[[#This Row],[PRODUZIDAS]]*VLOOKUP(Tabela225678910111213[[#This Row],[SKU]],Tabela24[#All],12,0)</f>
        <v>30.662333333333326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>
        <v>56</v>
      </c>
      <c r="E232" s="2">
        <f>Tabela225678910111213[[#This Row],[PRODUZIDAS]]*VLOOKUP(Tabela225678910111213[[#This Row],[SKU]],Tabela24[#All],12,0)</f>
        <v>61.335999999999999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>
        <v>90</v>
      </c>
      <c r="E630" s="2">
        <f>Tabela225678910111213[[#This Row],[PRODUZIDAS]]*VLOOKUP(Tabela225678910111213[[#This Row],[SKU]],Tabela24[#All],12,0)</f>
        <v>98.531999999999982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>
        <v>31.5</v>
      </c>
      <c r="E652" s="2">
        <f>Tabela225678910111213[[#This Row],[PRODUZIDAS]]*VLOOKUP(Tabela225678910111213[[#This Row],[SKU]],Tabela24[#All],12,0)</f>
        <v>28.407749999999993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1044.4871620692586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>
        <v>18</v>
      </c>
      <c r="E15" s="2">
        <f>Tabela22567891011121314[[#This Row],[PRODUZIDAS]]*VLOOKUP(Tabela22567891011121314[[#This Row],[SKU]],Tabela24[#All],13,0)</f>
        <v>22.069565217391304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>
        <v>17</v>
      </c>
      <c r="E17" s="2">
        <f>Tabela22567891011121314[[#This Row],[PRODUZIDAS]]*VLOOKUP(Tabela22567891011121314[[#This Row],[SKU]],Tabela24[#All],13,0)</f>
        <v>20.843478260869567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>
        <v>76</v>
      </c>
      <c r="E27" s="2">
        <f>Tabela22567891011121314[[#This Row],[PRODUZIDAS]]*VLOOKUP(Tabela22567891011121314[[#This Row],[SKU]],Tabela24[#All],13,0)</f>
        <v>88.076712328767101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>
        <v>124</v>
      </c>
      <c r="E30" s="2">
        <f>Tabela22567891011121314[[#This Row],[PRODUZIDAS]]*VLOOKUP(Tabela22567891011121314[[#This Row],[SKU]],Tabela24[#All],13,0)</f>
        <v>143.70410958904108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>
        <v>74</v>
      </c>
      <c r="E38" s="2">
        <f>Tabela22567891011121314[[#This Row],[PRODUZIDAS]]*VLOOKUP(Tabela22567891011121314[[#This Row],[SKU]],Tabela24[#All],13,0)</f>
        <v>85.758904109589025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>
        <v>60</v>
      </c>
      <c r="E49" s="2">
        <f>Tabela22567891011121314[[#This Row],[PRODUZIDAS]]*VLOOKUP(Tabela22567891011121314[[#This Row],[SKU]],Tabela24[#All],13,0)</f>
        <v>69.534246575342451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>
        <v>14</v>
      </c>
      <c r="E54" s="2">
        <f>Tabela22567891011121314[[#This Row],[PRODUZIDAS]]*VLOOKUP(Tabela22567891011121314[[#This Row],[SKU]],Tabela24[#All],13,0)</f>
        <v>16.224657534246571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>
        <v>25</v>
      </c>
      <c r="E63" s="2">
        <f>Tabela22567891011121314[[#This Row],[PRODUZIDAS]]*VLOOKUP(Tabela22567891011121314[[#This Row],[SKU]],Tabela24[#All],13,0)</f>
        <v>28.972602739726021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>
        <v>21</v>
      </c>
      <c r="E69" s="2">
        <f>Tabela22567891011121314[[#This Row],[PRODUZIDAS]]*VLOOKUP(Tabela22567891011121314[[#This Row],[SKU]],Tabela24[#All],13,0)</f>
        <v>24.380999999999997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105</v>
      </c>
      <c r="E108" s="2">
        <f>Tabela22567891011121314[[#This Row],[PRODUZIDAS]]*VLOOKUP(Tabela22567891011121314[[#This Row],[SKU]],Tabela24[#All],13,0)</f>
        <v>121.71599999999998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>
        <v>12</v>
      </c>
      <c r="E113" s="2">
        <f>Tabela22567891011121314[[#This Row],[PRODUZIDAS]]*VLOOKUP(Tabela22567891011121314[[#This Row],[SKU]],Tabela24[#All],13,0)</f>
        <v>13.910399999999997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>
        <v>37</v>
      </c>
      <c r="E128" s="2">
        <f>Tabela22567891011121314[[#This Row],[PRODUZIDAS]]*VLOOKUP(Tabela22567891011121314[[#This Row],[SKU]],Tabela24[#All],13,0)</f>
        <v>42.901499999999992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>
        <v>25</v>
      </c>
      <c r="E140" s="2">
        <f>Tabela22567891011121314[[#This Row],[PRODUZIDAS]]*VLOOKUP(Tabela22567891011121314[[#This Row],[SKU]],Tabela24[#All],13,0)</f>
        <v>28.987499999999994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52</v>
      </c>
      <c r="E146" s="2">
        <f>Tabela22567891011121314[[#This Row],[PRODUZIDAS]]*VLOOKUP(Tabela22567891011121314[[#This Row],[SKU]],Tabela24[#All],13,0)</f>
        <v>60.305142857142854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17</v>
      </c>
      <c r="E150" s="2">
        <f>Tabela22567891011121314[[#This Row],[PRODUZIDAS]]*VLOOKUP(Tabela22567891011121314[[#This Row],[SKU]],Tabela24[#All],13,0)</f>
        <v>19.715142857142858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>
        <v>8</v>
      </c>
      <c r="E152" s="2">
        <f>Tabela22567891011121314[[#This Row],[PRODUZIDAS]]*VLOOKUP(Tabela22567891011121314[[#This Row],[SKU]],Tabela24[#All],13,0)</f>
        <v>9.2777142857142856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38</v>
      </c>
      <c r="E203" s="2">
        <f>Tabela22567891011121314[[#This Row],[PRODUZIDAS]]*VLOOKUP(Tabela22567891011121314[[#This Row],[SKU]],Tabela24[#All],13,0)</f>
        <v>44.060999999999993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22</v>
      </c>
      <c r="E226" s="2">
        <f>Tabela22567891011121314[[#This Row],[PRODUZIDAS]]*VLOOKUP(Tabela22567891011121314[[#This Row],[SKU]],Tabela24[#All],13,0)</f>
        <v>25.513714285714286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>
        <v>32</v>
      </c>
      <c r="E232" s="2">
        <f>Tabela22567891011121314[[#This Row],[PRODUZIDAS]]*VLOOKUP(Tabela22567891011121314[[#This Row],[SKU]],Tabela24[#All],13,0)</f>
        <v>37.110857142857142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>
        <v>121</v>
      </c>
      <c r="E630" s="2">
        <f>Tabela22567891011121314[[#This Row],[PRODUZIDAS]]*VLOOKUP(Tabela22567891011121314[[#This Row],[SKU]],Tabela24[#All],13,0)</f>
        <v>140.26319999999998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>
        <v>1</v>
      </c>
      <c r="E660" s="2">
        <f>Tabela22567891011121314[[#This Row],[PRODUZIDAS]]*VLOOKUP(Tabela22567891011121314[[#This Row],[SKU]],Tabela24[#All],13,0)</f>
        <v>1.1597142857142857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232.10825823761314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>
        <v>18</v>
      </c>
      <c r="E15" s="2">
        <f>Tabela2256789101112131415[[#This Row],[PRODUZIDAS]]*VLOOKUP(Tabela2256789101112131415[[#This Row],[SKU]],Tabela24[#All],14,0)</f>
        <v>4.9043478260869566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>
        <v>17</v>
      </c>
      <c r="E17" s="2">
        <f>Tabela2256789101112131415[[#This Row],[PRODUZIDAS]]*VLOOKUP(Tabela2256789101112131415[[#This Row],[SKU]],Tabela24[#All],14,0)</f>
        <v>4.6318840579710141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>
        <v>76</v>
      </c>
      <c r="E27" s="2">
        <f>Tabela2256789101112131415[[#This Row],[PRODUZIDAS]]*VLOOKUP(Tabela2256789101112131415[[#This Row],[SKU]],Tabela24[#All],14,0)</f>
        <v>19.572602739726026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>
        <v>124</v>
      </c>
      <c r="E30" s="2">
        <f>Tabela2256789101112131415[[#This Row],[PRODUZIDAS]]*VLOOKUP(Tabela2256789101112131415[[#This Row],[SKU]],Tabela24[#All],14,0)</f>
        <v>31.934246575342467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>
        <v>74</v>
      </c>
      <c r="E38" s="2">
        <f>Tabela2256789101112131415[[#This Row],[PRODUZIDAS]]*VLOOKUP(Tabela2256789101112131415[[#This Row],[SKU]],Tabela24[#All],14,0)</f>
        <v>19.057534246575344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>
        <v>60</v>
      </c>
      <c r="E49" s="2">
        <f>Tabela2256789101112131415[[#This Row],[PRODUZIDAS]]*VLOOKUP(Tabela2256789101112131415[[#This Row],[SKU]],Tabela24[#All],14,0)</f>
        <v>15.452054794520548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>
        <v>14</v>
      </c>
      <c r="E54" s="2">
        <f>Tabela2256789101112131415[[#This Row],[PRODUZIDAS]]*VLOOKUP(Tabela2256789101112131415[[#This Row],[SKU]],Tabela24[#All],14,0)</f>
        <v>3.6054794520547944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>
        <v>25</v>
      </c>
      <c r="E63" s="2">
        <f>Tabela2256789101112131415[[#This Row],[PRODUZIDAS]]*VLOOKUP(Tabela2256789101112131415[[#This Row],[SKU]],Tabela24[#All],14,0)</f>
        <v>6.4383561643835616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>
        <v>21</v>
      </c>
      <c r="E69" s="2">
        <f>Tabela2256789101112131415[[#This Row],[PRODUZIDAS]]*VLOOKUP(Tabela2256789101112131415[[#This Row],[SKU]],Tabela24[#All],14,0)</f>
        <v>5.4180000000000001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105</v>
      </c>
      <c r="E108" s="2">
        <f>Tabela2256789101112131415[[#This Row],[PRODUZIDAS]]*VLOOKUP(Tabela2256789101112131415[[#This Row],[SKU]],Tabela24[#All],14,0)</f>
        <v>27.047999999999998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>
        <v>12</v>
      </c>
      <c r="E113" s="2">
        <f>Tabela2256789101112131415[[#This Row],[PRODUZIDAS]]*VLOOKUP(Tabela2256789101112131415[[#This Row],[SKU]],Tabela24[#All],14,0)</f>
        <v>3.0911999999999997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>
        <v>37</v>
      </c>
      <c r="E128" s="2">
        <f>Tabela2256789101112131415[[#This Row],[PRODUZIDAS]]*VLOOKUP(Tabela2256789101112131415[[#This Row],[SKU]],Tabela24[#All],14,0)</f>
        <v>9.533666666666667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>
        <v>25</v>
      </c>
      <c r="E140" s="2">
        <f>Tabela2256789101112131415[[#This Row],[PRODUZIDAS]]*VLOOKUP(Tabela2256789101112131415[[#This Row],[SKU]],Tabela24[#All],14,0)</f>
        <v>6.4416666666666664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52</v>
      </c>
      <c r="E146" s="2">
        <f>Tabela2256789101112131415[[#This Row],[PRODUZIDAS]]*VLOOKUP(Tabela2256789101112131415[[#This Row],[SKU]],Tabela24[#All],14,0)</f>
        <v>13.401142857142858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17</v>
      </c>
      <c r="E150" s="2">
        <f>Tabela2256789101112131415[[#This Row],[PRODUZIDAS]]*VLOOKUP(Tabela2256789101112131415[[#This Row],[SKU]],Tabela24[#All],14,0)</f>
        <v>4.3811428571428577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>
        <v>8</v>
      </c>
      <c r="E152" s="2">
        <f>Tabela2256789101112131415[[#This Row],[PRODUZIDAS]]*VLOOKUP(Tabela2256789101112131415[[#This Row],[SKU]],Tabela24[#All],14,0)</f>
        <v>2.0617142857142858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38</v>
      </c>
      <c r="E203" s="2">
        <f>Tabela2256789101112131415[[#This Row],[PRODUZIDAS]]*VLOOKUP(Tabela2256789101112131415[[#This Row],[SKU]],Tabela24[#All],14,0)</f>
        <v>9.7913333333333323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22</v>
      </c>
      <c r="E226" s="2">
        <f>Tabela2256789101112131415[[#This Row],[PRODUZIDAS]]*VLOOKUP(Tabela2256789101112131415[[#This Row],[SKU]],Tabela24[#All],14,0)</f>
        <v>5.6697142857142859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>
        <v>32</v>
      </c>
      <c r="E232" s="2">
        <f>Tabela2256789101112131415[[#This Row],[PRODUZIDAS]]*VLOOKUP(Tabela2256789101112131415[[#This Row],[SKU]],Tabela24[#All],14,0)</f>
        <v>8.2468571428571433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>
        <v>121</v>
      </c>
      <c r="E630" s="2">
        <f>Tabela2256789101112131415[[#This Row],[PRODUZIDAS]]*VLOOKUP(Tabela2256789101112131415[[#This Row],[SKU]],Tabela24[#All],14,0)</f>
        <v>31.169599999999999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>
        <v>1</v>
      </c>
      <c r="E660" s="2">
        <f>Tabela2256789101112131415[[#This Row],[PRODUZIDAS]]*VLOOKUP(Tabela2256789101112131415[[#This Row],[SKU]],Tabela24[#All],14,0)</f>
        <v>0.25771428571428573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2025-06-11T11:33:34Z</dcterms:modified>
</cp:coreProperties>
</file>