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FE8AD7D7-3EC4-486A-A505-1BF4B0A6E3B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<sst xmlns="http://schemas.openxmlformats.org/spreadsheetml/2006/main" count="26032" uniqueCount="1899">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</sst>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45813</v>
      </c>
      <c r="C2" s="31"/>
      <c r="D2" s="33">
        <f>SUM(Tabela15[VALOR])</f>
        <v>4292.3452957398831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111.67519030303029</v>
      </c>
      <c r="D7" s="26"/>
      <c r="E7" s="26">
        <f>Tabela15[[#This Row],[VALOR]]-Tabela15[[#This Row],[Custo Setor]]</f>
        <v>111.67519030303029</v>
      </c>
    </row>
    <row r="8" spans="2:5" x14ac:dyDescent="0.25">
      <c r="B8" t="s">
        <v>1883</v>
      </c>
      <c r="C8" s="21">
        <f t="array" ref="C8">'2 - CORTE VOIL'!G4</f>
        <v>241.18094672473867</v>
      </c>
      <c r="D8" s="26"/>
      <c r="E8" s="26">
        <f>Tabela15[[#This Row],[VALOR]]-Tabela15[[#This Row],[Custo Setor]]</f>
        <v>241.18094672473867</v>
      </c>
    </row>
    <row r="9" spans="2:5" x14ac:dyDescent="0.25">
      <c r="B9" t="s">
        <v>1885</v>
      </c>
      <c r="C9" s="21">
        <f t="array" ref="C9">'3 - BAINHA CONTINUA'!G4</f>
        <v>44.084375999999999</v>
      </c>
      <c r="D9" s="26"/>
      <c r="E9" s="26">
        <f>Tabela15[[#This Row],[VALOR]]-Tabela15[[#This Row],[Custo Setor]]</f>
        <v>44.084375999999999</v>
      </c>
    </row>
    <row r="10" spans="2:5" x14ac:dyDescent="0.25">
      <c r="B10" t="s">
        <v>1884</v>
      </c>
      <c r="C10" s="21">
        <f t="array" ref="C10">'4 - BARRADO'!G4</f>
        <v>95.346707206208436</v>
      </c>
      <c r="D10" s="26"/>
      <c r="E10" s="26">
        <f>Tabela15[[#This Row],[VALOR]]-Tabela15[[#This Row],[Custo Setor]]</f>
        <v>95.346707206208436</v>
      </c>
    </row>
    <row r="11" spans="2:5" x14ac:dyDescent="0.25">
      <c r="B11" t="s">
        <v>1886</v>
      </c>
      <c r="C11" s="21">
        <f t="array" ref="C11">'5 - EMENDA'!G4</f>
        <v>74.117500000000007</v>
      </c>
      <c r="D11" s="26"/>
      <c r="E11" s="26">
        <f>Tabela15[[#This Row],[VALOR]]-Tabela15[[#This Row],[Custo Setor]]</f>
        <v>74.117500000000007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666.46543572936889</v>
      </c>
      <c r="D13" s="26"/>
      <c r="E13" s="26">
        <f>Tabela15[[#This Row],[VALOR]]-Tabela15[[#This Row],[Custo Setor]]</f>
        <v>666.46543572936889</v>
      </c>
    </row>
    <row r="14" spans="2:5" x14ac:dyDescent="0.25">
      <c r="B14" t="s">
        <v>1889</v>
      </c>
      <c r="C14" s="21">
        <f>'8 - ACABAMENTO'!G4</f>
        <v>747.44365913383808</v>
      </c>
      <c r="D14" s="26"/>
      <c r="E14" s="26">
        <f>Tabela15[[#This Row],[VALOR]]-Tabela15[[#This Row],[Custo Setor]]</f>
        <v>747.44365913383808</v>
      </c>
    </row>
    <row r="15" spans="2:5" x14ac:dyDescent="0.25">
      <c r="B15" t="s">
        <v>1890</v>
      </c>
      <c r="C15" s="21">
        <f t="array" ref="C15">'9 - FURO'!G4</f>
        <v>626.55552725503981</v>
      </c>
      <c r="D15" s="26"/>
      <c r="E15" s="26">
        <f>Tabela15[[#This Row],[VALOR]]-Tabela15[[#This Row],[Custo Setor]]</f>
        <v>626.55552725503981</v>
      </c>
    </row>
    <row r="16" spans="2:5" x14ac:dyDescent="0.25">
      <c r="B16" t="s">
        <v>1891</v>
      </c>
      <c r="C16" s="21">
        <f t="array" ref="C16">'10 - ILHOS'!G4</f>
        <v>777.18355530773567</v>
      </c>
      <c r="D16" s="26"/>
      <c r="E16" s="26">
        <f>Tabela15[[#This Row],[VALOR]]-Tabela15[[#This Row],[Custo Setor]]</f>
        <v>777.18355530773567</v>
      </c>
    </row>
    <row r="17" spans="2:5" x14ac:dyDescent="0.25">
      <c r="B17" t="s">
        <v>1892</v>
      </c>
      <c r="C17" s="21">
        <f t="array" ref="C17">'11 - DOBRA'!G4</f>
        <v>743.14832570175486</v>
      </c>
      <c r="D17" s="26"/>
      <c r="E17" s="26">
        <f>Tabela15[[#This Row],[VALOR]]-Tabela15[[#This Row],[Custo Setor]]</f>
        <v>743.14832570175486</v>
      </c>
    </row>
    <row r="18" spans="2:5" x14ac:dyDescent="0.25">
      <c r="B18" t="s">
        <v>1893</v>
      </c>
      <c r="C18" s="21">
        <f t="array" ref="C18">'12 - EMBALAGEM'!G4</f>
        <v>165.14407237816781</v>
      </c>
      <c r="D18" s="26"/>
      <c r="E18" s="26">
        <f>Tabela15[[#This Row],[VALOR]]-Tabela15[[#This Row],[Custo Setor]]</f>
        <v>165.14407237816781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4292.3452957398831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79" workbookViewId="0">
      <selection activeCell="D294" sqref="D29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111.67519030303029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Tabela2[[#This Row],[PRODUZIDAS]]*VLOOKUP(Tabela2[[#This Row],[SKU]],Tabela24[#All],3,0)</f>
        <v>1.636363636363636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Tabela2[[#This Row],[PRODUZIDAS]]*VLOOKUP(Tabela2[[#This Row],[SKU]],Tabela24[#All],3,0)</f>
        <v>2.5226666666666668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102</v>
      </c>
      <c r="E921" s="2">
        <f>Tabela2[[#This Row],[PRODUZIDAS]]*VLOOKUP(Tabela2[[#This Row],[SKU]],Tabela24[#All],3,0)</f>
        <v>107.51615999999999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553" workbookViewId="0">
      <selection activeCell="D554" sqref="D55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241.18094672473867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>
        <v>312</v>
      </c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>
        <v>7</v>
      </c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>
        <v>12</v>
      </c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>
        <v>6</v>
      </c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>
        <v>10</v>
      </c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1.5</v>
      </c>
      <c r="E111" s="2">
        <f>Tabela225[[#This Row],[PRODUZIDAS]]*VLOOKUP(Tabela225[[#This Row],[SKU]],Tabela24[#All],4,0)</f>
        <v>0.81143999999999994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1</v>
      </c>
      <c r="E114" s="2">
        <f>Tabela225[[#This Row],[PRODUZIDAS]]*VLOOKUP(Tabela225[[#This Row],[SKU]],Tabela24[#All],4,0)</f>
        <v>0.54096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Tabela225[[#This Row],[PRODUZIDAS]]*VLOOKUP(Tabela225[[#This Row],[SKU]],Tabela24[#All],4,0)</f>
        <v>1.8551999999999997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>
        <v>1.5</v>
      </c>
      <c r="E134" s="2">
        <f>Tabela225[[#This Row],[PRODUZIDAS]]*VLOOKUP(Tabela225[[#This Row],[SKU]],Tabela24[#All],4,0)</f>
        <v>1.3913999999999997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Tabela225[[#This Row],[PRODUZIDAS]]*VLOOKUP(Tabela225[[#This Row],[SKU]],Tabela24[#All],4,0)</f>
        <v>1.4818571428571428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>
        <v>123.5</v>
      </c>
      <c r="E180" s="2">
        <f>Tabela225[[#This Row],[PRODUZIDAS]]*VLOOKUP(Tabela225[[#This Row],[SKU]],Tabela24[#All],4,0)</f>
        <v>143.27234999999999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7</v>
      </c>
      <c r="E192" s="2">
        <f>Tabela225[[#This Row],[PRODUZIDAS]]*VLOOKUP(Tabela225[[#This Row],[SKU]],Tabela24[#All],4,0)</f>
        <v>3.7867199999999999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2</v>
      </c>
      <c r="E194" s="2">
        <f>Tabela225[[#This Row],[PRODUZIDAS]]*VLOOKUP(Tabela225[[#This Row],[SKU]],Tabela24[#All],4,0)</f>
        <v>1.08192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16</v>
      </c>
      <c r="E197" s="2">
        <f>Tabela225[[#This Row],[PRODUZIDAS]]*VLOOKUP(Tabela225[[#This Row],[SKU]],Tabela24[#All],4,0)</f>
        <v>8.6553599999999999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12</v>
      </c>
      <c r="E200" s="2">
        <f>Tabela225[[#This Row],[PRODUZIDAS]]*VLOOKUP(Tabela225[[#This Row],[SKU]],Tabela24[#All],4,0)</f>
        <v>6.4915199999999995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8.5</v>
      </c>
      <c r="E226" s="2">
        <f>Tabela225[[#This Row],[PRODUZIDAS]]*VLOOKUP(Tabela225[[#This Row],[SKU]],Tabela24[#All],4,0)</f>
        <v>12.595785714285714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>
        <v>12</v>
      </c>
      <c r="E234" s="2">
        <f>Tabela225[[#This Row],[PRODUZIDAS]]*VLOOKUP(Tabela225[[#This Row],[SKU]],Tabela24[#All],4,0)</f>
        <v>17.782285714285713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>
        <v>20</v>
      </c>
      <c r="E259" s="2">
        <f>Tabela225[[#This Row],[PRODUZIDAS]]*VLOOKUP(Tabela225[[#This Row],[SKU]],Tabela24[#All],4,0)</f>
        <v>28.923902439024396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>
        <v>6</v>
      </c>
      <c r="E554" s="2">
        <f>Tabela225[[#This Row],[PRODUZIDAS]]*VLOOKUP(Tabela225[[#This Row],[SKU]],Tabela24[#All],4,0)</f>
        <v>3.2457599999999998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>
        <v>5</v>
      </c>
      <c r="E590" s="2">
        <f>Tabela225[[#This Row],[PRODUZIDAS]]*VLOOKUP(Tabela225[[#This Row],[SKU]],Tabela24[#All],4,0)</f>
        <v>7.4092857142857138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Tabela225[[#This Row],[PRODUZIDAS]]*VLOOKUP(Tabela225[[#This Row],[SKU]],Tabela24[#All],4,0)</f>
        <v>1.8551999999999997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44.084375999999999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342.27</v>
      </c>
      <c r="E192" s="2">
        <f>Tabela2256[[#This Row],[PRODUZIDAS]]*VLOOKUP(Tabela2256[[#This Row],[SKU]],Tabela24[#All],5,0)</f>
        <v>44.084375999999999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73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95.346707206208436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5.5</v>
      </c>
      <c r="E183" s="2">
        <f>Tabela22567[[#This Row],[PRODUZIDAS]]*VLOOKUP(Tabela22567[[#This Row],[SKU]],Tabela24[#All],6,0)</f>
        <v>7.7984500000000008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14</v>
      </c>
      <c r="E258" s="2">
        <f>Tabela22567[[#This Row],[PRODUZIDAS]]*VLOOKUP(Tabela22567[[#This Row],[SKU]],Tabela24[#All],6,0)</f>
        <v>19.36643902439025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4</v>
      </c>
      <c r="E296" s="2">
        <f>Tabela22567[[#This Row],[PRODUZIDAS]]*VLOOKUP(Tabela22567[[#This Row],[SKU]],Tabela24[#All],6,0)</f>
        <v>6.8181818181818175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Tabela22567[[#This Row],[PRODUZIDAS]]*VLOOKUP(Tabela22567[[#This Row],[SKU]],Tabela24[#All],6,0)</f>
        <v>5.1136363636363633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>
        <v>9</v>
      </c>
      <c r="E312" s="2">
        <f>Tabela22567[[#This Row],[PRODUZIDAS]]*VLOOKUP(Tabela22567[[#This Row],[SKU]],Tabela24[#All],6,0)</f>
        <v>15.34090909090909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20</v>
      </c>
      <c r="E529" s="2">
        <f>Tabela22567[[#This Row],[PRODUZIDAS]]*VLOOKUP(Tabela22567[[#This Row],[SKU]],Tabela24[#All],6,0)</f>
        <v>40.909090909090907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1" workbookViewId="0">
      <selection activeCell="D184" sqref="D18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74.117500000000007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>
        <v>20</v>
      </c>
      <c r="E182" s="2">
        <f>Tabela225678[[#This Row],[PRODUZIDAS]]*VLOOKUP(Tabela225678[[#This Row],[SKU]],Tabela24[#All],7,0)</f>
        <v>64.45</v>
      </c>
    </row>
    <row r="183" spans="2:5" x14ac:dyDescent="0.25">
      <c r="B183" s="3" t="s">
        <v>356</v>
      </c>
      <c r="C183" s="3" t="s">
        <v>357</v>
      </c>
      <c r="D183" s="1">
        <v>3</v>
      </c>
      <c r="E183" s="2">
        <f>Tabela225678[[#This Row],[PRODUZIDAS]]*VLOOKUP(Tabela225678[[#This Row],[SKU]],Tabela24[#All],7,0)</f>
        <v>9.6675000000000004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666.46543572936889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637</v>
      </c>
      <c r="E16" s="2">
        <f>Tabela225678910[[#This Row],[PRODUZIDAS]]*VLOOKUP(Tabela225678910[[#This Row],[SKU]],Tabela24[#All],9,0)</f>
        <v>260.33913043478253</v>
      </c>
    </row>
    <row r="17" spans="2:5" x14ac:dyDescent="0.25">
      <c r="B17" s="3" t="s">
        <v>24</v>
      </c>
      <c r="C17" s="3" t="s">
        <v>25</v>
      </c>
      <c r="D17" s="1">
        <v>80.5</v>
      </c>
      <c r="E17" s="2">
        <f>Tabela225678910[[#This Row],[PRODUZIDAS]]*VLOOKUP(Tabela225678910[[#This Row],[SKU]],Tabela24[#All],9,0)</f>
        <v>32.899999999999991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>
        <v>12.5</v>
      </c>
      <c r="E21" s="2">
        <f>Tabela225678910[[#This Row],[PRODUZIDAS]]*VLOOKUP(Tabela225678910[[#This Row],[SKU]],Tabela24[#All],9,0)</f>
        <v>5.1086956521739122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16.5</v>
      </c>
      <c r="E24" s="2">
        <f>Tabela225678910[[#This Row],[PRODUZIDAS]]*VLOOKUP(Tabela225678910[[#This Row],[SKU]],Tabela24[#All],9,0)</f>
        <v>8.4986301369863018</v>
      </c>
    </row>
    <row r="25" spans="2:5" x14ac:dyDescent="0.25">
      <c r="B25" s="3" t="s">
        <v>40</v>
      </c>
      <c r="C25" s="3" t="s">
        <v>41</v>
      </c>
      <c r="D25" s="1">
        <v>3</v>
      </c>
      <c r="E25" s="2">
        <f>Tabela225678910[[#This Row],[PRODUZIDAS]]*VLOOKUP(Tabela225678910[[#This Row],[SKU]],Tabela24[#All],9,0)</f>
        <v>1.5452054794520547</v>
      </c>
    </row>
    <row r="26" spans="2:5" x14ac:dyDescent="0.25">
      <c r="B26" s="3" t="s">
        <v>42</v>
      </c>
      <c r="C26" s="3" t="s">
        <v>43</v>
      </c>
      <c r="D26" s="1">
        <v>6.5</v>
      </c>
      <c r="E26" s="2">
        <f>Tabela225678910[[#This Row],[PRODUZIDAS]]*VLOOKUP(Tabela225678910[[#This Row],[SKU]],Tabela24[#All],9,0)</f>
        <v>3.3479452054794518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>
        <v>7</v>
      </c>
      <c r="E28" s="2">
        <f>Tabela225678910[[#This Row],[PRODUZIDAS]]*VLOOKUP(Tabela225678910[[#This Row],[SKU]],Tabela24[#All],9,0)</f>
        <v>3.6054794520547944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29</v>
      </c>
      <c r="E30" s="2">
        <f>Tabela225678910[[#This Row],[PRODUZIDAS]]*VLOOKUP(Tabela225678910[[#This Row],[SKU]],Tabela24[#All],9,0)</f>
        <v>14.936986301369863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Tabela225678910[[#This Row],[PRODUZIDAS]]*VLOOKUP(Tabela225678910[[#This Row],[SKU]],Tabela24[#All],9,0)</f>
        <v>10.301369863013699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>
        <v>33.5</v>
      </c>
      <c r="E35" s="2">
        <f>Tabela225678910[[#This Row],[PRODUZIDAS]]*VLOOKUP(Tabela225678910[[#This Row],[SKU]],Tabela24[#All],9,0)</f>
        <v>17.254794520547946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2.5</v>
      </c>
      <c r="E38" s="2">
        <f>Tabela225678910[[#This Row],[PRODUZIDAS]]*VLOOKUP(Tabela225678910[[#This Row],[SKU]],Tabela24[#All],9,0)</f>
        <v>1.6739726027397261</v>
      </c>
    </row>
    <row r="39" spans="2:5" x14ac:dyDescent="0.25">
      <c r="B39" s="3" t="s">
        <v>68</v>
      </c>
      <c r="C39" s="3" t="s">
        <v>69</v>
      </c>
      <c r="D39" s="1">
        <v>7</v>
      </c>
      <c r="E39" s="2">
        <f>Tabela225678910[[#This Row],[PRODUZIDAS]]*VLOOKUP(Tabela225678910[[#This Row],[SKU]],Tabela24[#All],9,0)</f>
        <v>4.6871232876712332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0.5</v>
      </c>
      <c r="E42" s="2">
        <f>Tabela225678910[[#This Row],[PRODUZIDAS]]*VLOOKUP(Tabela225678910[[#This Row],[SKU]],Tabela24[#All],9,0)</f>
        <v>0.33479452054794523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10</v>
      </c>
      <c r="E47" s="2">
        <f>Tabela225678910[[#This Row],[PRODUZIDAS]]*VLOOKUP(Tabela225678910[[#This Row],[SKU]],Tabela24[#All],9,0)</f>
        <v>6.6958904109589046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6.5</v>
      </c>
      <c r="E52" s="2">
        <f>Tabela225678910[[#This Row],[PRODUZIDAS]]*VLOOKUP(Tabela225678910[[#This Row],[SKU]],Tabela24[#All],9,0)</f>
        <v>4.3523287671232875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45</v>
      </c>
      <c r="E58" s="2">
        <f>Tabela225678910[[#This Row],[PRODUZIDAS]]*VLOOKUP(Tabela225678910[[#This Row],[SKU]],Tabela24[#All],9,0)</f>
        <v>30.13150684931507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>
        <v>17.5</v>
      </c>
      <c r="E63" s="2">
        <f>Tabela225678910[[#This Row],[PRODUZIDAS]]*VLOOKUP(Tabela225678910[[#This Row],[SKU]],Tabela24[#All],9,0)</f>
        <v>11.717808219178083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8.5</v>
      </c>
      <c r="E66" s="2">
        <f>Tabela225678910[[#This Row],[PRODUZIDAS]]*VLOOKUP(Tabela225678910[[#This Row],[SKU]],Tabela24[#All],9,0)</f>
        <v>6.250049999999999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Tabela225678910[[#This Row],[PRODUZIDAS]]*VLOOKUP(Tabela225678910[[#This Row],[SKU]],Tabela24[#All],9,0)</f>
        <v>2.2058999999999997</v>
      </c>
    </row>
    <row r="68" spans="2:5" x14ac:dyDescent="0.25">
      <c r="B68" s="3" t="s">
        <v>126</v>
      </c>
      <c r="C68" s="3" t="s">
        <v>127</v>
      </c>
      <c r="D68" s="1">
        <v>4</v>
      </c>
      <c r="E68" s="2">
        <f>Tabela225678910[[#This Row],[PRODUZIDAS]]*VLOOKUP(Tabela225678910[[#This Row],[SKU]],Tabela24[#All],9,0)</f>
        <v>2.9411999999999994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>
        <v>2.5</v>
      </c>
      <c r="E70" s="2">
        <f>Tabela225678910[[#This Row],[PRODUZIDAS]]*VLOOKUP(Tabela225678910[[#This Row],[SKU]],Tabela24[#All],9,0)</f>
        <v>1.8382499999999995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6</v>
      </c>
      <c r="E77" s="2">
        <f>Tabela225678910[[#This Row],[PRODUZIDAS]]*VLOOKUP(Tabela225678910[[#This Row],[SKU]],Tabela24[#All],9,0)</f>
        <v>4.4117999999999995</v>
      </c>
    </row>
    <row r="78" spans="2:5" x14ac:dyDescent="0.25">
      <c r="B78" s="3" t="s">
        <v>146</v>
      </c>
      <c r="C78" s="3" t="s">
        <v>147</v>
      </c>
      <c r="D78" s="1">
        <v>4.5</v>
      </c>
      <c r="E78" s="2">
        <f>Tabela225678910[[#This Row],[PRODUZIDAS]]*VLOOKUP(Tabela225678910[[#This Row],[SKU]],Tabela24[#All],9,0)</f>
        <v>3.3088499999999992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>
        <v>1</v>
      </c>
      <c r="E81" s="2">
        <f>Tabela225678910[[#This Row],[PRODUZIDAS]]*VLOOKUP(Tabela225678910[[#This Row],[SKU]],Tabela24[#All],9,0)</f>
        <v>0.73529999999999984</v>
      </c>
    </row>
    <row r="82" spans="2:5" x14ac:dyDescent="0.25">
      <c r="B82" s="3" t="s">
        <v>154</v>
      </c>
      <c r="C82" s="3" t="s">
        <v>155</v>
      </c>
      <c r="D82" s="1">
        <v>13.5</v>
      </c>
      <c r="E82" s="2">
        <f>Tabela225678910[[#This Row],[PRODUZIDAS]]*VLOOKUP(Tabela225678910[[#This Row],[SKU]],Tabela24[#All],9,0)</f>
        <v>9.9265499999999971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>
        <v>31.5</v>
      </c>
      <c r="E86" s="2">
        <f>Tabela225678910[[#This Row],[PRODUZIDAS]]*VLOOKUP(Tabela225678910[[#This Row],[SKU]],Tabela24[#All],9,0)</f>
        <v>23.161949999999994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>
        <v>7.5</v>
      </c>
      <c r="E89" s="2">
        <f>Tabela225678910[[#This Row],[PRODUZIDAS]]*VLOOKUP(Tabela225678910[[#This Row],[SKU]],Tabela24[#All],9,0)</f>
        <v>5.5147499999999985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>
        <v>7.5</v>
      </c>
      <c r="E91" s="2">
        <f>Tabela225678910[[#This Row],[PRODUZIDAS]]*VLOOKUP(Tabela225678910[[#This Row],[SKU]],Tabela24[#All],9,0)</f>
        <v>5.5147499999999985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0.5</v>
      </c>
      <c r="E94" s="2">
        <f>Tabela225678910[[#This Row],[PRODUZIDAS]]*VLOOKUP(Tabela225678910[[#This Row],[SKU]],Tabela24[#All],9,0)</f>
        <v>0.36764999999999992</v>
      </c>
    </row>
    <row r="95" spans="2:5" x14ac:dyDescent="0.25">
      <c r="B95" s="3" t="s">
        <v>180</v>
      </c>
      <c r="C95" s="3" t="s">
        <v>181</v>
      </c>
      <c r="D95" s="1">
        <v>10</v>
      </c>
      <c r="E95" s="2">
        <f>Tabela225678910[[#This Row],[PRODUZIDAS]]*VLOOKUP(Tabela225678910[[#This Row],[SKU]],Tabela24[#All],9,0)</f>
        <v>7.352999999999998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Tabela225678910[[#This Row],[PRODUZIDAS]]*VLOOKUP(Tabela225678910[[#This Row],[SKU]],Tabela24[#All],9,0)</f>
        <v>0.73529999999999984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32.5</v>
      </c>
      <c r="E110" s="2">
        <f>Tabela225678910[[#This Row],[PRODUZIDAS]]*VLOOKUP(Tabela225678910[[#This Row],[SKU]],Tabela24[#All],9,0)</f>
        <v>20.93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100</v>
      </c>
      <c r="E123" s="2">
        <f>Tabela225678910[[#This Row],[PRODUZIDAS]]*VLOOKUP(Tabela225678910[[#This Row],[SKU]],Tabela24[#All],9,0)</f>
        <v>96.625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>
        <v>25</v>
      </c>
      <c r="E149" s="2">
        <f>Tabela225678910[[#This Row],[PRODUZIDAS]]*VLOOKUP(Tabela225678910[[#This Row],[SKU]],Tabela24[#All],9,0)</f>
        <v>25.771428571428572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>
        <v>30</v>
      </c>
      <c r="E206" s="2">
        <f>Tabela225678910[[#This Row],[PRODUZIDAS]]*VLOOKUP(Tabela225678910[[#This Row],[SKU]],Tabela24[#All],9,0)</f>
        <v>28.987499999999997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>
        <v>3</v>
      </c>
      <c r="E528" s="2">
        <f>Tabela225678910[[#This Row],[PRODUZIDAS]]*VLOOKUP(Tabela225678910[[#This Row],[SKU]],Tabela24[#All],9,0)</f>
        <v>2.4545454545454541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747.44365913383808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15</v>
      </c>
      <c r="E10" s="2">
        <f>Tabela22567891011[[#This Row],[PRODUZIDAS]]*VLOOKUP(Tabela22567891011[[#This Row],[SKU]],Tabela24[#All],10,0)</f>
        <v>6.1304347826086945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230</v>
      </c>
      <c r="E16" s="2">
        <f>Tabela22567891011[[#This Row],[PRODUZIDAS]]*VLOOKUP(Tabela22567891011[[#This Row],[SKU]],Tabela24[#All],10,0)</f>
        <v>93.999999999999986</v>
      </c>
    </row>
    <row r="17" spans="2:5" x14ac:dyDescent="0.25">
      <c r="B17" s="3" t="s">
        <v>24</v>
      </c>
      <c r="C17" s="3" t="s">
        <v>25</v>
      </c>
      <c r="D17" s="1">
        <v>78.5</v>
      </c>
      <c r="E17" s="2">
        <f>Tabela22567891011[[#This Row],[PRODUZIDAS]]*VLOOKUP(Tabela22567891011[[#This Row],[SKU]],Tabela24[#All],10,0)</f>
        <v>32.082608695652169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12</v>
      </c>
      <c r="E24" s="2">
        <f>Tabela22567891011[[#This Row],[PRODUZIDAS]]*VLOOKUP(Tabela22567891011[[#This Row],[SKU]],Tabela24[#All],10,0)</f>
        <v>7.7260273972602747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6.5</v>
      </c>
      <c r="E26" s="2">
        <f>Tabela22567891011[[#This Row],[PRODUZIDAS]]*VLOOKUP(Tabela22567891011[[#This Row],[SKU]],Tabela24[#All],10,0)</f>
        <v>4.1849315068493151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>
        <v>11.5</v>
      </c>
      <c r="E28" s="2">
        <f>Tabela22567891011[[#This Row],[PRODUZIDAS]]*VLOOKUP(Tabela22567891011[[#This Row],[SKU]],Tabela24[#All],10,0)</f>
        <v>7.404109589041096</v>
      </c>
    </row>
    <row r="29" spans="2:5" x14ac:dyDescent="0.25">
      <c r="B29" s="3" t="s">
        <v>48</v>
      </c>
      <c r="C29" s="3" t="s">
        <v>49</v>
      </c>
      <c r="D29" s="1">
        <v>3</v>
      </c>
      <c r="E29" s="2">
        <f>Tabela22567891011[[#This Row],[PRODUZIDAS]]*VLOOKUP(Tabela22567891011[[#This Row],[SKU]],Tabela24[#All],10,0)</f>
        <v>1.9315068493150687</v>
      </c>
    </row>
    <row r="30" spans="2:5" x14ac:dyDescent="0.25">
      <c r="B30" s="3" t="s">
        <v>50</v>
      </c>
      <c r="C30" s="3" t="s">
        <v>51</v>
      </c>
      <c r="D30" s="1">
        <v>303.5</v>
      </c>
      <c r="E30" s="2">
        <f>Tabela22567891011[[#This Row],[PRODUZIDAS]]*VLOOKUP(Tabela22567891011[[#This Row],[SKU]],Tabela24[#All],10,0)</f>
        <v>195.4041095890411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17.5</v>
      </c>
      <c r="E33" s="2">
        <f>Tabela22567891011[[#This Row],[PRODUZIDAS]]*VLOOKUP(Tabela22567891011[[#This Row],[SKU]],Tabela24[#All],10,0)</f>
        <v>11.267123287671232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2.5</v>
      </c>
      <c r="E38" s="2">
        <f>Tabela22567891011[[#This Row],[PRODUZIDAS]]*VLOOKUP(Tabela22567891011[[#This Row],[SKU]],Tabela24[#All],10,0)</f>
        <v>1.8349315068493146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15</v>
      </c>
      <c r="E42" s="2">
        <f>Tabela22567891011[[#This Row],[PRODUZIDAS]]*VLOOKUP(Tabela22567891011[[#This Row],[SKU]],Tabela24[#All],10,0)</f>
        <v>11.009589041095888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20.5</v>
      </c>
      <c r="E44" s="2">
        <f>Tabela22567891011[[#This Row],[PRODUZIDAS]]*VLOOKUP(Tabela22567891011[[#This Row],[SKU]],Tabela24[#All],10,0)</f>
        <v>15.04643835616438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>
        <v>6.5</v>
      </c>
      <c r="E52" s="2">
        <f>Tabela22567891011[[#This Row],[PRODUZIDAS]]*VLOOKUP(Tabela22567891011[[#This Row],[SKU]],Tabela24[#All],10,0)</f>
        <v>4.7708219178082185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>
        <v>4</v>
      </c>
      <c r="E56" s="2">
        <f>Tabela22567891011[[#This Row],[PRODUZIDAS]]*VLOOKUP(Tabela22567891011[[#This Row],[SKU]],Tabela24[#All],10,0)</f>
        <v>2.9358904109589035</v>
      </c>
    </row>
    <row r="57" spans="2:5" x14ac:dyDescent="0.25">
      <c r="B57" s="3" t="s">
        <v>104</v>
      </c>
      <c r="C57" s="3" t="s">
        <v>105</v>
      </c>
      <c r="D57" s="1">
        <v>6.5</v>
      </c>
      <c r="E57" s="2">
        <f>Tabela22567891011[[#This Row],[PRODUZIDAS]]*VLOOKUP(Tabela22567891011[[#This Row],[SKU]],Tabela24[#All],10,0)</f>
        <v>4.7708219178082185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11.5</v>
      </c>
      <c r="E66" s="2">
        <f>Tabela22567891011[[#This Row],[PRODUZIDAS]]*VLOOKUP(Tabela22567891011[[#This Row],[SKU]],Tabela24[#All],10,0)</f>
        <v>9.1976999999999975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85</v>
      </c>
      <c r="E68" s="2">
        <f>Tabela22567891011[[#This Row],[PRODUZIDAS]]*VLOOKUP(Tabela22567891011[[#This Row],[SKU]],Tabela24[#All],10,0)</f>
        <v>67.98299999999999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2.5</v>
      </c>
      <c r="E70" s="2">
        <f>Tabela22567891011[[#This Row],[PRODUZIDAS]]*VLOOKUP(Tabela22567891011[[#This Row],[SKU]],Tabela24[#All],10,0)</f>
        <v>1.9994999999999996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137.5</v>
      </c>
      <c r="E74" s="2">
        <f>Tabela22567891011[[#This Row],[PRODUZIDAS]]*VLOOKUP(Tabela22567891011[[#This Row],[SKU]],Tabela24[#All],10,0)</f>
        <v>109.97249999999998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>
        <v>2.5</v>
      </c>
      <c r="E80" s="2">
        <f>Tabela22567891011[[#This Row],[PRODUZIDAS]]*VLOOKUP(Tabela22567891011[[#This Row],[SKU]],Tabela24[#All],10,0)</f>
        <v>1.9994999999999996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>
        <v>1</v>
      </c>
      <c r="E85" s="2">
        <f>Tabela22567891011[[#This Row],[PRODUZIDAS]]*VLOOKUP(Tabela22567891011[[#This Row],[SKU]],Tabela24[#All],10,0)</f>
        <v>0.79979999999999984</v>
      </c>
    </row>
    <row r="86" spans="2:5" x14ac:dyDescent="0.25">
      <c r="B86" s="3" t="s">
        <v>162</v>
      </c>
      <c r="C86" s="3" t="s">
        <v>163</v>
      </c>
      <c r="D86" s="1">
        <v>1.5</v>
      </c>
      <c r="E86" s="2">
        <f>Tabela22567891011[[#This Row],[PRODUZIDAS]]*VLOOKUP(Tabela22567891011[[#This Row],[SKU]],Tabela24[#All],10,0)</f>
        <v>1.1996999999999998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>
        <v>22.5</v>
      </c>
      <c r="E98" s="2">
        <f>Tabela22567891011[[#This Row],[PRODUZIDAS]]*VLOOKUP(Tabela22567891011[[#This Row],[SKU]],Tabela24[#All],10,0)</f>
        <v>17.995499999999996</v>
      </c>
    </row>
    <row r="99" spans="2:5" x14ac:dyDescent="0.25">
      <c r="B99" s="3" t="s">
        <v>188</v>
      </c>
      <c r="C99" s="3" t="s">
        <v>189</v>
      </c>
      <c r="D99" s="1">
        <v>13</v>
      </c>
      <c r="E99" s="2">
        <f>Tabela22567891011[[#This Row],[PRODUZIDAS]]*VLOOKUP(Tabela22567891011[[#This Row],[SKU]],Tabela24[#All],10,0)</f>
        <v>10.397399999999998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25</v>
      </c>
      <c r="E116" s="2">
        <f>Tabela22567891011[[#This Row],[PRODUZIDAS]]*VLOOKUP(Tabela22567891011[[#This Row],[SKU]],Tabela24[#All],10,0)</f>
        <v>16.100000000000001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>
        <v>53</v>
      </c>
      <c r="E119" s="2">
        <f>Tabela22567891011[[#This Row],[PRODUZIDAS]]*VLOOKUP(Tabela22567891011[[#This Row],[SKU]],Tabela24[#All],10,0)</f>
        <v>34.131999999999998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64</v>
      </c>
      <c r="E231" s="2">
        <f>Tabela22567891011[[#This Row],[PRODUZIDAS]]*VLOOKUP(Tabela22567891011[[#This Row],[SKU]],Tabela24[#All],10,0)</f>
        <v>74.221714285714285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>
        <v>1</v>
      </c>
      <c r="E450" s="2">
        <f>Tabela22567891011[[#This Row],[PRODUZIDAS]]*VLOOKUP(Tabela22567891011[[#This Row],[SKU]],Tabela24[#All],10,0)</f>
        <v>0.94600000000000017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433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626.55552725503981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103.5</v>
      </c>
      <c r="E16" s="2">
        <f>Tabela2256789101112[[#This Row],[PRODUZIDAS]]*VLOOKUP(Tabela2256789101112[[#This Row],[SKU]],Tabela24[#All],11,0)</f>
        <v>77.55</v>
      </c>
    </row>
    <row r="17" spans="2:5" x14ac:dyDescent="0.25">
      <c r="B17" s="3" t="s">
        <v>24</v>
      </c>
      <c r="C17" s="3" t="s">
        <v>25</v>
      </c>
      <c r="D17" s="1">
        <v>15</v>
      </c>
      <c r="E17" s="2">
        <f>Tabela2256789101112[[#This Row],[PRODUZIDAS]]*VLOOKUP(Tabela2256789101112[[#This Row],[SKU]],Tabela24[#All],11,0)</f>
        <v>11.239130434782608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6.5</v>
      </c>
      <c r="E26" s="2">
        <f>Tabela2256789101112[[#This Row],[PRODUZIDAS]]*VLOOKUP(Tabela2256789101112[[#This Row],[SKU]],Tabela24[#All],11,0)</f>
        <v>5.0219178082191771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>
        <v>10</v>
      </c>
      <c r="E28" s="2">
        <f>Tabela2256789101112[[#This Row],[PRODUZIDAS]]*VLOOKUP(Tabela2256789101112[[#This Row],[SKU]],Tabela24[#All],11,0)</f>
        <v>7.726027397260272</v>
      </c>
    </row>
    <row r="29" spans="2:5" x14ac:dyDescent="0.25">
      <c r="B29" s="3" t="s">
        <v>48</v>
      </c>
      <c r="C29" s="3" t="s">
        <v>49</v>
      </c>
      <c r="D29" s="1">
        <v>3</v>
      </c>
      <c r="E29" s="2">
        <f>Tabela2256789101112[[#This Row],[PRODUZIDAS]]*VLOOKUP(Tabela2256789101112[[#This Row],[SKU]],Tabela24[#All],11,0)</f>
        <v>2.3178082191780818</v>
      </c>
    </row>
    <row r="30" spans="2:5" x14ac:dyDescent="0.25">
      <c r="B30" s="3" t="s">
        <v>50</v>
      </c>
      <c r="C30" s="3" t="s">
        <v>51</v>
      </c>
      <c r="D30" s="1">
        <v>3</v>
      </c>
      <c r="E30" s="2">
        <f>Tabela2256789101112[[#This Row],[PRODUZIDAS]]*VLOOKUP(Tabela2256789101112[[#This Row],[SKU]],Tabela24[#All],11,0)</f>
        <v>2.3178082191780818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130</v>
      </c>
      <c r="E40" s="2">
        <f>Tabela2256789101112[[#This Row],[PRODUZIDAS]]*VLOOKUP(Tabela2256789101112[[#This Row],[SKU]],Tabela24[#All],11,0)</f>
        <v>75.328767123287662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>
        <v>6.5</v>
      </c>
      <c r="E43" s="2">
        <f>Tabela2256789101112[[#This Row],[PRODUZIDAS]]*VLOOKUP(Tabela2256789101112[[#This Row],[SKU]],Tabela24[#All],11,0)</f>
        <v>3.7664383561643828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240.5</v>
      </c>
      <c r="E68" s="2">
        <f>Tabela2256789101112[[#This Row],[PRODUZIDAS]]*VLOOKUP(Tabela2256789101112[[#This Row],[SKU]],Tabela24[#All],11,0)</f>
        <v>201.65924999999999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187</v>
      </c>
      <c r="E72" s="2">
        <f>Tabela2256789101112[[#This Row],[PRODUZIDAS]]*VLOOKUP(Tabela2256789101112[[#This Row],[SKU]],Tabela24[#All],11,0)</f>
        <v>156.79949999999999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Tabela2256789101112[[#This Row],[PRODUZIDAS]]*VLOOKUP(Tabela2256789101112[[#This Row],[SKU]],Tabela24[#All],11,0)</f>
        <v>8.3849999999999998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>
        <v>1</v>
      </c>
      <c r="E85" s="2">
        <f>Tabela2256789101112[[#This Row],[PRODUZIDAS]]*VLOOKUP(Tabela2256789101112[[#This Row],[SKU]],Tabela24[#All],11,0)</f>
        <v>0.83849999999999991</v>
      </c>
    </row>
    <row r="86" spans="2:5" x14ac:dyDescent="0.25">
      <c r="B86" s="3" t="s">
        <v>162</v>
      </c>
      <c r="C86" s="3" t="s">
        <v>163</v>
      </c>
      <c r="D86" s="1">
        <v>1.5</v>
      </c>
      <c r="E86" s="2">
        <f>Tabela2256789101112[[#This Row],[PRODUZIDAS]]*VLOOKUP(Tabela2256789101112[[#This Row],[SKU]],Tabela24[#All],11,0)</f>
        <v>1.2577499999999999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22.5</v>
      </c>
      <c r="E116" s="2">
        <f>Tabela2256789101112[[#This Row],[PRODUZIDAS]]*VLOOKUP(Tabela2256789101112[[#This Row],[SKU]],Tabela24[#All],11,0)</f>
        <v>14.7798</v>
      </c>
    </row>
    <row r="117" spans="2:5" x14ac:dyDescent="0.25">
      <c r="B117" s="3" t="s">
        <v>224</v>
      </c>
      <c r="C117" s="3" t="s">
        <v>225</v>
      </c>
      <c r="D117" s="1">
        <v>4</v>
      </c>
      <c r="E117" s="2">
        <f>Tabela2256789101112[[#This Row],[PRODUZIDAS]]*VLOOKUP(Tabela2256789101112[[#This Row],[SKU]],Tabela24[#All],11,0)</f>
        <v>2.6275200000000001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Tabela2256789101112[[#This Row],[PRODUZIDAS]]*VLOOKUP(Tabela2256789101112[[#This Row],[SKU]],Tabela24[#All],11,0)</f>
        <v>2.3974999999999995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>
        <v>0.5</v>
      </c>
      <c r="E361" s="2">
        <f>Tabela2256789101112[[#This Row],[PRODUZIDAS]]*VLOOKUP(Tabela2256789101112[[#This Row],[SKU]],Tabela24[#All],11,0)</f>
        <v>0.23863636363636362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>
        <v>1</v>
      </c>
      <c r="E404" s="2">
        <f>Tabela2256789101112[[#This Row],[PRODUZIDAS]]*VLOOKUP(Tabela2256789101112[[#This Row],[SKU]],Tabela24[#All],11,0)</f>
        <v>0.34249999999999992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31</v>
      </c>
      <c r="E408" s="2">
        <f>Tabela2256789101112[[#This Row],[PRODUZIDAS]]*VLOOKUP(Tabela2256789101112[[#This Row],[SKU]],Tabela24[#All],11,0)</f>
        <v>10.617499999999998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Tabela2256789101112[[#This Row],[PRODUZIDAS]]*VLOOKUP(Tabela2256789101112[[#This Row],[SKU]],Tabela24[#All],11,0)</f>
        <v>3.583333333333333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>
        <v>5.5</v>
      </c>
      <c r="E450" s="2">
        <f>Tabela2256789101112[[#This Row],[PRODUZIDAS]]*VLOOKUP(Tabela2256789101112[[#This Row],[SKU]],Tabela24[#All],11,0)</f>
        <v>2.2893200000000005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>
        <v>54</v>
      </c>
      <c r="E635" s="2">
        <f>Tabela2256789101112[[#This Row],[PRODUZIDAS]]*VLOOKUP(Tabela2256789101112[[#This Row],[SKU]],Tabela24[#All],11,0)</f>
        <v>35.471519999999998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777.18355530773567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75</v>
      </c>
      <c r="E15" s="2">
        <f>Tabela225678910111213[[#This Row],[PRODUZIDAS]]*VLOOKUP(Tabela225678910111213[[#This Row],[SKU]],Tabela24[#All],12,0)</f>
        <v>86.847826086956516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228</v>
      </c>
      <c r="E74" s="2">
        <f>Tabela225678910111213[[#This Row],[PRODUZIDAS]]*VLOOKUP(Tabela225678910111213[[#This Row],[SKU]],Tabela24[#All],12,0)</f>
        <v>250.00199999999995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19.5</v>
      </c>
      <c r="E128" s="2">
        <f>Tabela225678910111213[[#This Row],[PRODUZIDAS]]*VLOOKUP(Tabela225678910111213[[#This Row],[SKU]],Tabela24[#All],12,0)</f>
        <v>17.585749999999997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>
        <v>19.5</v>
      </c>
      <c r="E140" s="2">
        <f>Tabela225678910111213[[#This Row],[PRODUZIDAS]]*VLOOKUP(Tabela225678910111213[[#This Row],[SKU]],Tabela24[#All],12,0)</f>
        <v>17.585749999999997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18</v>
      </c>
      <c r="E152" s="2">
        <f>Tabela225678910111213[[#This Row],[PRODUZIDAS]]*VLOOKUP(Tabela225678910111213[[#This Row],[SKU]],Tabela24[#All],12,0)</f>
        <v>19.715142857142855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139</v>
      </c>
      <c r="E192" s="2">
        <f>Tabela225678910111213[[#This Row],[PRODUZIDAS]]*VLOOKUP(Tabela225678910111213[[#This Row],[SKU]],Tabela24[#All],12,0)</f>
        <v>152.17719999999997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>
        <v>6</v>
      </c>
      <c r="E440" s="2">
        <f>Tabela225678910111213[[#This Row],[PRODUZIDAS]]*VLOOKUP(Tabela225678910111213[[#This Row],[SKU]],Tabela24[#All],12,0)</f>
        <v>3.6894000000000009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>
        <v>19.5</v>
      </c>
      <c r="E450" s="2">
        <f>Tabela225678910111213[[#This Row],[PRODUZIDAS]]*VLOOKUP(Tabela225678910111213[[#This Row],[SKU]],Tabela24[#All],12,0)</f>
        <v>11.990550000000002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>
        <v>70</v>
      </c>
      <c r="E509" s="2">
        <f>Tabela225678910111213[[#This Row],[PRODUZIDAS]]*VLOOKUP(Tabela225678910111213[[#This Row],[SKU]],Tabela24[#All],12,0)</f>
        <v>62.334999999999987</v>
      </c>
    </row>
    <row r="510" spans="2:5" x14ac:dyDescent="0.25">
      <c r="B510" s="3" t="s">
        <v>1010</v>
      </c>
      <c r="C510" s="3" t="s">
        <v>1011</v>
      </c>
      <c r="D510" s="1">
        <v>31</v>
      </c>
      <c r="E510" s="2">
        <f>Tabela225678910111213[[#This Row],[PRODUZIDAS]]*VLOOKUP(Tabela225678910111213[[#This Row],[SKU]],Tabela24[#All],12,0)</f>
        <v>27.605499999999996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>
        <v>10</v>
      </c>
      <c r="E527" s="2">
        <f>Tabela225678910111213[[#This Row],[PRODUZIDAS]]*VLOOKUP(Tabela225678910111213[[#This Row],[SKU]],Tabela24[#All],12,0)</f>
        <v>8.8636363636363633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108.5</v>
      </c>
      <c r="E630" s="2">
        <f>Tabela225678910111213[[#This Row],[PRODUZIDAS]]*VLOOKUP(Tabela225678910111213[[#This Row],[SKU]],Tabela24[#All],12,0)</f>
        <v>118.78579999999998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743.14832570175486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65</v>
      </c>
      <c r="E15" s="2">
        <f>Tabela22567891011121314[[#This Row],[PRODUZIDAS]]*VLOOKUP(Tabela22567891011121314[[#This Row],[SKU]],Tabela24[#All],13,0)</f>
        <v>79.695652173913047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>
        <v>22</v>
      </c>
      <c r="E45" s="2">
        <f>Tabela22567891011121314[[#This Row],[PRODUZIDAS]]*VLOOKUP(Tabela22567891011121314[[#This Row],[SKU]],Tabela24[#All],13,0)</f>
        <v>25.4958904109589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19</v>
      </c>
      <c r="E66" s="2">
        <f>Tabela22567891011121314[[#This Row],[PRODUZIDAS]]*VLOOKUP(Tabela22567891011121314[[#This Row],[SKU]],Tabela24[#All],13,0)</f>
        <v>22.058999999999997</v>
      </c>
    </row>
    <row r="67" spans="2:5" x14ac:dyDescent="0.25">
      <c r="B67" s="3" t="s">
        <v>124</v>
      </c>
      <c r="C67" s="3" t="s">
        <v>125</v>
      </c>
      <c r="D67" s="1">
        <v>23</v>
      </c>
      <c r="E67" s="2">
        <f>Tabela22567891011121314[[#This Row],[PRODUZIDAS]]*VLOOKUP(Tabela22567891011121314[[#This Row],[SKU]],Tabela24[#All],13,0)</f>
        <v>26.702999999999996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23</v>
      </c>
      <c r="E69" s="2">
        <f>Tabela22567891011121314[[#This Row],[PRODUZIDAS]]*VLOOKUP(Tabela22567891011121314[[#This Row],[SKU]],Tabela24[#All],13,0)</f>
        <v>26.702999999999996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90</v>
      </c>
      <c r="E74" s="2">
        <f>Tabela22567891011121314[[#This Row],[PRODUZIDAS]]*VLOOKUP(Tabela22567891011121314[[#This Row],[SKU]],Tabela24[#All],13,0)</f>
        <v>104.48999999999998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Tabela22567891011121314[[#This Row],[PRODUZIDAS]]*VLOOKUP(Tabela22567891011121314[[#This Row],[SKU]],Tabela24[#All],13,0)</f>
        <v>2.3219999999999996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1</v>
      </c>
      <c r="E86" s="2">
        <f>Tabela22567891011121314[[#This Row],[PRODUZIDAS]]*VLOOKUP(Tabela22567891011121314[[#This Row],[SKU]],Tabela24[#All],13,0)</f>
        <v>1.1609999999999998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4</v>
      </c>
      <c r="E111" s="2">
        <f>Tabela22567891011121314[[#This Row],[PRODUZIDAS]]*VLOOKUP(Tabela22567891011121314[[#This Row],[SKU]],Tabela24[#All],13,0)</f>
        <v>4.6367999999999991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33</v>
      </c>
      <c r="E128" s="2">
        <f>Tabela22567891011121314[[#This Row],[PRODUZIDAS]]*VLOOKUP(Tabela22567891011121314[[#This Row],[SKU]],Tabela24[#All],13,0)</f>
        <v>38.263499999999993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>
        <v>48</v>
      </c>
      <c r="E140" s="2">
        <f>Tabela22567891011121314[[#This Row],[PRODUZIDAS]]*VLOOKUP(Tabela22567891011121314[[#This Row],[SKU]],Tabela24[#All],13,0)</f>
        <v>55.655999999999992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15</v>
      </c>
      <c r="E146" s="2">
        <f>Tabela22567891011121314[[#This Row],[PRODUZIDAS]]*VLOOKUP(Tabela22567891011121314[[#This Row],[SKU]],Tabela24[#All],13,0)</f>
        <v>17.395714285714284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23</v>
      </c>
      <c r="E150" s="2">
        <f>Tabela22567891011121314[[#This Row],[PRODUZIDAS]]*VLOOKUP(Tabela22567891011121314[[#This Row],[SKU]],Tabela24[#All],13,0)</f>
        <v>26.67342857142857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Tabela22567891011121314[[#This Row],[PRODUZIDAS]]*VLOOKUP(Tabela22567891011121314[[#This Row],[SKU]],Tabela24[#All],13,0)</f>
        <v>2.3194285714285714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Tabela22567891011121314[[#This Row],[PRODUZIDAS]]*VLOOKUP(Tabela22567891011121314[[#This Row],[SKU]],Tabela24[#All],13,0)</f>
        <v>5.798571428571428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6</v>
      </c>
      <c r="E227" s="2">
        <f>Tabela22567891011121314[[#This Row],[PRODUZIDAS]]*VLOOKUP(Tabela22567891011121314[[#This Row],[SKU]],Tabela24[#All],13,0)</f>
        <v>6.9582857142857142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31</v>
      </c>
      <c r="E232" s="2">
        <f>Tabela22567891011121314[[#This Row],[PRODUZIDAS]]*VLOOKUP(Tabela22567891011121314[[#This Row],[SKU]],Tabela24[#All],13,0)</f>
        <v>35.951142857142855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>
        <v>46</v>
      </c>
      <c r="E510" s="2">
        <f>Tabela22567891011121314[[#This Row],[PRODUZIDAS]]*VLOOKUP(Tabela22567891011121314[[#This Row],[SKU]],Tabela24[#All],13,0)</f>
        <v>56.717999999999982</v>
      </c>
    </row>
    <row r="511" spans="2:5" x14ac:dyDescent="0.25">
      <c r="B511" s="3" t="s">
        <v>1012</v>
      </c>
      <c r="C511" s="3" t="s">
        <v>1013</v>
      </c>
      <c r="D511" s="1">
        <v>30</v>
      </c>
      <c r="E511" s="2">
        <f>Tabela22567891011121314[[#This Row],[PRODUZIDAS]]*VLOOKUP(Tabela22567891011121314[[#This Row],[SKU]],Tabela24[#All],13,0)</f>
        <v>36.989999999999988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>
        <v>20</v>
      </c>
      <c r="E529" s="2">
        <f>Tabela22567891011121314[[#This Row],[PRODUZIDAS]]*VLOOKUP(Tabela22567891011121314[[#This Row],[SKU]],Tabela24[#All],13,0)</f>
        <v>24.545454545454547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29</v>
      </c>
      <c r="E593" s="2">
        <f>Tabela22567891011121314[[#This Row],[PRODUZIDAS]]*VLOOKUP(Tabela22567891011121314[[#This Row],[SKU]],Tabela24[#All],13,0)</f>
        <v>33.631714285714288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63</v>
      </c>
      <c r="E630" s="2">
        <f>Tabela22567891011121314[[#This Row],[PRODUZIDAS]]*VLOOKUP(Tabela22567891011121314[[#This Row],[SKU]],Tabela24[#All],13,0)</f>
        <v>73.029599999999988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31</v>
      </c>
      <c r="E662" s="2">
        <f>Tabela22567891011121314[[#This Row],[PRODUZIDAS]]*VLOOKUP(Tabela22567891011121314[[#This Row],[SKU]],Tabela24[#All],13,0)</f>
        <v>35.951142857142855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165.14407237816781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65</v>
      </c>
      <c r="E15" s="2">
        <f>Tabela2256789101112131415[[#This Row],[PRODUZIDAS]]*VLOOKUP(Tabela2256789101112131415[[#This Row],[SKU]],Tabela24[#All],14,0)</f>
        <v>17.710144927536231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>
        <v>22</v>
      </c>
      <c r="E45" s="2">
        <f>Tabela2256789101112131415[[#This Row],[PRODUZIDAS]]*VLOOKUP(Tabela2256789101112131415[[#This Row],[SKU]],Tabela24[#All],14,0)</f>
        <v>5.6657534246575345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19</v>
      </c>
      <c r="E66" s="2">
        <f>Tabela2256789101112131415[[#This Row],[PRODUZIDAS]]*VLOOKUP(Tabela2256789101112131415[[#This Row],[SKU]],Tabela24[#All],14,0)</f>
        <v>4.9020000000000001</v>
      </c>
    </row>
    <row r="67" spans="2:5" x14ac:dyDescent="0.25">
      <c r="B67" s="3" t="s">
        <v>124</v>
      </c>
      <c r="C67" s="3" t="s">
        <v>125</v>
      </c>
      <c r="D67" s="1">
        <v>23</v>
      </c>
      <c r="E67" s="2">
        <f>Tabela2256789101112131415[[#This Row],[PRODUZIDAS]]*VLOOKUP(Tabela2256789101112131415[[#This Row],[SKU]],Tabela24[#All],14,0)</f>
        <v>5.9340000000000002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23</v>
      </c>
      <c r="E69" s="2">
        <f>Tabela2256789101112131415[[#This Row],[PRODUZIDAS]]*VLOOKUP(Tabela2256789101112131415[[#This Row],[SKU]],Tabela24[#All],14,0)</f>
        <v>5.9340000000000002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90</v>
      </c>
      <c r="E74" s="2">
        <f>Tabela2256789101112131415[[#This Row],[PRODUZIDAS]]*VLOOKUP(Tabela2256789101112131415[[#This Row],[SKU]],Tabela24[#All],14,0)</f>
        <v>23.22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>
        <v>2</v>
      </c>
      <c r="E76" s="2">
        <f>Tabela2256789101112131415[[#This Row],[PRODUZIDAS]]*VLOOKUP(Tabela2256789101112131415[[#This Row],[SKU]],Tabela24[#All],14,0)</f>
        <v>0.51600000000000001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1</v>
      </c>
      <c r="E86" s="2">
        <f>Tabela2256789101112131415[[#This Row],[PRODUZIDAS]]*VLOOKUP(Tabela2256789101112131415[[#This Row],[SKU]],Tabela24[#All],14,0)</f>
        <v>0.25800000000000001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4</v>
      </c>
      <c r="E111" s="2">
        <f>Tabela2256789101112131415[[#This Row],[PRODUZIDAS]]*VLOOKUP(Tabela2256789101112131415[[#This Row],[SKU]],Tabela24[#All],14,0)</f>
        <v>1.0304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33</v>
      </c>
      <c r="E128" s="2">
        <f>Tabela2256789101112131415[[#This Row],[PRODUZIDAS]]*VLOOKUP(Tabela2256789101112131415[[#This Row],[SKU]],Tabela24[#All],14,0)</f>
        <v>8.5030000000000001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>
        <v>48</v>
      </c>
      <c r="E140" s="2">
        <f>Tabela2256789101112131415[[#This Row],[PRODUZIDAS]]*VLOOKUP(Tabela2256789101112131415[[#This Row],[SKU]],Tabela24[#All],14,0)</f>
        <v>12.367999999999999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15</v>
      </c>
      <c r="E146" s="2">
        <f>Tabela2256789101112131415[[#This Row],[PRODUZIDAS]]*VLOOKUP(Tabela2256789101112131415[[#This Row],[SKU]],Tabela24[#All],14,0)</f>
        <v>3.8657142857142861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23</v>
      </c>
      <c r="E150" s="2">
        <f>Tabela2256789101112131415[[#This Row],[PRODUZIDAS]]*VLOOKUP(Tabela2256789101112131415[[#This Row],[SKU]],Tabela24[#All],14,0)</f>
        <v>5.9274285714285719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2</v>
      </c>
      <c r="E152" s="2">
        <f>Tabela2256789101112131415[[#This Row],[PRODUZIDAS]]*VLOOKUP(Tabela2256789101112131415[[#This Row],[SKU]],Tabela24[#All],14,0)</f>
        <v>0.51542857142857146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5</v>
      </c>
      <c r="E154" s="2">
        <f>Tabela2256789101112131415[[#This Row],[PRODUZIDAS]]*VLOOKUP(Tabela2256789101112131415[[#This Row],[SKU]],Tabela24[#All],14,0)</f>
        <v>1.2885714285714287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6</v>
      </c>
      <c r="E227" s="2">
        <f>Tabela2256789101112131415[[#This Row],[PRODUZIDAS]]*VLOOKUP(Tabela2256789101112131415[[#This Row],[SKU]],Tabela24[#All],14,0)</f>
        <v>1.5462857142857143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31</v>
      </c>
      <c r="E232" s="2">
        <f>Tabela2256789101112131415[[#This Row],[PRODUZIDAS]]*VLOOKUP(Tabela2256789101112131415[[#This Row],[SKU]],Tabela24[#All],14,0)</f>
        <v>7.9891428571428573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>
        <v>46</v>
      </c>
      <c r="E510" s="2">
        <f>Tabela2256789101112131415[[#This Row],[PRODUZIDAS]]*VLOOKUP(Tabela2256789101112131415[[#This Row],[SKU]],Tabela24[#All],14,0)</f>
        <v>12.603999999999999</v>
      </c>
    </row>
    <row r="511" spans="2:5" x14ac:dyDescent="0.25">
      <c r="B511" s="3" t="s">
        <v>1012</v>
      </c>
      <c r="C511" s="3" t="s">
        <v>1013</v>
      </c>
      <c r="D511" s="1">
        <v>30</v>
      </c>
      <c r="E511" s="2">
        <f>Tabela2256789101112131415[[#This Row],[PRODUZIDAS]]*VLOOKUP(Tabela2256789101112131415[[#This Row],[SKU]],Tabela24[#All],14,0)</f>
        <v>8.2199999999999989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>
        <v>20</v>
      </c>
      <c r="E529" s="2">
        <f>Tabela2256789101112131415[[#This Row],[PRODUZIDAS]]*VLOOKUP(Tabela2256789101112131415[[#This Row],[SKU]],Tabela24[#All],14,0)</f>
        <v>5.4545454545454541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29</v>
      </c>
      <c r="E593" s="2">
        <f>Tabela2256789101112131415[[#This Row],[PRODUZIDAS]]*VLOOKUP(Tabela2256789101112131415[[#This Row],[SKU]],Tabela24[#All],14,0)</f>
        <v>7.4737142857142862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63</v>
      </c>
      <c r="E630" s="2">
        <f>Tabela2256789101112131415[[#This Row],[PRODUZIDAS]]*VLOOKUP(Tabela2256789101112131415[[#This Row],[SKU]],Tabela24[#All],14,0)</f>
        <v>16.2288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31</v>
      </c>
      <c r="E662" s="2">
        <f>Tabela2256789101112131415[[#This Row],[PRODUZIDAS]]*VLOOKUP(Tabela2256789101112131415[[#This Row],[SKU]],Tabela24[#All],14,0)</f>
        <v>7.9891428571428573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2025-06-13T19:20:13Z</dcterms:modified>
</cp:coreProperties>
</file>