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88C2BE43-05CC-42D7-9DE5-DDEFD9A18CA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<sst xmlns="http://schemas.openxmlformats.org/spreadsheetml/2006/main" count="26032" uniqueCount="1899">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</sst>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45814</v>
      </c>
      <c r="C2" s="31"/>
      <c r="D2" s="33">
        <f>SUM(Tabela15[VALOR])</f>
        <v>4940.9793062769722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245.43480777248359</v>
      </c>
      <c r="D7" s="26"/>
      <c r="E7" s="26">
        <f>Tabela15[[#This Row],[VALOR]]-Tabela15[[#This Row],[Custo Setor]]</f>
        <v>245.43480777248359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133.13069000000002</v>
      </c>
      <c r="D9" s="26"/>
      <c r="E9" s="26">
        <f>Tabela15[[#This Row],[VALOR]]-Tabela15[[#This Row],[Custo Setor]]</f>
        <v>133.13069000000002</v>
      </c>
    </row>
    <row r="10" spans="2:5" x14ac:dyDescent="0.25">
      <c r="B10" t="s">
        <v>1884</v>
      </c>
      <c r="C10" s="21">
        <f t="array" ref="C10">'4 - BARRADO'!G4</f>
        <v>304.8831864892831</v>
      </c>
      <c r="D10" s="26"/>
      <c r="E10" s="26">
        <f>Tabela15[[#This Row],[VALOR]]-Tabela15[[#This Row],[Custo Setor]]</f>
        <v>304.8831864892831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657.12311204309196</v>
      </c>
      <c r="D13" s="26"/>
      <c r="E13" s="26">
        <f>Tabela15[[#This Row],[VALOR]]-Tabela15[[#This Row],[Custo Setor]]</f>
        <v>657.12311204309196</v>
      </c>
    </row>
    <row r="14" spans="2:5" x14ac:dyDescent="0.25">
      <c r="B14" t="s">
        <v>1889</v>
      </c>
      <c r="C14" s="21">
        <f>'8 - ACABAMENTO'!G4</f>
        <v>707.75108576637422</v>
      </c>
      <c r="D14" s="26"/>
      <c r="E14" s="26">
        <f>Tabela15[[#This Row],[VALOR]]-Tabela15[[#This Row],[Custo Setor]]</f>
        <v>707.75108576637422</v>
      </c>
    </row>
    <row r="15" spans="2:5" x14ac:dyDescent="0.25">
      <c r="B15" t="s">
        <v>1890</v>
      </c>
      <c r="C15" s="21">
        <f t="array" ref="C15">'9 - FURO'!G4</f>
        <v>789.22035387733865</v>
      </c>
      <c r="D15" s="26"/>
      <c r="E15" s="26">
        <f>Tabela15[[#This Row],[VALOR]]-Tabela15[[#This Row],[Custo Setor]]</f>
        <v>789.22035387733865</v>
      </c>
    </row>
    <row r="16" spans="2:5" x14ac:dyDescent="0.25">
      <c r="B16" t="s">
        <v>1891</v>
      </c>
      <c r="C16" s="21">
        <f t="array" ref="C16">'10 - ILHOS'!G4</f>
        <v>455.33290843214752</v>
      </c>
      <c r="D16" s="26"/>
      <c r="E16" s="26">
        <f>Tabela15[[#This Row],[VALOR]]-Tabela15[[#This Row],[Custo Setor]]</f>
        <v>455.33290843214752</v>
      </c>
    </row>
    <row r="17" spans="2:5" x14ac:dyDescent="0.25">
      <c r="B17" t="s">
        <v>1892</v>
      </c>
      <c r="C17" s="21">
        <f t="array" ref="C17">'11 - DOBRA'!G4</f>
        <v>1348.4480415514799</v>
      </c>
      <c r="D17" s="26"/>
      <c r="E17" s="26">
        <f>Tabela15[[#This Row],[VALOR]]-Tabela15[[#This Row],[Custo Setor]]</f>
        <v>1348.4480415514799</v>
      </c>
    </row>
    <row r="18" spans="2:5" x14ac:dyDescent="0.25">
      <c r="B18" t="s">
        <v>1893</v>
      </c>
      <c r="C18" s="21">
        <f t="array" ref="C18">'12 - EMBALAGEM'!G4</f>
        <v>299.65512034477342</v>
      </c>
      <c r="D18" s="26"/>
      <c r="E18" s="26">
        <f>Tabela15[[#This Row],[VALOR]]-Tabela15[[#This Row],[Custo Setor]]</f>
        <v>299.65512034477342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4940.9793062769722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20" sqref="D2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245.43480777248359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9</v>
      </c>
      <c r="E19" s="2">
        <f>Tabela2[[#This Row],[PRODUZIDAS]]*VLOOKUP(Tabela2[[#This Row],[SKU]],Tabela24[#All],3,0)</f>
        <v>4.2913043478260864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36</v>
      </c>
      <c r="E40" s="2">
        <f>Tabela2[[#This Row],[PRODUZIDAS]]*VLOOKUP(Tabela2[[#This Row],[SKU]],Tabela24[#All],3,0)</f>
        <v>9.7347945205479434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Tabela2[[#This Row],[PRODUZIDAS]]*VLOOKUP(Tabela2[[#This Row],[SKU]],Tabela24[#All],3,0)</f>
        <v>27.041095890410954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>
        <v>140</v>
      </c>
      <c r="E58" s="2">
        <f>Tabela2[[#This Row],[PRODUZIDAS]]*VLOOKUP(Tabela2[[#This Row],[SKU]],Tabela24[#All],3,0)</f>
        <v>37.857534246575334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>
        <v>30</v>
      </c>
      <c r="E63" s="2">
        <f>Tabela2[[#This Row],[PRODUZIDAS]]*VLOOKUP(Tabela2[[#This Row],[SKU]],Tabela24[#All],3,0)</f>
        <v>8.1123287671232855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130</v>
      </c>
      <c r="E68" s="2">
        <f>Tabela2[[#This Row],[PRODUZIDAS]]*VLOOKUP(Tabela2[[#This Row],[SKU]],Tabela24[#All],3,0)</f>
        <v>35.216999999999999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50</v>
      </c>
      <c r="E72" s="2">
        <f>Tabela2[[#This Row],[PRODUZIDAS]]*VLOOKUP(Tabela2[[#This Row],[SKU]],Tabela24[#All],3,0)</f>
        <v>13.544999999999998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Tabela2[[#This Row],[PRODUZIDAS]]*VLOOKUP(Tabela2[[#This Row],[SKU]],Tabela24[#All],3,0)</f>
        <v>5.4179999999999993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140</v>
      </c>
      <c r="E82" s="2">
        <f>Tabela2[[#This Row],[PRODUZIDAS]]*VLOOKUP(Tabela2[[#This Row],[SKU]],Tabela24[#All],3,0)</f>
        <v>37.925999999999995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>
        <v>20</v>
      </c>
      <c r="E91" s="2">
        <f>Tabela2[[#This Row],[PRODUZIDAS]]*VLOOKUP(Tabela2[[#This Row],[SKU]],Tabela24[#All],3,0)</f>
        <v>5.4179999999999993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>
        <v>111</v>
      </c>
      <c r="E123" s="2">
        <f>Tabela2[[#This Row],[PRODUZIDAS]]*VLOOKUP(Tabela2[[#This Row],[SKU]],Tabela24[#All],3,0)</f>
        <v>35.751249999999999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>
        <v>78</v>
      </c>
      <c r="E135" s="2">
        <f>Tabela2[[#This Row],[PRODUZIDAS]]*VLOOKUP(Tabela2[[#This Row],[SKU]],Tabela24[#All],3,0)</f>
        <v>25.122499999999999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37" workbookViewId="0">
      <selection activeCell="D228" sqref="D22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133.13069000000002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104.37</v>
      </c>
      <c r="E225" s="2">
        <f>Tabela2256[[#This Row],[PRODUZIDAS]]*VLOOKUP(Tabela2256[[#This Row],[SKU]],Tabela24[#All],5,0)</f>
        <v>47.070870000000006</v>
      </c>
    </row>
    <row r="226" spans="2:5" x14ac:dyDescent="0.25">
      <c r="B226" s="3" t="s">
        <v>442</v>
      </c>
      <c r="C226" s="3" t="s">
        <v>443</v>
      </c>
      <c r="D226" s="1">
        <v>54.58</v>
      </c>
      <c r="E226" s="2">
        <f>Tabela2256[[#This Row],[PRODUZIDAS]]*VLOOKUP(Tabela2256[[#This Row],[SKU]],Tabela24[#All],5,0)</f>
        <v>24.615580000000001</v>
      </c>
    </row>
    <row r="227" spans="2:5" x14ac:dyDescent="0.25">
      <c r="B227" s="3" t="s">
        <v>444</v>
      </c>
      <c r="C227" s="3" t="s">
        <v>445</v>
      </c>
      <c r="D227" s="1">
        <v>136.24</v>
      </c>
      <c r="E227" s="2">
        <f>Tabela2256[[#This Row],[PRODUZIDAS]]*VLOOKUP(Tabela2256[[#This Row],[SKU]],Tabela24[#All],5,0)</f>
        <v>61.444240000000008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55" workbookViewId="0">
      <selection activeCell="D259" sqref="D25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304.8831864892831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10</v>
      </c>
      <c r="E258" s="2">
        <f>Tabela22567[[#This Row],[PRODUZIDAS]]*VLOOKUP(Tabela22567[[#This Row],[SKU]],Tabela24[#All],6,0)</f>
        <v>13.83317073170732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1.5</v>
      </c>
      <c r="E295" s="2">
        <f>Tabela22567[[#This Row],[PRODUZIDAS]]*VLOOKUP(Tabela22567[[#This Row],[SKU]],Tabela24[#All],6,0)</f>
        <v>2.5568181818181817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Tabela22567[[#This Row],[PRODUZIDAS]]*VLOOKUP(Tabela22567[[#This Row],[SKU]],Tabela24[#All],6,0)</f>
        <v>3.4090909090909087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>
        <v>2</v>
      </c>
      <c r="E317" s="2">
        <f>Tabela22567[[#This Row],[PRODUZIDAS]]*VLOOKUP(Tabela22567[[#This Row],[SKU]],Tabela24[#All],6,0)</f>
        <v>3.941666666666666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3.5</v>
      </c>
      <c r="E321" s="2">
        <f>Tabela22567[[#This Row],[PRODUZIDAS]]*VLOOKUP(Tabela22567[[#This Row],[SKU]],Tabela24[#All],6,0)</f>
        <v>6.8979166666666654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>
        <v>2.5</v>
      </c>
      <c r="E329" s="2">
        <f>Tabela22567[[#This Row],[PRODUZIDAS]]*VLOOKUP(Tabela22567[[#This Row],[SKU]],Tabela24[#All],6,0)</f>
        <v>4.9270833333333321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>
        <v>73</v>
      </c>
      <c r="E921" s="2">
        <f>Tabela22567[[#This Row],[PRODUZIDAS]]*VLOOKUP(Tabela22567[[#This Row],[SKU]],Tabela24[#All],6,0)</f>
        <v>269.31744000000003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90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657.12311204309196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>
        <v>23.5</v>
      </c>
      <c r="E18" s="2">
        <f>Tabela225678910[[#This Row],[PRODUZIDAS]]*VLOOKUP(Tabela225678910[[#This Row],[SKU]],Tabela24[#All],9,0)</f>
        <v>9.6043478260869541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>
        <v>19.5</v>
      </c>
      <c r="E20" s="2">
        <f>Tabela225678910[[#This Row],[PRODUZIDAS]]*VLOOKUP(Tabela225678910[[#This Row],[SKU]],Tabela24[#All],9,0)</f>
        <v>7.9695652173913025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>
        <v>3</v>
      </c>
      <c r="E25" s="2">
        <f>Tabela225678910[[#This Row],[PRODUZIDAS]]*VLOOKUP(Tabela225678910[[#This Row],[SKU]],Tabela24[#All],9,0)</f>
        <v>1.5452054794520547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108.5</v>
      </c>
      <c r="E30" s="2">
        <f>Tabela225678910[[#This Row],[PRODUZIDAS]]*VLOOKUP(Tabela225678910[[#This Row],[SKU]],Tabela24[#All],9,0)</f>
        <v>55.884931506849313</v>
      </c>
    </row>
    <row r="31" spans="2:5" x14ac:dyDescent="0.25">
      <c r="B31" s="3" t="s">
        <v>52</v>
      </c>
      <c r="C31" s="3" t="s">
        <v>53</v>
      </c>
      <c r="D31" s="1">
        <v>300</v>
      </c>
      <c r="E31" s="2">
        <f>Tabela225678910[[#This Row],[PRODUZIDAS]]*VLOOKUP(Tabela225678910[[#This Row],[SKU]],Tabela24[#All],9,0)</f>
        <v>154.52054794520546</v>
      </c>
    </row>
    <row r="32" spans="2:5" x14ac:dyDescent="0.25">
      <c r="B32" s="3" t="s">
        <v>54</v>
      </c>
      <c r="C32" s="3" t="s">
        <v>55</v>
      </c>
      <c r="D32" s="1">
        <v>152.5</v>
      </c>
      <c r="E32" s="2">
        <f>Tabela225678910[[#This Row],[PRODUZIDAS]]*VLOOKUP(Tabela225678910[[#This Row],[SKU]],Tabela24[#All],9,0)</f>
        <v>78.547945205479451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>
        <v>15.5</v>
      </c>
      <c r="E34" s="2">
        <f>Tabela225678910[[#This Row],[PRODUZIDAS]]*VLOOKUP(Tabela225678910[[#This Row],[SKU]],Tabela24[#All],9,0)</f>
        <v>7.9835616438356167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2.5</v>
      </c>
      <c r="E37" s="2">
        <f>Tabela225678910[[#This Row],[PRODUZIDAS]]*VLOOKUP(Tabela225678910[[#This Row],[SKU]],Tabela24[#All],9,0)</f>
        <v>1.2876712328767124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>
        <v>10</v>
      </c>
      <c r="E42" s="2">
        <f>Tabela225678910[[#This Row],[PRODUZIDAS]]*VLOOKUP(Tabela225678910[[#This Row],[SKU]],Tabela24[#All],9,0)</f>
        <v>6.6958904109589046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6</v>
      </c>
      <c r="E44" s="2">
        <f>Tabela225678910[[#This Row],[PRODUZIDAS]]*VLOOKUP(Tabela225678910[[#This Row],[SKU]],Tabela24[#All],9,0)</f>
        <v>4.0175342465753427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100</v>
      </c>
      <c r="E46" s="2">
        <f>Tabela225678910[[#This Row],[PRODUZIDAS]]*VLOOKUP(Tabela225678910[[#This Row],[SKU]],Tabela24[#All],9,0)</f>
        <v>66.958904109589042</v>
      </c>
    </row>
    <row r="47" spans="2:5" x14ac:dyDescent="0.25">
      <c r="B47" s="3" t="s">
        <v>84</v>
      </c>
      <c r="C47" s="3" t="s">
        <v>85</v>
      </c>
      <c r="D47" s="1">
        <v>12</v>
      </c>
      <c r="E47" s="2">
        <f>Tabela225678910[[#This Row],[PRODUZIDAS]]*VLOOKUP(Tabela225678910[[#This Row],[SKU]],Tabela24[#All],9,0)</f>
        <v>8.0350684931506855</v>
      </c>
    </row>
    <row r="48" spans="2:5" x14ac:dyDescent="0.25">
      <c r="B48" s="3" t="s">
        <v>86</v>
      </c>
      <c r="C48" s="3" t="s">
        <v>87</v>
      </c>
      <c r="D48" s="1">
        <v>4.5</v>
      </c>
      <c r="E48" s="2">
        <f>Tabela225678910[[#This Row],[PRODUZIDAS]]*VLOOKUP(Tabela225678910[[#This Row],[SKU]],Tabela24[#All],9,0)</f>
        <v>3.0131506849315071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>
        <v>14</v>
      </c>
      <c r="E51" s="2">
        <f>Tabela225678910[[#This Row],[PRODUZIDAS]]*VLOOKUP(Tabela225678910[[#This Row],[SKU]],Tabela24[#All],9,0)</f>
        <v>9.3742465753424664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>
        <v>2</v>
      </c>
      <c r="E53" s="2">
        <f>Tabela225678910[[#This Row],[PRODUZIDAS]]*VLOOKUP(Tabela225678910[[#This Row],[SKU]],Tabela24[#All],9,0)</f>
        <v>1.3391780821917809</v>
      </c>
    </row>
    <row r="54" spans="2:5" x14ac:dyDescent="0.25">
      <c r="B54" s="3" t="s">
        <v>98</v>
      </c>
      <c r="C54" s="3" t="s">
        <v>99</v>
      </c>
      <c r="D54" s="1">
        <v>134</v>
      </c>
      <c r="E54" s="2">
        <f>Tabela225678910[[#This Row],[PRODUZIDAS]]*VLOOKUP(Tabela225678910[[#This Row],[SKU]],Tabela24[#All],9,0)</f>
        <v>89.724931506849316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10.5</v>
      </c>
      <c r="E60" s="2">
        <f>Tabela225678910[[#This Row],[PRODUZIDAS]]*VLOOKUP(Tabela225678910[[#This Row],[SKU]],Tabela24[#All],9,0)</f>
        <v>7.0306849315068494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>
        <v>20</v>
      </c>
      <c r="E65" s="2">
        <f>Tabela225678910[[#This Row],[PRODUZIDAS]]*VLOOKUP(Tabela225678910[[#This Row],[SKU]],Tabela24[#All],9,0)</f>
        <v>13.391780821917809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Tabela225678910[[#This Row],[PRODUZIDAS]]*VLOOKUP(Tabela225678910[[#This Row],[SKU]],Tabela24[#All],9,0)</f>
        <v>7.352999999999998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Tabela225678910[[#This Row],[PRODUZIDAS]]*VLOOKUP(Tabela225678910[[#This Row],[SKU]],Tabela24[#All],9,0)</f>
        <v>7.352999999999998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>
        <v>10</v>
      </c>
      <c r="E71" s="2">
        <f>Tabela225678910[[#This Row],[PRODUZIDAS]]*VLOOKUP(Tabela225678910[[#This Row],[SKU]],Tabela24[#All],9,0)</f>
        <v>7.352999999999998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5.5</v>
      </c>
      <c r="E74" s="2">
        <f>Tabela225678910[[#This Row],[PRODUZIDAS]]*VLOOKUP(Tabela225678910[[#This Row],[SKU]],Tabela24[#All],9,0)</f>
        <v>4.0441499999999992</v>
      </c>
    </row>
    <row r="75" spans="2:5" x14ac:dyDescent="0.25">
      <c r="B75" s="3" t="s">
        <v>140</v>
      </c>
      <c r="C75" s="3" t="s">
        <v>141</v>
      </c>
      <c r="D75" s="1">
        <v>0.5</v>
      </c>
      <c r="E75" s="2">
        <f>Tabela225678910[[#This Row],[PRODUZIDAS]]*VLOOKUP(Tabela225678910[[#This Row],[SKU]],Tabela24[#All],9,0)</f>
        <v>0.36764999999999992</v>
      </c>
    </row>
    <row r="76" spans="2:5" x14ac:dyDescent="0.25">
      <c r="B76" s="3" t="s">
        <v>142</v>
      </c>
      <c r="C76" s="3" t="s">
        <v>143</v>
      </c>
      <c r="D76" s="1">
        <v>9.5</v>
      </c>
      <c r="E76" s="2">
        <f>Tabela225678910[[#This Row],[PRODUZIDAS]]*VLOOKUP(Tabela225678910[[#This Row],[SKU]],Tabela24[#All],9,0)</f>
        <v>6.9853499999999986</v>
      </c>
    </row>
    <row r="77" spans="2:5" x14ac:dyDescent="0.25">
      <c r="B77" s="3" t="s">
        <v>144</v>
      </c>
      <c r="C77" s="3" t="s">
        <v>145</v>
      </c>
      <c r="D77" s="1">
        <v>12.5</v>
      </c>
      <c r="E77" s="2">
        <f>Tabela225678910[[#This Row],[PRODUZIDAS]]*VLOOKUP(Tabela225678910[[#This Row],[SKU]],Tabela24[#All],9,0)</f>
        <v>9.1912499999999984</v>
      </c>
    </row>
    <row r="78" spans="2:5" x14ac:dyDescent="0.25">
      <c r="B78" s="3" t="s">
        <v>146</v>
      </c>
      <c r="C78" s="3" t="s">
        <v>147</v>
      </c>
      <c r="D78" s="1">
        <v>11</v>
      </c>
      <c r="E78" s="2">
        <f>Tabela225678910[[#This Row],[PRODUZIDAS]]*VLOOKUP(Tabela225678910[[#This Row],[SKU]],Tabela24[#All],9,0)</f>
        <v>8.0882999999999985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>
        <v>6</v>
      </c>
      <c r="E88" s="2">
        <f>Tabela225678910[[#This Row],[PRODUZIDAS]]*VLOOKUP(Tabela225678910[[#This Row],[SKU]],Tabela24[#All],9,0)</f>
        <v>4.4117999999999995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>
        <v>3.5</v>
      </c>
      <c r="E90" s="2">
        <f>Tabela225678910[[#This Row],[PRODUZIDAS]]*VLOOKUP(Tabela225678910[[#This Row],[SKU]],Tabela24[#All],9,0)</f>
        <v>2.5735499999999996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6</v>
      </c>
      <c r="E96" s="2">
        <f>Tabela225678910[[#This Row],[PRODUZIDAS]]*VLOOKUP(Tabela225678910[[#This Row],[SKU]],Tabela24[#All],9,0)</f>
        <v>4.4117999999999995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>
        <v>1</v>
      </c>
      <c r="E102" s="2">
        <f>Tabela225678910[[#This Row],[PRODUZIDAS]]*VLOOKUP(Tabela225678910[[#This Row],[SKU]],Tabela24[#All],9,0)</f>
        <v>0.73529999999999984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>
        <v>3</v>
      </c>
      <c r="E108" s="2">
        <f>Tabela225678910[[#This Row],[PRODUZIDAS]]*VLOOKUP(Tabela225678910[[#This Row],[SKU]],Tabela24[#All],9,0)</f>
        <v>1.9319999999999999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Tabela225678910[[#This Row],[PRODUZIDAS]]*VLOOKUP(Tabela225678910[[#This Row],[SKU]],Tabela24[#All],9,0)</f>
        <v>1.9324999999999999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>
        <v>10</v>
      </c>
      <c r="E182" s="2">
        <f>Tabela225678910[[#This Row],[PRODUZIDAS]]*VLOOKUP(Tabela225678910[[#This Row],[SKU]],Tabela24[#All],9,0)</f>
        <v>15.468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2</v>
      </c>
      <c r="E192" s="2">
        <f>Tabela225678910[[#This Row],[PRODUZIDAS]]*VLOOKUP(Tabela225678910[[#This Row],[SKU]],Tabela24[#All],9,0)</f>
        <v>1.288</v>
      </c>
    </row>
    <row r="193" spans="2:5" x14ac:dyDescent="0.25">
      <c r="B193" s="3" t="s">
        <v>376</v>
      </c>
      <c r="C193" s="3" t="s">
        <v>377</v>
      </c>
      <c r="D193" s="1">
        <v>2</v>
      </c>
      <c r="E193" s="2">
        <f>Tabela225678910[[#This Row],[PRODUZIDAS]]*VLOOKUP(Tabela225678910[[#This Row],[SKU]],Tabela24[#All],9,0)</f>
        <v>1.288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Tabela225678910[[#This Row],[PRODUZIDAS]]*VLOOKUP(Tabela225678910[[#This Row],[SKU]],Tabela24[#All],9,0)</f>
        <v>9.6624999999999996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>
        <v>2</v>
      </c>
      <c r="E213" s="2">
        <f>Tabela225678910[[#This Row],[PRODUZIDAS]]*VLOOKUP(Tabela225678910[[#This Row],[SKU]],Tabela24[#All],9,0)</f>
        <v>1.9324999999999999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Tabela225678910[[#This Row],[PRODUZIDAS]]*VLOOKUP(Tabela225678910[[#This Row],[SKU]],Tabela24[#All],9,0)</f>
        <v>10.30857142857143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>
        <v>10</v>
      </c>
      <c r="E259" s="2">
        <f>Tabela225678910[[#This Row],[PRODUZIDAS]]*VLOOKUP(Tabela225678910[[#This Row],[SKU]],Tabela24[#All],9,0)</f>
        <v>15.090731707317076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Tabela225678910[[#This Row],[PRODUZIDAS]]*VLOOKUP(Tabela225678910[[#This Row],[SKU]],Tabela24[#All],9,0)</f>
        <v>1.636363636363636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Tabela225678910[[#This Row],[PRODUZIDAS]]*VLOOKUP(Tabela225678910[[#This Row],[SKU]],Tabela24[#All],9,0)</f>
        <v>1.636363636363636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>
        <v>5</v>
      </c>
      <c r="E590" s="2">
        <f>Tabela225678910[[#This Row],[PRODUZIDAS]]*VLOOKUP(Tabela225678910[[#This Row],[SKU]],Tabela24[#All],9,0)</f>
        <v>5.1542857142857148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707.75108576637422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385.5</v>
      </c>
      <c r="E16" s="2">
        <f>Tabela22567891011[[#This Row],[PRODUZIDAS]]*VLOOKUP(Tabela22567891011[[#This Row],[SKU]],Tabela24[#All],10,0)</f>
        <v>157.55217391304345</v>
      </c>
    </row>
    <row r="17" spans="2:5" x14ac:dyDescent="0.25">
      <c r="B17" s="3" t="s">
        <v>24</v>
      </c>
      <c r="C17" s="3" t="s">
        <v>25</v>
      </c>
      <c r="D17" s="1">
        <v>108</v>
      </c>
      <c r="E17" s="2">
        <f>Tabela22567891011[[#This Row],[PRODUZIDAS]]*VLOOKUP(Tabela22567891011[[#This Row],[SKU]],Tabela24[#All],10,0)</f>
        <v>44.139130434782601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>
        <v>100</v>
      </c>
      <c r="E32" s="2">
        <f>Tabela22567891011[[#This Row],[PRODUZIDAS]]*VLOOKUP(Tabela22567891011[[#This Row],[SKU]],Tabela24[#All],10,0)</f>
        <v>64.38356164383562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Tabela22567891011[[#This Row],[PRODUZIDAS]]*VLOOKUP(Tabela22567891011[[#This Row],[SKU]],Tabela24[#All],10,0)</f>
        <v>0.64383561643835618</v>
      </c>
    </row>
    <row r="34" spans="2:5" x14ac:dyDescent="0.25">
      <c r="B34" s="3" t="s">
        <v>58</v>
      </c>
      <c r="C34" s="3" t="s">
        <v>59</v>
      </c>
      <c r="D34" s="1">
        <v>11</v>
      </c>
      <c r="E34" s="2">
        <f>Tabela22567891011[[#This Row],[PRODUZIDAS]]*VLOOKUP(Tabela22567891011[[#This Row],[SKU]],Tabela24[#All],10,0)</f>
        <v>7.0821917808219181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>
        <v>30</v>
      </c>
      <c r="E42" s="2">
        <f>Tabela22567891011[[#This Row],[PRODUZIDAS]]*VLOOKUP(Tabela22567891011[[#This Row],[SKU]],Tabela24[#All],10,0)</f>
        <v>22.019178082191775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6</v>
      </c>
      <c r="E44" s="2">
        <f>Tabela22567891011[[#This Row],[PRODUZIDAS]]*VLOOKUP(Tabela22567891011[[#This Row],[SKU]],Tabela24[#All],10,0)</f>
        <v>4.4038356164383554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>
        <v>14.5</v>
      </c>
      <c r="E47" s="2">
        <f>Tabela22567891011[[#This Row],[PRODUZIDAS]]*VLOOKUP(Tabela22567891011[[#This Row],[SKU]],Tabela24[#All],10,0)</f>
        <v>10.642602739726025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Tabela22567891011[[#This Row],[PRODUZIDAS]]*VLOOKUP(Tabela22567891011[[#This Row],[SKU]],Tabela24[#All],10,0)</f>
        <v>2.2019178082191777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124</v>
      </c>
      <c r="E54" s="2">
        <f>Tabela22567891011[[#This Row],[PRODUZIDAS]]*VLOOKUP(Tabela22567891011[[#This Row],[SKU]],Tabela24[#All],10,0)</f>
        <v>91.012602739726006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>
        <v>17.5</v>
      </c>
      <c r="E63" s="2">
        <f>Tabela22567891011[[#This Row],[PRODUZIDAS]]*VLOOKUP(Tabela22567891011[[#This Row],[SKU]],Tabela24[#All],10,0)</f>
        <v>12.844520547945203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20</v>
      </c>
      <c r="E70" s="2">
        <f>Tabela22567891011[[#This Row],[PRODUZIDAS]]*VLOOKUP(Tabela22567891011[[#This Row],[SKU]],Tabela24[#All],10,0)</f>
        <v>15.995999999999997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3.5</v>
      </c>
      <c r="E75" s="2">
        <f>Tabela22567891011[[#This Row],[PRODUZIDAS]]*VLOOKUP(Tabela22567891011[[#This Row],[SKU]],Tabela24[#All],10,0)</f>
        <v>2.7992999999999997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16</v>
      </c>
      <c r="E77" s="2">
        <f>Tabela22567891011[[#This Row],[PRODUZIDAS]]*VLOOKUP(Tabela22567891011[[#This Row],[SKU]],Tabela24[#All],10,0)</f>
        <v>12.796799999999998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>
        <v>7</v>
      </c>
      <c r="E89" s="2">
        <f>Tabela22567891011[[#This Row],[PRODUZIDAS]]*VLOOKUP(Tabela22567891011[[#This Row],[SKU]],Tabela24[#All],10,0)</f>
        <v>5.5985999999999994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>
        <v>3.5</v>
      </c>
      <c r="E91" s="2">
        <f>Tabela22567891011[[#This Row],[PRODUZIDAS]]*VLOOKUP(Tabela22567891011[[#This Row],[SKU]],Tabela24[#All],10,0)</f>
        <v>2.7992999999999997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Tabela22567891011[[#This Row],[PRODUZIDAS]]*VLOOKUP(Tabela22567891011[[#This Row],[SKU]],Tabela24[#All],10,0)</f>
        <v>0.79979999999999984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>
        <v>1</v>
      </c>
      <c r="E105" s="2">
        <f>Tabela22567891011[[#This Row],[PRODUZIDAS]]*VLOOKUP(Tabela22567891011[[#This Row],[SKU]],Tabela24[#All],10,0)</f>
        <v>0.79979999999999984</v>
      </c>
    </row>
    <row r="106" spans="2:5" x14ac:dyDescent="0.25">
      <c r="B106" s="3" t="s">
        <v>202</v>
      </c>
      <c r="C106" s="3" t="s">
        <v>203</v>
      </c>
      <c r="D106" s="1">
        <v>10.5</v>
      </c>
      <c r="E106" s="2">
        <f>Tabela22567891011[[#This Row],[PRODUZIDAS]]*VLOOKUP(Tabela22567891011[[#This Row],[SKU]],Tabela24[#All],10,0)</f>
        <v>8.3978999999999981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25</v>
      </c>
      <c r="E110" s="2">
        <f>Tabela22567891011[[#This Row],[PRODUZIDAS]]*VLOOKUP(Tabela22567891011[[#This Row],[SKU]],Tabela24[#All],10,0)</f>
        <v>16.100000000000001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Tabela22567891011[[#This Row],[PRODUZIDAS]]*VLOOKUP(Tabela22567891011[[#This Row],[SKU]],Tabela24[#All],10,0)</f>
        <v>1.8036666666666663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61.5</v>
      </c>
      <c r="E128" s="2">
        <f>Tabela22567891011[[#This Row],[PRODUZIDAS]]*VLOOKUP(Tabela22567891011[[#This Row],[SKU]],Tabela24[#All],10,0)</f>
        <v>55.462749999999986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21</v>
      </c>
      <c r="E149" s="2">
        <f>Tabela22567891011[[#This Row],[PRODUZIDAS]]*VLOOKUP(Tabela22567891011[[#This Row],[SKU]],Tabela24[#All],10,0)</f>
        <v>24.353999999999999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Tabela22567891011[[#This Row],[PRODUZIDAS]]*VLOOKUP(Tabela22567891011[[#This Row],[SKU]],Tabela24[#All],10,0)</f>
        <v>1.9319999999999999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Tabela22567891011[[#This Row],[PRODUZIDAS]]*VLOOKUP(Tabela22567891011[[#This Row],[SKU]],Tabela24[#All],10,0)</f>
        <v>1.288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>
        <v>9.5</v>
      </c>
      <c r="E208" s="2">
        <f>Tabela22567891011[[#This Row],[PRODUZIDAS]]*VLOOKUP(Tabela22567891011[[#This Row],[SKU]],Tabela24[#All],10,0)</f>
        <v>8.5674166666666647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66.5</v>
      </c>
      <c r="E231" s="2">
        <f>Tabela22567891011[[#This Row],[PRODUZIDAS]]*VLOOKUP(Tabela22567891011[[#This Row],[SKU]],Tabela24[#All],10,0)</f>
        <v>77.120999999999995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>
        <v>20</v>
      </c>
      <c r="E259" s="2">
        <f>Tabela22567891011[[#This Row],[PRODUZIDAS]]*VLOOKUP(Tabela22567891011[[#This Row],[SKU]],Tabela24[#All],10,0)</f>
        <v>30.181463414634152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>
        <v>4.5</v>
      </c>
      <c r="E554" s="2">
        <f>Tabela22567891011[[#This Row],[PRODUZIDAS]]*VLOOKUP(Tabela22567891011[[#This Row],[SKU]],Tabela24[#All],10,0)</f>
        <v>2.8980000000000001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15</v>
      </c>
      <c r="E569" s="2">
        <f>Tabela22567891011[[#This Row],[PRODUZIDAS]]*VLOOKUP(Tabela22567891011[[#This Row],[SKU]],Tabela24[#All],10,0)</f>
        <v>13.527499999999998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>
        <v>5</v>
      </c>
      <c r="E590" s="2">
        <f>Tabela22567891011[[#This Row],[PRODUZIDAS]]*VLOOKUP(Tabela22567891011[[#This Row],[SKU]],Tabela24[#All],10,0)</f>
        <v>5.798571428571428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>
        <v>2</v>
      </c>
      <c r="E645" s="2">
        <f>Tabela22567891011[[#This Row],[PRODUZIDAS]]*VLOOKUP(Tabela22567891011[[#This Row],[SKU]],Tabela24[#All],10,0)</f>
        <v>1.8036666666666663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6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789.22035387733865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22</v>
      </c>
      <c r="E10" s="2">
        <f>Tabela2256789101112[[#This Row],[PRODUZIDAS]]*VLOOKUP(Tabela2256789101112[[#This Row],[SKU]],Tabela24[#All],11,0)</f>
        <v>16.48405797101449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495</v>
      </c>
      <c r="E16" s="2">
        <f>Tabela2256789101112[[#This Row],[PRODUZIDAS]]*VLOOKUP(Tabela2256789101112[[#This Row],[SKU]],Tabela24[#All],11,0)</f>
        <v>370.89130434782606</v>
      </c>
    </row>
    <row r="17" spans="2:5" x14ac:dyDescent="0.25">
      <c r="B17" s="3" t="s">
        <v>24</v>
      </c>
      <c r="C17" s="3" t="s">
        <v>25</v>
      </c>
      <c r="D17" s="1">
        <v>116.5</v>
      </c>
      <c r="E17" s="2">
        <f>Tabela2256789101112[[#This Row],[PRODUZIDAS]]*VLOOKUP(Tabela2256789101112[[#This Row],[SKU]],Tabela24[#All],11,0)</f>
        <v>87.290579710144925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5.5</v>
      </c>
      <c r="E24" s="2">
        <f>Tabela2256789101112[[#This Row],[PRODUZIDAS]]*VLOOKUP(Tabela2256789101112[[#This Row],[SKU]],Tabela24[#All],11,0)</f>
        <v>4.24931506849315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11</v>
      </c>
      <c r="E34" s="2">
        <f>Tabela2256789101112[[#This Row],[PRODUZIDAS]]*VLOOKUP(Tabela2256789101112[[#This Row],[SKU]],Tabela24[#All],11,0)</f>
        <v>8.4986301369863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>
        <v>1</v>
      </c>
      <c r="E36" s="2">
        <f>Tabela2256789101112[[#This Row],[PRODUZIDAS]]*VLOOKUP(Tabela2256789101112[[#This Row],[SKU]],Tabela24[#All],11,0)</f>
        <v>0.77260273972602722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2.5</v>
      </c>
      <c r="E38" s="2">
        <f>Tabela2256789101112[[#This Row],[PRODUZIDAS]]*VLOOKUP(Tabela2256789101112[[#This Row],[SKU]],Tabela24[#All],11,0)</f>
        <v>1.4486301369863011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>
        <v>15.5</v>
      </c>
      <c r="E42" s="2">
        <f>Tabela2256789101112[[#This Row],[PRODUZIDAS]]*VLOOKUP(Tabela2256789101112[[#This Row],[SKU]],Tabela24[#All],11,0)</f>
        <v>8.9815068493150676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26</v>
      </c>
      <c r="E44" s="2">
        <f>Tabela2256789101112[[#This Row],[PRODUZIDAS]]*VLOOKUP(Tabela2256789101112[[#This Row],[SKU]],Tabela24[#All],11,0)</f>
        <v>15.065753424657531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14.5</v>
      </c>
      <c r="E47" s="2">
        <f>Tabela2256789101112[[#This Row],[PRODUZIDAS]]*VLOOKUP(Tabela2256789101112[[#This Row],[SKU]],Tabela24[#All],11,0)</f>
        <v>8.4020547945205468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3</v>
      </c>
      <c r="E49" s="2">
        <f>Tabela2256789101112[[#This Row],[PRODUZIDAS]]*VLOOKUP(Tabela2256789101112[[#This Row],[SKU]],Tabela24[#All],11,0)</f>
        <v>1.7383561643835614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>
        <v>6.5</v>
      </c>
      <c r="E52" s="2">
        <f>Tabela2256789101112[[#This Row],[PRODUZIDAS]]*VLOOKUP(Tabela2256789101112[[#This Row],[SKU]],Tabela24[#All],11,0)</f>
        <v>3.7664383561643828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Tabela2256789101112[[#This Row],[PRODUZIDAS]]*VLOOKUP(Tabela2256789101112[[#This Row],[SKU]],Tabela24[#All],11,0)</f>
        <v>57.945205479452042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>
        <v>4</v>
      </c>
      <c r="E56" s="2">
        <f>Tabela2256789101112[[#This Row],[PRODUZIDAS]]*VLOOKUP(Tabela2256789101112[[#This Row],[SKU]],Tabela24[#All],11,0)</f>
        <v>2.3178082191780818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>
        <v>17.5</v>
      </c>
      <c r="E63" s="2">
        <f>Tabela2256789101112[[#This Row],[PRODUZIDAS]]*VLOOKUP(Tabela2256789101112[[#This Row],[SKU]],Tabela24[#All],11,0)</f>
        <v>10.140410958904107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11.5</v>
      </c>
      <c r="E66" s="2">
        <f>Tabela2256789101112[[#This Row],[PRODUZIDAS]]*VLOOKUP(Tabela2256789101112[[#This Row],[SKU]],Tabela24[#All],11,0)</f>
        <v>9.6427499999999995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150</v>
      </c>
      <c r="E74" s="2">
        <f>Tabela2256789101112[[#This Row],[PRODUZIDAS]]*VLOOKUP(Tabela2256789101112[[#This Row],[SKU]],Tabela24[#All],11,0)</f>
        <v>125.77499999999999</v>
      </c>
    </row>
    <row r="75" spans="2:5" x14ac:dyDescent="0.25">
      <c r="B75" s="3" t="s">
        <v>140</v>
      </c>
      <c r="C75" s="3" t="s">
        <v>141</v>
      </c>
      <c r="D75" s="1">
        <v>3.5</v>
      </c>
      <c r="E75" s="2">
        <f>Tabela2256789101112[[#This Row],[PRODUZIDAS]]*VLOOKUP(Tabela2256789101112[[#This Row],[SKU]],Tabela24[#All],11,0)</f>
        <v>2.9347499999999997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16</v>
      </c>
      <c r="E77" s="2">
        <f>Tabela2256789101112[[#This Row],[PRODUZIDAS]]*VLOOKUP(Tabela2256789101112[[#This Row],[SKU]],Tabela24[#All],11,0)</f>
        <v>13.415999999999999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>
        <v>7</v>
      </c>
      <c r="E89" s="2">
        <f>Tabela2256789101112[[#This Row],[PRODUZIDAS]]*VLOOKUP(Tabela2256789101112[[#This Row],[SKU]],Tabela24[#All],11,0)</f>
        <v>5.8694999999999995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>
        <v>3.5</v>
      </c>
      <c r="E91" s="2">
        <f>Tabela2256789101112[[#This Row],[PRODUZIDAS]]*VLOOKUP(Tabela2256789101112[[#This Row],[SKU]],Tabela24[#All],11,0)</f>
        <v>2.9347499999999997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Tabela2256789101112[[#This Row],[PRODUZIDAS]]*VLOOKUP(Tabela2256789101112[[#This Row],[SKU]],Tabela24[#All],11,0)</f>
        <v>0.83849999999999991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>
        <v>1</v>
      </c>
      <c r="E105" s="2">
        <f>Tabela2256789101112[[#This Row],[PRODUZIDAS]]*VLOOKUP(Tabela2256789101112[[#This Row],[SKU]],Tabela24[#All],11,0)</f>
        <v>0.83849999999999991</v>
      </c>
    </row>
    <row r="106" spans="2:5" x14ac:dyDescent="0.25">
      <c r="B106" s="3" t="s">
        <v>202</v>
      </c>
      <c r="C106" s="3" t="s">
        <v>203</v>
      </c>
      <c r="D106" s="1">
        <v>10</v>
      </c>
      <c r="E106" s="2">
        <f>Tabela2256789101112[[#This Row],[PRODUZIDAS]]*VLOOKUP(Tabela2256789101112[[#This Row],[SKU]],Tabela24[#All],11,0)</f>
        <v>8.3849999999999998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2</v>
      </c>
      <c r="E123" s="2">
        <f>Tabela2256789101112[[#This Row],[PRODUZIDAS]]*VLOOKUP(Tabela2256789101112[[#This Row],[SKU]],Tabela24[#All],11,0)</f>
        <v>1.4171666666666665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3</v>
      </c>
      <c r="E193" s="2">
        <f>Tabela2256789101112[[#This Row],[PRODUZIDAS]]*VLOOKUP(Tabela2256789101112[[#This Row],[SKU]],Tabela24[#All],11,0)</f>
        <v>1.9706399999999999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2</v>
      </c>
      <c r="E200" s="2">
        <f>Tabela2256789101112[[#This Row],[PRODUZIDAS]]*VLOOKUP(Tabela2256789101112[[#This Row],[SKU]],Tabela24[#All],11,0)</f>
        <v>1.31376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>
        <v>20</v>
      </c>
      <c r="E259" s="2">
        <f>Tabela2256789101112[[#This Row],[PRODUZIDAS]]*VLOOKUP(Tabela2256789101112[[#This Row],[SKU]],Tabela24[#All],11,0)</f>
        <v>13.83317073170732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Tabela2256789101112[[#This Row],[PRODUZIDAS]]*VLOOKUP(Tabela2256789101112[[#This Row],[SKU]],Tabela24[#All],11,0)</f>
        <v>0.95454545454545447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Tabela2256789101112[[#This Row],[PRODUZIDAS]]*VLOOKUP(Tabela2256789101112[[#This Row],[SKU]],Tabela24[#All],11,0)</f>
        <v>1.1036666666666666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455.33290843214752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69.5</v>
      </c>
      <c r="E16" s="2">
        <f>Tabela225678910111213[[#This Row],[PRODUZIDAS]]*VLOOKUP(Tabela225678910111213[[#This Row],[SKU]],Tabela24[#All],12,0)</f>
        <v>80.478985507246364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>
        <v>33.5</v>
      </c>
      <c r="E18" s="2">
        <f>Tabela225678910111213[[#This Row],[PRODUZIDAS]]*VLOOKUP(Tabela225678910111213[[#This Row],[SKU]],Tabela24[#All],12,0)</f>
        <v>38.792028985507244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303</v>
      </c>
      <c r="E74" s="2">
        <f>Tabela225678910111213[[#This Row],[PRODUZIDAS]]*VLOOKUP(Tabela225678910111213[[#This Row],[SKU]],Tabela24[#All],12,0)</f>
        <v>332.23949999999996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>
        <v>2</v>
      </c>
      <c r="E295" s="2">
        <f>Tabela225678910111213[[#This Row],[PRODUZIDAS]]*VLOOKUP(Tabela225678910111213[[#This Row],[SKU]],Tabela24[#All],12,0)</f>
        <v>1.7727272727272727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>
        <v>2</v>
      </c>
      <c r="E319" s="2">
        <f>Tabela225678910111213[[#This Row],[PRODUZIDAS]]*VLOOKUP(Tabela225678910111213[[#This Row],[SKU]],Tabela24[#All],12,0)</f>
        <v>2.0496666666666665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1348.4480415514799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24</v>
      </c>
      <c r="E16" s="2">
        <f>Tabela22567891011121314[[#This Row],[PRODUZIDAS]]*VLOOKUP(Tabela22567891011121314[[#This Row],[SKU]],Tabela24[#All],13,0)</f>
        <v>29.42608695652174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>
        <v>30</v>
      </c>
      <c r="E18" s="2">
        <f>Tabela22567891011121314[[#This Row],[PRODUZIDAS]]*VLOOKUP(Tabela22567891011121314[[#This Row],[SKU]],Tabela24[#All],13,0)</f>
        <v>36.782608695652172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200</v>
      </c>
      <c r="E30" s="2">
        <f>Tabela22567891011121314[[#This Row],[PRODUZIDAS]]*VLOOKUP(Tabela22567891011121314[[#This Row],[SKU]],Tabela24[#All],13,0)</f>
        <v>231.78082191780817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>
        <v>15</v>
      </c>
      <c r="E41" s="2">
        <f>Tabela22567891011121314[[#This Row],[PRODUZIDAS]]*VLOOKUP(Tabela22567891011121314[[#This Row],[SKU]],Tabela24[#All],13,0)</f>
        <v>17.383561643835613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Tabela22567891011121314[[#This Row],[PRODUZIDAS]]*VLOOKUP(Tabela22567891011121314[[#This Row],[SKU]],Tabela24[#All],13,0)</f>
        <v>116.09999999999998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Tabela22567891011121314[[#This Row],[PRODUZIDAS]]*VLOOKUP(Tabela22567891011121314[[#This Row],[SKU]],Tabela24[#All],13,0)</f>
        <v>116.09999999999998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284</v>
      </c>
      <c r="E74" s="2">
        <f>Tabela22567891011121314[[#This Row],[PRODUZIDAS]]*VLOOKUP(Tabela22567891011121314[[#This Row],[SKU]],Tabela24[#All],13,0)</f>
        <v>329.72399999999993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100</v>
      </c>
      <c r="E82" s="2">
        <f>Tabela22567891011121314[[#This Row],[PRODUZIDAS]]*VLOOKUP(Tabela22567891011121314[[#This Row],[SKU]],Tabela24[#All],13,0)</f>
        <v>116.09999999999998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</v>
      </c>
      <c r="E132" s="2">
        <f>Tabela22567891011121314[[#This Row],[PRODUZIDAS]]*VLOOKUP(Tabela22567891011121314[[#This Row],[SKU]],Tabela24[#All],13,0)</f>
        <v>1.1594999999999998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32</v>
      </c>
      <c r="E144" s="2">
        <f>Tabela22567891011121314[[#This Row],[PRODUZIDAS]]*VLOOKUP(Tabela22567891011121314[[#This Row],[SKU]],Tabela24[#All],13,0)</f>
        <v>37.110857142857142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27</v>
      </c>
      <c r="E146" s="2">
        <f>Tabela22567891011121314[[#This Row],[PRODUZIDAS]]*VLOOKUP(Tabela22567891011121314[[#This Row],[SKU]],Tabela24[#All],13,0)</f>
        <v>31.312285714285714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</v>
      </c>
      <c r="E150" s="2">
        <f>Tabela22567891011121314[[#This Row],[PRODUZIDAS]]*VLOOKUP(Tabela22567891011121314[[#This Row],[SKU]],Tabela24[#All],13,0)</f>
        <v>4.6388571428571428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15</v>
      </c>
      <c r="E152" s="2">
        <f>Tabela22567891011121314[[#This Row],[PRODUZIDAS]]*VLOOKUP(Tabela22567891011121314[[#This Row],[SKU]],Tabela24[#All],13,0)</f>
        <v>17.395714285714284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>
        <v>9</v>
      </c>
      <c r="E182" s="2">
        <f>Tabela22567891011121314[[#This Row],[PRODUZIDAS]]*VLOOKUP(Tabela22567891011121314[[#This Row],[SKU]],Tabela24[#All],13,0)</f>
        <v>10.440899999999999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138</v>
      </c>
      <c r="E193" s="2">
        <f>Tabela22567891011121314[[#This Row],[PRODUZIDAS]]*VLOOKUP(Tabela22567891011121314[[#This Row],[SKU]],Tabela24[#All],13,0)</f>
        <v>159.96959999999996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24</v>
      </c>
      <c r="E232" s="2">
        <f>Tabela22567891011121314[[#This Row],[PRODUZIDAS]]*VLOOKUP(Tabela22567891011121314[[#This Row],[SKU]],Tabela24[#All],13,0)</f>
        <v>27.833142857142857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Tabela22567891011121314[[#This Row],[PRODUZIDAS]]*VLOOKUP(Tabela22567891011121314[[#This Row],[SKU]],Tabela24[#All],13,0)</f>
        <v>2.4545454545454546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Tabela22567891011121314[[#This Row],[PRODUZIDAS]]*VLOOKUP(Tabela22567891011121314[[#This Row],[SKU]],Tabela24[#All],13,0)</f>
        <v>2.4545454545454546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44</v>
      </c>
      <c r="E630" s="2">
        <f>Tabela22567891011121314[[#This Row],[PRODUZIDAS]]*VLOOKUP(Tabela22567891011121314[[#This Row],[SKU]],Tabela24[#All],13,0)</f>
        <v>51.004799999999989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Tabela22567891011121314[[#This Row],[PRODUZIDAS]]*VLOOKUP(Tabela22567891011121314[[#This Row],[SKU]],Tabela24[#All],13,0)</f>
        <v>8.1164999999999985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</v>
      </c>
      <c r="E660" s="2">
        <f>Tabela22567891011121314[[#This Row],[PRODUZIDAS]]*VLOOKUP(Tabela22567891011121314[[#This Row],[SKU]],Tabela24[#All],13,0)</f>
        <v>1.1597142857142857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299.65512034477342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24</v>
      </c>
      <c r="E16" s="2">
        <f>Tabela2256789101112131415[[#This Row],[PRODUZIDAS]]*VLOOKUP(Tabela2256789101112131415[[#This Row],[SKU]],Tabela24[#All],14,0)</f>
        <v>6.5391304347826082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>
        <v>30</v>
      </c>
      <c r="E18" s="2">
        <f>Tabela2256789101112131415[[#This Row],[PRODUZIDAS]]*VLOOKUP(Tabela2256789101112131415[[#This Row],[SKU]],Tabela24[#All],14,0)</f>
        <v>8.1739130434782616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200</v>
      </c>
      <c r="E30" s="2">
        <f>Tabela2256789101112131415[[#This Row],[PRODUZIDAS]]*VLOOKUP(Tabela2256789101112131415[[#This Row],[SKU]],Tabela24[#All],14,0)</f>
        <v>51.506849315068493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>
        <v>15</v>
      </c>
      <c r="E41" s="2">
        <f>Tabela2256789101112131415[[#This Row],[PRODUZIDAS]]*VLOOKUP(Tabela2256789101112131415[[#This Row],[SKU]],Tabela24[#All],14,0)</f>
        <v>3.8630136986301369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Tabela2256789101112131415[[#This Row],[PRODUZIDAS]]*VLOOKUP(Tabela2256789101112131415[[#This Row],[SKU]],Tabela24[#All],14,0)</f>
        <v>25.8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100</v>
      </c>
      <c r="E72" s="2">
        <f>Tabela2256789101112131415[[#This Row],[PRODUZIDAS]]*VLOOKUP(Tabela2256789101112131415[[#This Row],[SKU]],Tabela24[#All],14,0)</f>
        <v>25.8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284</v>
      </c>
      <c r="E74" s="2">
        <f>Tabela2256789101112131415[[#This Row],[PRODUZIDAS]]*VLOOKUP(Tabela2256789101112131415[[#This Row],[SKU]],Tabela24[#All],14,0)</f>
        <v>73.272000000000006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100</v>
      </c>
      <c r="E82" s="2">
        <f>Tabela2256789101112131415[[#This Row],[PRODUZIDAS]]*VLOOKUP(Tabela2256789101112131415[[#This Row],[SKU]],Tabela24[#All],14,0)</f>
        <v>25.8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</v>
      </c>
      <c r="E132" s="2">
        <f>Tabela2256789101112131415[[#This Row],[PRODUZIDAS]]*VLOOKUP(Tabela2256789101112131415[[#This Row],[SKU]],Tabela24[#All],14,0)</f>
        <v>0.25766666666666665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32</v>
      </c>
      <c r="E144" s="2">
        <f>Tabela2256789101112131415[[#This Row],[PRODUZIDAS]]*VLOOKUP(Tabela2256789101112131415[[#This Row],[SKU]],Tabela24[#All],14,0)</f>
        <v>8.2468571428571433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27</v>
      </c>
      <c r="E146" s="2">
        <f>Tabela2256789101112131415[[#This Row],[PRODUZIDAS]]*VLOOKUP(Tabela2256789101112131415[[#This Row],[SKU]],Tabela24[#All],14,0)</f>
        <v>6.9582857142857151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</v>
      </c>
      <c r="E150" s="2">
        <f>Tabela2256789101112131415[[#This Row],[PRODUZIDAS]]*VLOOKUP(Tabela2256789101112131415[[#This Row],[SKU]],Tabela24[#All],14,0)</f>
        <v>1.0308571428571429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15</v>
      </c>
      <c r="E152" s="2">
        <f>Tabela2256789101112131415[[#This Row],[PRODUZIDAS]]*VLOOKUP(Tabela2256789101112131415[[#This Row],[SKU]],Tabela24[#All],14,0)</f>
        <v>3.8657142857142861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>
        <v>9</v>
      </c>
      <c r="E182" s="2">
        <f>Tabela2256789101112131415[[#This Row],[PRODUZIDAS]]*VLOOKUP(Tabela2256789101112131415[[#This Row],[SKU]],Tabela24[#All],14,0)</f>
        <v>2.3202000000000007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138</v>
      </c>
      <c r="E193" s="2">
        <f>Tabela2256789101112131415[[#This Row],[PRODUZIDAS]]*VLOOKUP(Tabela2256789101112131415[[#This Row],[SKU]],Tabela24[#All],14,0)</f>
        <v>35.5488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24</v>
      </c>
      <c r="E232" s="2">
        <f>Tabela2256789101112131415[[#This Row],[PRODUZIDAS]]*VLOOKUP(Tabela2256789101112131415[[#This Row],[SKU]],Tabela24[#All],14,0)</f>
        <v>6.1851428571428571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>
        <v>2</v>
      </c>
      <c r="E293" s="2">
        <f>Tabela2256789101112131415[[#This Row],[PRODUZIDAS]]*VLOOKUP(Tabela2256789101112131415[[#This Row],[SKU]],Tabela24[#All],14,0)</f>
        <v>0.54545454545454541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Tabela2256789101112131415[[#This Row],[PRODUZIDAS]]*VLOOKUP(Tabela2256789101112131415[[#This Row],[SKU]],Tabela24[#All],14,0)</f>
        <v>0.54545454545454541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44</v>
      </c>
      <c r="E630" s="2">
        <f>Tabela2256789101112131415[[#This Row],[PRODUZIDAS]]*VLOOKUP(Tabela2256789101112131415[[#This Row],[SKU]],Tabela24[#All],14,0)</f>
        <v>11.3344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7</v>
      </c>
      <c r="E638" s="2">
        <f>Tabela2256789101112131415[[#This Row],[PRODUZIDAS]]*VLOOKUP(Tabela2256789101112131415[[#This Row],[SKU]],Tabela24[#All],14,0)</f>
        <v>1.8036666666666665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</v>
      </c>
      <c r="E660" s="2">
        <f>Tabela2256789101112131415[[#This Row],[PRODUZIDAS]]*VLOOKUP(Tabela2256789101112131415[[#This Row],[SKU]],Tabela24[#All],14,0)</f>
        <v>0.25771428571428573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2025-06-17T11:50:48Z</dcterms:modified>
</cp:coreProperties>
</file>