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2DB34C17-00C5-484C-8DB0-D6D5E02D4A0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<sst xmlns="http://schemas.openxmlformats.org/spreadsheetml/2006/main" count="26032" uniqueCount="1899">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</sst>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45817</v>
      </c>
      <c r="C2" s="31"/>
      <c r="D2" s="33">
        <f>SUM(Tabela15[VALOR])</f>
        <v>5852.6526628442443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322.9792616183102</v>
      </c>
      <c r="D7" s="26"/>
      <c r="E7" s="26">
        <f>Tabela15[[#This Row],[VALOR]]-Tabela15[[#This Row],[Custo Setor]]</f>
        <v>322.9792616183102</v>
      </c>
    </row>
    <row r="8" spans="2:5" x14ac:dyDescent="0.25">
      <c r="B8" t="s">
        <v>1883</v>
      </c>
      <c r="C8" s="21">
        <f t="array" ref="C8">'2 - CORTE VOIL'!G4</f>
        <v>573.04177714285709</v>
      </c>
      <c r="D8" s="26"/>
      <c r="E8" s="26">
        <f>Tabela15[[#This Row],[VALOR]]-Tabela15[[#This Row],[Custo Setor]]</f>
        <v>573.04177714285709</v>
      </c>
    </row>
    <row r="9" spans="2:5" x14ac:dyDescent="0.25">
      <c r="B9" t="s">
        <v>1885</v>
      </c>
      <c r="C9" s="21">
        <f t="array" ref="C9">'3 - BAINHA CONTINUA'!G4</f>
        <v>117.52649600000001</v>
      </c>
      <c r="D9" s="26"/>
      <c r="E9" s="26">
        <f>Tabela15[[#This Row],[VALOR]]-Tabela15[[#This Row],[Custo Setor]]</f>
        <v>117.52649600000001</v>
      </c>
    </row>
    <row r="10" spans="2:5" x14ac:dyDescent="0.25">
      <c r="B10" t="s">
        <v>1884</v>
      </c>
      <c r="C10" s="21">
        <f t="array" ref="C10">'4 - BARRADO'!G4</f>
        <v>303.10557878787881</v>
      </c>
      <c r="D10" s="26"/>
      <c r="E10" s="26">
        <f>Tabela15[[#This Row],[VALOR]]-Tabela15[[#This Row],[Custo Setor]]</f>
        <v>303.10557878787881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651.92844231685524</v>
      </c>
      <c r="D13" s="26"/>
      <c r="E13" s="26">
        <f>Tabela15[[#This Row],[VALOR]]-Tabela15[[#This Row],[Custo Setor]]</f>
        <v>651.92844231685524</v>
      </c>
    </row>
    <row r="14" spans="2:5" x14ac:dyDescent="0.25">
      <c r="B14" t="s">
        <v>1889</v>
      </c>
      <c r="C14" s="21">
        <f>'8 - ACABAMENTO'!G4</f>
        <v>597.14899983833902</v>
      </c>
      <c r="D14" s="26"/>
      <c r="E14" s="26">
        <f>Tabela15[[#This Row],[VALOR]]-Tabela15[[#This Row],[Custo Setor]]</f>
        <v>597.14899983833902</v>
      </c>
    </row>
    <row r="15" spans="2:5" x14ac:dyDescent="0.25">
      <c r="B15" t="s">
        <v>1890</v>
      </c>
      <c r="C15" s="21">
        <f t="array" ref="C15">'9 - FURO'!G4</f>
        <v>762.37786956592629</v>
      </c>
      <c r="D15" s="26"/>
      <c r="E15" s="26">
        <f>Tabela15[[#This Row],[VALOR]]-Tabela15[[#This Row],[Custo Setor]]</f>
        <v>762.37786956592629</v>
      </c>
    </row>
    <row r="16" spans="2:5" x14ac:dyDescent="0.25">
      <c r="B16" t="s">
        <v>1891</v>
      </c>
      <c r="C16" s="21">
        <f t="array" ref="C16">'10 - ILHOS'!G4</f>
        <v>1193.5887020143621</v>
      </c>
      <c r="D16" s="26"/>
      <c r="E16" s="26">
        <f>Tabela15[[#This Row],[VALOR]]-Tabela15[[#This Row],[Custo Setor]]</f>
        <v>1193.5887020143621</v>
      </c>
    </row>
    <row r="17" spans="2:5" x14ac:dyDescent="0.25">
      <c r="B17" t="s">
        <v>1892</v>
      </c>
      <c r="C17" s="21">
        <f t="array" ref="C17">'11 - DOBRA'!G4</f>
        <v>1088.9636200034035</v>
      </c>
      <c r="D17" s="26"/>
      <c r="E17" s="26">
        <f>Tabela15[[#This Row],[VALOR]]-Tabela15[[#This Row],[Custo Setor]]</f>
        <v>1088.9636200034035</v>
      </c>
    </row>
    <row r="18" spans="2:5" x14ac:dyDescent="0.25">
      <c r="B18" t="s">
        <v>1893</v>
      </c>
      <c r="C18" s="21">
        <f t="array" ref="C18">'12 - EMBALAGEM'!G4</f>
        <v>241.99191555631185</v>
      </c>
      <c r="D18" s="26"/>
      <c r="E18" s="26">
        <f>Tabela15[[#This Row],[VALOR]]-Tabela15[[#This Row],[Custo Setor]]</f>
        <v>241.99191555631185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5852.6526628442443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98" workbookViewId="0">
      <selection activeCell="D318" sqref="D31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322.9792616183102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200</v>
      </c>
      <c r="E10" s="2">
        <f>Tabela2[[#This Row],[PRODUZIDAS]]*VLOOKUP(Tabela2[[#This Row],[SKU]],Tabela24[#All],3,0)</f>
        <v>95.362318840579704</v>
      </c>
    </row>
    <row r="11" spans="2:9" x14ac:dyDescent="0.25">
      <c r="B11" s="3" t="s">
        <v>12</v>
      </c>
      <c r="C11" s="3" t="s">
        <v>13</v>
      </c>
      <c r="D11" s="1">
        <v>47</v>
      </c>
      <c r="E11" s="2">
        <f>Tabela2[[#This Row],[PRODUZIDAS]]*VLOOKUP(Tabela2[[#This Row],[SKU]],Tabela24[#All],3,0)</f>
        <v>22.41014492753623</v>
      </c>
    </row>
    <row r="12" spans="2:9" x14ac:dyDescent="0.25">
      <c r="B12" s="3" t="s">
        <v>14</v>
      </c>
      <c r="C12" s="3" t="s">
        <v>15</v>
      </c>
      <c r="D12" s="1">
        <v>250</v>
      </c>
      <c r="E12" s="2">
        <f>Tabela2[[#This Row],[PRODUZIDAS]]*VLOOKUP(Tabela2[[#This Row],[SKU]],Tabela24[#All],3,0)</f>
        <v>119.20289855072464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22</v>
      </c>
      <c r="E22" s="2">
        <f>Tabela2[[#This Row],[PRODUZIDAS]]*VLOOKUP(Tabela2[[#This Row],[SKU]],Tabela24[#All],3,0)</f>
        <v>10.489855072463769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7</v>
      </c>
      <c r="E26" s="2">
        <f>Tabela2[[#This Row],[PRODUZIDAS]]*VLOOKUP(Tabela2[[#This Row],[SKU]],Tabela24[#All],3,0)</f>
        <v>1.8027397260273972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>
        <v>12</v>
      </c>
      <c r="E53" s="2">
        <f>Tabela2[[#This Row],[PRODUZIDAS]]*VLOOKUP(Tabela2[[#This Row],[SKU]],Tabela24[#All],3,0)</f>
        <v>3.2449315068493148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2</v>
      </c>
      <c r="E57" s="2">
        <f>Tabela2[[#This Row],[PRODUZIDAS]]*VLOOKUP(Tabela2[[#This Row],[SKU]],Tabela24[#All],3,0)</f>
        <v>0.54082191780821909</v>
      </c>
    </row>
    <row r="58" spans="2:5" x14ac:dyDescent="0.25">
      <c r="B58" s="3" t="s">
        <v>106</v>
      </c>
      <c r="C58" s="3" t="s">
        <v>107</v>
      </c>
      <c r="D58" s="1">
        <v>8</v>
      </c>
      <c r="E58" s="2">
        <f>Tabela2[[#This Row],[PRODUZIDAS]]*VLOOKUP(Tabela2[[#This Row],[SKU]],Tabela24[#All],3,0)</f>
        <v>2.1632876712328764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11</v>
      </c>
      <c r="E62" s="2">
        <f>Tabela2[[#This Row],[PRODUZIDAS]]*VLOOKUP(Tabela2[[#This Row],[SKU]],Tabela24[#All],3,0)</f>
        <v>2.9745205479452048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204</v>
      </c>
      <c r="E67" s="2">
        <f>Tabela2[[#This Row],[PRODUZIDAS]]*VLOOKUP(Tabela2[[#This Row],[SKU]],Tabela24[#All],3,0)</f>
        <v>55.263599999999997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Tabela2[[#This Row],[PRODUZIDAS]]*VLOOKUP(Tabela2[[#This Row],[SKU]],Tabela24[#All],3,0)</f>
        <v>5.4179999999999993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Tabela2[[#This Row],[PRODUZIDAS]]*VLOOKUP(Tabela2[[#This Row],[SKU]],Tabela24[#All],3,0)</f>
        <v>0.32214285714285718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3</v>
      </c>
      <c r="E317" s="2">
        <f>Tabela2[[#This Row],[PRODUZIDAS]]*VLOOKUP(Tabela2[[#This Row],[SKU]],Tabela24[#All],3,0)</f>
        <v>3.7840000000000003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9" workbookViewId="0">
      <selection activeCell="D231" sqref="D2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573.04177714285709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267</v>
      </c>
      <c r="E194" s="2">
        <f>Tabela225[[#This Row],[PRODUZIDAS]]*VLOOKUP(Tabela225[[#This Row],[SKU]],Tabela24[#All],4,0)</f>
        <v>144.43631999999999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141</v>
      </c>
      <c r="E203" s="2">
        <f>Tabela225[[#This Row],[PRODUZIDAS]]*VLOOKUP(Tabela225[[#This Row],[SKU]],Tabela24[#All],4,0)</f>
        <v>130.79159999999999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230</v>
      </c>
      <c r="E205" s="2">
        <f>Tabela225[[#This Row],[PRODUZIDAS]]*VLOOKUP(Tabela225[[#This Row],[SKU]],Tabela24[#All],4,0)</f>
        <v>213.34799999999996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57</v>
      </c>
      <c r="E230" s="2">
        <f>Tabela225[[#This Row],[PRODUZIDAS]]*VLOOKUP(Tabela225[[#This Row],[SKU]],Tabela24[#All],4,0)</f>
        <v>84.465857142857132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17" workbookViewId="0">
      <selection activeCell="D228" sqref="D22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117.52649600000001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477.72</v>
      </c>
      <c r="E194" s="2">
        <f>Tabela2256[[#This Row],[PRODUZIDAS]]*VLOOKUP(Tabela2256[[#This Row],[SKU]],Tabela24[#All],5,0)</f>
        <v>61.530336000000005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124.16</v>
      </c>
      <c r="E227" s="2">
        <f>Tabela2256[[#This Row],[PRODUZIDAS]]*VLOOKUP(Tabela2256[[#This Row],[SKU]],Tabela24[#All],5,0)</f>
        <v>55.996160000000003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96" workbookViewId="0">
      <selection activeCell="D204" sqref="D20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303.10557878787881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30</v>
      </c>
      <c r="E194" s="2">
        <f>Tabela22567[[#This Row],[PRODUZIDAS]]*VLOOKUP(Tabela22567[[#This Row],[SKU]],Tabela24[#All],6,0)</f>
        <v>34.775999999999996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121.5</v>
      </c>
      <c r="E203" s="2">
        <f>Tabela22567[[#This Row],[PRODUZIDAS]]*VLOOKUP(Tabela22567[[#This Row],[SKU]],Tabela24[#All],6,0)</f>
        <v>156.5325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40</v>
      </c>
      <c r="E205" s="2">
        <f>Tabela22567[[#This Row],[PRODUZIDAS]]*VLOOKUP(Tabela22567[[#This Row],[SKU]],Tabela24[#All],6,0)</f>
        <v>51.533333333333331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>
        <v>2.5</v>
      </c>
      <c r="E272" s="2">
        <f>Tabela22567[[#This Row],[PRODUZIDAS]]*VLOOKUP(Tabela22567[[#This Row],[SKU]],Tabela24[#All],6,0)</f>
        <v>3.22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Tabela22567[[#This Row],[PRODUZIDAS]]*VLOOKUP(Tabela22567[[#This Row],[SKU]],Tabela24[#All],6,0)</f>
        <v>1.7045454545454544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>
        <v>15</v>
      </c>
      <c r="E921" s="2">
        <f>Tabela22567[[#This Row],[PRODUZIDAS]]*VLOOKUP(Tabela22567[[#This Row],[SKU]],Tabela24[#All],6,0)</f>
        <v>55.339200000000005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651.92844231685524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9.5</v>
      </c>
      <c r="E11" s="2">
        <f>Tabela225678910[[#This Row],[PRODUZIDAS]]*VLOOKUP(Tabela225678910[[#This Row],[SKU]],Tabela24[#All],9,0)</f>
        <v>3.882608695652173</v>
      </c>
    </row>
    <row r="12" spans="2:9" x14ac:dyDescent="0.25">
      <c r="B12" s="3" t="s">
        <v>14</v>
      </c>
      <c r="C12" s="3" t="s">
        <v>15</v>
      </c>
      <c r="D12" s="1">
        <v>24.5</v>
      </c>
      <c r="E12" s="2">
        <f>Tabela225678910[[#This Row],[PRODUZIDAS]]*VLOOKUP(Tabela225678910[[#This Row],[SKU]],Tabela24[#All],9,0)</f>
        <v>10.013043478260867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261</v>
      </c>
      <c r="E16" s="2">
        <f>Tabela225678910[[#This Row],[PRODUZIDAS]]*VLOOKUP(Tabela225678910[[#This Row],[SKU]],Tabela24[#All],9,0)</f>
        <v>106.66956521739128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8.5</v>
      </c>
      <c r="E19" s="2">
        <f>Tabela225678910[[#This Row],[PRODUZIDAS]]*VLOOKUP(Tabela225678910[[#This Row],[SKU]],Tabela24[#All],9,0)</f>
        <v>3.4739130434782601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22</v>
      </c>
      <c r="E22" s="2">
        <f>Tabela225678910[[#This Row],[PRODUZIDAS]]*VLOOKUP(Tabela225678910[[#This Row],[SKU]],Tabela24[#All],9,0)</f>
        <v>8.9913043478260857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Tabela225678910[[#This Row],[PRODUZIDAS]]*VLOOKUP(Tabela225678910[[#This Row],[SKU]],Tabela24[#All],9,0)</f>
        <v>20.602739726027398</v>
      </c>
    </row>
    <row r="25" spans="2:5" x14ac:dyDescent="0.25">
      <c r="B25" s="3" t="s">
        <v>40</v>
      </c>
      <c r="C25" s="3" t="s">
        <v>41</v>
      </c>
      <c r="D25" s="1">
        <v>1.5</v>
      </c>
      <c r="E25" s="2">
        <f>Tabela225678910[[#This Row],[PRODUZIDAS]]*VLOOKUP(Tabela225678910[[#This Row],[SKU]],Tabela24[#All],9,0)</f>
        <v>0.77260273972602733</v>
      </c>
    </row>
    <row r="26" spans="2:5" x14ac:dyDescent="0.25">
      <c r="B26" s="3" t="s">
        <v>42</v>
      </c>
      <c r="C26" s="3" t="s">
        <v>43</v>
      </c>
      <c r="D26" s="1">
        <v>80</v>
      </c>
      <c r="E26" s="2">
        <f>Tabela225678910[[#This Row],[PRODUZIDAS]]*VLOOKUP(Tabela225678910[[#This Row],[SKU]],Tabela24[#All],9,0)</f>
        <v>41.205479452054796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140</v>
      </c>
      <c r="E30" s="2">
        <f>Tabela225678910[[#This Row],[PRODUZIDAS]]*VLOOKUP(Tabela225678910[[#This Row],[SKU]],Tabela24[#All],9,0)</f>
        <v>72.109589041095887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>
        <v>1</v>
      </c>
      <c r="E32" s="2">
        <f>Tabela225678910[[#This Row],[PRODUZIDAS]]*VLOOKUP(Tabela225678910[[#This Row],[SKU]],Tabela24[#All],9,0)</f>
        <v>0.51506849315068493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3</v>
      </c>
      <c r="E38" s="2">
        <f>Tabela225678910[[#This Row],[PRODUZIDAS]]*VLOOKUP(Tabela225678910[[#This Row],[SKU]],Tabela24[#All],9,0)</f>
        <v>2.0087671232876714</v>
      </c>
    </row>
    <row r="39" spans="2:5" x14ac:dyDescent="0.25">
      <c r="B39" s="3" t="s">
        <v>68</v>
      </c>
      <c r="C39" s="3" t="s">
        <v>69</v>
      </c>
      <c r="D39" s="1">
        <v>3</v>
      </c>
      <c r="E39" s="2">
        <f>Tabela225678910[[#This Row],[PRODUZIDAS]]*VLOOKUP(Tabela225678910[[#This Row],[SKU]],Tabela24[#All],9,0)</f>
        <v>2.0087671232876714</v>
      </c>
    </row>
    <row r="40" spans="2:5" x14ac:dyDescent="0.25">
      <c r="B40" s="3" t="s">
        <v>70</v>
      </c>
      <c r="C40" s="3" t="s">
        <v>71</v>
      </c>
      <c r="D40" s="1">
        <v>20</v>
      </c>
      <c r="E40" s="2">
        <f>Tabela225678910[[#This Row],[PRODUZIDAS]]*VLOOKUP(Tabela225678910[[#This Row],[SKU]],Tabela24[#All],9,0)</f>
        <v>13.391780821917809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Tabela225678910[[#This Row],[PRODUZIDAS]]*VLOOKUP(Tabela225678910[[#This Row],[SKU]],Tabela24[#All],9,0)</f>
        <v>0.66958904109589046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>
        <v>2.5</v>
      </c>
      <c r="E53" s="2">
        <f>Tabela225678910[[#This Row],[PRODUZIDAS]]*VLOOKUP(Tabela225678910[[#This Row],[SKU]],Tabela24[#All],9,0)</f>
        <v>1.6739726027397261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>
        <v>0.5</v>
      </c>
      <c r="E56" s="2">
        <f>Tabela225678910[[#This Row],[PRODUZIDAS]]*VLOOKUP(Tabela225678910[[#This Row],[SKU]],Tabela24[#All],9,0)</f>
        <v>0.33479452054794523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0.5</v>
      </c>
      <c r="E58" s="2">
        <f>Tabela225678910[[#This Row],[PRODUZIDAS]]*VLOOKUP(Tabela225678910[[#This Row],[SKU]],Tabela24[#All],9,0)</f>
        <v>0.33479452054794523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8</v>
      </c>
      <c r="E60" s="2">
        <f>Tabela225678910[[#This Row],[PRODUZIDAS]]*VLOOKUP(Tabela225678910[[#This Row],[SKU]],Tabela24[#All],9,0)</f>
        <v>5.3567123287671237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5.5</v>
      </c>
      <c r="E67" s="2">
        <f>Tabela225678910[[#This Row],[PRODUZIDAS]]*VLOOKUP(Tabela225678910[[#This Row],[SKU]],Tabela24[#All],9,0)</f>
        <v>4.0441499999999992</v>
      </c>
    </row>
    <row r="68" spans="2:5" x14ac:dyDescent="0.25">
      <c r="B68" s="3" t="s">
        <v>126</v>
      </c>
      <c r="C68" s="3" t="s">
        <v>127</v>
      </c>
      <c r="D68" s="1">
        <v>22</v>
      </c>
      <c r="E68" s="2">
        <f>Tabela225678910[[#This Row],[PRODUZIDAS]]*VLOOKUP(Tabela225678910[[#This Row],[SKU]],Tabela24[#All],9,0)</f>
        <v>16.176599999999997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1</v>
      </c>
      <c r="E72" s="2">
        <f>Tabela225678910[[#This Row],[PRODUZIDAS]]*VLOOKUP(Tabela225678910[[#This Row],[SKU]],Tabela24[#All],9,0)</f>
        <v>0.73529999999999984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3.5</v>
      </c>
      <c r="E74" s="2">
        <f>Tabela225678910[[#This Row],[PRODUZIDAS]]*VLOOKUP(Tabela225678910[[#This Row],[SKU]],Tabela24[#All],9,0)</f>
        <v>2.5735499999999996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>
        <v>1</v>
      </c>
      <c r="E82" s="2">
        <f>Tabela225678910[[#This Row],[PRODUZIDAS]]*VLOOKUP(Tabela225678910[[#This Row],[SKU]],Tabela24[#All],9,0)</f>
        <v>0.73529999999999984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>
        <v>17</v>
      </c>
      <c r="E88" s="2">
        <f>Tabela225678910[[#This Row],[PRODUZIDAS]]*VLOOKUP(Tabela225678910[[#This Row],[SKU]],Tabela24[#All],9,0)</f>
        <v>12.500099999999998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>
        <v>17</v>
      </c>
      <c r="E95" s="2">
        <f>Tabela225678910[[#This Row],[PRODUZIDAS]]*VLOOKUP(Tabela225678910[[#This Row],[SKU]],Tabela24[#All],9,0)</f>
        <v>12.500099999999998</v>
      </c>
    </row>
    <row r="96" spans="2:5" x14ac:dyDescent="0.25">
      <c r="B96" s="3" t="s">
        <v>182</v>
      </c>
      <c r="C96" s="3" t="s">
        <v>183</v>
      </c>
      <c r="D96" s="1">
        <v>4</v>
      </c>
      <c r="E96" s="2">
        <f>Tabela225678910[[#This Row],[PRODUZIDAS]]*VLOOKUP(Tabela225678910[[#This Row],[SKU]],Tabela24[#All],9,0)</f>
        <v>2.9411999999999994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>
        <v>1</v>
      </c>
      <c r="E102" s="2">
        <f>Tabela225678910[[#This Row],[PRODUZIDAS]]*VLOOKUP(Tabela225678910[[#This Row],[SKU]],Tabela24[#All],9,0)</f>
        <v>0.73529999999999984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Tabela225678910[[#This Row],[PRODUZIDAS]]*VLOOKUP(Tabela225678910[[#This Row],[SKU]],Tabela24[#All],9,0)</f>
        <v>25.76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75</v>
      </c>
      <c r="E110" s="2">
        <f>Tabela225678910[[#This Row],[PRODUZIDAS]]*VLOOKUP(Tabela225678910[[#This Row],[SKU]],Tabela24[#All],9,0)</f>
        <v>48.300000000000004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Tabela225678910[[#This Row],[PRODUZIDAS]]*VLOOKUP(Tabela225678910[[#This Row],[SKU]],Tabela24[#All],9,0)</f>
        <v>48.3125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>
        <v>80</v>
      </c>
      <c r="E135" s="2">
        <f>Tabela225678910[[#This Row],[PRODUZIDAS]]*VLOOKUP(Tabela225678910[[#This Row],[SKU]],Tabela24[#All],9,0)</f>
        <v>77.3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Tabela225678910[[#This Row],[PRODUZIDAS]]*VLOOKUP(Tabela225678910[[#This Row],[SKU]],Tabela24[#All],9,0)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Tabela225678910[[#This Row],[PRODUZIDAS]]*VLOOKUP(Tabela225678910[[#This Row],[SKU]],Tabela24[#All],9,0)</f>
        <v>0.64400000000000002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2</v>
      </c>
      <c r="E199" s="2">
        <f>Tabela225678910[[#This Row],[PRODUZIDAS]]*VLOOKUP(Tabela225678910[[#This Row],[SKU]],Tabela24[#All],9,0)</f>
        <v>1.288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119</v>
      </c>
      <c r="E628" s="2">
        <f>Tabela225678910[[#This Row],[PRODUZIDAS]]*VLOOKUP(Tabela225678910[[#This Row],[SKU]],Tabela24[#All],9,0)</f>
        <v>76.635999999999996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21</v>
      </c>
      <c r="E636" s="2">
        <f>Tabela225678910[[#This Row],[PRODUZIDAS]]*VLOOKUP(Tabela225678910[[#This Row],[SKU]],Tabela24[#All],9,0)</f>
        <v>20.291249999999998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54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597.14899983833902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10</v>
      </c>
      <c r="E13" s="2">
        <f>Tabela22567891011[[#This Row],[PRODUZIDAS]]*VLOOKUP(Tabela22567891011[[#This Row],[SKU]],Tabela24[#All],10,0)</f>
        <v>4.0869565217391299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68</v>
      </c>
      <c r="E16" s="2">
        <f>Tabela22567891011[[#This Row],[PRODUZIDAS]]*VLOOKUP(Tabela22567891011[[#This Row],[SKU]],Tabela24[#All],10,0)</f>
        <v>27.791304347826081</v>
      </c>
    </row>
    <row r="17" spans="2:5" x14ac:dyDescent="0.25">
      <c r="B17" s="3" t="s">
        <v>24</v>
      </c>
      <c r="C17" s="3" t="s">
        <v>25</v>
      </c>
      <c r="D17" s="1">
        <v>142.5</v>
      </c>
      <c r="E17" s="2">
        <f>Tabela22567891011[[#This Row],[PRODUZIDAS]]*VLOOKUP(Tabela22567891011[[#This Row],[SKU]],Tabela24[#All],10,0)</f>
        <v>58.239130434782595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11</v>
      </c>
      <c r="E21" s="2">
        <f>Tabela22567891011[[#This Row],[PRODUZIDAS]]*VLOOKUP(Tabela22567891011[[#This Row],[SKU]],Tabela24[#All],10,0)</f>
        <v>4.4956521739130428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3</v>
      </c>
      <c r="E27" s="2">
        <f>Tabela22567891011[[#This Row],[PRODUZIDAS]]*VLOOKUP(Tabela22567891011[[#This Row],[SKU]],Tabela24[#All],10,0)</f>
        <v>1.9315068493150687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>
        <v>89</v>
      </c>
      <c r="E32" s="2">
        <f>Tabela22567891011[[#This Row],[PRODUZIDAS]]*VLOOKUP(Tabela22567891011[[#This Row],[SKU]],Tabela24[#All],10,0)</f>
        <v>57.301369863013697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>
        <v>23.5</v>
      </c>
      <c r="E35" s="2">
        <f>Tabela22567891011[[#This Row],[PRODUZIDAS]]*VLOOKUP(Tabela22567891011[[#This Row],[SKU]],Tabela24[#All],10,0)</f>
        <v>15.13013698630137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8</v>
      </c>
      <c r="E41" s="2">
        <f>Tabela22567891011[[#This Row],[PRODUZIDAS]]*VLOOKUP(Tabela22567891011[[#This Row],[SKU]],Tabela24[#All],10,0)</f>
        <v>5.8717808219178069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40.5</v>
      </c>
      <c r="E60" s="2">
        <f>Tabela22567891011[[#This Row],[PRODUZIDAS]]*VLOOKUP(Tabela22567891011[[#This Row],[SKU]],Tabela24[#All],10,0)</f>
        <v>29.725890410958897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>
        <v>21.5</v>
      </c>
      <c r="E97" s="2">
        <f>Tabela22567891011[[#This Row],[PRODUZIDAS]]*VLOOKUP(Tabela22567891011[[#This Row],[SKU]],Tabela24[#All],10,0)</f>
        <v>17.195699999999995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71</v>
      </c>
      <c r="E108" s="2">
        <f>Tabela22567891011[[#This Row],[PRODUZIDAS]]*VLOOKUP(Tabela22567891011[[#This Row],[SKU]],Tabela24[#All],10,0)</f>
        <v>45.724000000000004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38.5</v>
      </c>
      <c r="E110" s="2">
        <f>Tabela22567891011[[#This Row],[PRODUZIDAS]]*VLOOKUP(Tabela22567891011[[#This Row],[SKU]],Tabela24[#All],10,0)</f>
        <v>24.794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10.5</v>
      </c>
      <c r="E123" s="2">
        <f>Tabela22567891011[[#This Row],[PRODUZIDAS]]*VLOOKUP(Tabela22567891011[[#This Row],[SKU]],Tabela24[#All],10,0)</f>
        <v>9.4692499999999988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>
        <v>40.5</v>
      </c>
      <c r="E135" s="2">
        <f>Tabela22567891011[[#This Row],[PRODUZIDAS]]*VLOOKUP(Tabela22567891011[[#This Row],[SKU]],Tabela24[#All],10,0)</f>
        <v>36.524249999999995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8</v>
      </c>
      <c r="E192" s="2">
        <f>Tabela22567891011[[#This Row],[PRODUZIDAS]]*VLOOKUP(Tabela22567891011[[#This Row],[SKU]],Tabela24[#All],10,0)</f>
        <v>5.1520000000000001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2</v>
      </c>
      <c r="E194" s="2">
        <f>Tabela22567891011[[#This Row],[PRODUZIDAS]]*VLOOKUP(Tabela22567891011[[#This Row],[SKU]],Tabela24[#All],10,0)</f>
        <v>1.288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Tabela22567891011[[#This Row],[PRODUZIDAS]]*VLOOKUP(Tabela22567891011[[#This Row],[SKU]],Tabela24[#All],10,0)</f>
        <v>1.1597142857142857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36</v>
      </c>
      <c r="E231" s="2">
        <f>Tabela22567891011[[#This Row],[PRODUZIDAS]]*VLOOKUP(Tabela22567891011[[#This Row],[SKU]],Tabela24[#All],10,0)</f>
        <v>41.749714285714283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Tabela22567891011[[#This Row],[PRODUZIDAS]]*VLOOKUP(Tabela22567891011[[#This Row],[SKU]],Tabela24[#All],10,0)</f>
        <v>11.597142857142856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87</v>
      </c>
      <c r="E569" s="2">
        <f>Tabela22567891011[[#This Row],[PRODUZIDAS]]*VLOOKUP(Tabela22567891011[[#This Row],[SKU]],Tabela24[#All],10,0)</f>
        <v>78.459499999999991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70</v>
      </c>
      <c r="E627" s="2">
        <f>Tabela22567891011[[#This Row],[PRODUZIDAS]]*VLOOKUP(Tabela22567891011[[#This Row],[SKU]],Tabela24[#All],10,0)</f>
        <v>45.08</v>
      </c>
    </row>
    <row r="628" spans="2:5" x14ac:dyDescent="0.25">
      <c r="B628" s="3" t="s">
        <v>1246</v>
      </c>
      <c r="C628" s="3" t="s">
        <v>1247</v>
      </c>
      <c r="D628" s="1">
        <v>115.5</v>
      </c>
      <c r="E628" s="2">
        <f>Tabela22567891011[[#This Row],[PRODUZIDAS]]*VLOOKUP(Tabela22567891011[[#This Row],[SKU]],Tabela24[#All],10,0)</f>
        <v>74.382000000000005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2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762.37786956592629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28</v>
      </c>
      <c r="E13" s="2">
        <f>Tabela2256789101112[[#This Row],[PRODUZIDAS]]*VLOOKUP(Tabela2256789101112[[#This Row],[SKU]],Tabela24[#All],11,0)</f>
        <v>20.979710144927534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253.5</v>
      </c>
      <c r="E16" s="2">
        <f>Tabela2256789101112[[#This Row],[PRODUZIDAS]]*VLOOKUP(Tabela2256789101112[[#This Row],[SKU]],Tabela24[#All],11,0)</f>
        <v>189.94130434782608</v>
      </c>
    </row>
    <row r="17" spans="2:5" x14ac:dyDescent="0.25">
      <c r="B17" s="3" t="s">
        <v>24</v>
      </c>
      <c r="C17" s="3" t="s">
        <v>25</v>
      </c>
      <c r="D17" s="1">
        <v>155</v>
      </c>
      <c r="E17" s="2">
        <f>Tabela2256789101112[[#This Row],[PRODUZIDAS]]*VLOOKUP(Tabela2256789101112[[#This Row],[SKU]],Tabela24[#All],11,0)</f>
        <v>116.13768115942028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11</v>
      </c>
      <c r="E21" s="2">
        <f>Tabela2256789101112[[#This Row],[PRODUZIDAS]]*VLOOKUP(Tabela2256789101112[[#This Row],[SKU]],Tabela24[#All],11,0)</f>
        <v>8.2420289855072451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>
        <v>167.5</v>
      </c>
      <c r="E32" s="2">
        <f>Tabela2256789101112[[#This Row],[PRODUZIDAS]]*VLOOKUP(Tabela2256789101112[[#This Row],[SKU]],Tabela24[#All],11,0)</f>
        <v>129.41095890410955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>
        <v>23.5</v>
      </c>
      <c r="E35" s="2">
        <f>Tabela2256789101112[[#This Row],[PRODUZIDAS]]*VLOOKUP(Tabela2256789101112[[#This Row],[SKU]],Tabela24[#All],11,0)</f>
        <v>18.156164383561638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>
        <v>3</v>
      </c>
      <c r="E43" s="2">
        <f>Tabela2256789101112[[#This Row],[PRODUZIDAS]]*VLOOKUP(Tabela2256789101112[[#This Row],[SKU]],Tabela24[#All],11,0)</f>
        <v>1.7383561643835614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44</v>
      </c>
      <c r="E46" s="2">
        <f>Tabela2256789101112[[#This Row],[PRODUZIDAS]]*VLOOKUP(Tabela2256789101112[[#This Row],[SKU]],Tabela24[#All],11,0)</f>
        <v>25.4958904109589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24.5</v>
      </c>
      <c r="E54" s="2">
        <f>Tabela2256789101112[[#This Row],[PRODUZIDAS]]*VLOOKUP(Tabela2256789101112[[#This Row],[SKU]],Tabela24[#All],11,0)</f>
        <v>14.196575342465751</v>
      </c>
    </row>
    <row r="55" spans="2:5" x14ac:dyDescent="0.25">
      <c r="B55" s="3" t="s">
        <v>100</v>
      </c>
      <c r="C55" s="3" t="s">
        <v>101</v>
      </c>
      <c r="D55" s="1">
        <v>7.5</v>
      </c>
      <c r="E55" s="2">
        <f>Tabela2256789101112[[#This Row],[PRODUZIDAS]]*VLOOKUP(Tabela2256789101112[[#This Row],[SKU]],Tabela24[#All],11,0)</f>
        <v>4.3458904109589032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33.5</v>
      </c>
      <c r="E60" s="2">
        <f>Tabela2256789101112[[#This Row],[PRODUZIDAS]]*VLOOKUP(Tabela2256789101112[[#This Row],[SKU]],Tabela24[#All],11,0)</f>
        <v>19.411643835616434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Tabela2256789101112[[#This Row],[PRODUZIDAS]]*VLOOKUP(Tabela2256789101112[[#This Row],[SKU]],Tabela24[#All],11,0)</f>
        <v>1.6769999999999998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>
        <v>16</v>
      </c>
      <c r="E70" s="2">
        <f>Tabela2256789101112[[#This Row],[PRODUZIDAS]]*VLOOKUP(Tabela2256789101112[[#This Row],[SKU]],Tabela24[#All],11,0)</f>
        <v>13.415999999999999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>
        <v>1</v>
      </c>
      <c r="E96" s="2">
        <f>Tabela2256789101112[[#This Row],[PRODUZIDAS]]*VLOOKUP(Tabela2256789101112[[#This Row],[SKU]],Tabela24[#All],11,0)</f>
        <v>0.83849999999999991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>
        <v>20</v>
      </c>
      <c r="E98" s="2">
        <f>Tabela2256789101112[[#This Row],[PRODUZIDAS]]*VLOOKUP(Tabela2256789101112[[#This Row],[SKU]],Tabela24[#All],11,0)</f>
        <v>16.77</v>
      </c>
    </row>
    <row r="99" spans="2:5" x14ac:dyDescent="0.25">
      <c r="B99" s="3" t="s">
        <v>188</v>
      </c>
      <c r="C99" s="3" t="s">
        <v>189</v>
      </c>
      <c r="D99" s="1">
        <v>9.5</v>
      </c>
      <c r="E99" s="2">
        <f>Tabela2256789101112[[#This Row],[PRODUZIDAS]]*VLOOKUP(Tabela2256789101112[[#This Row],[SKU]],Tabela24[#All],11,0)</f>
        <v>7.965749999999999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27.5</v>
      </c>
      <c r="E108" s="2">
        <f>Tabela2256789101112[[#This Row],[PRODUZIDAS]]*VLOOKUP(Tabela2256789101112[[#This Row],[SKU]],Tabela24[#All],11,0)</f>
        <v>18.0642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64</v>
      </c>
      <c r="E110" s="2">
        <f>Tabela2256789101112[[#This Row],[PRODUZIDAS]]*VLOOKUP(Tabela2256789101112[[#This Row],[SKU]],Tabela24[#All],11,0)</f>
        <v>42.040320000000001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>
        <v>20.5</v>
      </c>
      <c r="E149" s="2">
        <f>Tabela2256789101112[[#This Row],[PRODUZIDAS]]*VLOOKUP(Tabela2256789101112[[#This Row],[SKU]],Tabela24[#All],11,0)</f>
        <v>15.849428571428572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8</v>
      </c>
      <c r="E192" s="2">
        <f>Tabela2256789101112[[#This Row],[PRODUZIDAS]]*VLOOKUP(Tabela2256789101112[[#This Row],[SKU]],Tabela24[#All],11,0)</f>
        <v>5.2550400000000002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3</v>
      </c>
      <c r="E194" s="2">
        <f>Tabela2256789101112[[#This Row],[PRODUZIDAS]]*VLOOKUP(Tabela2256789101112[[#This Row],[SKU]],Tabela24[#All],11,0)</f>
        <v>1.9706399999999999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0.5</v>
      </c>
      <c r="E197" s="2">
        <f>Tabela2256789101112[[#This Row],[PRODUZIDAS]]*VLOOKUP(Tabela2256789101112[[#This Row],[SKU]],Tabela24[#All],11,0)</f>
        <v>0.32844000000000001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>
        <v>30</v>
      </c>
      <c r="E206" s="2">
        <f>Tabela2256789101112[[#This Row],[PRODUZIDAS]]*VLOOKUP(Tabela2256789101112[[#This Row],[SKU]],Tabela24[#All],11,0)</f>
        <v>21.257499999999997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9.5</v>
      </c>
      <c r="E208" s="2">
        <f>Tabela2256789101112[[#This Row],[PRODUZIDAS]]*VLOOKUP(Tabela2256789101112[[#This Row],[SKU]],Tabela24[#All],11,0)</f>
        <v>6.7315416666666659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</v>
      </c>
      <c r="E226" s="2">
        <f>Tabela2256789101112[[#This Row],[PRODUZIDAS]]*VLOOKUP(Tabela2256789101112[[#This Row],[SKU]],Tabela24[#All],11,0)</f>
        <v>0.77314285714285713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Tabela2256789101112[[#This Row],[PRODUZIDAS]]*VLOOKUP(Tabela2256789101112[[#This Row],[SKU]],Tabela24[#All],11,0)</f>
        <v>0.77314285714285713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Tabela2256789101112[[#This Row],[PRODUZIDAS]]*VLOOKUP(Tabela2256789101112[[#This Row],[SKU]],Tabela24[#All],11,0)</f>
        <v>7.7314285714285713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4.5</v>
      </c>
      <c r="E557" s="2">
        <f>Tabela2256789101112[[#This Row],[PRODUZIDAS]]*VLOOKUP(Tabela2256789101112[[#This Row],[SKU]],Tabela24[#All],11,0)</f>
        <v>2.9559600000000001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63</v>
      </c>
      <c r="E569" s="2">
        <f>Tabela2256789101112[[#This Row],[PRODUZIDAS]]*VLOOKUP(Tabela2256789101112[[#This Row],[SKU]],Tabela24[#All],11,0)</f>
        <v>44.640749999999997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>
        <v>5</v>
      </c>
      <c r="E596" s="2">
        <f>Tabela2256789101112[[#This Row],[PRODUZIDAS]]*VLOOKUP(Tabela2256789101112[[#This Row],[SKU]],Tabela24[#All],11,0)</f>
        <v>3.8657142857142857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>
        <v>2</v>
      </c>
      <c r="E645" s="2">
        <f>Tabela2256789101112[[#This Row],[PRODUZIDAS]]*VLOOKUP(Tabela2256789101112[[#This Row],[SKU]],Tabela24[#All],11,0)</f>
        <v>1.4171666666666665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1193.5887020143621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452</v>
      </c>
      <c r="E16" s="2">
        <f>Tabela225678910111213[[#This Row],[PRODUZIDAS]]*VLOOKUP(Tabela225678910111213[[#This Row],[SKU]],Tabela24[#All],12,0)</f>
        <v>523.40289855072456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25</v>
      </c>
      <c r="E27" s="2">
        <f>Tabela225678910111213[[#This Row],[PRODUZIDAS]]*VLOOKUP(Tabela225678910111213[[#This Row],[SKU]],Tabela24[#All],12,0)</f>
        <v>27.363013698630134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>
        <v>86</v>
      </c>
      <c r="E52" s="2">
        <f>Tabela225678910111213[[#This Row],[PRODUZIDAS]]*VLOOKUP(Tabela225678910111213[[#This Row],[SKU]],Tabela24[#All],12,0)</f>
        <v>88.591780821917808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38.5</v>
      </c>
      <c r="E72" s="2">
        <f>Tabela225678910111213[[#This Row],[PRODUZIDAS]]*VLOOKUP(Tabela225678910111213[[#This Row],[SKU]],Tabela24[#All],12,0)</f>
        <v>42.21524999999999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65</v>
      </c>
      <c r="E108" s="2">
        <f>Tabela225678910111213[[#This Row],[PRODUZIDAS]]*VLOOKUP(Tabela225678910111213[[#This Row],[SKU]],Tabela24[#All],12,0)</f>
        <v>71.161999999999992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5.5</v>
      </c>
      <c r="E132" s="2">
        <f>Tabela225678910111213[[#This Row],[PRODUZIDAS]]*VLOOKUP(Tabela225678910111213[[#This Row],[SKU]],Tabela24[#All],12,0)</f>
        <v>4.9600833333333325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80</v>
      </c>
      <c r="E144" s="2">
        <f>Tabela225678910111213[[#This Row],[PRODUZIDAS]]*VLOOKUP(Tabela225678910111213[[#This Row],[SKU]],Tabela24[#All],12,0)</f>
        <v>87.622857142857129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13.5</v>
      </c>
      <c r="E192" s="2">
        <f>Tabela225678910111213[[#This Row],[PRODUZIDAS]]*VLOOKUP(Tabela225678910111213[[#This Row],[SKU]],Tabela24[#All],12,0)</f>
        <v>14.779799999999996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Tabela225678910111213[[#This Row],[PRODUZIDAS]]*VLOOKUP(Tabela225678910111213[[#This Row],[SKU]],Tabela24[#All],12,0)</f>
        <v>21.895999999999994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9.5</v>
      </c>
      <c r="E203" s="2">
        <f>Tabela225678910111213[[#This Row],[PRODUZIDAS]]*VLOOKUP(Tabela225678910111213[[#This Row],[SKU]],Tabela24[#All],12,0)</f>
        <v>8.5674166666666647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>
        <v>20</v>
      </c>
      <c r="E259" s="2">
        <f>Tabela225678910111213[[#This Row],[PRODUZIDAS]]*VLOOKUP(Tabela225678910111213[[#This Row],[SKU]],Tabela24[#All],12,0)</f>
        <v>20.120975609756108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>
        <v>4.5</v>
      </c>
      <c r="E554" s="2">
        <f>Tabela225678910111213[[#This Row],[PRODUZIDAS]]*VLOOKUP(Tabela225678910111213[[#This Row],[SKU]],Tabela24[#All],12,0)</f>
        <v>4.9265999999999988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17.5</v>
      </c>
      <c r="E581" s="2">
        <f>Tabela225678910111213[[#This Row],[PRODUZIDAS]]*VLOOKUP(Tabela225678910111213[[#This Row],[SKU]],Tabela24[#All],12,0)</f>
        <v>15.782083333333331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>
        <v>5</v>
      </c>
      <c r="E590" s="2">
        <f>Tabela225678910111213[[#This Row],[PRODUZIDAS]]*VLOOKUP(Tabela225678910111213[[#This Row],[SKU]],Tabela24[#All],12,0)</f>
        <v>5.4764285714285705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18.5</v>
      </c>
      <c r="E593" s="2">
        <f>Tabela225678910111213[[#This Row],[PRODUZIDAS]]*VLOOKUP(Tabela225678910111213[[#This Row],[SKU]],Tabela24[#All],12,0)</f>
        <v>20.262785714285712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40</v>
      </c>
      <c r="E630" s="2">
        <f>Tabela225678910111213[[#This Row],[PRODUZIDAS]]*VLOOKUP(Tabela225678910111213[[#This Row],[SKU]],Tabela24[#All],12,0)</f>
        <v>43.791999999999987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9</v>
      </c>
      <c r="E634" s="2">
        <f>Tabela225678910111213[[#This Row],[PRODUZIDAS]]*VLOOKUP(Tabela225678910111213[[#This Row],[SKU]],Tabela24[#All],12,0)</f>
        <v>9.8531999999999975</v>
      </c>
    </row>
    <row r="635" spans="2:5" x14ac:dyDescent="0.25">
      <c r="B635" s="3" t="s">
        <v>1260</v>
      </c>
      <c r="C635" s="3" t="s">
        <v>1261</v>
      </c>
      <c r="D635" s="1">
        <v>52</v>
      </c>
      <c r="E635" s="2">
        <f>Tabela225678910111213[[#This Row],[PRODUZIDAS]]*VLOOKUP(Tabela225678910111213[[#This Row],[SKU]],Tabela24[#All],12,0)</f>
        <v>56.929599999999986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>
        <v>55</v>
      </c>
      <c r="E637" s="2">
        <f>Tabela225678910111213[[#This Row],[PRODUZIDAS]]*VLOOKUP(Tabela225678910111213[[#This Row],[SKU]],Tabela24[#All],12,0)</f>
        <v>49.600833333333327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>
        <v>2</v>
      </c>
      <c r="E645" s="2">
        <f>Tabela225678910111213[[#This Row],[PRODUZIDAS]]*VLOOKUP(Tabela225678910111213[[#This Row],[SKU]],Tabela24[#All],12,0)</f>
        <v>1.8036666666666663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>
        <v>68</v>
      </c>
      <c r="E665" s="2">
        <f>Tabela225678910111213[[#This Row],[PRODUZIDAS]]*VLOOKUP(Tabela225678910111213[[#This Row],[SKU]],Tabela24[#All],12,0)</f>
        <v>74.479428571428571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1088.9636200034035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25</v>
      </c>
      <c r="E13" s="2">
        <f>Tabela22567891011121314[[#This Row],[PRODUZIDAS]]*VLOOKUP(Tabela22567891011121314[[#This Row],[SKU]],Tabela24[#All],13,0)</f>
        <v>30.65217391304348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399</v>
      </c>
      <c r="E16" s="2">
        <f>Tabela22567891011121314[[#This Row],[PRODUZIDAS]]*VLOOKUP(Tabela22567891011121314[[#This Row],[SKU]],Tabela24[#All],13,0)</f>
        <v>489.2086956521739</v>
      </c>
    </row>
    <row r="17" spans="2:5" x14ac:dyDescent="0.25">
      <c r="B17" s="3" t="s">
        <v>24</v>
      </c>
      <c r="C17" s="3" t="s">
        <v>25</v>
      </c>
      <c r="D17" s="1">
        <v>27</v>
      </c>
      <c r="E17" s="2">
        <f>Tabela22567891011121314[[#This Row],[PRODUZIDAS]]*VLOOKUP(Tabela22567891011121314[[#This Row],[SKU]],Tabela24[#All],13,0)</f>
        <v>33.104347826086958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>
        <v>1</v>
      </c>
      <c r="E20" s="2">
        <f>Tabela22567891011121314[[#This Row],[PRODUZIDAS]]*VLOOKUP(Tabela22567891011121314[[#This Row],[SKU]],Tabela24[#All],13,0)</f>
        <v>1.2260869565217392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52</v>
      </c>
      <c r="E41" s="2">
        <f>Tabela22567891011121314[[#This Row],[PRODUZIDAS]]*VLOOKUP(Tabela22567891011121314[[#This Row],[SKU]],Tabela24[#All],13,0)</f>
        <v>60.263013698630125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70</v>
      </c>
      <c r="E52" s="2">
        <f>Tabela22567891011121314[[#This Row],[PRODUZIDAS]]*VLOOKUP(Tabela22567891011121314[[#This Row],[SKU]],Tabela24[#All],13,0)</f>
        <v>81.123287671232859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29</v>
      </c>
      <c r="E67" s="2">
        <f>Tabela22567891011121314[[#This Row],[PRODUZIDAS]]*VLOOKUP(Tabela22567891011121314[[#This Row],[SKU]],Tabela24[#All],13,0)</f>
        <v>33.668999999999997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15</v>
      </c>
      <c r="E72" s="2">
        <f>Tabela22567891011121314[[#This Row],[PRODUZIDAS]]*VLOOKUP(Tabela22567891011121314[[#This Row],[SKU]],Tabela24[#All],13,0)</f>
        <v>17.414999999999996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157</v>
      </c>
      <c r="E74" s="2">
        <f>Tabela22567891011121314[[#This Row],[PRODUZIDAS]]*VLOOKUP(Tabela22567891011121314[[#This Row],[SKU]],Tabela24[#All],13,0)</f>
        <v>182.27699999999996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>
        <v>2</v>
      </c>
      <c r="E131" s="2">
        <f>Tabela22567891011121314[[#This Row],[PRODUZIDAS]]*VLOOKUP(Tabela22567891011121314[[#This Row],[SKU]],Tabela24[#All],13,0)</f>
        <v>2.3189999999999995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Tabela22567891011121314[[#This Row],[PRODUZIDAS]]*VLOOKUP(Tabela22567891011121314[[#This Row],[SKU]],Tabela24[#All],13,0)</f>
        <v>1.1594999999999998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21</v>
      </c>
      <c r="E144" s="2">
        <f>Tabela22567891011121314[[#This Row],[PRODUZIDAS]]*VLOOKUP(Tabela22567891011121314[[#This Row],[SKU]],Tabela24[#All],13,0)</f>
        <v>24.353999999999999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14</v>
      </c>
      <c r="E146" s="2">
        <f>Tabela22567891011121314[[#This Row],[PRODUZIDAS]]*VLOOKUP(Tabela22567891011121314[[#This Row],[SKU]],Tabela24[#All],13,0)</f>
        <v>16.236000000000001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13</v>
      </c>
      <c r="E150" s="2">
        <f>Tabela22567891011121314[[#This Row],[PRODUZIDAS]]*VLOOKUP(Tabela22567891011121314[[#This Row],[SKU]],Tabela24[#All],13,0)</f>
        <v>15.076285714285714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15</v>
      </c>
      <c r="E152" s="2">
        <f>Tabela22567891011121314[[#This Row],[PRODUZIDAS]]*VLOOKUP(Tabela22567891011121314[[#This Row],[SKU]],Tabela24[#All],13,0)</f>
        <v>17.395714285714284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3</v>
      </c>
      <c r="E193" s="2">
        <f>Tabela22567891011121314[[#This Row],[PRODUZIDAS]]*VLOOKUP(Tabela22567891011121314[[#This Row],[SKU]],Tabela24[#All],13,0)</f>
        <v>3.4775999999999994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Tabela22567891011121314[[#This Row],[PRODUZIDAS]]*VLOOKUP(Tabela22567891011121314[[#This Row],[SKU]],Tabela24[#All],13,0)</f>
        <v>1.1591999999999998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9</v>
      </c>
      <c r="E208" s="2">
        <f>Tabela22567891011121314[[#This Row],[PRODUZIDAS]]*VLOOKUP(Tabela22567891011121314[[#This Row],[SKU]],Tabela24[#All],13,0)</f>
        <v>10.435499999999998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>
        <v>3</v>
      </c>
      <c r="E554" s="2">
        <f>Tabela22567891011121314[[#This Row],[PRODUZIDAS]]*VLOOKUP(Tabela22567891011121314[[#This Row],[SKU]],Tabela24[#All],13,0)</f>
        <v>3.4775999999999994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>
        <v>4</v>
      </c>
      <c r="E590" s="2">
        <f>Tabela22567891011121314[[#This Row],[PRODUZIDAS]]*VLOOKUP(Tabela22567891011121314[[#This Row],[SKU]],Tabela24[#All],13,0)</f>
        <v>4.6388571428571428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>
        <v>17</v>
      </c>
      <c r="E635" s="2">
        <f>Tabela22567891011121314[[#This Row],[PRODUZIDAS]]*VLOOKUP(Tabela22567891011121314[[#This Row],[SKU]],Tabela24[#All],13,0)</f>
        <v>19.706399999999995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1</v>
      </c>
      <c r="E640" s="2">
        <f>Tabela22567891011121314[[#This Row],[PRODUZIDAS]]*VLOOKUP(Tabela22567891011121314[[#This Row],[SKU]],Tabela24[#All],13,0)</f>
        <v>1.1594999999999998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>
        <v>2</v>
      </c>
      <c r="E645" s="2">
        <f>Tabela22567891011121314[[#This Row],[PRODUZIDAS]]*VLOOKUP(Tabela22567891011121314[[#This Row],[SKU]],Tabela24[#All],13,0)</f>
        <v>2.3189999999999995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>
        <v>32</v>
      </c>
      <c r="E665" s="2">
        <f>Tabela22567891011121314[[#This Row],[PRODUZIDAS]]*VLOOKUP(Tabela22567891011121314[[#This Row],[SKU]],Tabela24[#All],13,0)</f>
        <v>37.110857142857142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241.99191555631185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25</v>
      </c>
      <c r="E13" s="2">
        <f>Tabela2256789101112131415[[#This Row],[PRODUZIDAS]]*VLOOKUP(Tabela2256789101112131415[[#This Row],[SKU]],Tabela24[#All],14,0)</f>
        <v>6.8115942028985508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399</v>
      </c>
      <c r="E16" s="2">
        <f>Tabela2256789101112131415[[#This Row],[PRODUZIDAS]]*VLOOKUP(Tabela2256789101112131415[[#This Row],[SKU]],Tabela24[#All],14,0)</f>
        <v>108.71304347826087</v>
      </c>
    </row>
    <row r="17" spans="2:5" x14ac:dyDescent="0.25">
      <c r="B17" s="3" t="s">
        <v>24</v>
      </c>
      <c r="C17" s="3" t="s">
        <v>25</v>
      </c>
      <c r="D17" s="1">
        <v>27</v>
      </c>
      <c r="E17" s="2">
        <f>Tabela2256789101112131415[[#This Row],[PRODUZIDAS]]*VLOOKUP(Tabela2256789101112131415[[#This Row],[SKU]],Tabela24[#All],14,0)</f>
        <v>7.3565217391304349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>
        <v>1</v>
      </c>
      <c r="E20" s="2">
        <f>Tabela2256789101112131415[[#This Row],[PRODUZIDAS]]*VLOOKUP(Tabela2256789101112131415[[#This Row],[SKU]],Tabela24[#All],14,0)</f>
        <v>0.27246376811594203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52</v>
      </c>
      <c r="E41" s="2">
        <f>Tabela2256789101112131415[[#This Row],[PRODUZIDAS]]*VLOOKUP(Tabela2256789101112131415[[#This Row],[SKU]],Tabela24[#All],14,0)</f>
        <v>13.391780821917807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70</v>
      </c>
      <c r="E52" s="2">
        <f>Tabela2256789101112131415[[#This Row],[PRODUZIDAS]]*VLOOKUP(Tabela2256789101112131415[[#This Row],[SKU]],Tabela24[#All],14,0)</f>
        <v>18.027397260273972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29</v>
      </c>
      <c r="E67" s="2">
        <f>Tabela2256789101112131415[[#This Row],[PRODUZIDAS]]*VLOOKUP(Tabela2256789101112131415[[#This Row],[SKU]],Tabela24[#All],14,0)</f>
        <v>7.4820000000000002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15</v>
      </c>
      <c r="E72" s="2">
        <f>Tabela2256789101112131415[[#This Row],[PRODUZIDAS]]*VLOOKUP(Tabela2256789101112131415[[#This Row],[SKU]],Tabela24[#All],14,0)</f>
        <v>3.87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157</v>
      </c>
      <c r="E74" s="2">
        <f>Tabela2256789101112131415[[#This Row],[PRODUZIDAS]]*VLOOKUP(Tabela2256789101112131415[[#This Row],[SKU]],Tabela24[#All],14,0)</f>
        <v>40.506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>
        <v>2</v>
      </c>
      <c r="E131" s="2">
        <f>Tabela2256789101112131415[[#This Row],[PRODUZIDAS]]*VLOOKUP(Tabela2256789101112131415[[#This Row],[SKU]],Tabela24[#All],14,0)</f>
        <v>0.51533333333333331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Tabela2256789101112131415[[#This Row],[PRODUZIDAS]]*VLOOKUP(Tabela2256789101112131415[[#This Row],[SKU]],Tabela24[#All],14,0)</f>
        <v>0.25766666666666665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21</v>
      </c>
      <c r="E144" s="2">
        <f>Tabela2256789101112131415[[#This Row],[PRODUZIDAS]]*VLOOKUP(Tabela2256789101112131415[[#This Row],[SKU]],Tabela24[#All],14,0)</f>
        <v>5.4119999999999999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14</v>
      </c>
      <c r="E146" s="2">
        <f>Tabela2256789101112131415[[#This Row],[PRODUZIDAS]]*VLOOKUP(Tabela2256789101112131415[[#This Row],[SKU]],Tabela24[#All],14,0)</f>
        <v>3.6080000000000001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13</v>
      </c>
      <c r="E150" s="2">
        <f>Tabela2256789101112131415[[#This Row],[PRODUZIDAS]]*VLOOKUP(Tabela2256789101112131415[[#This Row],[SKU]],Tabela24[#All],14,0)</f>
        <v>3.3502857142857145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15</v>
      </c>
      <c r="E152" s="2">
        <f>Tabela2256789101112131415[[#This Row],[PRODUZIDAS]]*VLOOKUP(Tabela2256789101112131415[[#This Row],[SKU]],Tabela24[#All],14,0)</f>
        <v>3.8657142857142861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3</v>
      </c>
      <c r="E193" s="2">
        <f>Tabela2256789101112131415[[#This Row],[PRODUZIDAS]]*VLOOKUP(Tabela2256789101112131415[[#This Row],[SKU]],Tabela24[#All],14,0)</f>
        <v>0.77279999999999993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Tabela2256789101112131415[[#This Row],[PRODUZIDAS]]*VLOOKUP(Tabela2256789101112131415[[#This Row],[SKU]],Tabela24[#All],14,0)</f>
        <v>0.2576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9</v>
      </c>
      <c r="E208" s="2">
        <f>Tabela2256789101112131415[[#This Row],[PRODUZIDAS]]*VLOOKUP(Tabela2256789101112131415[[#This Row],[SKU]],Tabela24[#All],14,0)</f>
        <v>2.319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>
        <v>3</v>
      </c>
      <c r="E554" s="2">
        <f>Tabela2256789101112131415[[#This Row],[PRODUZIDAS]]*VLOOKUP(Tabela2256789101112131415[[#This Row],[SKU]],Tabela24[#All],14,0)</f>
        <v>0.77279999999999993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>
        <v>4</v>
      </c>
      <c r="E590" s="2">
        <f>Tabela2256789101112131415[[#This Row],[PRODUZIDAS]]*VLOOKUP(Tabela2256789101112131415[[#This Row],[SKU]],Tabela24[#All],14,0)</f>
        <v>1.0308571428571429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>
        <v>17</v>
      </c>
      <c r="E635" s="2">
        <f>Tabela2256789101112131415[[#This Row],[PRODUZIDAS]]*VLOOKUP(Tabela2256789101112131415[[#This Row],[SKU]],Tabela24[#All],14,0)</f>
        <v>4.3792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1</v>
      </c>
      <c r="E640" s="2">
        <f>Tabela2256789101112131415[[#This Row],[PRODUZIDAS]]*VLOOKUP(Tabela2256789101112131415[[#This Row],[SKU]],Tabela24[#All],14,0)</f>
        <v>0.25766666666666665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>
        <v>2</v>
      </c>
      <c r="E645" s="2">
        <f>Tabela2256789101112131415[[#This Row],[PRODUZIDAS]]*VLOOKUP(Tabela2256789101112131415[[#This Row],[SKU]],Tabela24[#All],14,0)</f>
        <v>0.51533333333333331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>
        <v>32</v>
      </c>
      <c r="E665" s="2">
        <f>Tabela2256789101112131415[[#This Row],[PRODUZIDAS]]*VLOOKUP(Tabela2256789101112131415[[#This Row],[SKU]],Tabela24[#All],14,0)</f>
        <v>8.2468571428571433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2025-06-24T14:40:33Z</dcterms:modified>
</cp:coreProperties>
</file>