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6-2025\"/>
    </mc:Choice>
  </mc:AlternateContent>
  <xr:revisionPtr revIDLastSave="0" documentId="13_ncr:1_{5AD2EE91-1B7D-4157-B19E-B479906AE0A7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<sst xmlns="http://schemas.openxmlformats.org/spreadsheetml/2006/main" count="26032" uniqueCount="1899">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</sst>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45818</v>
      </c>
      <c r="C2" s="31"/>
      <c r="D2" s="33">
        <f>SUM(Tabela15[VALOR])</f>
        <v>5121.6293510930018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532.15614114835921</v>
      </c>
      <c r="D7" s="26"/>
      <c r="E7" s="26">
        <f>Tabela15[[#This Row],[VALOR]]-Tabela15[[#This Row],[Custo Setor]]</f>
        <v>532.15614114835921</v>
      </c>
    </row>
    <row r="8" spans="2:5" x14ac:dyDescent="0.25">
      <c r="B8" t="s">
        <v>1883</v>
      </c>
      <c r="C8" s="21">
        <f t="array" ref="C8">'2 - CORTE VOIL'!G4</f>
        <v>198.5042642857143</v>
      </c>
      <c r="D8" s="26"/>
      <c r="E8" s="26">
        <f>Tabela15[[#This Row],[VALOR]]-Tabela15[[#This Row],[Custo Setor]]</f>
        <v>198.5042642857143</v>
      </c>
    </row>
    <row r="9" spans="2:5" x14ac:dyDescent="0.25">
      <c r="B9" t="s">
        <v>1885</v>
      </c>
      <c r="C9" s="21">
        <f t="array" ref="C9">'3 - BAINHA CONTINUA'!G4</f>
        <v>42.65558</v>
      </c>
      <c r="D9" s="26"/>
      <c r="E9" s="26">
        <f>Tabela15[[#This Row],[VALOR]]-Tabela15[[#This Row],[Custo Setor]]</f>
        <v>42.65558</v>
      </c>
    </row>
    <row r="10" spans="2:5" x14ac:dyDescent="0.25">
      <c r="B10" t="s">
        <v>1884</v>
      </c>
      <c r="C10" s="21">
        <f t="array" ref="C10">'4 - BARRADO'!G4</f>
        <v>307.56644761904749</v>
      </c>
      <c r="D10" s="26"/>
      <c r="E10" s="26">
        <f>Tabela15[[#This Row],[VALOR]]-Tabela15[[#This Row],[Custo Setor]]</f>
        <v>307.56644761904749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7.5679999999999996</v>
      </c>
      <c r="D12" s="26"/>
      <c r="E12" s="26">
        <f>Tabela15[[#This Row],[VALOR]]-Tabela15[[#This Row],[Custo Setor]]</f>
        <v>7.5679999999999996</v>
      </c>
    </row>
    <row r="13" spans="2:5" x14ac:dyDescent="0.25">
      <c r="B13" t="s">
        <v>1888</v>
      </c>
      <c r="C13" s="21">
        <f t="array" ref="C13">'7 - PALETEIRA'!G4</f>
        <v>729.35201322002899</v>
      </c>
      <c r="D13" s="26"/>
      <c r="E13" s="26">
        <f>Tabela15[[#This Row],[VALOR]]-Tabela15[[#This Row],[Custo Setor]]</f>
        <v>729.35201322002899</v>
      </c>
    </row>
    <row r="14" spans="2:5" x14ac:dyDescent="0.25">
      <c r="B14" t="s">
        <v>1889</v>
      </c>
      <c r="C14" s="21">
        <f>'8 - ACABAMENTO'!G4</f>
        <v>689.36982245293905</v>
      </c>
      <c r="D14" s="26"/>
      <c r="E14" s="26">
        <f>Tabela15[[#This Row],[VALOR]]-Tabela15[[#This Row],[Custo Setor]]</f>
        <v>689.36982245293905</v>
      </c>
    </row>
    <row r="15" spans="2:5" x14ac:dyDescent="0.25">
      <c r="B15" t="s">
        <v>1890</v>
      </c>
      <c r="C15" s="21">
        <f t="array" ref="C15">'9 - FURO'!G4</f>
        <v>402.26213323761311</v>
      </c>
      <c r="D15" s="26"/>
      <c r="E15" s="26">
        <f>Tabela15[[#This Row],[VALOR]]-Tabela15[[#This Row],[Custo Setor]]</f>
        <v>402.26213323761311</v>
      </c>
    </row>
    <row r="16" spans="2:5" x14ac:dyDescent="0.25">
      <c r="B16" t="s">
        <v>1891</v>
      </c>
      <c r="C16" s="21">
        <f t="array" ref="C16">'10 - ILHOS'!G4</f>
        <v>912.22895381179262</v>
      </c>
      <c r="D16" s="26"/>
      <c r="E16" s="26">
        <f>Tabela15[[#This Row],[VALOR]]-Tabela15[[#This Row],[Custo Setor]]</f>
        <v>912.22895381179262</v>
      </c>
    </row>
    <row r="17" spans="2:5" x14ac:dyDescent="0.25">
      <c r="B17" t="s">
        <v>1892</v>
      </c>
      <c r="C17" s="21">
        <f t="array" ref="C17">'11 - DOBRA'!G4</f>
        <v>1063.6085416234152</v>
      </c>
      <c r="D17" s="26"/>
      <c r="E17" s="26">
        <f>Tabela15[[#This Row],[VALOR]]-Tabela15[[#This Row],[Custo Setor]]</f>
        <v>1063.6085416234152</v>
      </c>
    </row>
    <row r="18" spans="2:5" x14ac:dyDescent="0.25">
      <c r="B18" t="s">
        <v>1893</v>
      </c>
      <c r="C18" s="21">
        <f t="array" ref="C18">'12 - EMBALAGEM'!G4</f>
        <v>236.3574536940923</v>
      </c>
      <c r="D18" s="26"/>
      <c r="E18" s="26">
        <f>Tabela15[[#This Row],[VALOR]]-Tabela15[[#This Row],[Custo Setor]]</f>
        <v>236.3574536940923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5121.6293510930018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225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532.15614114835921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>
        <v>800</v>
      </c>
      <c r="E10" s="2">
        <f>Tabela2[[#This Row],[PRODUZIDAS]]*VLOOKUP(Tabela2[[#This Row],[SKU]],Tabela24[#All],3,0)</f>
        <v>381.44927536231882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>
        <v>14</v>
      </c>
      <c r="E40" s="2">
        <f>Tabela2[[#This Row],[PRODUZIDAS]]*VLOOKUP(Tabela2[[#This Row],[SKU]],Tabela24[#All],3,0)</f>
        <v>3.7857534246575337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>
        <v>70</v>
      </c>
      <c r="E49" s="2">
        <f>Tabela2[[#This Row],[PRODUZIDAS]]*VLOOKUP(Tabela2[[#This Row],[SKU]],Tabela24[#All],3,0)</f>
        <v>18.928767123287667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>
        <v>88</v>
      </c>
      <c r="E77" s="2">
        <f>Tabela2[[#This Row],[PRODUZIDAS]]*VLOOKUP(Tabela2[[#This Row],[SKU]],Tabela24[#All],3,0)</f>
        <v>23.839199999999998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>
        <v>30</v>
      </c>
      <c r="E94" s="2">
        <f>Tabela2[[#This Row],[PRODUZIDAS]]*VLOOKUP(Tabela2[[#This Row],[SKU]],Tabela24[#All],3,0)</f>
        <v>8.1269999999999989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>
        <v>110</v>
      </c>
      <c r="E132" s="2">
        <f>Tabela2[[#This Row],[PRODUZIDAS]]*VLOOKUP(Tabela2[[#This Row],[SKU]],Tabela24[#All],3,0)</f>
        <v>35.429166666666667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>
        <v>5</v>
      </c>
      <c r="E134" s="2">
        <f>Tabela2[[#This Row],[PRODUZIDAS]]*VLOOKUP(Tabela2[[#This Row],[SKU]],Tabela24[#All],3,0)</f>
        <v>1.6104166666666666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>
        <v>30</v>
      </c>
      <c r="E201" s="2">
        <f>Tabela2[[#This Row],[PRODUZIDAS]]*VLOOKUP(Tabela2[[#This Row],[SKU]],Tabela24[#All],3,0)</f>
        <v>4.6367999999999991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>
        <v>5</v>
      </c>
      <c r="E227" s="2">
        <f>Tabela2[[#This Row],[PRODUZIDAS]]*VLOOKUP(Tabela2[[#This Row],[SKU]],Tabela24[#All],3,0)</f>
        <v>1.6107142857142858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>
        <v>5</v>
      </c>
      <c r="E234" s="2">
        <f>Tabela2[[#This Row],[PRODUZIDAS]]*VLOOKUP(Tabela2[[#This Row],[SKU]],Tabela24[#All],3,0)</f>
        <v>1.6107142857142858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>
        <v>10</v>
      </c>
      <c r="E317" s="2">
        <f>Tabela2[[#This Row],[PRODUZIDAS]]*VLOOKUP(Tabela2[[#This Row],[SKU]],Tabela24[#All],3,0)</f>
        <v>12.613333333333333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>
        <v>5</v>
      </c>
      <c r="E321" s="2">
        <f>Tabela2[[#This Row],[PRODUZIDAS]]*VLOOKUP(Tabela2[[#This Row],[SKU]],Tabela24[#All],3,0)</f>
        <v>6.3066666666666666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>
        <v>100</v>
      </c>
      <c r="E636" s="2">
        <f>Tabela2[[#This Row],[PRODUZIDAS]]*VLOOKUP(Tabela2[[#This Row],[SKU]],Tabela24[#All],3,0)</f>
        <v>32.208333333333336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topLeftCell="A137" workbookViewId="0">
      <selection activeCell="D145" sqref="D145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198.5042642857143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>
        <v>47.5</v>
      </c>
      <c r="E144" s="2">
        <f>Tabela225[[#This Row],[PRODUZIDAS]]*VLOOKUP(Tabela225[[#This Row],[SKU]],Tabela24[#All],4,0)</f>
        <v>70.388214285714284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>
        <v>150</v>
      </c>
      <c r="E194" s="2">
        <f>Tabela225[[#This Row],[PRODUZIDAS]]*VLOOKUP(Tabela225[[#This Row],[SKU]],Tabela24[#All],4,0)</f>
        <v>81.144000000000005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>
        <v>25</v>
      </c>
      <c r="E205" s="2">
        <f>Tabela225[[#This Row],[PRODUZIDAS]]*VLOOKUP(Tabela225[[#This Row],[SKU]],Tabela24[#All],4,0)</f>
        <v>23.189999999999998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>
        <v>20.5</v>
      </c>
      <c r="E260" s="2">
        <f>Tabela225[[#This Row],[PRODUZIDAS]]*VLOOKUP(Tabela225[[#This Row],[SKU]],Tabela24[#All],4,0)</f>
        <v>23.782049999999998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topLeftCell="A129" workbookViewId="0">
      <selection activeCell="D145" sqref="D145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42.65558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>
        <v>94.58</v>
      </c>
      <c r="E144" s="2">
        <f>Tabela2256[[#This Row],[PRODUZIDAS]]*VLOOKUP(Tabela2256[[#This Row],[SKU]],Tabela24[#All],5,0)</f>
        <v>42.65558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201" workbookViewId="0">
      <selection activeCell="D206" sqref="D20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307.56644761904749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>
        <v>87</v>
      </c>
      <c r="E116" s="2">
        <f>Tabela22567[[#This Row],[PRODUZIDAS]]*VLOOKUP(Tabela22567[[#This Row],[SKU]],Tabela24[#All],6,0)</f>
        <v>100.85039999999998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>
        <v>100</v>
      </c>
      <c r="E194" s="2">
        <f>Tabela22567[[#This Row],[PRODUZIDAS]]*VLOOKUP(Tabela22567[[#This Row],[SKU]],Tabela24[#All],6,0)</f>
        <v>115.91999999999997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>
        <v>14</v>
      </c>
      <c r="E203" s="2">
        <f>Tabela22567[[#This Row],[PRODUZIDAS]]*VLOOKUP(Tabela22567[[#This Row],[SKU]],Tabela24[#All],6,0)</f>
        <v>18.036666666666665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>
        <v>25</v>
      </c>
      <c r="E205" s="2">
        <f>Tabela22567[[#This Row],[PRODUZIDAS]]*VLOOKUP(Tabela22567[[#This Row],[SKU]],Tabela24[#All],6,0)</f>
        <v>32.208333333333336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>
        <v>3</v>
      </c>
      <c r="E231" s="2">
        <f>Tabela22567[[#This Row],[PRODUZIDAS]]*VLOOKUP(Tabela22567[[#This Row],[SKU]],Tabela24[#All],6,0)</f>
        <v>3.8657142857142861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>
        <v>4</v>
      </c>
      <c r="E272" s="2">
        <f>Tabela22567[[#This Row],[PRODUZIDAS]]*VLOOKUP(Tabela22567[[#This Row],[SKU]],Tabela24[#All],6,0)</f>
        <v>5.1520000000000001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>
        <v>10</v>
      </c>
      <c r="E317" s="2">
        <f>Tabela22567[[#This Row],[PRODUZIDAS]]*VLOOKUP(Tabela22567[[#This Row],[SKU]],Tabela24[#All],6,0)</f>
        <v>19.708333333333329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>
        <v>6</v>
      </c>
      <c r="E321" s="2">
        <f>Tabela22567[[#This Row],[PRODUZIDAS]]*VLOOKUP(Tabela22567[[#This Row],[SKU]],Tabela24[#All],6,0)</f>
        <v>11.824999999999998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topLeftCell="A305" workbookViewId="0">
      <selection activeCell="D318" sqref="D318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7.5679999999999996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>
        <v>10</v>
      </c>
      <c r="E317" s="2">
        <f>Tabela2256789[[#This Row],[PRODUZIDAS]]*VLOOKUP(Tabela2256789[[#This Row],[SKU]],Tabela24[#All],8,0)</f>
        <v>4.7299999999999995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>
        <v>6</v>
      </c>
      <c r="E321" s="2">
        <f>Tabela2256789[[#This Row],[PRODUZIDAS]]*VLOOKUP(Tabela2256789[[#This Row],[SKU]],Tabela24[#All],8,0)</f>
        <v>2.8379999999999996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729.35201322002899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>
        <v>250</v>
      </c>
      <c r="E10" s="2">
        <f>Tabela225678910[[#This Row],[PRODUZIDAS]]*VLOOKUP(Tabela225678910[[#This Row],[SKU]],Tabela24[#All],9,0)</f>
        <v>102.17391304347824</v>
      </c>
    </row>
    <row r="11" spans="2:9" x14ac:dyDescent="0.25">
      <c r="B11" s="3" t="s">
        <v>12</v>
      </c>
      <c r="C11" s="3" t="s">
        <v>13</v>
      </c>
      <c r="D11" s="1">
        <v>227</v>
      </c>
      <c r="E11" s="2">
        <f>Tabela225678910[[#This Row],[PRODUZIDAS]]*VLOOKUP(Tabela225678910[[#This Row],[SKU]],Tabela24[#All],9,0)</f>
        <v>92.773913043478245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>
        <v>176.5</v>
      </c>
      <c r="E24" s="2">
        <f>Tabela225678910[[#This Row],[PRODUZIDAS]]*VLOOKUP(Tabela225678910[[#This Row],[SKU]],Tabela24[#All],9,0)</f>
        <v>90.909589041095884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>
        <v>80</v>
      </c>
      <c r="E51" s="2">
        <f>Tabela225678910[[#This Row],[PRODUZIDAS]]*VLOOKUP(Tabela225678910[[#This Row],[SKU]],Tabela24[#All],9,0)</f>
        <v>53.567123287671237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>
        <v>30</v>
      </c>
      <c r="E65" s="2">
        <f>Tabela225678910[[#This Row],[PRODUZIDAS]]*VLOOKUP(Tabela225678910[[#This Row],[SKU]],Tabela24[#All],9,0)</f>
        <v>20.087671232876716</v>
      </c>
    </row>
    <row r="66" spans="2:5" x14ac:dyDescent="0.25">
      <c r="B66" s="3" t="s">
        <v>122</v>
      </c>
      <c r="C66" s="3" t="s">
        <v>123</v>
      </c>
      <c r="D66" s="1">
        <v>99.5</v>
      </c>
      <c r="E66" s="2">
        <f>Tabela225678910[[#This Row],[PRODUZIDAS]]*VLOOKUP(Tabela225678910[[#This Row],[SKU]],Tabela24[#All],9,0)</f>
        <v>73.162349999999989</v>
      </c>
    </row>
    <row r="67" spans="2:5" x14ac:dyDescent="0.25">
      <c r="B67" s="3" t="s">
        <v>124</v>
      </c>
      <c r="C67" s="3" t="s">
        <v>125</v>
      </c>
      <c r="D67" s="1">
        <v>100</v>
      </c>
      <c r="E67" s="2">
        <f>Tabela225678910[[#This Row],[PRODUZIDAS]]*VLOOKUP(Tabela225678910[[#This Row],[SKU]],Tabela24[#All],9,0)</f>
        <v>73.529999999999987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>
        <v>20</v>
      </c>
      <c r="E86" s="2">
        <f>Tabela225678910[[#This Row],[PRODUZIDAS]]*VLOOKUP(Tabela225678910[[#This Row],[SKU]],Tabela24[#All],9,0)</f>
        <v>14.705999999999996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>
        <v>41.5</v>
      </c>
      <c r="E108" s="2">
        <f>Tabela225678910[[#This Row],[PRODUZIDAS]]*VLOOKUP(Tabela225678910[[#This Row],[SKU]],Tabela24[#All],9,0)</f>
        <v>26.725999999999999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>
        <v>2.5</v>
      </c>
      <c r="E111" s="2">
        <f>Tabela225678910[[#This Row],[PRODUZIDAS]]*VLOOKUP(Tabela225678910[[#This Row],[SKU]],Tabela24[#All],9,0)</f>
        <v>1.61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>
        <v>2</v>
      </c>
      <c r="E120" s="2">
        <f>Tabela225678910[[#This Row],[PRODUZIDAS]]*VLOOKUP(Tabela225678910[[#This Row],[SKU]],Tabela24[#All],9,0)</f>
        <v>1.9324999999999999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>
        <v>64</v>
      </c>
      <c r="E123" s="2">
        <f>Tabela225678910[[#This Row],[PRODUZIDAS]]*VLOOKUP(Tabela225678910[[#This Row],[SKU]],Tabela24[#All],9,0)</f>
        <v>61.839999999999996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>
        <v>3.5</v>
      </c>
      <c r="E134" s="2">
        <f>Tabela225678910[[#This Row],[PRODUZIDAS]]*VLOOKUP(Tabela225678910[[#This Row],[SKU]],Tabela24[#All],9,0)</f>
        <v>3.381875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>
        <v>2</v>
      </c>
      <c r="E147" s="2">
        <f>Tabela225678910[[#This Row],[PRODUZIDAS]]*VLOOKUP(Tabela225678910[[#This Row],[SKU]],Tabela24[#All],9,0)</f>
        <v>2.0617142857142858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>
        <v>3</v>
      </c>
      <c r="E180" s="2">
        <f>Tabela225678910[[#This Row],[PRODUZIDAS]]*VLOOKUP(Tabela225678910[[#This Row],[SKU]],Tabela24[#All],9,0)</f>
        <v>4.6403999999999996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>
        <v>10</v>
      </c>
      <c r="E194" s="2">
        <f>Tabela225678910[[#This Row],[PRODUZIDAS]]*VLOOKUP(Tabela225678910[[#This Row],[SKU]],Tabela24[#All],9,0)</f>
        <v>6.44</v>
      </c>
    </row>
    <row r="195" spans="2:5" x14ac:dyDescent="0.25">
      <c r="B195" s="3" t="s">
        <v>380</v>
      </c>
      <c r="C195" s="3" t="s">
        <v>381</v>
      </c>
      <c r="D195" s="1">
        <v>10</v>
      </c>
      <c r="E195" s="2">
        <f>Tabela225678910[[#This Row],[PRODUZIDAS]]*VLOOKUP(Tabela225678910[[#This Row],[SKU]],Tabela24[#All],9,0)</f>
        <v>6.44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>
        <v>55</v>
      </c>
      <c r="E203" s="2">
        <f>Tabela225678910[[#This Row],[PRODUZIDAS]]*VLOOKUP(Tabela225678910[[#This Row],[SKU]],Tabela24[#All],9,0)</f>
        <v>53.143749999999997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>
        <v>5</v>
      </c>
      <c r="E234" s="2">
        <f>Tabela225678910[[#This Row],[PRODUZIDAS]]*VLOOKUP(Tabela225678910[[#This Row],[SKU]],Tabela24[#All],9,0)</f>
        <v>5.1542857142857148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>
        <v>4</v>
      </c>
      <c r="E239" s="2">
        <f>Tabela225678910[[#This Row],[PRODUZIDAS]]*VLOOKUP(Tabela225678910[[#This Row],[SKU]],Tabela24[#All],9,0)</f>
        <v>4.1234285714285717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>
        <v>13</v>
      </c>
      <c r="E317" s="2">
        <f>Tabela225678910[[#This Row],[PRODUZIDAS]]*VLOOKUP(Tabela225678910[[#This Row],[SKU]],Tabela24[#All],9,0)</f>
        <v>15.372499999999999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>
        <v>5</v>
      </c>
      <c r="E321" s="2">
        <f>Tabela225678910[[#This Row],[PRODUZIDAS]]*VLOOKUP(Tabela225678910[[#This Row],[SKU]],Tabela24[#All],9,0)</f>
        <v>5.9124999999999996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>
        <v>10</v>
      </c>
      <c r="E636" s="2">
        <f>Tabela225678910[[#This Row],[PRODUZIDAS]]*VLOOKUP(Tabela225678910[[#This Row],[SKU]],Tabela24[#All],9,0)</f>
        <v>9.6624999999999996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2" workbookViewId="0">
      <selection activeCell="C25" sqref="C25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689.36982245293905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>
        <v>35</v>
      </c>
      <c r="E17" s="2">
        <f>Tabela22567891011[[#This Row],[PRODUZIDAS]]*VLOOKUP(Tabela22567891011[[#This Row],[SKU]],Tabela24[#All],10,0)</f>
        <v>14.304347826086953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>
        <v>24</v>
      </c>
      <c r="E22" s="2">
        <f>Tabela22567891011[[#This Row],[PRODUZIDAS]]*VLOOKUP(Tabela22567891011[[#This Row],[SKU]],Tabela24[#All],10,0)</f>
        <v>9.8086956521739115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>
        <v>22.5</v>
      </c>
      <c r="E24" s="2">
        <f>Tabela22567891011[[#This Row],[PRODUZIDAS]]*VLOOKUP(Tabela22567891011[[#This Row],[SKU]],Tabela24[#All],10,0)</f>
        <v>14.486301369863014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>
        <v>36.5</v>
      </c>
      <c r="E38" s="2">
        <f>Tabela22567891011[[#This Row],[PRODUZIDAS]]*VLOOKUP(Tabela22567891011[[#This Row],[SKU]],Tabela24[#All],10,0)</f>
        <v>26.789999999999996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>
        <v>2.5</v>
      </c>
      <c r="E41" s="2">
        <f>Tabela22567891011[[#This Row],[PRODUZIDAS]]*VLOOKUP(Tabela22567891011[[#This Row],[SKU]],Tabela24[#All],10,0)</f>
        <v>1.8349315068493146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>
        <v>80</v>
      </c>
      <c r="E51" s="2">
        <f>Tabela22567891011[[#This Row],[PRODUZIDAS]]*VLOOKUP(Tabela22567891011[[#This Row],[SKU]],Tabela24[#All],10,0)</f>
        <v>58.717808219178067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>
        <v>1.5</v>
      </c>
      <c r="E66" s="2">
        <f>Tabela22567891011[[#This Row],[PRODUZIDAS]]*VLOOKUP(Tabela22567891011[[#This Row],[SKU]],Tabela24[#All],10,0)</f>
        <v>1.1996999999999998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>
        <v>5</v>
      </c>
      <c r="E68" s="2">
        <f>Tabela22567891011[[#This Row],[PRODUZIDAS]]*VLOOKUP(Tabela22567891011[[#This Row],[SKU]],Tabela24[#All],10,0)</f>
        <v>3.9989999999999992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>
        <v>59.5</v>
      </c>
      <c r="E108" s="2">
        <f>Tabela22567891011[[#This Row],[PRODUZIDAS]]*VLOOKUP(Tabela22567891011[[#This Row],[SKU]],Tabela24[#All],10,0)</f>
        <v>38.317999999999998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>
        <v>76.5</v>
      </c>
      <c r="E110" s="2">
        <f>Tabela22567891011[[#This Row],[PRODUZIDAS]]*VLOOKUP(Tabela22567891011[[#This Row],[SKU]],Tabela24[#All],10,0)</f>
        <v>49.265999999999998</v>
      </c>
    </row>
    <row r="111" spans="2:5" x14ac:dyDescent="0.25">
      <c r="B111" s="3" t="s">
        <v>212</v>
      </c>
      <c r="C111" s="3" t="s">
        <v>213</v>
      </c>
      <c r="D111" s="1">
        <v>26.5</v>
      </c>
      <c r="E111" s="2">
        <f>Tabela22567891011[[#This Row],[PRODUZIDAS]]*VLOOKUP(Tabela22567891011[[#This Row],[SKU]],Tabela24[#All],10,0)</f>
        <v>17.065999999999999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>
        <v>10</v>
      </c>
      <c r="E116" s="2">
        <f>Tabela22567891011[[#This Row],[PRODUZIDAS]]*VLOOKUP(Tabela22567891011[[#This Row],[SKU]],Tabela24[#All],10,0)</f>
        <v>6.44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>
        <v>1</v>
      </c>
      <c r="E120" s="2">
        <f>Tabela22567891011[[#This Row],[PRODUZIDAS]]*VLOOKUP(Tabela22567891011[[#This Row],[SKU]],Tabela24[#All],10,0)</f>
        <v>0.90183333333333315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>
        <v>23</v>
      </c>
      <c r="E123" s="2">
        <f>Tabela22567891011[[#This Row],[PRODUZIDAS]]*VLOOKUP(Tabela22567891011[[#This Row],[SKU]],Tabela24[#All],10,0)</f>
        <v>20.742166666666662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>
        <v>10</v>
      </c>
      <c r="E126" s="2">
        <f>Tabela22567891011[[#This Row],[PRODUZIDAS]]*VLOOKUP(Tabela22567891011[[#This Row],[SKU]],Tabela24[#All],10,0)</f>
        <v>9.0183333333333309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>
        <v>20</v>
      </c>
      <c r="E132" s="2">
        <f>Tabela22567891011[[#This Row],[PRODUZIDAS]]*VLOOKUP(Tabela22567891011[[#This Row],[SKU]],Tabela24[#All],10,0)</f>
        <v>18.036666666666662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>
        <v>50</v>
      </c>
      <c r="E135" s="2">
        <f>Tabela22567891011[[#This Row],[PRODUZIDAS]]*VLOOKUP(Tabela22567891011[[#This Row],[SKU]],Tabela24[#All],10,0)</f>
        <v>45.091666666666654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>
        <v>5</v>
      </c>
      <c r="E150" s="2">
        <f>Tabela22567891011[[#This Row],[PRODUZIDAS]]*VLOOKUP(Tabela22567891011[[#This Row],[SKU]],Tabela24[#All],10,0)</f>
        <v>5.798571428571428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>
        <v>24.5</v>
      </c>
      <c r="E168" s="2">
        <f>Tabela22567891011[[#This Row],[PRODUZIDAS]]*VLOOKUP(Tabela22567891011[[#This Row],[SKU]],Tabela24[#All],10,0)</f>
        <v>28.413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>
        <v>1.5</v>
      </c>
      <c r="E194" s="2">
        <f>Tabela22567891011[[#This Row],[PRODUZIDAS]]*VLOOKUP(Tabela22567891011[[#This Row],[SKU]],Tabela24[#All],10,0)</f>
        <v>0.96599999999999997</v>
      </c>
    </row>
    <row r="195" spans="2:5" x14ac:dyDescent="0.25">
      <c r="B195" s="3" t="s">
        <v>380</v>
      </c>
      <c r="C195" s="3" t="s">
        <v>381</v>
      </c>
      <c r="D195" s="1">
        <v>10</v>
      </c>
      <c r="E195" s="2">
        <f>Tabela22567891011[[#This Row],[PRODUZIDAS]]*VLOOKUP(Tabela22567891011[[#This Row],[SKU]],Tabela24[#All],10,0)</f>
        <v>6.44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>
        <v>5</v>
      </c>
      <c r="E197" s="2">
        <f>Tabela22567891011[[#This Row],[PRODUZIDAS]]*VLOOKUP(Tabela22567891011[[#This Row],[SKU]],Tabela24[#All],10,0)</f>
        <v>3.22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>
        <v>15.5</v>
      </c>
      <c r="E205" s="2">
        <f>Tabela22567891011[[#This Row],[PRODUZIDAS]]*VLOOKUP(Tabela22567891011[[#This Row],[SKU]],Tabela24[#All],10,0)</f>
        <v>13.978416666666664</v>
      </c>
    </row>
    <row r="206" spans="2:5" x14ac:dyDescent="0.25">
      <c r="B206" s="3" t="s">
        <v>402</v>
      </c>
      <c r="C206" s="3" t="s">
        <v>403</v>
      </c>
      <c r="D206" s="1">
        <v>1</v>
      </c>
      <c r="E206" s="2">
        <f>Tabela22567891011[[#This Row],[PRODUZIDAS]]*VLOOKUP(Tabela22567891011[[#This Row],[SKU]],Tabela24[#All],10,0)</f>
        <v>0.90183333333333315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>
        <v>1</v>
      </c>
      <c r="E219" s="2">
        <f>Tabela22567891011[[#This Row],[PRODUZIDAS]]*VLOOKUP(Tabela22567891011[[#This Row],[SKU]],Tabela24[#All],10,0)</f>
        <v>0.90183333333333315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56.5</v>
      </c>
      <c r="E231" s="2">
        <f>Tabela22567891011[[#This Row],[PRODUZIDAS]]*VLOOKUP(Tabela22567891011[[#This Row],[SKU]],Tabela24[#All],10,0)</f>
        <v>65.523857142857139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>
        <v>2</v>
      </c>
      <c r="E239" s="2">
        <f>Tabela22567891011[[#This Row],[PRODUZIDAS]]*VLOOKUP(Tabela22567891011[[#This Row],[SKU]],Tabela24[#All],10,0)</f>
        <v>2.3194285714285714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>
        <v>2.5</v>
      </c>
      <c r="E546" s="2">
        <f>Tabela22567891011[[#This Row],[PRODUZIDAS]]*VLOOKUP(Tabela22567891011[[#This Row],[SKU]],Tabela24[#All],10,0)</f>
        <v>2.045454545454545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>
        <v>20</v>
      </c>
      <c r="E569" s="2">
        <f>Tabela22567891011[[#This Row],[PRODUZIDAS]]*VLOOKUP(Tabela22567891011[[#This Row],[SKU]],Tabela24[#All],10,0)</f>
        <v>18.036666666666662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>
        <v>3.5</v>
      </c>
      <c r="E593" s="2">
        <f>Tabela22567891011[[#This Row],[PRODUZIDAS]]*VLOOKUP(Tabela22567891011[[#This Row],[SKU]],Tabela24[#All],10,0)</f>
        <v>4.0590000000000002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>
        <v>1.5</v>
      </c>
      <c r="E600" s="2">
        <f>Tabela22567891011[[#This Row],[PRODUZIDAS]]*VLOOKUP(Tabela22567891011[[#This Row],[SKU]],Tabela24[#All],10,0)</f>
        <v>1.7395714285714285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>
        <v>11.5</v>
      </c>
      <c r="E627" s="2">
        <f>Tabela22567891011[[#This Row],[PRODUZIDAS]]*VLOOKUP(Tabela22567891011[[#This Row],[SKU]],Tabela24[#All],10,0)</f>
        <v>7.4060000000000006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>
        <v>71</v>
      </c>
      <c r="E636" s="2">
        <f>Tabela22567891011[[#This Row],[PRODUZIDAS]]*VLOOKUP(Tabela22567891011[[#This Row],[SKU]],Tabela24[#All],10,0)</f>
        <v>64.030166666666659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>
        <v>108.5</v>
      </c>
      <c r="E656" s="2">
        <f>Tabela22567891011[[#This Row],[PRODUZIDAS]]*VLOOKUP(Tabela22567891011[[#This Row],[SKU]],Tabela24[#All],10,0)</f>
        <v>125.82899999999999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>
        <v>1.5</v>
      </c>
      <c r="E662" s="2">
        <f>Tabela22567891011[[#This Row],[PRODUZIDAS]]*VLOOKUP(Tabela22567891011[[#This Row],[SKU]],Tabela24[#All],10,0)</f>
        <v>1.7395714285714285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402.26213323761311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>
        <v>65</v>
      </c>
      <c r="E17" s="2">
        <f>Tabela2256789101112[[#This Row],[PRODUZIDAS]]*VLOOKUP(Tabela2256789101112[[#This Row],[SKU]],Tabela24[#All],11,0)</f>
        <v>48.702898550724633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>
        <v>16</v>
      </c>
      <c r="E24" s="2">
        <f>Tabela2256789101112[[#This Row],[PRODUZIDAS]]*VLOOKUP(Tabela2256789101112[[#This Row],[SKU]],Tabela24[#All],11,0)</f>
        <v>12.361643835616436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>
        <v>2.5</v>
      </c>
      <c r="E41" s="2">
        <f>Tabela2256789101112[[#This Row],[PRODUZIDAS]]*VLOOKUP(Tabela2256789101112[[#This Row],[SKU]],Tabela24[#All],11,0)</f>
        <v>1.4486301369863011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>
        <v>2.5</v>
      </c>
      <c r="E69" s="2">
        <f>Tabela2256789101112[[#This Row],[PRODUZIDAS]]*VLOOKUP(Tabela2256789101112[[#This Row],[SKU]],Tabela24[#All],11,0)</f>
        <v>2.0962499999999999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>
        <v>5</v>
      </c>
      <c r="E83" s="2">
        <f>Tabela2256789101112[[#This Row],[PRODUZIDAS]]*VLOOKUP(Tabela2256789101112[[#This Row],[SKU]],Tabela24[#All],11,0)</f>
        <v>4.1924999999999999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>
        <v>14</v>
      </c>
      <c r="E97" s="2">
        <f>Tabela2256789101112[[#This Row],[PRODUZIDAS]]*VLOOKUP(Tabela2256789101112[[#This Row],[SKU]],Tabela24[#All],11,0)</f>
        <v>11.738999999999999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>
        <v>18</v>
      </c>
      <c r="E108" s="2">
        <f>Tabela2256789101112[[#This Row],[PRODUZIDAS]]*VLOOKUP(Tabela2256789101112[[#This Row],[SKU]],Tabela24[#All],11,0)</f>
        <v>11.823840000000001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>
        <v>8.5</v>
      </c>
      <c r="E123" s="2">
        <f>Tabela2256789101112[[#This Row],[PRODUZIDAS]]*VLOOKUP(Tabela2256789101112[[#This Row],[SKU]],Tabela24[#All],11,0)</f>
        <v>6.0229583333333325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>
        <v>26.5</v>
      </c>
      <c r="E132" s="2">
        <f>Tabela2256789101112[[#This Row],[PRODUZIDAS]]*VLOOKUP(Tabela2256789101112[[#This Row],[SKU]],Tabela24[#All],11,0)</f>
        <v>18.777458333333332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>
        <v>69</v>
      </c>
      <c r="E135" s="2">
        <f>Tabela2256789101112[[#This Row],[PRODUZIDAS]]*VLOOKUP(Tabela2256789101112[[#This Row],[SKU]],Tabela24[#All],11,0)</f>
        <v>48.89224999999999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>
        <v>19.5</v>
      </c>
      <c r="E180" s="2">
        <f>Tabela2256789101112[[#This Row],[PRODUZIDAS]]*VLOOKUP(Tabela2256789101112[[#This Row],[SKU]],Tabela24[#All],11,0)</f>
        <v>13.824525000000001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>
        <v>16</v>
      </c>
      <c r="E205" s="2">
        <f>Tabela2256789101112[[#This Row],[PRODUZIDAS]]*VLOOKUP(Tabela2256789101112[[#This Row],[SKU]],Tabela24[#All],11,0)</f>
        <v>11.337333333333332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>
        <v>75.5</v>
      </c>
      <c r="E225" s="2">
        <f>Tabela2256789101112[[#This Row],[PRODUZIDAS]]*VLOOKUP(Tabela2256789101112[[#This Row],[SKU]],Tabela24[#All],11,0)</f>
        <v>58.372285714285717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>
        <v>2.5</v>
      </c>
      <c r="E447" s="2">
        <f>Tabela2256789101112[[#This Row],[PRODUZIDAS]]*VLOOKUP(Tabela2256789101112[[#This Row],[SKU]],Tabela24[#All],11,0)</f>
        <v>1.0406000000000002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>
        <v>36</v>
      </c>
      <c r="E569" s="2">
        <f>Tabela2256789101112[[#This Row],[PRODUZIDAS]]*VLOOKUP(Tabela2256789101112[[#This Row],[SKU]],Tabela24[#All],11,0)</f>
        <v>25.508999999999997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>
        <v>76.5</v>
      </c>
      <c r="E627" s="2">
        <f>Tabela2256789101112[[#This Row],[PRODUZIDAS]]*VLOOKUP(Tabela2256789101112[[#This Row],[SKU]],Tabela24[#All],11,0)</f>
        <v>50.25132</v>
      </c>
    </row>
    <row r="628" spans="2:5" x14ac:dyDescent="0.25">
      <c r="B628" s="3" t="s">
        <v>1246</v>
      </c>
      <c r="C628" s="3" t="s">
        <v>1247</v>
      </c>
      <c r="D628" s="1">
        <v>115.5</v>
      </c>
      <c r="E628" s="2">
        <f>Tabela2256789101112[[#This Row],[PRODUZIDAS]]*VLOOKUP(Tabela2256789101112[[#This Row],[SKU]],Tabela24[#All],11,0)</f>
        <v>75.869640000000004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topLeftCell="A105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912.22895381179262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>
        <v>269</v>
      </c>
      <c r="E16" s="2">
        <f>Tabela225678910111213[[#This Row],[PRODUZIDAS]]*VLOOKUP(Tabela225678910111213[[#This Row],[SKU]],Tabela24[#All],12,0)</f>
        <v>311.49420289855072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>
        <v>17.5</v>
      </c>
      <c r="E34" s="2">
        <f>Tabela225678910111213[[#This Row],[PRODUZIDAS]]*VLOOKUP(Tabela225678910111213[[#This Row],[SKU]],Tabela24[#All],12,0)</f>
        <v>19.154109589041095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>
        <v>19.5</v>
      </c>
      <c r="E45" s="2">
        <f>Tabela225678910111213[[#This Row],[PRODUZIDAS]]*VLOOKUP(Tabela225678910111213[[#This Row],[SKU]],Tabela24[#All],12,0)</f>
        <v>20.087671232876712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>
        <v>18</v>
      </c>
      <c r="E48" s="2">
        <f>Tabela225678910111213[[#This Row],[PRODUZIDAS]]*VLOOKUP(Tabela225678910111213[[#This Row],[SKU]],Tabela24[#All],12,0)</f>
        <v>18.542465753424658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>
        <v>80</v>
      </c>
      <c r="E51" s="2">
        <f>Tabela225678910111213[[#This Row],[PRODUZIDAS]]*VLOOKUP(Tabela225678910111213[[#This Row],[SKU]],Tabela24[#All],12,0)</f>
        <v>82.410958904109592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>
        <v>34</v>
      </c>
      <c r="E53" s="2">
        <f>Tabela225678910111213[[#This Row],[PRODUZIDAS]]*VLOOKUP(Tabela225678910111213[[#This Row],[SKU]],Tabela24[#All],12,0)</f>
        <v>35.024657534246572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>
        <v>4.5</v>
      </c>
      <c r="E57" s="2">
        <f>Tabela225678910111213[[#This Row],[PRODUZIDAS]]*VLOOKUP(Tabela225678910111213[[#This Row],[SKU]],Tabela24[#All],12,0)</f>
        <v>4.6356164383561644</v>
      </c>
    </row>
    <row r="58" spans="2:5" x14ac:dyDescent="0.25">
      <c r="B58" s="3" t="s">
        <v>106</v>
      </c>
      <c r="C58" s="3" t="s">
        <v>107</v>
      </c>
      <c r="D58" s="1">
        <v>5</v>
      </c>
      <c r="E58" s="2">
        <f>Tabela225678910111213[[#This Row],[PRODUZIDAS]]*VLOOKUP(Tabela225678910111213[[#This Row],[SKU]],Tabela24[#All],12,0)</f>
        <v>5.1506849315068495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>
        <v>10</v>
      </c>
      <c r="E64" s="2">
        <f>Tabela225678910111213[[#This Row],[PRODUZIDAS]]*VLOOKUP(Tabela225678910111213[[#This Row],[SKU]],Tabela24[#All],12,0)</f>
        <v>10.301369863013699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>
        <v>43.5</v>
      </c>
      <c r="E67" s="2">
        <f>Tabela225678910111213[[#This Row],[PRODUZIDAS]]*VLOOKUP(Tabela225678910111213[[#This Row],[SKU]],Tabela24[#All],12,0)</f>
        <v>47.697749999999992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>
        <v>77</v>
      </c>
      <c r="E77" s="2">
        <f>Tabela225678910111213[[#This Row],[PRODUZIDAS]]*VLOOKUP(Tabela225678910111213[[#This Row],[SKU]],Tabela24[#All],12,0)</f>
        <v>84.430499999999981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>
        <v>20.5</v>
      </c>
      <c r="E79" s="2">
        <f>Tabela225678910111213[[#This Row],[PRODUZIDAS]]*VLOOKUP(Tabela225678910111213[[#This Row],[SKU]],Tabela24[#All],12,0)</f>
        <v>22.478249999999996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>
        <v>6.5</v>
      </c>
      <c r="E93" s="2">
        <f>Tabela225678910111213[[#This Row],[PRODUZIDAS]]*VLOOKUP(Tabela225678910111213[[#This Row],[SKU]],Tabela24[#All],12,0)</f>
        <v>7.1272499999999983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>
        <v>38.5</v>
      </c>
      <c r="E110" s="2">
        <f>Tabela225678910111213[[#This Row],[PRODUZIDAS]]*VLOOKUP(Tabela225678910111213[[#This Row],[SKU]],Tabela24[#All],12,0)</f>
        <v>42.149799999999992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>
        <v>13.5</v>
      </c>
      <c r="E146" s="2">
        <f>Tabela225678910111213[[#This Row],[PRODUZIDAS]]*VLOOKUP(Tabela225678910111213[[#This Row],[SKU]],Tabela24[#All],12,0)</f>
        <v>14.786357142857142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>
        <v>2.5</v>
      </c>
      <c r="E204" s="2">
        <f>Tabela225678910111213[[#This Row],[PRODUZIDAS]]*VLOOKUP(Tabela225678910111213[[#This Row],[SKU]],Tabela24[#All],12,0)</f>
        <v>2.2545833333333327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>
        <v>29.5</v>
      </c>
      <c r="E206" s="2">
        <f>Tabela225678910111213[[#This Row],[PRODUZIDAS]]*VLOOKUP(Tabela225678910111213[[#This Row],[SKU]],Tabela24[#All],12,0)</f>
        <v>26.604083333333328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>
        <v>39.5</v>
      </c>
      <c r="E225" s="2">
        <f>Tabela225678910111213[[#This Row],[PRODUZIDAS]]*VLOOKUP(Tabela225678910111213[[#This Row],[SKU]],Tabela24[#All],12,0)</f>
        <v>43.26378571428571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>
        <v>10</v>
      </c>
      <c r="E234" s="2">
        <f>Tabela225678910111213[[#This Row],[PRODUZIDAS]]*VLOOKUP(Tabela225678910111213[[#This Row],[SKU]],Tabela24[#All],12,0)</f>
        <v>10.952857142857141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>
        <v>3</v>
      </c>
      <c r="E317" s="2">
        <f>Tabela225678910111213[[#This Row],[PRODUZIDAS]]*VLOOKUP(Tabela225678910111213[[#This Row],[SKU]],Tabela24[#All],12,0)</f>
        <v>3.0744999999999996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>
        <v>63</v>
      </c>
      <c r="E569" s="2">
        <f>Tabela225678910111213[[#This Row],[PRODUZIDAS]]*VLOOKUP(Tabela225678910111213[[#This Row],[SKU]],Tabela24[#All],12,0)</f>
        <v>56.815499999999986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>
        <v>40</v>
      </c>
      <c r="E628" s="2">
        <f>Tabela225678910111213[[#This Row],[PRODUZIDAS]]*VLOOKUP(Tabela225678910111213[[#This Row],[SKU]],Tabela24[#All],12,0)</f>
        <v>43.791999999999987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1063.6085416234152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>
        <v>8</v>
      </c>
      <c r="E15" s="2">
        <f>Tabela22567891011121314[[#This Row],[PRODUZIDAS]]*VLOOKUP(Tabela22567891011121314[[#This Row],[SKU]],Tabela24[#All],13,0)</f>
        <v>9.8086956521739133</v>
      </c>
    </row>
    <row r="16" spans="2:9" x14ac:dyDescent="0.25">
      <c r="B16" s="3" t="s">
        <v>22</v>
      </c>
      <c r="C16" s="3" t="s">
        <v>23</v>
      </c>
      <c r="D16" s="1">
        <v>285</v>
      </c>
      <c r="E16" s="2">
        <f>Tabela22567891011121314[[#This Row],[PRODUZIDAS]]*VLOOKUP(Tabela22567891011121314[[#This Row],[SKU]],Tabela24[#All],13,0)</f>
        <v>349.43478260869568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>
        <v>8</v>
      </c>
      <c r="E20" s="2">
        <f>Tabela22567891011121314[[#This Row],[PRODUZIDAS]]*VLOOKUP(Tabela22567891011121314[[#This Row],[SKU]],Tabela24[#All],13,0)</f>
        <v>9.8086956521739133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>
        <v>61</v>
      </c>
      <c r="E51" s="2">
        <f>Tabela22567891011121314[[#This Row],[PRODUZIDAS]]*VLOOKUP(Tabela22567891011121314[[#This Row],[SKU]],Tabela24[#All],13,0)</f>
        <v>70.693150684931496</v>
      </c>
    </row>
    <row r="52" spans="2:5" x14ac:dyDescent="0.25">
      <c r="B52" s="3" t="s">
        <v>94</v>
      </c>
      <c r="C52" s="3" t="s">
        <v>95</v>
      </c>
      <c r="D52" s="1">
        <v>25</v>
      </c>
      <c r="E52" s="2">
        <f>Tabela22567891011121314[[#This Row],[PRODUZIDAS]]*VLOOKUP(Tabela22567891011121314[[#This Row],[SKU]],Tabela24[#All],13,0)</f>
        <v>28.972602739726021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>
        <v>4</v>
      </c>
      <c r="E67" s="2">
        <f>Tabela22567891011121314[[#This Row],[PRODUZIDAS]]*VLOOKUP(Tabela22567891011121314[[#This Row],[SKU]],Tabela24[#All],13,0)</f>
        <v>4.6439999999999992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>
        <v>19</v>
      </c>
      <c r="E74" s="2">
        <f>Tabela22567891011121314[[#This Row],[PRODUZIDAS]]*VLOOKUP(Tabela22567891011121314[[#This Row],[SKU]],Tabela24[#All],13,0)</f>
        <v>22.058999999999997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>
        <v>21</v>
      </c>
      <c r="E77" s="2">
        <f>Tabela22567891011121314[[#This Row],[PRODUZIDAS]]*VLOOKUP(Tabela22567891011121314[[#This Row],[SKU]],Tabela24[#All],13,0)</f>
        <v>24.380999999999997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>
        <v>31</v>
      </c>
      <c r="E79" s="2">
        <f>Tabela22567891011121314[[#This Row],[PRODUZIDAS]]*VLOOKUP(Tabela22567891011121314[[#This Row],[SKU]],Tabela24[#All],13,0)</f>
        <v>35.990999999999993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>
        <v>6</v>
      </c>
      <c r="E93" s="2">
        <f>Tabela22567891011121314[[#This Row],[PRODUZIDAS]]*VLOOKUP(Tabela22567891011121314[[#This Row],[SKU]],Tabela24[#All],13,0)</f>
        <v>6.9659999999999993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>
        <v>62</v>
      </c>
      <c r="E108" s="2">
        <f>Tabela22567891011121314[[#This Row],[PRODUZIDAS]]*VLOOKUP(Tabela22567891011121314[[#This Row],[SKU]],Tabela24[#All],13,0)</f>
        <v>71.870399999999989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>
        <v>41</v>
      </c>
      <c r="E110" s="2">
        <f>Tabela22567891011121314[[#This Row],[PRODUZIDAS]]*VLOOKUP(Tabela22567891011121314[[#This Row],[SKU]],Tabela24[#All],13,0)</f>
        <v>47.527199999999993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>
        <v>1</v>
      </c>
      <c r="E132" s="2">
        <f>Tabela22567891011121314[[#This Row],[PRODUZIDAS]]*VLOOKUP(Tabela22567891011121314[[#This Row],[SKU]],Tabela24[#All],13,0)</f>
        <v>1.1594999999999998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>
        <v>9</v>
      </c>
      <c r="E144" s="2">
        <f>Tabela22567891011121314[[#This Row],[PRODUZIDAS]]*VLOOKUP(Tabela22567891011121314[[#This Row],[SKU]],Tabela24[#All],13,0)</f>
        <v>10.437428571428571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>
        <v>12</v>
      </c>
      <c r="E192" s="2">
        <f>Tabela22567891011121314[[#This Row],[PRODUZIDAS]]*VLOOKUP(Tabela22567891011121314[[#This Row],[SKU]],Tabela24[#All],13,0)</f>
        <v>13.910399999999997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>
        <v>20</v>
      </c>
      <c r="E194" s="2">
        <f>Tabela22567891011121314[[#This Row],[PRODUZIDAS]]*VLOOKUP(Tabela22567891011121314[[#This Row],[SKU]],Tabela24[#All],13,0)</f>
        <v>23.183999999999997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>
        <v>29</v>
      </c>
      <c r="E206" s="2">
        <f>Tabela22567891011121314[[#This Row],[PRODUZIDAS]]*VLOOKUP(Tabela22567891011121314[[#This Row],[SKU]],Tabela24[#All],13,0)</f>
        <v>33.625499999999995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>
        <v>5</v>
      </c>
      <c r="E212" s="2">
        <f>Tabela22567891011121314[[#This Row],[PRODUZIDAS]]*VLOOKUP(Tabela22567891011121314[[#This Row],[SKU]],Tabela24[#All],13,0)</f>
        <v>5.7974999999999985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>
        <v>2</v>
      </c>
      <c r="E226" s="2">
        <f>Tabela22567891011121314[[#This Row],[PRODUZIDAS]]*VLOOKUP(Tabela22567891011121314[[#This Row],[SKU]],Tabela24[#All],13,0)</f>
        <v>2.3194285714285714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>
        <v>25</v>
      </c>
      <c r="E233" s="2">
        <f>Tabela22567891011121314[[#This Row],[PRODUZIDAS]]*VLOOKUP(Tabela22567891011121314[[#This Row],[SKU]],Tabela24[#All],13,0)</f>
        <v>28.992857142857144</v>
      </c>
    </row>
    <row r="234" spans="2:5" x14ac:dyDescent="0.25">
      <c r="B234" s="3" t="s">
        <v>458</v>
      </c>
      <c r="C234" s="3" t="s">
        <v>459</v>
      </c>
      <c r="D234" s="1">
        <v>10</v>
      </c>
      <c r="E234" s="2">
        <f>Tabela22567891011121314[[#This Row],[PRODUZIDAS]]*VLOOKUP(Tabela22567891011121314[[#This Row],[SKU]],Tabela24[#All],13,0)</f>
        <v>11.597142857142856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>
        <v>53</v>
      </c>
      <c r="E569" s="2">
        <f>Tabela22567891011121314[[#This Row],[PRODUZIDAS]]*VLOOKUP(Tabela22567891011121314[[#This Row],[SKU]],Tabela24[#All],13,0)</f>
        <v>61.453499999999984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>
        <v>5</v>
      </c>
      <c r="E581" s="2">
        <f>Tabela22567891011121314[[#This Row],[PRODUZIDAS]]*VLOOKUP(Tabela22567891011121314[[#This Row],[SKU]],Tabela24[#All],13,0)</f>
        <v>5.7974999999999985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>
        <v>13</v>
      </c>
      <c r="E593" s="2">
        <f>Tabela22567891011121314[[#This Row],[PRODUZIDAS]]*VLOOKUP(Tabela22567891011121314[[#This Row],[SKU]],Tabela24[#All],13,0)</f>
        <v>15.076285714285714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>
        <v>33</v>
      </c>
      <c r="E628" s="2">
        <f>Tabela22567891011121314[[#This Row],[PRODUZIDAS]]*VLOOKUP(Tabela22567891011121314[[#This Row],[SKU]],Tabela24[#All],13,0)</f>
        <v>38.253599999999992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>
        <v>38</v>
      </c>
      <c r="E630" s="2">
        <f>Tabela22567891011121314[[#This Row],[PRODUZIDAS]]*VLOOKUP(Tabela22567891011121314[[#This Row],[SKU]],Tabela24[#All],13,0)</f>
        <v>44.049599999999991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>
        <v>9</v>
      </c>
      <c r="E634" s="2">
        <f>Tabela22567891011121314[[#This Row],[PRODUZIDAS]]*VLOOKUP(Tabela22567891011121314[[#This Row],[SKU]],Tabela24[#All],13,0)</f>
        <v>10.432799999999999</v>
      </c>
    </row>
    <row r="635" spans="2:5" x14ac:dyDescent="0.25">
      <c r="B635" s="3" t="s">
        <v>1260</v>
      </c>
      <c r="C635" s="3" t="s">
        <v>1261</v>
      </c>
      <c r="D635" s="1">
        <v>32</v>
      </c>
      <c r="E635" s="2">
        <f>Tabela22567891011121314[[#This Row],[PRODUZIDAS]]*VLOOKUP(Tabela22567891011121314[[#This Row],[SKU]],Tabela24[#All],13,0)</f>
        <v>37.094399999999993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>
        <v>33</v>
      </c>
      <c r="E665" s="2">
        <f>Tabela22567891011121314[[#This Row],[PRODUZIDAS]]*VLOOKUP(Tabela22567891011121314[[#This Row],[SKU]],Tabela24[#All],13,0)</f>
        <v>38.270571428571429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236.3574536940923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>
        <v>8</v>
      </c>
      <c r="E15" s="2">
        <f>Tabela2256789101112131415[[#This Row],[PRODUZIDAS]]*VLOOKUP(Tabela2256789101112131415[[#This Row],[SKU]],Tabela24[#All],14,0)</f>
        <v>2.1797101449275362</v>
      </c>
    </row>
    <row r="16" spans="2:9" x14ac:dyDescent="0.25">
      <c r="B16" s="3" t="s">
        <v>22</v>
      </c>
      <c r="C16" s="3" t="s">
        <v>23</v>
      </c>
      <c r="D16" s="1">
        <v>285</v>
      </c>
      <c r="E16" s="2">
        <f>Tabela2256789101112131415[[#This Row],[PRODUZIDAS]]*VLOOKUP(Tabela2256789101112131415[[#This Row],[SKU]],Tabela24[#All],14,0)</f>
        <v>77.652173913043484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>
        <v>8</v>
      </c>
      <c r="E20" s="2">
        <f>Tabela2256789101112131415[[#This Row],[PRODUZIDAS]]*VLOOKUP(Tabela2256789101112131415[[#This Row],[SKU]],Tabela24[#All],14,0)</f>
        <v>2.1797101449275362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>
        <v>61</v>
      </c>
      <c r="E51" s="2">
        <f>Tabela2256789101112131415[[#This Row],[PRODUZIDAS]]*VLOOKUP(Tabela2256789101112131415[[#This Row],[SKU]],Tabela24[#All],14,0)</f>
        <v>15.70958904109589</v>
      </c>
    </row>
    <row r="52" spans="2:5" x14ac:dyDescent="0.25">
      <c r="B52" s="3" t="s">
        <v>94</v>
      </c>
      <c r="C52" s="3" t="s">
        <v>95</v>
      </c>
      <c r="D52" s="1">
        <v>25</v>
      </c>
      <c r="E52" s="2">
        <f>Tabela2256789101112131415[[#This Row],[PRODUZIDAS]]*VLOOKUP(Tabela2256789101112131415[[#This Row],[SKU]],Tabela24[#All],14,0)</f>
        <v>6.4383561643835616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>
        <v>4</v>
      </c>
      <c r="E67" s="2">
        <f>Tabela2256789101112131415[[#This Row],[PRODUZIDAS]]*VLOOKUP(Tabela2256789101112131415[[#This Row],[SKU]],Tabela24[#All],14,0)</f>
        <v>1.032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>
        <v>19</v>
      </c>
      <c r="E74" s="2">
        <f>Tabela2256789101112131415[[#This Row],[PRODUZIDAS]]*VLOOKUP(Tabela2256789101112131415[[#This Row],[SKU]],Tabela24[#All],14,0)</f>
        <v>4.9020000000000001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>
        <v>21</v>
      </c>
      <c r="E77" s="2">
        <f>Tabela2256789101112131415[[#This Row],[PRODUZIDAS]]*VLOOKUP(Tabela2256789101112131415[[#This Row],[SKU]],Tabela24[#All],14,0)</f>
        <v>5.4180000000000001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>
        <v>31</v>
      </c>
      <c r="E79" s="2">
        <f>Tabela2256789101112131415[[#This Row],[PRODUZIDAS]]*VLOOKUP(Tabela2256789101112131415[[#This Row],[SKU]],Tabela24[#All],14,0)</f>
        <v>7.9980000000000002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>
        <v>6</v>
      </c>
      <c r="E93" s="2">
        <f>Tabela2256789101112131415[[#This Row],[PRODUZIDAS]]*VLOOKUP(Tabela2256789101112131415[[#This Row],[SKU]],Tabela24[#All],14,0)</f>
        <v>1.548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>
        <v>62</v>
      </c>
      <c r="E108" s="2">
        <f>Tabela2256789101112131415[[#This Row],[PRODUZIDAS]]*VLOOKUP(Tabela2256789101112131415[[#This Row],[SKU]],Tabela24[#All],14,0)</f>
        <v>15.9712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>
        <v>41</v>
      </c>
      <c r="E110" s="2">
        <f>Tabela2256789101112131415[[#This Row],[PRODUZIDAS]]*VLOOKUP(Tabela2256789101112131415[[#This Row],[SKU]],Tabela24[#All],14,0)</f>
        <v>10.5616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>
        <v>1</v>
      </c>
      <c r="E132" s="2">
        <f>Tabela2256789101112131415[[#This Row],[PRODUZIDAS]]*VLOOKUP(Tabela2256789101112131415[[#This Row],[SKU]],Tabela24[#All],14,0)</f>
        <v>0.25766666666666665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>
        <v>9</v>
      </c>
      <c r="E144" s="2">
        <f>Tabela2256789101112131415[[#This Row],[PRODUZIDAS]]*VLOOKUP(Tabela2256789101112131415[[#This Row],[SKU]],Tabela24[#All],14,0)</f>
        <v>2.3194285714285714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>
        <v>12</v>
      </c>
      <c r="E192" s="2">
        <f>Tabela2256789101112131415[[#This Row],[PRODUZIDAS]]*VLOOKUP(Tabela2256789101112131415[[#This Row],[SKU]],Tabela24[#All],14,0)</f>
        <v>3.0911999999999997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>
        <v>20</v>
      </c>
      <c r="E194" s="2">
        <f>Tabela2256789101112131415[[#This Row],[PRODUZIDAS]]*VLOOKUP(Tabela2256789101112131415[[#This Row],[SKU]],Tabela24[#All],14,0)</f>
        <v>5.1520000000000001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>
        <v>29</v>
      </c>
      <c r="E206" s="2">
        <f>Tabela2256789101112131415[[#This Row],[PRODUZIDAS]]*VLOOKUP(Tabela2256789101112131415[[#This Row],[SKU]],Tabela24[#All],14,0)</f>
        <v>7.4723333333333333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>
        <v>5</v>
      </c>
      <c r="E212" s="2">
        <f>Tabela2256789101112131415[[#This Row],[PRODUZIDAS]]*VLOOKUP(Tabela2256789101112131415[[#This Row],[SKU]],Tabela24[#All],14,0)</f>
        <v>1.2883333333333333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>
        <v>2</v>
      </c>
      <c r="E226" s="2">
        <f>Tabela2256789101112131415[[#This Row],[PRODUZIDAS]]*VLOOKUP(Tabela2256789101112131415[[#This Row],[SKU]],Tabela24[#All],14,0)</f>
        <v>0.51542857142857146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>
        <v>25</v>
      </c>
      <c r="E233" s="2">
        <f>Tabela2256789101112131415[[#This Row],[PRODUZIDAS]]*VLOOKUP(Tabela2256789101112131415[[#This Row],[SKU]],Tabela24[#All],14,0)</f>
        <v>6.4428571428571431</v>
      </c>
    </row>
    <row r="234" spans="2:5" x14ac:dyDescent="0.25">
      <c r="B234" s="3" t="s">
        <v>458</v>
      </c>
      <c r="C234" s="3" t="s">
        <v>459</v>
      </c>
      <c r="D234" s="1">
        <v>10</v>
      </c>
      <c r="E234" s="2">
        <f>Tabela2256789101112131415[[#This Row],[PRODUZIDAS]]*VLOOKUP(Tabela2256789101112131415[[#This Row],[SKU]],Tabela24[#All],14,0)</f>
        <v>2.5771428571428574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>
        <v>53</v>
      </c>
      <c r="E569" s="2">
        <f>Tabela2256789101112131415[[#This Row],[PRODUZIDAS]]*VLOOKUP(Tabela2256789101112131415[[#This Row],[SKU]],Tabela24[#All],14,0)</f>
        <v>13.656333333333333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>
        <v>5</v>
      </c>
      <c r="E581" s="2">
        <f>Tabela2256789101112131415[[#This Row],[PRODUZIDAS]]*VLOOKUP(Tabela2256789101112131415[[#This Row],[SKU]],Tabela24[#All],14,0)</f>
        <v>1.2883333333333333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>
        <v>13</v>
      </c>
      <c r="E593" s="2">
        <f>Tabela2256789101112131415[[#This Row],[PRODUZIDAS]]*VLOOKUP(Tabela2256789101112131415[[#This Row],[SKU]],Tabela24[#All],14,0)</f>
        <v>3.3502857142857145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>
        <v>33</v>
      </c>
      <c r="E628" s="2">
        <f>Tabela2256789101112131415[[#This Row],[PRODUZIDAS]]*VLOOKUP(Tabela2256789101112131415[[#This Row],[SKU]],Tabela24[#All],14,0)</f>
        <v>8.5007999999999999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>
        <v>38</v>
      </c>
      <c r="E630" s="2">
        <f>Tabela2256789101112131415[[#This Row],[PRODUZIDAS]]*VLOOKUP(Tabela2256789101112131415[[#This Row],[SKU]],Tabela24[#All],14,0)</f>
        <v>9.7888000000000002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>
        <v>9</v>
      </c>
      <c r="E634" s="2">
        <f>Tabela2256789101112131415[[#This Row],[PRODUZIDAS]]*VLOOKUP(Tabela2256789101112131415[[#This Row],[SKU]],Tabela24[#All],14,0)</f>
        <v>2.3184</v>
      </c>
    </row>
    <row r="635" spans="2:5" x14ac:dyDescent="0.25">
      <c r="B635" s="3" t="s">
        <v>1260</v>
      </c>
      <c r="C635" s="3" t="s">
        <v>1261</v>
      </c>
      <c r="D635" s="1">
        <v>32</v>
      </c>
      <c r="E635" s="2">
        <f>Tabela2256789101112131415[[#This Row],[PRODUZIDAS]]*VLOOKUP(Tabela2256789101112131415[[#This Row],[SKU]],Tabela24[#All],14,0)</f>
        <v>8.2431999999999999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>
        <v>33</v>
      </c>
      <c r="E665" s="2">
        <f>Tabela2256789101112131415[[#This Row],[PRODUZIDAS]]*VLOOKUP(Tabela2256789101112131415[[#This Row],[SKU]],Tabela24[#All],14,0)</f>
        <v>8.5045714285714293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2025-06-23T11:41:07Z</dcterms:modified>
</cp:coreProperties>
</file>