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FE0E28B6-54BE-4DA6-BB35-99D9C5E6CD3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<sst xmlns="http://schemas.openxmlformats.org/spreadsheetml/2006/main" count="26032" uniqueCount="1899">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</sst>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45820</v>
      </c>
      <c r="C2" s="31"/>
      <c r="D2" s="33">
        <f>SUM(Tabela15[VALOR])</f>
        <v>5759.3399627044182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626.82776484984788</v>
      </c>
      <c r="D7" s="26"/>
      <c r="E7" s="26">
        <f>Tabela15[[#This Row],[VALOR]]-Tabela15[[#This Row],[Custo Setor]]</f>
        <v>626.82776484984788</v>
      </c>
    </row>
    <row r="8" spans="2:5" x14ac:dyDescent="0.25">
      <c r="B8" t="s">
        <v>1883</v>
      </c>
      <c r="C8" s="21">
        <f t="array" ref="C8">'2 - CORTE VOIL'!G4</f>
        <v>177.04904285714284</v>
      </c>
      <c r="D8" s="26"/>
      <c r="E8" s="26">
        <f>Tabela15[[#This Row],[VALOR]]-Tabela15[[#This Row],[Custo Setor]]</f>
        <v>177.04904285714284</v>
      </c>
    </row>
    <row r="9" spans="2:5" x14ac:dyDescent="0.25">
      <c r="B9" t="s">
        <v>1885</v>
      </c>
      <c r="C9" s="21">
        <f t="array" ref="C9">'3 - BAINHA CONTINUA'!G4</f>
        <v>58.452159999999999</v>
      </c>
      <c r="D9" s="26"/>
      <c r="E9" s="26">
        <f>Tabela15[[#This Row],[VALOR]]-Tabela15[[#This Row],[Custo Setor]]</f>
        <v>58.452159999999999</v>
      </c>
    </row>
    <row r="10" spans="2:5" x14ac:dyDescent="0.25">
      <c r="B10" t="s">
        <v>1884</v>
      </c>
      <c r="C10" s="21">
        <f t="array" ref="C10">'4 - BARRADO'!G4</f>
        <v>523.55260208531308</v>
      </c>
      <c r="D10" s="26"/>
      <c r="E10" s="26">
        <f>Tabela15[[#This Row],[VALOR]]-Tabela15[[#This Row],[Custo Setor]]</f>
        <v>523.55260208531308</v>
      </c>
    </row>
    <row r="11" spans="2:5" x14ac:dyDescent="0.25">
      <c r="B11" t="s">
        <v>1886</v>
      </c>
      <c r="C11" s="21">
        <f t="array" ref="C11">'5 - EMENDA'!G4</f>
        <v>3.2225000000000001</v>
      </c>
      <c r="D11" s="26"/>
      <c r="E11" s="26">
        <f>Tabela15[[#This Row],[VALOR]]-Tabela15[[#This Row],[Custo Setor]]</f>
        <v>3.2225000000000001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628.9893677188802</v>
      </c>
      <c r="D13" s="26"/>
      <c r="E13" s="26">
        <f>Tabela15[[#This Row],[VALOR]]-Tabela15[[#This Row],[Custo Setor]]</f>
        <v>628.9893677188802</v>
      </c>
    </row>
    <row r="14" spans="2:5" x14ac:dyDescent="0.25">
      <c r="B14" t="s">
        <v>1889</v>
      </c>
      <c r="C14" s="21">
        <f>'8 - ACABAMENTO'!G4</f>
        <v>741.31254407243534</v>
      </c>
      <c r="D14" s="26"/>
      <c r="E14" s="26">
        <f>Tabela15[[#This Row],[VALOR]]-Tabela15[[#This Row],[Custo Setor]]</f>
        <v>741.31254407243534</v>
      </c>
    </row>
    <row r="15" spans="2:5" x14ac:dyDescent="0.25">
      <c r="B15" t="s">
        <v>1890</v>
      </c>
      <c r="C15" s="21">
        <f t="array" ref="C15">'9 - FURO'!G4</f>
        <v>651.72739220397909</v>
      </c>
      <c r="D15" s="26"/>
      <c r="E15" s="26">
        <f>Tabela15[[#This Row],[VALOR]]-Tabela15[[#This Row],[Custo Setor]]</f>
        <v>651.72739220397909</v>
      </c>
    </row>
    <row r="16" spans="2:5" x14ac:dyDescent="0.25">
      <c r="B16" t="s">
        <v>1891</v>
      </c>
      <c r="C16" s="21">
        <f t="array" ref="C16">'10 - ILHOS'!G4</f>
        <v>981.06721510587874</v>
      </c>
      <c r="D16" s="26"/>
      <c r="E16" s="26">
        <f>Tabela15[[#This Row],[VALOR]]-Tabela15[[#This Row],[Custo Setor]]</f>
        <v>981.06721510587874</v>
      </c>
    </row>
    <row r="17" spans="2:5" x14ac:dyDescent="0.25">
      <c r="B17" t="s">
        <v>1892</v>
      </c>
      <c r="C17" s="21">
        <f t="array" ref="C17">'11 - DOBRA'!G4</f>
        <v>1118.5685785725884</v>
      </c>
      <c r="D17" s="26"/>
      <c r="E17" s="26">
        <f>Tabela15[[#This Row],[VALOR]]-Tabela15[[#This Row],[Custo Setor]]</f>
        <v>1118.5685785725884</v>
      </c>
    </row>
    <row r="18" spans="2:5" x14ac:dyDescent="0.25">
      <c r="B18" t="s">
        <v>1893</v>
      </c>
      <c r="C18" s="21">
        <f t="array" ref="C18">'12 - EMBALAGEM'!G4</f>
        <v>248.57079523835304</v>
      </c>
      <c r="D18" s="26"/>
      <c r="E18" s="26">
        <f>Tabela15[[#This Row],[VALOR]]-Tabela15[[#This Row],[Custo Setor]]</f>
        <v>248.57079523835304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5759.3399627044182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69" workbookViewId="0">
      <selection activeCell="D183" sqref="D18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626.82776484984788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1000</v>
      </c>
      <c r="E10" s="2">
        <f>Tabela2[[#This Row],[PRODUZIDAS]]*VLOOKUP(Tabela2[[#This Row],[SKU]],Tabela24[#All],3,0)</f>
        <v>476.81159420289856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>
        <v>43</v>
      </c>
      <c r="E47" s="2">
        <f>Tabela2[[#This Row],[PRODUZIDAS]]*VLOOKUP(Tabela2[[#This Row],[SKU]],Tabela24[#All],3,0)</f>
        <v>11.627671232876711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>
        <v>1</v>
      </c>
      <c r="E53" s="2">
        <f>Tabela2[[#This Row],[PRODUZIDAS]]*VLOOKUP(Tabela2[[#This Row],[SKU]],Tabela24[#All],3,0)</f>
        <v>0.27041095890410954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5</v>
      </c>
      <c r="E61" s="2">
        <f>Tabela2[[#This Row],[PRODUZIDAS]]*VLOOKUP(Tabela2[[#This Row],[SKU]],Tabela24[#All],3,0)</f>
        <v>1.3520547945205477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>
        <v>5</v>
      </c>
      <c r="E115" s="2">
        <f>Tabela2[[#This Row],[PRODUZIDAS]]*VLOOKUP(Tabela2[[#This Row],[SKU]],Tabela24[#All],3,0)</f>
        <v>0.77279999999999993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>
        <v>113</v>
      </c>
      <c r="E132" s="2">
        <f>Tabela2[[#This Row],[PRODUZIDAS]]*VLOOKUP(Tabela2[[#This Row],[SKU]],Tabela24[#All],3,0)</f>
        <v>36.395416666666669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>
        <v>10</v>
      </c>
      <c r="E134" s="2">
        <f>Tabela2[[#This Row],[PRODUZIDAS]]*VLOOKUP(Tabela2[[#This Row],[SKU]],Tabela24[#All],3,0)</f>
        <v>3.2208333333333332</v>
      </c>
    </row>
    <row r="135" spans="2:5" x14ac:dyDescent="0.25">
      <c r="B135" s="3" t="s">
        <v>260</v>
      </c>
      <c r="C135" s="3" t="s">
        <v>261</v>
      </c>
      <c r="D135" s="1">
        <v>11</v>
      </c>
      <c r="E135" s="2">
        <f>Tabela2[[#This Row],[PRODUZIDAS]]*VLOOKUP(Tabela2[[#This Row],[SKU]],Tabela24[#All],3,0)</f>
        <v>3.5429166666666667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>
        <v>5</v>
      </c>
      <c r="E151" s="2">
        <f>Tabela2[[#This Row],[PRODUZIDAS]]*VLOOKUP(Tabela2[[#This Row],[SKU]],Tabela24[#All],3,0)</f>
        <v>1.6107142857142858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>
        <v>18</v>
      </c>
      <c r="E156" s="2">
        <f>Tabela2[[#This Row],[PRODUZIDAS]]*VLOOKUP(Tabela2[[#This Row],[SKU]],Tabela24[#All],3,0)</f>
        <v>5.7985714285714289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>
        <v>49</v>
      </c>
      <c r="E162" s="2">
        <f>Tabela2[[#This Row],[PRODUZIDAS]]*VLOOKUP(Tabela2[[#This Row],[SKU]],Tabela24[#All],3,0)</f>
        <v>15.785000000000002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>
        <v>5</v>
      </c>
      <c r="E164" s="2">
        <f>Tabela2[[#This Row],[PRODUZIDAS]]*VLOOKUP(Tabela2[[#This Row],[SKU]],Tabela24[#All],3,0)</f>
        <v>1.6107142857142858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>
        <v>40</v>
      </c>
      <c r="E182" s="2">
        <f>Tabela2[[#This Row],[PRODUZIDAS]]*VLOOKUP(Tabela2[[#This Row],[SKU]],Tabela24[#All],3,0)</f>
        <v>15.468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Tabela2[[#This Row],[PRODUZIDAS]]*VLOOKUP(Tabela2[[#This Row],[SKU]],Tabela24[#All],3,0)</f>
        <v>3.2208333333333332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>
        <v>25</v>
      </c>
      <c r="E214" s="2">
        <f>Tabela2[[#This Row],[PRODUZIDAS]]*VLOOKUP(Tabela2[[#This Row],[SKU]],Tabela24[#All],3,0)</f>
        <v>8.0520833333333339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>
        <v>3</v>
      </c>
      <c r="E216" s="2">
        <f>Tabela2[[#This Row],[PRODUZIDAS]]*VLOOKUP(Tabela2[[#This Row],[SKU]],Tabela24[#All],3,0)</f>
        <v>0.96625000000000005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>
        <v>3</v>
      </c>
      <c r="E238" s="2">
        <f>Tabela2[[#This Row],[PRODUZIDAS]]*VLOOKUP(Tabela2[[#This Row],[SKU]],Tabela24[#All],3,0)</f>
        <v>0.96642857142857153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>
        <v>12</v>
      </c>
      <c r="E247" s="2">
        <f>Tabela2[[#This Row],[PRODUZIDAS]]*VLOOKUP(Tabela2[[#This Row],[SKU]],Tabela24[#All],3,0)</f>
        <v>3.8657142857142861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>
        <v>10</v>
      </c>
      <c r="E249" s="2">
        <f>Tabela2[[#This Row],[PRODUZIDAS]]*VLOOKUP(Tabela2[[#This Row],[SKU]],Tabela24[#All],3,0)</f>
        <v>3.2214285714285715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>
        <v>17</v>
      </c>
      <c r="E255" s="2">
        <f>Tabela2[[#This Row],[PRODUZIDAS]]*VLOOKUP(Tabela2[[#This Row],[SKU]],Tabela24[#All],3,0)</f>
        <v>5.4764285714285723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>
        <v>1</v>
      </c>
      <c r="E258" s="2">
        <f>Tabela2[[#This Row],[PRODUZIDAS]]*VLOOKUP(Tabela2[[#This Row],[SKU]],Tabela24[#All],3,0)</f>
        <v>0.37726829268292689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Tabela2[[#This Row],[PRODUZIDAS]]*VLOOKUP(Tabela2[[#This Row],[SKU]],Tabela24[#All],3,0)</f>
        <v>0.81818181818181801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>
        <v>3</v>
      </c>
      <c r="E296" s="2">
        <f>Tabela2[[#This Row],[PRODUZIDAS]]*VLOOKUP(Tabela2[[#This Row],[SKU]],Tabela24[#All],3,0)</f>
        <v>2.4545454545454541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Tabela2[[#This Row],[PRODUZIDAS]]*VLOOKUP(Tabela2[[#This Row],[SKU]],Tabela24[#All],3,0)</f>
        <v>6.3066666666666666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>
        <v>10</v>
      </c>
      <c r="E328" s="2">
        <f>Tabela2[[#This Row],[PRODUZIDAS]]*VLOOKUP(Tabela2[[#This Row],[SKU]],Tabela24[#All],3,0)</f>
        <v>11.036666666666665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>
        <v>10</v>
      </c>
      <c r="E666" s="2">
        <f>Tabela2[[#This Row],[PRODUZIDAS]]*VLOOKUP(Tabela2[[#This Row],[SKU]],Tabela24[#All],3,0)</f>
        <v>3.2214285714285715</v>
      </c>
    </row>
    <row r="667" spans="2:5" x14ac:dyDescent="0.25">
      <c r="B667" s="3" t="s">
        <v>1324</v>
      </c>
      <c r="C667" s="3" t="s">
        <v>1325</v>
      </c>
      <c r="D667" s="1">
        <v>1</v>
      </c>
      <c r="E667" s="2">
        <f>Tabela2[[#This Row],[PRODUZIDAS]]*VLOOKUP(Tabela2[[#This Row],[SKU]],Tabela24[#All],3,0)</f>
        <v>0.32214285714285718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>
        <v>7</v>
      </c>
      <c r="E669" s="2">
        <f>Tabela2[[#This Row],[PRODUZIDAS]]*VLOOKUP(Tabela2[[#This Row],[SKU]],Tabela24[#All],3,0)</f>
        <v>2.2550000000000003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41" workbookViewId="0">
      <selection activeCell="D257" sqref="D25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177.04904285714284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>
        <v>15</v>
      </c>
      <c r="E174" s="2">
        <f>Tabela225[[#This Row],[PRODUZIDAS]]*VLOOKUP(Tabela225[[#This Row],[SKU]],Tabela24[#All],4,0)</f>
        <v>22.22785714285714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>
        <v>41.5</v>
      </c>
      <c r="E224" s="2">
        <f>Tabela225[[#This Row],[PRODUZIDAS]]*VLOOKUP(Tabela225[[#This Row],[SKU]],Tabela24[#All],4,0)</f>
        <v>38.495399999999997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>
        <v>13.5</v>
      </c>
      <c r="E238" s="2">
        <f>Tabela225[[#This Row],[PRODUZIDAS]]*VLOOKUP(Tabela225[[#This Row],[SKU]],Tabela24[#All],4,0)</f>
        <v>20.005071428571426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>
        <v>11.5</v>
      </c>
      <c r="E245" s="2">
        <f>Tabela225[[#This Row],[PRODUZIDAS]]*VLOOKUP(Tabela225[[#This Row],[SKU]],Tabela24[#All],4,0)</f>
        <v>17.041357142857141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>
        <v>42.5</v>
      </c>
      <c r="E255" s="2">
        <f>Tabela225[[#This Row],[PRODUZIDAS]]*VLOOKUP(Tabela225[[#This Row],[SKU]],Tabela24[#All],4,0)</f>
        <v>62.978928571428568</v>
      </c>
    </row>
    <row r="256" spans="2:5" x14ac:dyDescent="0.25">
      <c r="B256" s="3" t="s">
        <v>502</v>
      </c>
      <c r="C256" s="3" t="s">
        <v>503</v>
      </c>
      <c r="D256" s="1">
        <v>11</v>
      </c>
      <c r="E256" s="2">
        <f>Tabela225[[#This Row],[PRODUZIDAS]]*VLOOKUP(Tabela225[[#This Row],[SKU]],Tabela24[#All],4,0)</f>
        <v>16.300428571428569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69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58.452159999999999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270.89999999999998</v>
      </c>
      <c r="E194" s="2">
        <f>Tabela2256[[#This Row],[PRODUZIDAS]]*VLOOKUP(Tabela2256[[#This Row],[SKU]],Tabela24[#All],5,0)</f>
        <v>34.891919999999999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52.24</v>
      </c>
      <c r="E225" s="2">
        <f>Tabela2256[[#This Row],[PRODUZIDAS]]*VLOOKUP(Tabela2256[[#This Row],[SKU]],Tabela24[#All],5,0)</f>
        <v>23.56024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905" workbookViewId="0">
      <selection activeCell="D922" sqref="D92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523.55260208531308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88</v>
      </c>
      <c r="E123" s="2">
        <f>Tabela22567[[#This Row],[PRODUZIDAS]]*VLOOKUP(Tabela22567[[#This Row],[SKU]],Tabela24[#All],6,0)</f>
        <v>113.37333333333333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42.5</v>
      </c>
      <c r="E132" s="2">
        <f>Tabela22567[[#This Row],[PRODUZIDAS]]*VLOOKUP(Tabela22567[[#This Row],[SKU]],Tabela24[#All],6,0)</f>
        <v>54.75416666666667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60</v>
      </c>
      <c r="E144" s="2">
        <f>Tabela22567[[#This Row],[PRODUZIDAS]]*VLOOKUP(Tabela22567[[#This Row],[SKU]],Tabela24[#All],6,0)</f>
        <v>77.314285714285717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>
        <v>30</v>
      </c>
      <c r="E180" s="2">
        <f>Tabela22567[[#This Row],[PRODUZIDAS]]*VLOOKUP(Tabela22567[[#This Row],[SKU]],Tabela24[#All],6,0)</f>
        <v>42.537000000000006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Tabela22567[[#This Row],[PRODUZIDAS]]*VLOOKUP(Tabela22567[[#This Row],[SKU]],Tabela24[#All],6,0)</f>
        <v>57.959999999999987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15.5</v>
      </c>
      <c r="E230" s="2">
        <f>Tabela22567[[#This Row],[PRODUZIDAS]]*VLOOKUP(Tabela22567[[#This Row],[SKU]],Tabela24[#All],6,0)</f>
        <v>19.972857142857144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>
        <v>19.5</v>
      </c>
      <c r="E233" s="2">
        <f>Tabela22567[[#This Row],[PRODUZIDAS]]*VLOOKUP(Tabela22567[[#This Row],[SKU]],Tabela24[#All],6,0)</f>
        <v>25.127142857142861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>
        <v>23.5</v>
      </c>
      <c r="E258" s="2">
        <f>Tabela22567[[#This Row],[PRODUZIDAS]]*VLOOKUP(Tabela22567[[#This Row],[SKU]],Tabela24[#All],6,0)</f>
        <v>32.507951219512201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4</v>
      </c>
      <c r="E293" s="2">
        <f>Tabela22567[[#This Row],[PRODUZIDAS]]*VLOOKUP(Tabela22567[[#This Row],[SKU]],Tabela24[#All],6,0)</f>
        <v>6.8181818181818175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0.5</v>
      </c>
      <c r="E317" s="2">
        <f>Tabela22567[[#This Row],[PRODUZIDAS]]*VLOOKUP(Tabela22567[[#This Row],[SKU]],Tabela24[#All],6,0)</f>
        <v>0.9854166666666665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5</v>
      </c>
      <c r="E320" s="2">
        <f>Tabela22567[[#This Row],[PRODUZIDAS]]*VLOOKUP(Tabela22567[[#This Row],[SKU]],Tabela24[#All],6,0)</f>
        <v>9.8541666666666643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>
        <v>5</v>
      </c>
      <c r="E344" s="2">
        <f>Tabela22567[[#This Row],[PRODUZIDAS]]*VLOOKUP(Tabela22567[[#This Row],[SKU]],Tabela24[#All],6,0)</f>
        <v>8.5624999999999982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>
        <v>7</v>
      </c>
      <c r="E914" s="2">
        <f>Tabela22567[[#This Row],[PRODUZIDAS]]*VLOOKUP(Tabela22567[[#This Row],[SKU]],Tabela24[#All],6,0)</f>
        <v>25.824960000000001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>
        <v>13</v>
      </c>
      <c r="E921" s="2">
        <f>Tabela22567[[#This Row],[PRODUZIDAS]]*VLOOKUP(Tabela22567[[#This Row],[SKU]],Tabela24[#All],6,0)</f>
        <v>47.960639999999998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61" workbookViewId="0">
      <selection activeCell="D180" sqref="D18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3.2225000000000001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Tabela225678[[#This Row],[PRODUZIDAS]]*VLOOKUP(Tabela225678[[#This Row],[SKU]],Tabela24[#All],7,0)</f>
        <v>3.2225000000000001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1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628.9893677188802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630</v>
      </c>
      <c r="E11" s="2">
        <f>Tabela225678910[[#This Row],[PRODUZIDAS]]*VLOOKUP(Tabela225678910[[#This Row],[SKU]],Tabela24[#All],9,0)</f>
        <v>257.47826086956519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>
        <v>210</v>
      </c>
      <c r="E25" s="2">
        <f>Tabela225678910[[#This Row],[PRODUZIDAS]]*VLOOKUP(Tabela225678910[[#This Row],[SKU]],Tabela24[#All],9,0)</f>
        <v>108.16438356164383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>
        <v>43.5</v>
      </c>
      <c r="E47" s="2">
        <f>Tabela225678910[[#This Row],[PRODUZIDAS]]*VLOOKUP(Tabela225678910[[#This Row],[SKU]],Tabela24[#All],9,0)</f>
        <v>29.127123287671235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45</v>
      </c>
      <c r="E74" s="2">
        <f>Tabela225678910[[#This Row],[PRODUZIDAS]]*VLOOKUP(Tabela225678910[[#This Row],[SKU]],Tabela24[#All],9,0)</f>
        <v>33.088499999999996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2</v>
      </c>
      <c r="E77" s="2">
        <f>Tabela225678910[[#This Row],[PRODUZIDAS]]*VLOOKUP(Tabela225678910[[#This Row],[SKU]],Tabela24[#All],9,0)</f>
        <v>1.4705999999999997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>
        <v>35</v>
      </c>
      <c r="E94" s="2">
        <f>Tabela225678910[[#This Row],[PRODUZIDAS]]*VLOOKUP(Tabela225678910[[#This Row],[SKU]],Tabela24[#All],9,0)</f>
        <v>25.735499999999995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125</v>
      </c>
      <c r="E205" s="2">
        <f>Tabela225678910[[#This Row],[PRODUZIDAS]]*VLOOKUP(Tabela225678910[[#This Row],[SKU]],Tabela24[#All],9,0)</f>
        <v>120.78124999999999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55</v>
      </c>
      <c r="E638" s="2">
        <f>Tabela225678910[[#This Row],[PRODUZIDAS]]*VLOOKUP(Tabela225678910[[#This Row],[SKU]],Tabela24[#All],9,0)</f>
        <v>53.143749999999997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5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741.31254407243534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176</v>
      </c>
      <c r="E10" s="2">
        <f>Tabela22567891011[[#This Row],[PRODUZIDAS]]*VLOOKUP(Tabela22567891011[[#This Row],[SKU]],Tabela24[#All],10,0)</f>
        <v>71.930434782608685</v>
      </c>
    </row>
    <row r="11" spans="2:9" x14ac:dyDescent="0.25">
      <c r="B11" s="3" t="s">
        <v>12</v>
      </c>
      <c r="C11" s="3" t="s">
        <v>13</v>
      </c>
      <c r="D11" s="1">
        <v>385</v>
      </c>
      <c r="E11" s="2">
        <f>Tabela22567891011[[#This Row],[PRODUZIDAS]]*VLOOKUP(Tabela22567891011[[#This Row],[SKU]],Tabela24[#All],10,0)</f>
        <v>157.3478260869565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95.5</v>
      </c>
      <c r="E24" s="2">
        <f>Tabela22567891011[[#This Row],[PRODUZIDAS]]*VLOOKUP(Tabela22567891011[[#This Row],[SKU]],Tabela24[#All],10,0)</f>
        <v>61.486301369863014</v>
      </c>
    </row>
    <row r="25" spans="2:5" x14ac:dyDescent="0.25">
      <c r="B25" s="3" t="s">
        <v>40</v>
      </c>
      <c r="C25" s="3" t="s">
        <v>41</v>
      </c>
      <c r="D25" s="1">
        <v>100</v>
      </c>
      <c r="E25" s="2">
        <f>Tabela22567891011[[#This Row],[PRODUZIDAS]]*VLOOKUP(Tabela22567891011[[#This Row],[SKU]],Tabela24[#All],10,0)</f>
        <v>64.38356164383562</v>
      </c>
    </row>
    <row r="26" spans="2:5" x14ac:dyDescent="0.25">
      <c r="B26" s="3" t="s">
        <v>42</v>
      </c>
      <c r="C26" s="3" t="s">
        <v>43</v>
      </c>
      <c r="D26" s="1">
        <v>49</v>
      </c>
      <c r="E26" s="2">
        <f>Tabela22567891011[[#This Row],[PRODUZIDAS]]*VLOOKUP(Tabela22567891011[[#This Row],[SKU]],Tabela24[#All],10,0)</f>
        <v>31.547945205479454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17</v>
      </c>
      <c r="E40" s="2">
        <f>Tabela22567891011[[#This Row],[PRODUZIDAS]]*VLOOKUP(Tabela22567891011[[#This Row],[SKU]],Tabela24[#All],10,0)</f>
        <v>12.47753424657534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>
        <v>43.5</v>
      </c>
      <c r="E47" s="2">
        <f>Tabela22567891011[[#This Row],[PRODUZIDAS]]*VLOOKUP(Tabela22567891011[[#This Row],[SKU]],Tabela24[#All],10,0)</f>
        <v>31.927808219178075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>
        <v>50</v>
      </c>
      <c r="E65" s="2">
        <f>Tabela22567891011[[#This Row],[PRODUZIDAS]]*VLOOKUP(Tabela22567891011[[#This Row],[SKU]],Tabela24[#All],10,0)</f>
        <v>36.698630136986296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102</v>
      </c>
      <c r="E111" s="2">
        <f>Tabela22567891011[[#This Row],[PRODUZIDAS]]*VLOOKUP(Tabela22567891011[[#This Row],[SKU]],Tabela24[#All],10,0)</f>
        <v>65.688000000000002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49.5</v>
      </c>
      <c r="E120" s="2">
        <f>Tabela22567891011[[#This Row],[PRODUZIDAS]]*VLOOKUP(Tabela22567891011[[#This Row],[SKU]],Tabela24[#All],10,0)</f>
        <v>44.64074999999999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26</v>
      </c>
      <c r="E123" s="2">
        <f>Tabela22567891011[[#This Row],[PRODUZIDAS]]*VLOOKUP(Tabela22567891011[[#This Row],[SKU]],Tabela24[#All],10,0)</f>
        <v>23.447666666666663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>
        <v>1</v>
      </c>
      <c r="E180" s="2">
        <f>Tabela22567891011[[#This Row],[PRODUZIDAS]]*VLOOKUP(Tabela22567891011[[#This Row],[SKU]],Tabela24[#All],10,0)</f>
        <v>1.5468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72.5</v>
      </c>
      <c r="E231" s="2">
        <f>Tabela22567891011[[#This Row],[PRODUZIDAS]]*VLOOKUP(Tabela22567891011[[#This Row],[SKU]],Tabela24[#All],10,0)</f>
        <v>84.079285714285717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Tabela22567891011[[#This Row],[PRODUZIDAS]]*VLOOKUP(Tabela22567891011[[#This Row],[SKU]],Tabela24[#All],10,0)</f>
        <v>54.109999999999992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33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651.72739220397909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314</v>
      </c>
      <c r="E10" s="2">
        <f>Tabela2256789101112[[#This Row],[PRODUZIDAS]]*VLOOKUP(Tabela2256789101112[[#This Row],[SKU]],Tabela24[#All],11,0)</f>
        <v>235.27246376811593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>
        <v>15</v>
      </c>
      <c r="E12" s="2">
        <f>Tabela2256789101112[[#This Row],[PRODUZIDAS]]*VLOOKUP(Tabela2256789101112[[#This Row],[SKU]],Tabela24[#All],11,0)</f>
        <v>11.239130434782608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1</v>
      </c>
      <c r="E19" s="2">
        <f>Tabela2256789101112[[#This Row],[PRODUZIDAS]]*VLOOKUP(Tabela2256789101112[[#This Row],[SKU]],Tabela24[#All],11,0)</f>
        <v>0.74927536231884051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19.5</v>
      </c>
      <c r="E38" s="2">
        <f>Tabela2256789101112[[#This Row],[PRODUZIDAS]]*VLOOKUP(Tabela2256789101112[[#This Row],[SKU]],Tabela24[#All],11,0)</f>
        <v>11.299315068493149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17</v>
      </c>
      <c r="E40" s="2">
        <f>Tabela2256789101112[[#This Row],[PRODUZIDAS]]*VLOOKUP(Tabela2256789101112[[#This Row],[SKU]],Tabela24[#All],11,0)</f>
        <v>9.8506849315068479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>
        <v>43.5</v>
      </c>
      <c r="E47" s="2">
        <f>Tabela2256789101112[[#This Row],[PRODUZIDAS]]*VLOOKUP(Tabela2256789101112[[#This Row],[SKU]],Tabela24[#All],11,0)</f>
        <v>25.206164383561639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3</v>
      </c>
      <c r="E69" s="2">
        <f>Tabela2256789101112[[#This Row],[PRODUZIDAS]]*VLOOKUP(Tabela2256789101112[[#This Row],[SKU]],Tabela24[#All],11,0)</f>
        <v>2.5154999999999998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>
        <v>22</v>
      </c>
      <c r="E89" s="2">
        <f>Tabela2256789101112[[#This Row],[PRODUZIDAS]]*VLOOKUP(Tabela2256789101112[[#This Row],[SKU]],Tabela24[#All],11,0)</f>
        <v>18.446999999999999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13.5</v>
      </c>
      <c r="E108" s="2">
        <f>Tabela2256789101112[[#This Row],[PRODUZIDAS]]*VLOOKUP(Tabela2256789101112[[#This Row],[SKU]],Tabela24[#All],11,0)</f>
        <v>8.8678799999999995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0.5</v>
      </c>
      <c r="E110" s="2">
        <f>Tabela2256789101112[[#This Row],[PRODUZIDAS]]*VLOOKUP(Tabela2256789101112[[#This Row],[SKU]],Tabela24[#All],11,0)</f>
        <v>0.32844000000000001</v>
      </c>
    </row>
    <row r="111" spans="2:5" x14ac:dyDescent="0.25">
      <c r="B111" s="3" t="s">
        <v>212</v>
      </c>
      <c r="C111" s="3" t="s">
        <v>213</v>
      </c>
      <c r="D111" s="1">
        <v>8.5</v>
      </c>
      <c r="E111" s="2">
        <f>Tabela2256789101112[[#This Row],[PRODUZIDAS]]*VLOOKUP(Tabela2256789101112[[#This Row],[SKU]],Tabela24[#All],11,0)</f>
        <v>5.5834799999999998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>
        <v>0.5</v>
      </c>
      <c r="E113" s="2">
        <f>Tabela2256789101112[[#This Row],[PRODUZIDAS]]*VLOOKUP(Tabela2256789101112[[#This Row],[SKU]],Tabela24[#All],11,0)</f>
        <v>0.32844000000000001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10</v>
      </c>
      <c r="E116" s="2">
        <f>Tabela2256789101112[[#This Row],[PRODUZIDAS]]*VLOOKUP(Tabela2256789101112[[#This Row],[SKU]],Tabela24[#All],11,0)</f>
        <v>6.5688000000000004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0.5</v>
      </c>
      <c r="E122" s="2">
        <f>Tabela2256789101112[[#This Row],[PRODUZIDAS]]*VLOOKUP(Tabela2256789101112[[#This Row],[SKU]],Tabela24[#All],11,0)</f>
        <v>0.35429166666666662</v>
      </c>
    </row>
    <row r="123" spans="2:5" x14ac:dyDescent="0.25">
      <c r="B123" s="3" t="s">
        <v>236</v>
      </c>
      <c r="C123" s="3" t="s">
        <v>237</v>
      </c>
      <c r="D123" s="1">
        <v>58</v>
      </c>
      <c r="E123" s="2">
        <f>Tabela2256789101112[[#This Row],[PRODUZIDAS]]*VLOOKUP(Tabela2256789101112[[#This Row],[SKU]],Tabela24[#All],11,0)</f>
        <v>41.097833333333327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>
        <v>0.5</v>
      </c>
      <c r="E149" s="2">
        <f>Tabela2256789101112[[#This Row],[PRODUZIDAS]]*VLOOKUP(Tabela2256789101112[[#This Row],[SKU]],Tabela24[#All],11,0)</f>
        <v>0.38657142857142857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1.5</v>
      </c>
      <c r="E192" s="2">
        <f>Tabela2256789101112[[#This Row],[PRODUZIDAS]]*VLOOKUP(Tabela2256789101112[[#This Row],[SKU]],Tabela24[#All],11,0)</f>
        <v>0.98531999999999997</v>
      </c>
    </row>
    <row r="193" spans="2:5" x14ac:dyDescent="0.25">
      <c r="B193" s="3" t="s">
        <v>376</v>
      </c>
      <c r="C193" s="3" t="s">
        <v>377</v>
      </c>
      <c r="D193" s="1">
        <v>2.5</v>
      </c>
      <c r="E193" s="2">
        <f>Tabela2256789101112[[#This Row],[PRODUZIDAS]]*VLOOKUP(Tabela2256789101112[[#This Row],[SKU]],Tabela24[#All],11,0)</f>
        <v>1.6422000000000001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Tabela2256789101112[[#This Row],[PRODUZIDAS]]*VLOOKUP(Tabela2256789101112[[#This Row],[SKU]],Tabela24[#All],11,0)</f>
        <v>0.65688000000000002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8</v>
      </c>
      <c r="E197" s="2">
        <f>Tabela2256789101112[[#This Row],[PRODUZIDAS]]*VLOOKUP(Tabela2256789101112[[#This Row],[SKU]],Tabela24[#All],11,0)</f>
        <v>5.2550400000000002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Tabela2256789101112[[#This Row],[PRODUZIDAS]]*VLOOKUP(Tabela2256789101112[[#This Row],[SKU]],Tabela24[#All],11,0)</f>
        <v>19.706400000000002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2</v>
      </c>
      <c r="E203" s="2">
        <f>Tabela2256789101112[[#This Row],[PRODUZIDAS]]*VLOOKUP(Tabela2256789101112[[#This Row],[SKU]],Tabela24[#All],11,0)</f>
        <v>1.4171666666666665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>
        <v>1</v>
      </c>
      <c r="E258" s="2">
        <f>Tabela2256789101112[[#This Row],[PRODUZIDAS]]*VLOOKUP(Tabela2256789101112[[#This Row],[SKU]],Tabela24[#All],11,0)</f>
        <v>0.69165853658536602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>
        <v>4</v>
      </c>
      <c r="E293" s="2">
        <f>Tabela2256789101112[[#This Row],[PRODUZIDAS]]*VLOOKUP(Tabela2256789101112[[#This Row],[SKU]],Tabela24[#All],11,0)</f>
        <v>1.9090909090909089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>
        <v>16</v>
      </c>
      <c r="E317" s="2">
        <f>Tabela2256789101112[[#This Row],[PRODUZIDAS]]*VLOOKUP(Tabela2256789101112[[#This Row],[SKU]],Tabela24[#All],11,0)</f>
        <v>8.8293333333333326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>
        <v>4</v>
      </c>
      <c r="E321" s="2">
        <f>Tabela2256789101112[[#This Row],[PRODUZIDAS]]*VLOOKUP(Tabela2256789101112[[#This Row],[SKU]],Tabela24[#All],11,0)</f>
        <v>2.2073333333333331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>
        <v>5</v>
      </c>
      <c r="E341" s="2">
        <f>Tabela2256789101112[[#This Row],[PRODUZIDAS]]*VLOOKUP(Tabela2256789101112[[#This Row],[SKU]],Tabela24[#All],11,0)</f>
        <v>2.3974999999999995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Tabela2256789101112[[#This Row],[PRODUZIDAS]]*VLOOKUP(Tabela2256789101112[[#This Row],[SKU]],Tabela24[#All],11,0)</f>
        <v>14.171666666666665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128.5</v>
      </c>
      <c r="E628" s="2">
        <f>Tabela2256789101112[[#This Row],[PRODUZIDAS]]*VLOOKUP(Tabela2256789101112[[#This Row],[SKU]],Tabela24[#All],11,0)</f>
        <v>84.409080000000003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86</v>
      </c>
      <c r="E636" s="2">
        <f>Tabela2256789101112[[#This Row],[PRODUZIDAS]]*VLOOKUP(Tabela2256789101112[[#This Row],[SKU]],Tabela24[#All],11,0)</f>
        <v>60.93816666666666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60</v>
      </c>
      <c r="E638" s="2">
        <f>Tabela2256789101112[[#This Row],[PRODUZIDAS]]*VLOOKUP(Tabela2256789101112[[#This Row],[SKU]],Tabela24[#All],11,0)</f>
        <v>42.514999999999993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>
        <v>32</v>
      </c>
      <c r="E657" s="2">
        <f>Tabela2256789101112[[#This Row],[PRODUZIDAS]]*VLOOKUP(Tabela2256789101112[[#This Row],[SKU]],Tabela24[#All],11,0)</f>
        <v>24.740571428571428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>
        <v>1.5</v>
      </c>
      <c r="E662" s="2">
        <f>Tabela2256789101112[[#This Row],[PRODUZIDAS]]*VLOOKUP(Tabela2256789101112[[#This Row],[SKU]],Tabela24[#All],11,0)</f>
        <v>1.1597142857142857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981.06721510587874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76</v>
      </c>
      <c r="E10" s="2">
        <f>Tabela225678910111213[[#This Row],[PRODUZIDAS]]*VLOOKUP(Tabela225678910111213[[#This Row],[SKU]],Tabela24[#All],12,0)</f>
        <v>88.005797101449275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46.5</v>
      </c>
      <c r="E16" s="2">
        <f>Tabela225678910111213[[#This Row],[PRODUZIDAS]]*VLOOKUP(Tabela225678910111213[[#This Row],[SKU]],Tabela24[#All],12,0)</f>
        <v>53.845652173913038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>
        <v>43.5</v>
      </c>
      <c r="E47" s="2">
        <f>Tabela225678910111213[[#This Row],[PRODUZIDAS]]*VLOOKUP(Tabela225678910111213[[#This Row],[SKU]],Tabela24[#All],12,0)</f>
        <v>44.81095890410959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203.5</v>
      </c>
      <c r="E68" s="2">
        <f>Tabela225678910111213[[#This Row],[PRODUZIDAS]]*VLOOKUP(Tabela225678910111213[[#This Row],[SKU]],Tabela24[#All],12,0)</f>
        <v>223.13774999999995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38.5</v>
      </c>
      <c r="E77" s="2">
        <f>Tabela225678910111213[[#This Row],[PRODUZIDAS]]*VLOOKUP(Tabela225678910111213[[#This Row],[SKU]],Tabela24[#All],12,0)</f>
        <v>42.21524999999999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25.5</v>
      </c>
      <c r="E110" s="2">
        <f>Tabela225678910111213[[#This Row],[PRODUZIDAS]]*VLOOKUP(Tabela225678910111213[[#This Row],[SKU]],Tabela24[#All],12,0)</f>
        <v>27.917399999999994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65.5</v>
      </c>
      <c r="E123" s="2">
        <f>Tabela225678910111213[[#This Row],[PRODUZIDAS]]*VLOOKUP(Tabela225678910111213[[#This Row],[SKU]],Tabela24[#All],12,0)</f>
        <v>59.070083333333322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>
        <v>20.5</v>
      </c>
      <c r="E149" s="2">
        <f>Tabela225678910111213[[#This Row],[PRODUZIDAS]]*VLOOKUP(Tabela225678910111213[[#This Row],[SKU]],Tabela24[#All],12,0)</f>
        <v>22.45335714285714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3.5</v>
      </c>
      <c r="E200" s="2">
        <f>Tabela225678910111213[[#This Row],[PRODUZIDAS]]*VLOOKUP(Tabela225678910111213[[#This Row],[SKU]],Tabela24[#All],12,0)</f>
        <v>3.8317999999999994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Tabela225678910111213[[#This Row],[PRODUZIDAS]]*VLOOKUP(Tabela225678910111213[[#This Row],[SKU]],Tabela24[#All],12,0)</f>
        <v>0.88636363636363635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>
        <v>3</v>
      </c>
      <c r="E297" s="2">
        <f>Tabela225678910111213[[#This Row],[PRODUZIDAS]]*VLOOKUP(Tabela225678910111213[[#This Row],[SKU]],Tabela24[#All],12,0)</f>
        <v>2.6590909090909092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>
        <v>16</v>
      </c>
      <c r="E317" s="2">
        <f>Tabela225678910111213[[#This Row],[PRODUZIDAS]]*VLOOKUP(Tabela225678910111213[[#This Row],[SKU]],Tabela24[#All],12,0)</f>
        <v>16.397333333333332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>
        <v>4</v>
      </c>
      <c r="E321" s="2">
        <f>Tabela225678910111213[[#This Row],[PRODUZIDAS]]*VLOOKUP(Tabela225678910111213[[#This Row],[SKU]],Tabela24[#All],12,0)</f>
        <v>4.0993333333333331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>
        <v>5</v>
      </c>
      <c r="E344" s="2">
        <f>Tabela225678910111213[[#This Row],[PRODUZIDAS]]*VLOOKUP(Tabela225678910111213[[#This Row],[SKU]],Tabela24[#All],12,0)</f>
        <v>4.4524999999999988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36.5</v>
      </c>
      <c r="E569" s="2">
        <f>Tabela225678910111213[[#This Row],[PRODUZIDAS]]*VLOOKUP(Tabela225678910111213[[#This Row],[SKU]],Tabela24[#All],12,0)</f>
        <v>32.916916666666658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Tabela225678910111213[[#This Row],[PRODUZIDAS]]*VLOOKUP(Tabela225678910111213[[#This Row],[SKU]],Tabela24[#All],12,0)</f>
        <v>18.036666666666662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27.5</v>
      </c>
      <c r="E593" s="2">
        <f>Tabela225678910111213[[#This Row],[PRODUZIDAS]]*VLOOKUP(Tabela225678910111213[[#This Row],[SKU]],Tabela24[#All],12,0)</f>
        <v>30.120357142857141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78.5</v>
      </c>
      <c r="E627" s="2">
        <f>Tabela225678910111213[[#This Row],[PRODUZIDAS]]*VLOOKUP(Tabela225678910111213[[#This Row],[SKU]],Tabela24[#All],12,0)</f>
        <v>85.941799999999986</v>
      </c>
    </row>
    <row r="628" spans="2:5" x14ac:dyDescent="0.25">
      <c r="B628" s="3" t="s">
        <v>1246</v>
      </c>
      <c r="C628" s="3" t="s">
        <v>1247</v>
      </c>
      <c r="D628" s="1">
        <v>68</v>
      </c>
      <c r="E628" s="2">
        <f>Tabela225678910111213[[#This Row],[PRODUZIDAS]]*VLOOKUP(Tabela225678910111213[[#This Row],[SKU]],Tabela24[#All],12,0)</f>
        <v>74.446399999999983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70</v>
      </c>
      <c r="E636" s="2">
        <f>Tabela225678910111213[[#This Row],[PRODUZIDAS]]*VLOOKUP(Tabela225678910111213[[#This Row],[SKU]],Tabela24[#All],12,0)</f>
        <v>63.128333333333323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75.5</v>
      </c>
      <c r="E656" s="2">
        <f>Tabela225678910111213[[#This Row],[PRODUZIDAS]]*VLOOKUP(Tabela225678910111213[[#This Row],[SKU]],Tabela24[#All],12,0)</f>
        <v>82.694071428571419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1118.5685785725884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110</v>
      </c>
      <c r="E10" s="2">
        <f>Tabela22567891011121314[[#This Row],[PRODUZIDAS]]*VLOOKUP(Tabela22567891011121314[[#This Row],[SKU]],Tabela24[#All],13,0)</f>
        <v>134.86956521739131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107</v>
      </c>
      <c r="E13" s="2">
        <f>Tabela22567891011121314[[#This Row],[PRODUZIDAS]]*VLOOKUP(Tabela22567891011121314[[#This Row],[SKU]],Tabela24[#All],13,0)</f>
        <v>131.19130434782608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101</v>
      </c>
      <c r="E16" s="2">
        <f>Tabela22567891011121314[[#This Row],[PRODUZIDAS]]*VLOOKUP(Tabela22567891011121314[[#This Row],[SKU]],Tabela24[#All],13,0)</f>
        <v>123.83478260869566</v>
      </c>
    </row>
    <row r="17" spans="2:5" x14ac:dyDescent="0.25">
      <c r="B17" s="3" t="s">
        <v>24</v>
      </c>
      <c r="C17" s="3" t="s">
        <v>25</v>
      </c>
      <c r="D17" s="1">
        <v>83</v>
      </c>
      <c r="E17" s="2">
        <f>Tabela22567891011121314[[#This Row],[PRODUZIDAS]]*VLOOKUP(Tabela22567891011121314[[#This Row],[SKU]],Tabela24[#All],13,0)</f>
        <v>101.76521739130435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4</v>
      </c>
      <c r="E21" s="2">
        <f>Tabela22567891011121314[[#This Row],[PRODUZIDAS]]*VLOOKUP(Tabela22567891011121314[[#This Row],[SKU]],Tabela24[#All],13,0)</f>
        <v>4.9043478260869566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7</v>
      </c>
      <c r="E38" s="2">
        <f>Tabela22567891011121314[[#This Row],[PRODUZIDAS]]*VLOOKUP(Tabela22567891011121314[[#This Row],[SKU]],Tabela24[#All],13,0)</f>
        <v>8.1123287671232855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16</v>
      </c>
      <c r="E41" s="2">
        <f>Tabela22567891011121314[[#This Row],[PRODUZIDAS]]*VLOOKUP(Tabela22567891011121314[[#This Row],[SKU]],Tabela24[#All],13,0)</f>
        <v>18.542465753424654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>
        <v>41</v>
      </c>
      <c r="E47" s="2">
        <f>Tabela22567891011121314[[#This Row],[PRODUZIDAS]]*VLOOKUP(Tabela22567891011121314[[#This Row],[SKU]],Tabela24[#All],13,0)</f>
        <v>47.515068493150679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34</v>
      </c>
      <c r="E54" s="2">
        <f>Tabela22567891011121314[[#This Row],[PRODUZIDAS]]*VLOOKUP(Tabela22567891011121314[[#This Row],[SKU]],Tabela24[#All],13,0)</f>
        <v>39.402739726027391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52</v>
      </c>
      <c r="E67" s="2">
        <f>Tabela22567891011121314[[#This Row],[PRODUZIDAS]]*VLOOKUP(Tabela22567891011121314[[#This Row],[SKU]],Tabela24[#All],13,0)</f>
        <v>60.371999999999993</v>
      </c>
    </row>
    <row r="68" spans="2:5" x14ac:dyDescent="0.25">
      <c r="B68" s="3" t="s">
        <v>126</v>
      </c>
      <c r="C68" s="3" t="s">
        <v>127</v>
      </c>
      <c r="D68" s="1">
        <v>146</v>
      </c>
      <c r="E68" s="2">
        <f>Tabela22567891011121314[[#This Row],[PRODUZIDAS]]*VLOOKUP(Tabela22567891011121314[[#This Row],[SKU]],Tabela24[#All],13,0)</f>
        <v>169.50599999999997</v>
      </c>
    </row>
    <row r="69" spans="2:5" x14ac:dyDescent="0.25">
      <c r="B69" s="3" t="s">
        <v>128</v>
      </c>
      <c r="C69" s="3" t="s">
        <v>129</v>
      </c>
      <c r="D69" s="1">
        <v>14</v>
      </c>
      <c r="E69" s="2">
        <f>Tabela22567891011121314[[#This Row],[PRODUZIDAS]]*VLOOKUP(Tabela22567891011121314[[#This Row],[SKU]],Tabela24[#All],13,0)</f>
        <v>16.253999999999998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43</v>
      </c>
      <c r="E77" s="2">
        <f>Tabela22567891011121314[[#This Row],[PRODUZIDAS]]*VLOOKUP(Tabela22567891011121314[[#This Row],[SKU]],Tabela24[#All],13,0)</f>
        <v>49.922999999999995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77</v>
      </c>
      <c r="E110" s="2">
        <f>Tabela22567891011121314[[#This Row],[PRODUZIDAS]]*VLOOKUP(Tabela22567891011121314[[#This Row],[SKU]],Tabela24[#All],13,0)</f>
        <v>89.25839999999998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>
        <v>14</v>
      </c>
      <c r="E135" s="2">
        <f>Tabela22567891011121314[[#This Row],[PRODUZIDAS]]*VLOOKUP(Tabela22567891011121314[[#This Row],[SKU]],Tabela24[#All],13,0)</f>
        <v>16.232999999999997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4</v>
      </c>
      <c r="E146" s="2">
        <f>Tabela22567891011121314[[#This Row],[PRODUZIDAS]]*VLOOKUP(Tabela22567891011121314[[#This Row],[SKU]],Tabela24[#All],13,0)</f>
        <v>4.6388571428571428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</v>
      </c>
      <c r="E192" s="2">
        <f>Tabela22567891011121314[[#This Row],[PRODUZIDAS]]*VLOOKUP(Tabela22567891011121314[[#This Row],[SKU]],Tabela24[#All],13,0)</f>
        <v>1.1591999999999998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>
        <v>9</v>
      </c>
      <c r="E205" s="2">
        <f>Tabela22567891011121314[[#This Row],[PRODUZIDAS]]*VLOOKUP(Tabela22567891011121314[[#This Row],[SKU]],Tabela24[#All],13,0)</f>
        <v>10.435499999999998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Tabela22567891011121314[[#This Row],[PRODUZIDAS]]*VLOOKUP(Tabela22567891011121314[[#This Row],[SKU]],Tabela24[#All],13,0)</f>
        <v>2.3194285714285714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Tabela22567891011121314[[#This Row],[PRODUZIDAS]]*VLOOKUP(Tabela22567891011121314[[#This Row],[SKU]],Tabela24[#All],13,0)</f>
        <v>1.2272727272727273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>
        <v>14</v>
      </c>
      <c r="E321" s="2">
        <f>Tabela22567891011121314[[#This Row],[PRODUZIDAS]]*VLOOKUP(Tabela22567891011121314[[#This Row],[SKU]],Tabela24[#All],13,0)</f>
        <v>19.865999999999996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10</v>
      </c>
      <c r="E569" s="2">
        <f>Tabela22567891011121314[[#This Row],[PRODUZIDAS]]*VLOOKUP(Tabela22567891011121314[[#This Row],[SKU]],Tabela24[#All],13,0)</f>
        <v>11.594999999999997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39</v>
      </c>
      <c r="E628" s="2">
        <f>Tabela22567891011121314[[#This Row],[PRODUZIDAS]]*VLOOKUP(Tabela22567891011121314[[#This Row],[SKU]],Tabela24[#All],13,0)</f>
        <v>45.208799999999989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4</v>
      </c>
      <c r="E630" s="2">
        <f>Tabela22567891011121314[[#This Row],[PRODUZIDAS]]*VLOOKUP(Tabela22567891011121314[[#This Row],[SKU]],Tabela24[#All],13,0)</f>
        <v>4.6367999999999991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5</v>
      </c>
      <c r="E638" s="2">
        <f>Tabela22567891011121314[[#This Row],[PRODUZIDAS]]*VLOOKUP(Tabela22567891011121314[[#This Row],[SKU]],Tabela24[#All],13,0)</f>
        <v>5.7974999999999985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248.57079523835304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110</v>
      </c>
      <c r="E10" s="2">
        <f>Tabela2256789101112131415[[#This Row],[PRODUZIDAS]]*VLOOKUP(Tabela2256789101112131415[[#This Row],[SKU]],Tabela24[#All],14,0)</f>
        <v>29.971014492753625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107</v>
      </c>
      <c r="E13" s="2">
        <f>Tabela2256789101112131415[[#This Row],[PRODUZIDAS]]*VLOOKUP(Tabela2256789101112131415[[#This Row],[SKU]],Tabela24[#All],14,0)</f>
        <v>29.153623188405795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101</v>
      </c>
      <c r="E16" s="2">
        <f>Tabela2256789101112131415[[#This Row],[PRODUZIDAS]]*VLOOKUP(Tabela2256789101112131415[[#This Row],[SKU]],Tabela24[#All],14,0)</f>
        <v>27.518840579710144</v>
      </c>
    </row>
    <row r="17" spans="2:5" x14ac:dyDescent="0.25">
      <c r="B17" s="3" t="s">
        <v>24</v>
      </c>
      <c r="C17" s="3" t="s">
        <v>25</v>
      </c>
      <c r="D17" s="1">
        <v>83</v>
      </c>
      <c r="E17" s="2">
        <f>Tabela2256789101112131415[[#This Row],[PRODUZIDAS]]*VLOOKUP(Tabela2256789101112131415[[#This Row],[SKU]],Tabela24[#All],14,0)</f>
        <v>22.614492753623189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4</v>
      </c>
      <c r="E21" s="2">
        <f>Tabela2256789101112131415[[#This Row],[PRODUZIDAS]]*VLOOKUP(Tabela2256789101112131415[[#This Row],[SKU]],Tabela24[#All],14,0)</f>
        <v>1.0898550724637681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7</v>
      </c>
      <c r="E38" s="2">
        <f>Tabela2256789101112131415[[#This Row],[PRODUZIDAS]]*VLOOKUP(Tabela2256789101112131415[[#This Row],[SKU]],Tabela24[#All],14,0)</f>
        <v>1.8027397260273972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16</v>
      </c>
      <c r="E41" s="2">
        <f>Tabela2256789101112131415[[#This Row],[PRODUZIDAS]]*VLOOKUP(Tabela2256789101112131415[[#This Row],[SKU]],Tabela24[#All],14,0)</f>
        <v>4.1205479452054794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>
        <v>41</v>
      </c>
      <c r="E47" s="2">
        <f>Tabela2256789101112131415[[#This Row],[PRODUZIDAS]]*VLOOKUP(Tabela2256789101112131415[[#This Row],[SKU]],Tabela24[#All],14,0)</f>
        <v>10.55890410958904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34</v>
      </c>
      <c r="E54" s="2">
        <f>Tabela2256789101112131415[[#This Row],[PRODUZIDAS]]*VLOOKUP(Tabela2256789101112131415[[#This Row],[SKU]],Tabela24[#All],14,0)</f>
        <v>8.7561643835616429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52</v>
      </c>
      <c r="E67" s="2">
        <f>Tabela2256789101112131415[[#This Row],[PRODUZIDAS]]*VLOOKUP(Tabela2256789101112131415[[#This Row],[SKU]],Tabela24[#All],14,0)</f>
        <v>13.416</v>
      </c>
    </row>
    <row r="68" spans="2:5" x14ac:dyDescent="0.25">
      <c r="B68" s="3" t="s">
        <v>126</v>
      </c>
      <c r="C68" s="3" t="s">
        <v>127</v>
      </c>
      <c r="D68" s="1">
        <v>146</v>
      </c>
      <c r="E68" s="2">
        <f>Tabela2256789101112131415[[#This Row],[PRODUZIDAS]]*VLOOKUP(Tabela2256789101112131415[[#This Row],[SKU]],Tabela24[#All],14,0)</f>
        <v>37.667999999999999</v>
      </c>
    </row>
    <row r="69" spans="2:5" x14ac:dyDescent="0.25">
      <c r="B69" s="3" t="s">
        <v>128</v>
      </c>
      <c r="C69" s="3" t="s">
        <v>129</v>
      </c>
      <c r="D69" s="1">
        <v>14</v>
      </c>
      <c r="E69" s="2">
        <f>Tabela2256789101112131415[[#This Row],[PRODUZIDAS]]*VLOOKUP(Tabela2256789101112131415[[#This Row],[SKU]],Tabela24[#All],14,0)</f>
        <v>3.6120000000000001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43</v>
      </c>
      <c r="E77" s="2">
        <f>Tabela2256789101112131415[[#This Row],[PRODUZIDAS]]*VLOOKUP(Tabela2256789101112131415[[#This Row],[SKU]],Tabela24[#All],14,0)</f>
        <v>11.094000000000001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77</v>
      </c>
      <c r="E110" s="2">
        <f>Tabela2256789101112131415[[#This Row],[PRODUZIDAS]]*VLOOKUP(Tabela2256789101112131415[[#This Row],[SKU]],Tabela24[#All],14,0)</f>
        <v>19.8352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>
        <v>14</v>
      </c>
      <c r="E135" s="2">
        <f>Tabela2256789101112131415[[#This Row],[PRODUZIDAS]]*VLOOKUP(Tabela2256789101112131415[[#This Row],[SKU]],Tabela24[#All],14,0)</f>
        <v>3.6073333333333331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4</v>
      </c>
      <c r="E146" s="2">
        <f>Tabela2256789101112131415[[#This Row],[PRODUZIDAS]]*VLOOKUP(Tabela2256789101112131415[[#This Row],[SKU]],Tabela24[#All],14,0)</f>
        <v>1.0308571428571429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</v>
      </c>
      <c r="E192" s="2">
        <f>Tabela2256789101112131415[[#This Row],[PRODUZIDAS]]*VLOOKUP(Tabela2256789101112131415[[#This Row],[SKU]],Tabela24[#All],14,0)</f>
        <v>0.2576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>
        <v>9</v>
      </c>
      <c r="E205" s="2">
        <f>Tabela2256789101112131415[[#This Row],[PRODUZIDAS]]*VLOOKUP(Tabela2256789101112131415[[#This Row],[SKU]],Tabela24[#All],14,0)</f>
        <v>2.319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2</v>
      </c>
      <c r="E233" s="2">
        <f>Tabela2256789101112131415[[#This Row],[PRODUZIDAS]]*VLOOKUP(Tabela2256789101112131415[[#This Row],[SKU]],Tabela24[#All],14,0)</f>
        <v>0.51542857142857146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Tabela2256789101112131415[[#This Row],[PRODUZIDAS]]*VLOOKUP(Tabela2256789101112131415[[#This Row],[SKU]],Tabela24[#All],14,0)</f>
        <v>0.27272727272727271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>
        <v>14</v>
      </c>
      <c r="E321" s="2">
        <f>Tabela2256789101112131415[[#This Row],[PRODUZIDAS]]*VLOOKUP(Tabela2256789101112131415[[#This Row],[SKU]],Tabela24[#All],14,0)</f>
        <v>4.4146666666666672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10</v>
      </c>
      <c r="E569" s="2">
        <f>Tabela2256789101112131415[[#This Row],[PRODUZIDAS]]*VLOOKUP(Tabela2256789101112131415[[#This Row],[SKU]],Tabela24[#All],14,0)</f>
        <v>2.5766666666666667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39</v>
      </c>
      <c r="E628" s="2">
        <f>Tabela2256789101112131415[[#This Row],[PRODUZIDAS]]*VLOOKUP(Tabela2256789101112131415[[#This Row],[SKU]],Tabela24[#All],14,0)</f>
        <v>10.0464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4</v>
      </c>
      <c r="E630" s="2">
        <f>Tabela2256789101112131415[[#This Row],[PRODUZIDAS]]*VLOOKUP(Tabela2256789101112131415[[#This Row],[SKU]],Tabela24[#All],14,0)</f>
        <v>1.0304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5</v>
      </c>
      <c r="E638" s="2">
        <f>Tabela2256789101112131415[[#This Row],[PRODUZIDAS]]*VLOOKUP(Tabela2256789101112131415[[#This Row],[SKU]],Tabela24[#All],14,0)</f>
        <v>1.2883333333333333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2025-06-23T17:21:33Z</dcterms:modified>
</cp:coreProperties>
</file>