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B7FD54B3-8DDB-4847-931A-5C351C91C4B5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<sst xmlns="http://schemas.openxmlformats.org/spreadsheetml/2006/main" count="26032" uniqueCount="1899">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</sst>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45821</v>
      </c>
      <c r="C2" s="31"/>
      <c r="D2" s="33">
        <f>SUM(Tabela15[VALOR])</f>
        <v>4864.351018093389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705.14838776810041</v>
      </c>
      <c r="D7" s="26"/>
      <c r="E7" s="26">
        <f>Tabela15[[#This Row],[VALOR]]-Tabela15[[#This Row],[Custo Setor]]</f>
        <v>705.14838776810041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240.12179700000002</v>
      </c>
      <c r="D9" s="26"/>
      <c r="E9" s="26">
        <f>Tabela15[[#This Row],[VALOR]]-Tabela15[[#This Row],[Custo Setor]]</f>
        <v>240.12179700000002</v>
      </c>
    </row>
    <row r="10" spans="2:5" x14ac:dyDescent="0.25">
      <c r="B10" t="s">
        <v>1884</v>
      </c>
      <c r="C10" s="21">
        <f t="array" ref="C10">'4 - BARRADO'!G4</f>
        <v>376.27093160173166</v>
      </c>
      <c r="D10" s="26"/>
      <c r="E10" s="26">
        <f>Tabela15[[#This Row],[VALOR]]-Tabela15[[#This Row],[Custo Setor]]</f>
        <v>376.27093160173166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1.5325227272727273</v>
      </c>
      <c r="D12" s="26"/>
      <c r="E12" s="26">
        <f>Tabela15[[#This Row],[VALOR]]-Tabela15[[#This Row],[Custo Setor]]</f>
        <v>1.5325227272727273</v>
      </c>
    </row>
    <row r="13" spans="2:5" x14ac:dyDescent="0.25">
      <c r="B13" t="s">
        <v>1888</v>
      </c>
      <c r="C13" s="21">
        <f t="array" ref="C13">'7 - PALETEIRA'!G4</f>
        <v>469.40762103930911</v>
      </c>
      <c r="D13" s="26"/>
      <c r="E13" s="26">
        <f>Tabela15[[#This Row],[VALOR]]-Tabela15[[#This Row],[Custo Setor]]</f>
        <v>469.40762103930911</v>
      </c>
    </row>
    <row r="14" spans="2:5" x14ac:dyDescent="0.25">
      <c r="B14" t="s">
        <v>1889</v>
      </c>
      <c r="C14" s="21">
        <f>'8 - ACABAMENTO'!G4</f>
        <v>667.58257751921474</v>
      </c>
      <c r="D14" s="26"/>
      <c r="E14" s="26">
        <f>Tabela15[[#This Row],[VALOR]]-Tabela15[[#This Row],[Custo Setor]]</f>
        <v>667.58257751921474</v>
      </c>
    </row>
    <row r="15" spans="2:5" x14ac:dyDescent="0.25">
      <c r="B15" t="s">
        <v>1890</v>
      </c>
      <c r="C15" s="21">
        <f t="array" ref="C15">'9 - FURO'!G4</f>
        <v>699.5046885860346</v>
      </c>
      <c r="D15" s="26"/>
      <c r="E15" s="26">
        <f>Tabela15[[#This Row],[VALOR]]-Tabela15[[#This Row],[Custo Setor]]</f>
        <v>699.5046885860346</v>
      </c>
    </row>
    <row r="16" spans="2:5" x14ac:dyDescent="0.25">
      <c r="B16" t="s">
        <v>1891</v>
      </c>
      <c r="C16" s="21">
        <f t="array" ref="C16">'10 - ILHOS'!G4</f>
        <v>692.92437391304338</v>
      </c>
      <c r="D16" s="26"/>
      <c r="E16" s="26">
        <f>Tabela15[[#This Row],[VALOR]]-Tabela15[[#This Row],[Custo Setor]]</f>
        <v>692.92437391304338</v>
      </c>
    </row>
    <row r="17" spans="2:5" x14ac:dyDescent="0.25">
      <c r="B17" t="s">
        <v>1892</v>
      </c>
      <c r="C17" s="21">
        <f t="array" ref="C17">'11 - DOBRA'!G4</f>
        <v>827.88391467710358</v>
      </c>
      <c r="D17" s="26"/>
      <c r="E17" s="26">
        <f>Tabela15[[#This Row],[VALOR]]-Tabela15[[#This Row],[Custo Setor]]</f>
        <v>827.88391467710358</v>
      </c>
    </row>
    <row r="18" spans="2:5" x14ac:dyDescent="0.25">
      <c r="B18" t="s">
        <v>1893</v>
      </c>
      <c r="C18" s="21">
        <f t="array" ref="C18">'12 - EMBALAGEM'!G4</f>
        <v>183.97420326157857</v>
      </c>
      <c r="D18" s="26"/>
      <c r="E18" s="26">
        <f>Tabela15[[#This Row],[VALOR]]-Tabela15[[#This Row],[Custo Setor]]</f>
        <v>183.97420326157857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4864.351018093389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61" workbookViewId="0">
      <selection activeCell="D183" sqref="D18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705.14838776810041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1000</v>
      </c>
      <c r="E10" s="2">
        <f>Tabela2[[#This Row],[PRODUZIDAS]]*VLOOKUP(Tabela2[[#This Row],[SKU]],Tabela24[#All],3,0)</f>
        <v>476.81159420289856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9</v>
      </c>
      <c r="E54" s="2">
        <f>Tabela2[[#This Row],[PRODUZIDAS]]*VLOOKUP(Tabela2[[#This Row],[SKU]],Tabela24[#All],3,0)</f>
        <v>2.4336986301369858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>
        <v>5</v>
      </c>
      <c r="E134" s="2">
        <f>Tabela2[[#This Row],[PRODUZIDAS]]*VLOOKUP(Tabela2[[#This Row],[SKU]],Tabela24[#All],3,0)</f>
        <v>1.6104166666666666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>
        <v>23</v>
      </c>
      <c r="E138" s="2">
        <f>Tabela2[[#This Row],[PRODUZIDAS]]*VLOOKUP(Tabela2[[#This Row],[SKU]],Tabela24[#All],3,0)</f>
        <v>7.4079166666666669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>
        <v>4</v>
      </c>
      <c r="E143" s="2">
        <f>Tabela2[[#This Row],[PRODUZIDAS]]*VLOOKUP(Tabela2[[#This Row],[SKU]],Tabela24[#All],3,0)</f>
        <v>1.2883333333333333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>
        <v>20</v>
      </c>
      <c r="E146" s="2">
        <f>Tabela2[[#This Row],[PRODUZIDAS]]*VLOOKUP(Tabela2[[#This Row],[SKU]],Tabela24[#All],3,0)</f>
        <v>6.4428571428571431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>
        <v>40</v>
      </c>
      <c r="E170" s="2">
        <f>Tabela2[[#This Row],[PRODUZIDAS]]*VLOOKUP(Tabela2[[#This Row],[SKU]],Tabela24[#All],3,0)</f>
        <v>12.885714285714286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>
        <v>4</v>
      </c>
      <c r="E174" s="2">
        <f>Tabela2[[#This Row],[PRODUZIDAS]]*VLOOKUP(Tabela2[[#This Row],[SKU]],Tabela24[#All],3,0)</f>
        <v>1.2885714285714287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>
        <v>20</v>
      </c>
      <c r="E182" s="2">
        <f>Tabela2[[#This Row],[PRODUZIDAS]]*VLOOKUP(Tabela2[[#This Row],[SKU]],Tabela24[#All],3,0)</f>
        <v>7.734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Tabela2[[#This Row],[PRODUZIDAS]]*VLOOKUP(Tabela2[[#This Row],[SKU]],Tabela24[#All],3,0)</f>
        <v>7.7279999999999989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>
        <v>213</v>
      </c>
      <c r="E197" s="2">
        <f>Tabela2[[#This Row],[PRODUZIDAS]]*VLOOKUP(Tabela2[[#This Row],[SKU]],Tabela24[#All],3,0)</f>
        <v>32.921279999999996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>
        <v>5</v>
      </c>
      <c r="E234" s="2">
        <f>Tabela2[[#This Row],[PRODUZIDAS]]*VLOOKUP(Tabela2[[#This Row],[SKU]],Tabela24[#All],3,0)</f>
        <v>1.6107142857142858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>
        <v>12</v>
      </c>
      <c r="E255" s="2">
        <f>Tabela2[[#This Row],[PRODUZIDAS]]*VLOOKUP(Tabela2[[#This Row],[SKU]],Tabela24[#All],3,0)</f>
        <v>3.8657142857142861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>
        <v>20</v>
      </c>
      <c r="E295" s="2">
        <f>Tabela2[[#This Row],[PRODUZIDAS]]*VLOOKUP(Tabela2[[#This Row],[SKU]],Tabela24[#All],3,0)</f>
        <v>16.36363636363636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>
        <v>20</v>
      </c>
      <c r="E319" s="2">
        <f>Tabela2[[#This Row],[PRODUZIDAS]]*VLOOKUP(Tabela2[[#This Row],[SKU]],Tabela24[#All],3,0)</f>
        <v>25.226666666666667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>
        <v>90</v>
      </c>
      <c r="E557" s="2">
        <f>Tabela2[[#This Row],[PRODUZIDAS]]*VLOOKUP(Tabela2[[#This Row],[SKU]],Tabela24[#All],3,0)</f>
        <v>13.910399999999997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>
        <v>60</v>
      </c>
      <c r="E593" s="2">
        <f>Tabela2[[#This Row],[PRODUZIDAS]]*VLOOKUP(Tabela2[[#This Row],[SKU]],Tabela24[#All],3,0)</f>
        <v>19.328571428571429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>
        <v>10</v>
      </c>
      <c r="E628" s="2">
        <f>Tabela2[[#This Row],[PRODUZIDAS]]*VLOOKUP(Tabela2[[#This Row],[SKU]],Tabela24[#All],3,0)</f>
        <v>1.5455999999999999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>
        <v>101</v>
      </c>
      <c r="E638" s="2">
        <f>Tabela2[[#This Row],[PRODUZIDAS]]*VLOOKUP(Tabela2[[#This Row],[SKU]],Tabela24[#All],3,0)</f>
        <v>32.530416666666667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>
        <v>100</v>
      </c>
      <c r="E660" s="2">
        <f>Tabela2[[#This Row],[PRODUZIDAS]]*VLOOKUP(Tabela2[[#This Row],[SKU]],Tabela24[#All],3,0)</f>
        <v>32.214285714285715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01" workbookViewId="0">
      <selection activeCell="D226" sqref="D22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240.12179700000002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>
        <v>230</v>
      </c>
      <c r="E193" s="2">
        <f>Tabela2256[[#This Row],[PRODUZIDAS]]*VLOOKUP(Tabela2256[[#This Row],[SKU]],Tabela24[#All],5,0)</f>
        <v>29.623999999999999</v>
      </c>
    </row>
    <row r="194" spans="2:5" x14ac:dyDescent="0.25">
      <c r="B194" s="3" t="s">
        <v>378</v>
      </c>
      <c r="C194" s="3" t="s">
        <v>379</v>
      </c>
      <c r="D194" s="1">
        <v>209.08</v>
      </c>
      <c r="E194" s="2">
        <f>Tabela2256[[#This Row],[PRODUZIDAS]]*VLOOKUP(Tabela2256[[#This Row],[SKU]],Tabela24[#All],5,0)</f>
        <v>26.929504000000001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>
        <v>231.81</v>
      </c>
      <c r="E196" s="2">
        <f>Tabela2256[[#This Row],[PRODUZIDAS]]*VLOOKUP(Tabela2256[[#This Row],[SKU]],Tabela24[#All],5,0)</f>
        <v>29.857127999999999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>
        <v>230</v>
      </c>
      <c r="E201" s="2">
        <f>Tabela2256[[#This Row],[PRODUZIDAS]]*VLOOKUP(Tabela2256[[#This Row],[SKU]],Tabela24[#All],5,0)</f>
        <v>29.623999999999999</v>
      </c>
    </row>
    <row r="202" spans="2:5" x14ac:dyDescent="0.25">
      <c r="B202" s="3" t="s">
        <v>394</v>
      </c>
      <c r="C202" s="3" t="s">
        <v>395</v>
      </c>
      <c r="D202" s="1">
        <v>135.44999999999999</v>
      </c>
      <c r="E202" s="2">
        <f>Tabela2256[[#This Row],[PRODUZIDAS]]*VLOOKUP(Tabela2256[[#This Row],[SKU]],Tabela24[#All],5,0)</f>
        <v>17.445959999999999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236.45500000000001</v>
      </c>
      <c r="E225" s="2">
        <f>Tabela2256[[#This Row],[PRODUZIDAS]]*VLOOKUP(Tabela2256[[#This Row],[SKU]],Tabela24[#All],5,0)</f>
        <v>106.64120500000001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833" workbookViewId="0">
      <selection activeCell="D845" sqref="D8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376.27093160173166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43.5</v>
      </c>
      <c r="E144" s="2">
        <f>Tabela22567[[#This Row],[PRODUZIDAS]]*VLOOKUP(Tabela22567[[#This Row],[SKU]],Tabela24[#All],6,0)</f>
        <v>56.05285714285715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>
        <v>0.5</v>
      </c>
      <c r="E162" s="2">
        <f>Tabela22567[[#This Row],[PRODUZIDAS]]*VLOOKUP(Tabela22567[[#This Row],[SKU]],Tabela24[#All],6,0)</f>
        <v>0.64428571428571435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>
        <v>16</v>
      </c>
      <c r="E174" s="2">
        <f>Tabela22567[[#This Row],[PRODUZIDAS]]*VLOOKUP(Tabela22567[[#This Row],[SKU]],Tabela24[#All],6,0)</f>
        <v>20.617142857142859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>
        <v>20</v>
      </c>
      <c r="E183" s="2">
        <f>Tabela22567[[#This Row],[PRODUZIDAS]]*VLOOKUP(Tabela22567[[#This Row],[SKU]],Tabela24[#All],6,0)</f>
        <v>28.358000000000004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>
        <v>2.5</v>
      </c>
      <c r="E186" s="2">
        <f>Tabela22567[[#This Row],[PRODUZIDAS]]*VLOOKUP(Tabela22567[[#This Row],[SKU]],Tabela24[#All],6,0)</f>
        <v>3.5447500000000005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16</v>
      </c>
      <c r="E194" s="2">
        <f>Tabela22567[[#This Row],[PRODUZIDAS]]*VLOOKUP(Tabela22567[[#This Row],[SKU]],Tabela24[#All],6,0)</f>
        <v>18.547199999999997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2.5</v>
      </c>
      <c r="E197" s="2">
        <f>Tabela22567[[#This Row],[PRODUZIDAS]]*VLOOKUP(Tabela22567[[#This Row],[SKU]],Tabela24[#All],6,0)</f>
        <v>2.8979999999999997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81</v>
      </c>
      <c r="E205" s="2">
        <f>Tabela22567[[#This Row],[PRODUZIDAS]]*VLOOKUP(Tabela22567[[#This Row],[SKU]],Tabela24[#All],6,0)</f>
        <v>104.355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>
        <v>41.5</v>
      </c>
      <c r="E224" s="2">
        <f>Tabela22567[[#This Row],[PRODUZIDAS]]*VLOOKUP(Tabela22567[[#This Row],[SKU]],Tabela24[#All],6,0)</f>
        <v>53.465833333333336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18.5</v>
      </c>
      <c r="E226" s="2">
        <f>Tabela22567[[#This Row],[PRODUZIDAS]]*VLOOKUP(Tabela22567[[#This Row],[SKU]],Tabela24[#All],6,0)</f>
        <v>23.838571428571431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>
        <v>28.5</v>
      </c>
      <c r="E233" s="2">
        <f>Tabela22567[[#This Row],[PRODUZIDAS]]*VLOOKUP(Tabela22567[[#This Row],[SKU]],Tabela24[#All],6,0)</f>
        <v>36.72428571428572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>
        <v>0.5</v>
      </c>
      <c r="E236" s="2">
        <f>Tabela22567[[#This Row],[PRODUZIDAS]]*VLOOKUP(Tabela22567[[#This Row],[SKU]],Tabela24[#All],6,0)</f>
        <v>0.64428571428571435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>
        <v>3</v>
      </c>
      <c r="E296" s="2">
        <f>Tabela22567[[#This Row],[PRODUZIDAS]]*VLOOKUP(Tabela22567[[#This Row],[SKU]],Tabela24[#All],6,0)</f>
        <v>5.1136363636363633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>
        <v>10</v>
      </c>
      <c r="E328" s="2">
        <f>Tabela22567[[#This Row],[PRODUZIDAS]]*VLOOKUP(Tabela22567[[#This Row],[SKU]],Tabela24[#All],6,0)</f>
        <v>19.708333333333329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>
        <v>1</v>
      </c>
      <c r="E844" s="2">
        <f>Tabela22567[[#This Row],[PRODUZIDAS]]*VLOOKUP(Tabela22567[[#This Row],[SKU]],Tabela24[#All],6,0)</f>
        <v>1.75875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833" workbookViewId="0">
      <selection activeCell="D845" sqref="D8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1.5325227272727273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>
        <v>1</v>
      </c>
      <c r="E297" s="2">
        <f>Tabela2256789[[#This Row],[PRODUZIDAS]]*VLOOKUP(Tabela2256789[[#This Row],[SKU]],Tabela24[#All],8,0)</f>
        <v>0.47727272727272724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>
        <v>1</v>
      </c>
      <c r="E844" s="2">
        <f>Tabela2256789[[#This Row],[PRODUZIDAS]]*VLOOKUP(Tabela2256789[[#This Row],[SKU]],Tabela24[#All],8,0)</f>
        <v>1.05525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0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469.40762103930911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>
        <v>100</v>
      </c>
      <c r="E10" s="2">
        <f>Tabela225678910[[#This Row],[PRODUZIDAS]]*VLOOKUP(Tabela225678910[[#This Row],[SKU]],Tabela24[#All],9,0)</f>
        <v>40.869565217391298</v>
      </c>
    </row>
    <row r="11" spans="2:9" x14ac:dyDescent="0.25">
      <c r="B11" s="3" t="s">
        <v>12</v>
      </c>
      <c r="C11" s="3" t="s">
        <v>13</v>
      </c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>
        <v>90</v>
      </c>
      <c r="E47" s="2">
        <f>Tabela225678910[[#This Row],[PRODUZIDAS]]*VLOOKUP(Tabela225678910[[#This Row],[SKU]],Tabela24[#All],9,0)</f>
        <v>60.263013698630139</v>
      </c>
    </row>
    <row r="48" spans="2:5" x14ac:dyDescent="0.25">
      <c r="B48" s="3" t="s">
        <v>86</v>
      </c>
      <c r="C48" s="3" t="s">
        <v>87</v>
      </c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>
        <v>3</v>
      </c>
      <c r="E55" s="2">
        <f>Tabela225678910[[#This Row],[PRODUZIDAS]]*VLOOKUP(Tabela225678910[[#This Row],[SKU]],Tabela24[#All],9,0)</f>
        <v>2.0087671232876714</v>
      </c>
    </row>
    <row r="56" spans="2:5" x14ac:dyDescent="0.25">
      <c r="B56" s="3" t="s">
        <v>102</v>
      </c>
      <c r="C56" s="3" t="s">
        <v>103</v>
      </c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>
        <v>20</v>
      </c>
      <c r="E67" s="2">
        <f>Tabela225678910[[#This Row],[PRODUZIDAS]]*VLOOKUP(Tabela225678910[[#This Row],[SKU]],Tabela24[#All],9,0)</f>
        <v>14.705999999999996</v>
      </c>
    </row>
    <row r="68" spans="2:5" x14ac:dyDescent="0.25">
      <c r="B68" s="3" t="s">
        <v>126</v>
      </c>
      <c r="C68" s="3" t="s">
        <v>127</v>
      </c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>
        <v>0.5</v>
      </c>
      <c r="E69" s="2">
        <f>Tabela225678910[[#This Row],[PRODUZIDAS]]*VLOOKUP(Tabela225678910[[#This Row],[SKU]],Tabela24[#All],9,0)</f>
        <v>0.36764999999999992</v>
      </c>
    </row>
    <row r="70" spans="2:5" x14ac:dyDescent="0.25">
      <c r="B70" s="3" t="s">
        <v>130</v>
      </c>
      <c r="C70" s="3" t="s">
        <v>131</v>
      </c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>
        <v>5</v>
      </c>
      <c r="E115" s="2">
        <f>Tabela225678910[[#This Row],[PRODUZIDAS]]*VLOOKUP(Tabela225678910[[#This Row],[SKU]],Tabela24[#All],9,0)</f>
        <v>3.22</v>
      </c>
    </row>
    <row r="116" spans="2:5" x14ac:dyDescent="0.25">
      <c r="B116" s="3" t="s">
        <v>222</v>
      </c>
      <c r="C116" s="3" t="s">
        <v>223</v>
      </c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>
        <v>10</v>
      </c>
      <c r="E122" s="2">
        <f>Tabela225678910[[#This Row],[PRODUZIDAS]]*VLOOKUP(Tabela225678910[[#This Row],[SKU]],Tabela24[#All],9,0)</f>
        <v>9.6624999999999996</v>
      </c>
    </row>
    <row r="123" spans="2:5" x14ac:dyDescent="0.25">
      <c r="B123" s="3" t="s">
        <v>236</v>
      </c>
      <c r="C123" s="3" t="s">
        <v>237</v>
      </c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>
        <v>74</v>
      </c>
      <c r="E132" s="2">
        <f>Tabela225678910[[#This Row],[PRODUZIDAS]]*VLOOKUP(Tabela225678910[[#This Row],[SKU]],Tabela24[#All],9,0)</f>
        <v>71.502499999999998</v>
      </c>
    </row>
    <row r="133" spans="2:5" x14ac:dyDescent="0.25">
      <c r="B133" s="3" t="s">
        <v>256</v>
      </c>
      <c r="C133" s="3" t="s">
        <v>257</v>
      </c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>
        <v>9.5</v>
      </c>
      <c r="E134" s="2">
        <f>Tabela225678910[[#This Row],[PRODUZIDAS]]*VLOOKUP(Tabela225678910[[#This Row],[SKU]],Tabela24[#All],9,0)</f>
        <v>9.1793750000000003</v>
      </c>
    </row>
    <row r="135" spans="2:5" x14ac:dyDescent="0.25">
      <c r="B135" s="3" t="s">
        <v>260</v>
      </c>
      <c r="C135" s="3" t="s">
        <v>261</v>
      </c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>
        <v>85</v>
      </c>
      <c r="E138" s="2">
        <f>Tabela225678910[[#This Row],[PRODUZIDAS]]*VLOOKUP(Tabela225678910[[#This Row],[SKU]],Tabela24[#All],9,0)</f>
        <v>82.131249999999994</v>
      </c>
    </row>
    <row r="139" spans="2:5" x14ac:dyDescent="0.25">
      <c r="B139" s="3" t="s">
        <v>268</v>
      </c>
      <c r="C139" s="3" t="s">
        <v>269</v>
      </c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>
        <v>5</v>
      </c>
      <c r="E151" s="2">
        <f>Tabela225678910[[#This Row],[PRODUZIDAS]]*VLOOKUP(Tabela225678910[[#This Row],[SKU]],Tabela24[#All],9,0)</f>
        <v>5.1542857142857148</v>
      </c>
    </row>
    <row r="152" spans="2:5" x14ac:dyDescent="0.25">
      <c r="B152" s="3" t="s">
        <v>294</v>
      </c>
      <c r="C152" s="3" t="s">
        <v>295</v>
      </c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>
        <v>11</v>
      </c>
      <c r="E154" s="2">
        <f>Tabela225678910[[#This Row],[PRODUZIDAS]]*VLOOKUP(Tabela225678910[[#This Row],[SKU]],Tabela24[#All],9,0)</f>
        <v>11.339428571428572</v>
      </c>
    </row>
    <row r="155" spans="2:5" x14ac:dyDescent="0.25">
      <c r="B155" s="3" t="s">
        <v>300</v>
      </c>
      <c r="C155" s="3" t="s">
        <v>301</v>
      </c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>
        <v>3</v>
      </c>
      <c r="E158" s="2">
        <f>Tabela225678910[[#This Row],[PRODUZIDAS]]*VLOOKUP(Tabela225678910[[#This Row],[SKU]],Tabela24[#All],9,0)</f>
        <v>3.0925714285714285</v>
      </c>
    </row>
    <row r="159" spans="2:5" x14ac:dyDescent="0.25">
      <c r="B159" s="3" t="s">
        <v>308</v>
      </c>
      <c r="C159" s="3" t="s">
        <v>309</v>
      </c>
      <c r="D159">
        <v>11</v>
      </c>
      <c r="E159" s="2">
        <f>Tabela225678910[[#This Row],[PRODUZIDAS]]*VLOOKUP(Tabela225678910[[#This Row],[SKU]],Tabela24[#All],9,0)</f>
        <v>11.339428571428572</v>
      </c>
    </row>
    <row r="160" spans="2:5" x14ac:dyDescent="0.25">
      <c r="B160" s="3" t="s">
        <v>310</v>
      </c>
      <c r="C160" s="3" t="s">
        <v>311</v>
      </c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>
        <v>20</v>
      </c>
      <c r="E162" s="2">
        <f>Tabela225678910[[#This Row],[PRODUZIDAS]]*VLOOKUP(Tabela225678910[[#This Row],[SKU]],Tabela24[#All],9,0)</f>
        <v>20.617142857142859</v>
      </c>
    </row>
    <row r="163" spans="2:5" x14ac:dyDescent="0.25">
      <c r="B163" s="3" t="s">
        <v>316</v>
      </c>
      <c r="C163" s="3" t="s">
        <v>317</v>
      </c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>
        <v>17.5</v>
      </c>
      <c r="E164" s="2">
        <f>Tabela225678910[[#This Row],[PRODUZIDAS]]*VLOOKUP(Tabela225678910[[#This Row],[SKU]],Tabela24[#All],9,0)</f>
        <v>18.040000000000003</v>
      </c>
    </row>
    <row r="165" spans="2:5" x14ac:dyDescent="0.25">
      <c r="B165" s="3" t="s">
        <v>320</v>
      </c>
      <c r="C165" s="3" t="s">
        <v>321</v>
      </c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>
        <v>14</v>
      </c>
      <c r="E214" s="2">
        <f>Tabela225678910[[#This Row],[PRODUZIDAS]]*VLOOKUP(Tabela225678910[[#This Row],[SKU]],Tabela24[#All],9,0)</f>
        <v>13.5275</v>
      </c>
    </row>
    <row r="215" spans="2:5" x14ac:dyDescent="0.25">
      <c r="B215" s="3" t="s">
        <v>420</v>
      </c>
      <c r="C215" s="3" t="s">
        <v>421</v>
      </c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>
        <v>14</v>
      </c>
      <c r="E219" s="2">
        <f>Tabela225678910[[#This Row],[PRODUZIDAS]]*VLOOKUP(Tabela225678910[[#This Row],[SKU]],Tabela24[#All],9,0)</f>
        <v>13.5275</v>
      </c>
    </row>
    <row r="220" spans="2:5" x14ac:dyDescent="0.25">
      <c r="B220" s="3" t="s">
        <v>430</v>
      </c>
      <c r="C220" s="3" t="s">
        <v>431</v>
      </c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>
        <v>8</v>
      </c>
      <c r="E222" s="2">
        <f>Tabela225678910[[#This Row],[PRODUZIDAS]]*VLOOKUP(Tabela225678910[[#This Row],[SKU]],Tabela24[#All],9,0)</f>
        <v>7.7299999999999995</v>
      </c>
    </row>
    <row r="223" spans="2:5" x14ac:dyDescent="0.25">
      <c r="B223" s="3" t="s">
        <v>436</v>
      </c>
      <c r="C223" s="3" t="s">
        <v>437</v>
      </c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>
        <v>10</v>
      </c>
      <c r="E241" s="2">
        <f>Tabela225678910[[#This Row],[PRODUZIDAS]]*VLOOKUP(Tabela225678910[[#This Row],[SKU]],Tabela24[#All],9,0)</f>
        <v>10.30857142857143</v>
      </c>
    </row>
    <row r="242" spans="2:5" x14ac:dyDescent="0.25">
      <c r="B242" s="3" t="s">
        <v>474</v>
      </c>
      <c r="C242" s="3" t="s">
        <v>475</v>
      </c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>
        <v>3</v>
      </c>
      <c r="E244" s="2">
        <f>Tabela225678910[[#This Row],[PRODUZIDAS]]*VLOOKUP(Tabela225678910[[#This Row],[SKU]],Tabela24[#All],9,0)</f>
        <v>3.0925714285714285</v>
      </c>
    </row>
    <row r="245" spans="2:5" x14ac:dyDescent="0.25">
      <c r="B245" s="3" t="s">
        <v>480</v>
      </c>
      <c r="C245" s="3" t="s">
        <v>481</v>
      </c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>
        <v>24</v>
      </c>
      <c r="E247" s="2">
        <f>Tabela225678910[[#This Row],[PRODUZIDAS]]*VLOOKUP(Tabela225678910[[#This Row],[SKU]],Tabela24[#All],9,0)</f>
        <v>24.740571428571428</v>
      </c>
    </row>
    <row r="248" spans="2:5" x14ac:dyDescent="0.25">
      <c r="B248" s="3" t="s">
        <v>486</v>
      </c>
      <c r="C248" s="3" t="s">
        <v>487</v>
      </c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>
        <v>10</v>
      </c>
      <c r="E249" s="2">
        <f>Tabela225678910[[#This Row],[PRODUZIDAS]]*VLOOKUP(Tabela225678910[[#This Row],[SKU]],Tabela24[#All],9,0)</f>
        <v>10.30857142857143</v>
      </c>
    </row>
    <row r="250" spans="2:5" x14ac:dyDescent="0.25">
      <c r="B250" s="3" t="s">
        <v>490</v>
      </c>
      <c r="C250" s="3" t="s">
        <v>491</v>
      </c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>
        <v>19</v>
      </c>
      <c r="E666" s="2">
        <f>Tabela225678910[[#This Row],[PRODUZIDAS]]*VLOOKUP(Tabela225678910[[#This Row],[SKU]],Tabela24[#All],9,0)</f>
        <v>19.586285714285715</v>
      </c>
    </row>
    <row r="667" spans="2:5" x14ac:dyDescent="0.25">
      <c r="B667" s="3" t="s">
        <v>1324</v>
      </c>
      <c r="C667" s="3" t="s">
        <v>1325</v>
      </c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>
        <v>3</v>
      </c>
      <c r="E677" s="2">
        <f>Tabela225678910[[#This Row],[PRODUZIDAS]]*VLOOKUP(Tabela225678910[[#This Row],[SKU]],Tabela24[#All],9,0)</f>
        <v>3.0925714285714285</v>
      </c>
    </row>
    <row r="678" spans="2:5" x14ac:dyDescent="0.25">
      <c r="B678" s="3" t="s">
        <v>1346</v>
      </c>
      <c r="C678" s="3" t="s">
        <v>1347</v>
      </c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667.58257751921474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391.5</v>
      </c>
      <c r="E11" s="2">
        <f>Tabela22567891011[[#This Row],[PRODUZIDAS]]*VLOOKUP(Tabela22567891011[[#This Row],[SKU]],Tabela24[#All],10,0)</f>
        <v>160.00434782608693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25</v>
      </c>
      <c r="E16" s="2">
        <f>Tabela22567891011[[#This Row],[PRODUZIDAS]]*VLOOKUP(Tabela22567891011[[#This Row],[SKU]],Tabela24[#All],10,0)</f>
        <v>10.217391304347824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>
        <v>106.5</v>
      </c>
      <c r="E25" s="2">
        <f>Tabela22567891011[[#This Row],[PRODUZIDAS]]*VLOOKUP(Tabela22567891011[[#This Row],[SKU]],Tabela24[#All],10,0)</f>
        <v>68.56849315068493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>
        <v>4</v>
      </c>
      <c r="E115" s="2">
        <f>Tabela22567891011[[#This Row],[PRODUZIDAS]]*VLOOKUP(Tabela22567891011[[#This Row],[SKU]],Tabela24[#All],10,0)</f>
        <v>2.5760000000000001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20</v>
      </c>
      <c r="E120" s="2">
        <f>Tabela22567891011[[#This Row],[PRODUZIDAS]]*VLOOKUP(Tabela22567891011[[#This Row],[SKU]],Tabela24[#All],10,0)</f>
        <v>18.036666666666662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10</v>
      </c>
      <c r="E123" s="2">
        <f>Tabela22567891011[[#This Row],[PRODUZIDAS]]*VLOOKUP(Tabela22567891011[[#This Row],[SKU]],Tabela24[#All],10,0)</f>
        <v>9.0183333333333309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>
        <v>30</v>
      </c>
      <c r="E132" s="2">
        <f>Tabela22567891011[[#This Row],[PRODUZIDAS]]*VLOOKUP(Tabela22567891011[[#This Row],[SKU]],Tabela24[#All],10,0)</f>
        <v>27.054999999999996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>
        <v>17.5</v>
      </c>
      <c r="E134" s="2">
        <f>Tabela22567891011[[#This Row],[PRODUZIDAS]]*VLOOKUP(Tabela22567891011[[#This Row],[SKU]],Tabela24[#All],10,0)</f>
        <v>15.782083333333331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>
        <v>96.5</v>
      </c>
      <c r="E138" s="2">
        <f>Tabela22567891011[[#This Row],[PRODUZIDAS]]*VLOOKUP(Tabela22567891011[[#This Row],[SKU]],Tabela24[#All],10,0)</f>
        <v>87.026916666666651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>
        <v>37.5</v>
      </c>
      <c r="E140" s="2">
        <f>Tabela22567891011[[#This Row],[PRODUZIDAS]]*VLOOKUP(Tabela22567891011[[#This Row],[SKU]],Tabela24[#All],10,0)</f>
        <v>33.818749999999994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>
        <v>5</v>
      </c>
      <c r="E151" s="2">
        <f>Tabela22567891011[[#This Row],[PRODUZIDAS]]*VLOOKUP(Tabela22567891011[[#This Row],[SKU]],Tabela24[#All],10,0)</f>
        <v>5.798571428571428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>
        <v>18</v>
      </c>
      <c r="E156" s="2">
        <f>Tabela22567891011[[#This Row],[PRODUZIDAS]]*VLOOKUP(Tabela22567891011[[#This Row],[SKU]],Tabela24[#All],10,0)</f>
        <v>20.874857142857142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>
        <v>48.5</v>
      </c>
      <c r="E162" s="2">
        <f>Tabela22567891011[[#This Row],[PRODUZIDAS]]*VLOOKUP(Tabela22567891011[[#This Row],[SKU]],Tabela24[#All],10,0)</f>
        <v>56.246142857142857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15</v>
      </c>
      <c r="E208" s="2">
        <f>Tabela22567891011[[#This Row],[PRODUZIDAS]]*VLOOKUP(Tabela22567891011[[#This Row],[SKU]],Tabela24[#All],10,0)</f>
        <v>13.527499999999998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>
        <v>8.5</v>
      </c>
      <c r="E214" s="2">
        <f>Tabela22567891011[[#This Row],[PRODUZIDAS]]*VLOOKUP(Tabela22567891011[[#This Row],[SKU]],Tabela24[#All],10,0)</f>
        <v>7.6655833333333314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>
        <v>6</v>
      </c>
      <c r="E219" s="2">
        <f>Tabela22567891011[[#This Row],[PRODUZIDAS]]*VLOOKUP(Tabela22567891011[[#This Row],[SKU]],Tabela24[#All],10,0)</f>
        <v>5.4109999999999987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>
        <v>17.5</v>
      </c>
      <c r="E222" s="2">
        <f>Tabela22567891011[[#This Row],[PRODUZIDAS]]*VLOOKUP(Tabela22567891011[[#This Row],[SKU]],Tabela24[#All],10,0)</f>
        <v>15.782083333333331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60</v>
      </c>
      <c r="E231" s="2">
        <f>Tabela22567891011[[#This Row],[PRODUZIDAS]]*VLOOKUP(Tabela22567891011[[#This Row],[SKU]],Tabela24[#All],10,0)</f>
        <v>69.582857142857137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11</v>
      </c>
      <c r="E234" s="2">
        <f>Tabela22567891011[[#This Row],[PRODUZIDAS]]*VLOOKUP(Tabela22567891011[[#This Row],[SKU]],Tabela24[#All],10,0)</f>
        <v>12.756857142857143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>
        <v>5</v>
      </c>
      <c r="E237" s="2">
        <f>Tabela22567891011[[#This Row],[PRODUZIDAS]]*VLOOKUP(Tabela22567891011[[#This Row],[SKU]],Tabela24[#All],10,0)</f>
        <v>5.798571428571428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>
        <v>9</v>
      </c>
      <c r="E247" s="2">
        <f>Tabela22567891011[[#This Row],[PRODUZIDAS]]*VLOOKUP(Tabela22567891011[[#This Row],[SKU]],Tabela24[#All],10,0)</f>
        <v>10.437428571428571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>
        <v>7</v>
      </c>
      <c r="E666" s="2">
        <f>Tabela22567891011[[#This Row],[PRODUZIDAS]]*VLOOKUP(Tabela22567891011[[#This Row],[SKU]],Tabela24[#All],10,0)</f>
        <v>8.1180000000000003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>
        <v>3</v>
      </c>
      <c r="E673" s="2">
        <f>Tabela22567891011[[#This Row],[PRODUZIDAS]]*VLOOKUP(Tabela22567891011[[#This Row],[SKU]],Tabela24[#All],10,0)</f>
        <v>3.4791428571428571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59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699.5046885860346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95</v>
      </c>
      <c r="E10" s="2">
        <f>Tabela2256789101112[[#This Row],[PRODUZIDAS]]*VLOOKUP(Tabela2256789101112[[#This Row],[SKU]],Tabela24[#All],11,0)</f>
        <v>71.181159420289845</v>
      </c>
    </row>
    <row r="11" spans="2:9" x14ac:dyDescent="0.25">
      <c r="B11" s="3" t="s">
        <v>12</v>
      </c>
      <c r="C11" s="3" t="s">
        <v>13</v>
      </c>
      <c r="D11" s="1">
        <v>451.5</v>
      </c>
      <c r="E11" s="2">
        <f>Tabela2256789101112[[#This Row],[PRODUZIDAS]]*VLOOKUP(Tabela2256789101112[[#This Row],[SKU]],Tabela24[#All],11,0)</f>
        <v>338.29782608695649</v>
      </c>
    </row>
    <row r="12" spans="2:9" x14ac:dyDescent="0.25">
      <c r="B12" s="3" t="s">
        <v>14</v>
      </c>
      <c r="C12" s="3" t="s">
        <v>15</v>
      </c>
      <c r="D12" s="1">
        <v>34</v>
      </c>
      <c r="E12" s="2">
        <f>Tabela2256789101112[[#This Row],[PRODUZIDAS]]*VLOOKUP(Tabela2256789101112[[#This Row],[SKU]],Tabela24[#All],11,0)</f>
        <v>25.475362318840578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>
        <v>49.5</v>
      </c>
      <c r="E65" s="2">
        <f>Tabela2256789101112[[#This Row],[PRODUZIDAS]]*VLOOKUP(Tabela2256789101112[[#This Row],[SKU]],Tabela24[#All],11,0)</f>
        <v>28.682876712328763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6.5</v>
      </c>
      <c r="E68" s="2">
        <f>Tabela2256789101112[[#This Row],[PRODUZIDAS]]*VLOOKUP(Tabela2256789101112[[#This Row],[SKU]],Tabela24[#All],11,0)</f>
        <v>5.4502499999999996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>
        <v>5</v>
      </c>
      <c r="E115" s="2">
        <f>Tabela2256789101112[[#This Row],[PRODUZIDAS]]*VLOOKUP(Tabela2256789101112[[#This Row],[SKU]],Tabela24[#All],11,0)</f>
        <v>3.2844000000000002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>
        <v>25</v>
      </c>
      <c r="E123" s="2">
        <f>Tabela2256789101112[[#This Row],[PRODUZIDAS]]*VLOOKUP(Tabela2256789101112[[#This Row],[SKU]],Tabela24[#All],11,0)</f>
        <v>17.71458333333333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20</v>
      </c>
      <c r="E132" s="2">
        <f>Tabela2256789101112[[#This Row],[PRODUZIDAS]]*VLOOKUP(Tabela2256789101112[[#This Row],[SKU]],Tabela24[#All],11,0)</f>
        <v>14.171666666666665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>
        <v>9</v>
      </c>
      <c r="E134" s="2">
        <f>Tabela2256789101112[[#This Row],[PRODUZIDAS]]*VLOOKUP(Tabela2256789101112[[#This Row],[SKU]],Tabela24[#All],11,0)</f>
        <v>6.3772499999999992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>
        <v>90.5</v>
      </c>
      <c r="E138" s="2">
        <f>Tabela2256789101112[[#This Row],[PRODUZIDAS]]*VLOOKUP(Tabela2256789101112[[#This Row],[SKU]],Tabela24[#All],11,0)</f>
        <v>64.126791666666662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3</v>
      </c>
      <c r="E144" s="2">
        <f>Tabela2256789101112[[#This Row],[PRODUZIDAS]]*VLOOKUP(Tabela2256789101112[[#This Row],[SKU]],Tabela24[#All],11,0)</f>
        <v>2.3194285714285714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1</v>
      </c>
      <c r="E146" s="2">
        <f>Tabela2256789101112[[#This Row],[PRODUZIDAS]]*VLOOKUP(Tabela2256789101112[[#This Row],[SKU]],Tabela24[#All],11,0)</f>
        <v>0.77314285714285713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6</v>
      </c>
      <c r="E150" s="2">
        <f>Tabela2256789101112[[#This Row],[PRODUZIDAS]]*VLOOKUP(Tabela2256789101112[[#This Row],[SKU]],Tabela24[#All],11,0)</f>
        <v>4.6388571428571428</v>
      </c>
    </row>
    <row r="151" spans="2:5" x14ac:dyDescent="0.25">
      <c r="B151" s="3" t="s">
        <v>292</v>
      </c>
      <c r="C151" s="3" t="s">
        <v>293</v>
      </c>
      <c r="D151" s="1">
        <v>5</v>
      </c>
      <c r="E151" s="2">
        <f>Tabela2256789101112[[#This Row],[PRODUZIDAS]]*VLOOKUP(Tabela2256789101112[[#This Row],[SKU]],Tabela24[#All],11,0)</f>
        <v>3.8657142857142857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>
        <v>18</v>
      </c>
      <c r="E156" s="2">
        <f>Tabela2256789101112[[#This Row],[PRODUZIDAS]]*VLOOKUP(Tabela2256789101112[[#This Row],[SKU]],Tabela24[#All],11,0)</f>
        <v>13.916571428571428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>
        <v>24.5</v>
      </c>
      <c r="E162" s="2">
        <f>Tabela2256789101112[[#This Row],[PRODUZIDAS]]*VLOOKUP(Tabela2256789101112[[#This Row],[SKU]],Tabela24[#All],11,0)</f>
        <v>18.942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1.5</v>
      </c>
      <c r="E194" s="2">
        <f>Tabela2256789101112[[#This Row],[PRODUZIDAS]]*VLOOKUP(Tabela2256789101112[[#This Row],[SKU]],Tabela24[#All],11,0)</f>
        <v>0.98531999999999997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10</v>
      </c>
      <c r="E208" s="2">
        <f>Tabela2256789101112[[#This Row],[PRODUZIDAS]]*VLOOKUP(Tabela2256789101112[[#This Row],[SKU]],Tabela24[#All],11,0)</f>
        <v>7.0858333333333325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>
        <v>8.5</v>
      </c>
      <c r="E214" s="2">
        <f>Tabela2256789101112[[#This Row],[PRODUZIDAS]]*VLOOKUP(Tabela2256789101112[[#This Row],[SKU]],Tabela24[#All],11,0)</f>
        <v>6.0229583333333325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>
        <v>6</v>
      </c>
      <c r="E219" s="2">
        <f>Tabela2256789101112[[#This Row],[PRODUZIDAS]]*VLOOKUP(Tabela2256789101112[[#This Row],[SKU]],Tabela24[#All],11,0)</f>
        <v>4.2514999999999992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>
        <v>17.5</v>
      </c>
      <c r="E222" s="2">
        <f>Tabela2256789101112[[#This Row],[PRODUZIDAS]]*VLOOKUP(Tabela2256789101112[[#This Row],[SKU]],Tabela24[#All],11,0)</f>
        <v>12.400208333333332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Tabela2256789101112[[#This Row],[PRODUZIDAS]]*VLOOKUP(Tabela2256789101112[[#This Row],[SKU]],Tabela24[#All],11,0)</f>
        <v>7.7314285714285713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>
        <v>3</v>
      </c>
      <c r="E237" s="2">
        <f>Tabela2256789101112[[#This Row],[PRODUZIDAS]]*VLOOKUP(Tabela2256789101112[[#This Row],[SKU]],Tabela24[#All],11,0)</f>
        <v>2.3194285714285714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>
        <v>9</v>
      </c>
      <c r="E247" s="2">
        <f>Tabela2256789101112[[#This Row],[PRODUZIDAS]]*VLOOKUP(Tabela2256789101112[[#This Row],[SKU]],Tabela24[#All],11,0)</f>
        <v>6.9582857142857142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35</v>
      </c>
      <c r="E636" s="2">
        <f>Tabela2256789101112[[#This Row],[PRODUZIDAS]]*VLOOKUP(Tabela2256789101112[[#This Row],[SKU]],Tabela24[#All],11,0)</f>
        <v>24.800416666666663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>
        <v>7</v>
      </c>
      <c r="E666" s="2">
        <f>Tabela2256789101112[[#This Row],[PRODUZIDAS]]*VLOOKUP(Tabela2256789101112[[#This Row],[SKU]],Tabela24[#All],11,0)</f>
        <v>5.4119999999999999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>
        <v>3</v>
      </c>
      <c r="E673" s="2">
        <f>Tabela2256789101112[[#This Row],[PRODUZIDAS]]*VLOOKUP(Tabela2256789101112[[#This Row],[SKU]],Tabela24[#All],11,0)</f>
        <v>2.3194285714285714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692.92437391304338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40</v>
      </c>
      <c r="E10" s="2">
        <f>Tabela225678910111213[[#This Row],[PRODUZIDAS]]*VLOOKUP(Tabela225678910111213[[#This Row],[SKU]],Tabela24[#All],12,0)</f>
        <v>46.318840579710141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30.5</v>
      </c>
      <c r="E108" s="2">
        <f>Tabela225678910111213[[#This Row],[PRODUZIDAS]]*VLOOKUP(Tabela225678910111213[[#This Row],[SKU]],Tabela24[#All],12,0)</f>
        <v>33.39139999999999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112</v>
      </c>
      <c r="E110" s="2">
        <f>Tabela225678910111213[[#This Row],[PRODUZIDAS]]*VLOOKUP(Tabela225678910111213[[#This Row],[SKU]],Tabela24[#All],12,0)</f>
        <v>122.61759999999998</v>
      </c>
    </row>
    <row r="111" spans="2:5" x14ac:dyDescent="0.25">
      <c r="B111" s="3" t="s">
        <v>212</v>
      </c>
      <c r="C111" s="3" t="s">
        <v>213</v>
      </c>
      <c r="D111" s="1">
        <v>25.5</v>
      </c>
      <c r="E111" s="2">
        <f>Tabela225678910111213[[#This Row],[PRODUZIDAS]]*VLOOKUP(Tabela225678910111213[[#This Row],[SKU]],Tabela24[#All],12,0)</f>
        <v>27.917399999999994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>
        <v>10</v>
      </c>
      <c r="E115" s="2">
        <f>Tabela225678910111213[[#This Row],[PRODUZIDAS]]*VLOOKUP(Tabela225678910111213[[#This Row],[SKU]],Tabela24[#All],12,0)</f>
        <v>10.947999999999997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>
        <v>25</v>
      </c>
      <c r="E123" s="2">
        <f>Tabela225678910111213[[#This Row],[PRODUZIDAS]]*VLOOKUP(Tabela225678910111213[[#This Row],[SKU]],Tabela24[#All],12,0)</f>
        <v>22.545833333333327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22</v>
      </c>
      <c r="E132" s="2">
        <f>Tabela225678910111213[[#This Row],[PRODUZIDAS]]*VLOOKUP(Tabela225678910111213[[#This Row],[SKU]],Tabela24[#All],12,0)</f>
        <v>19.84033333333333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>
        <v>19</v>
      </c>
      <c r="E168" s="2">
        <f>Tabela225678910111213[[#This Row],[PRODUZIDAS]]*VLOOKUP(Tabela225678910111213[[#This Row],[SKU]],Tabela24[#All],12,0)</f>
        <v>20.81042857142857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8</v>
      </c>
      <c r="E197" s="2">
        <f>Tabela225678910111213[[#This Row],[PRODUZIDAS]]*VLOOKUP(Tabela225678910111213[[#This Row],[SKU]],Tabela24[#All],12,0)</f>
        <v>8.7583999999999982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>
        <v>30</v>
      </c>
      <c r="E201" s="2">
        <f>Tabela225678910111213[[#This Row],[PRODUZIDAS]]*VLOOKUP(Tabela225678910111213[[#This Row],[SKU]],Tabela24[#All],12,0)</f>
        <v>32.843999999999994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10</v>
      </c>
      <c r="E208" s="2">
        <f>Tabela225678910111213[[#This Row],[PRODUZIDAS]]*VLOOKUP(Tabela225678910111213[[#This Row],[SKU]],Tabela24[#All],12,0)</f>
        <v>9.0183333333333309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Tabela225678910111213[[#This Row],[PRODUZIDAS]]*VLOOKUP(Tabela225678910111213[[#This Row],[SKU]],Tabela24[#All],12,0)</f>
        <v>10.952857142857141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65.5</v>
      </c>
      <c r="E593" s="2">
        <f>Tabela225678910111213[[#This Row],[PRODUZIDAS]]*VLOOKUP(Tabela225678910111213[[#This Row],[SKU]],Tabela24[#All],12,0)</f>
        <v>71.741214285714278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135.5</v>
      </c>
      <c r="E628" s="2">
        <f>Tabela225678910111213[[#This Row],[PRODUZIDAS]]*VLOOKUP(Tabela225678910111213[[#This Row],[SKU]],Tabela24[#All],12,0)</f>
        <v>148.34539999999996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16</v>
      </c>
      <c r="E636" s="2">
        <f>Tabela225678910111213[[#This Row],[PRODUZIDAS]]*VLOOKUP(Tabela225678910111213[[#This Row],[SKU]],Tabela24[#All],12,0)</f>
        <v>14.42933333333333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60</v>
      </c>
      <c r="E638" s="2">
        <f>Tabela225678910111213[[#This Row],[PRODUZIDAS]]*VLOOKUP(Tabela225678910111213[[#This Row],[SKU]],Tabela24[#All],12,0)</f>
        <v>54.109999999999992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>
        <v>32</v>
      </c>
      <c r="E657" s="2">
        <f>Tabela225678910111213[[#This Row],[PRODUZIDAS]]*VLOOKUP(Tabela225678910111213[[#This Row],[SKU]],Tabela24[#All],12,0)</f>
        <v>35.049142857142854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>
        <v>3</v>
      </c>
      <c r="E673" s="2">
        <f>Tabela225678910111213[[#This Row],[PRODUZIDAS]]*VLOOKUP(Tabela225678910111213[[#This Row],[SKU]],Tabela24[#All],12,0)</f>
        <v>3.2858571428571426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827.88391467710358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>
        <v>14</v>
      </c>
      <c r="E55" s="2">
        <f>Tabela22567891011121314[[#This Row],[PRODUZIDAS]]*VLOOKUP(Tabela22567891011121314[[#This Row],[SKU]],Tabela24[#All],13,0)</f>
        <v>16.224657534246571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48</v>
      </c>
      <c r="E68" s="2">
        <f>Tabela22567891011121314[[#This Row],[PRODUZIDAS]]*VLOOKUP(Tabela22567891011121314[[#This Row],[SKU]],Tabela24[#All],13,0)</f>
        <v>55.727999999999994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26</v>
      </c>
      <c r="E77" s="2">
        <f>Tabela22567891011121314[[#This Row],[PRODUZIDAS]]*VLOOKUP(Tabela22567891011121314[[#This Row],[SKU]],Tabela24[#All],13,0)</f>
        <v>30.185999999999996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147</v>
      </c>
      <c r="E110" s="2">
        <f>Tabela22567891011121314[[#This Row],[PRODUZIDAS]]*VLOOKUP(Tabela22567891011121314[[#This Row],[SKU]],Tabela24[#All],13,0)</f>
        <v>170.40239999999997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>
        <v>5</v>
      </c>
      <c r="E115" s="2">
        <f>Tabela22567891011121314[[#This Row],[PRODUZIDAS]]*VLOOKUP(Tabela22567891011121314[[#This Row],[SKU]],Tabela24[#All],13,0)</f>
        <v>5.7959999999999994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15</v>
      </c>
      <c r="E123" s="2">
        <f>Tabela22567891011121314[[#This Row],[PRODUZIDAS]]*VLOOKUP(Tabela22567891011121314[[#This Row],[SKU]],Tabela24[#All],13,0)</f>
        <v>17.392499999999995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>
        <v>1</v>
      </c>
      <c r="E134" s="2">
        <f>Tabela22567891011121314[[#This Row],[PRODUZIDAS]]*VLOOKUP(Tabela22567891011121314[[#This Row],[SKU]],Tabela24[#All],13,0)</f>
        <v>1.1594999999999998</v>
      </c>
    </row>
    <row r="135" spans="2:5" x14ac:dyDescent="0.25">
      <c r="B135" s="3" t="s">
        <v>260</v>
      </c>
      <c r="C135" s="3" t="s">
        <v>261</v>
      </c>
      <c r="D135" s="1">
        <v>61</v>
      </c>
      <c r="E135" s="2">
        <f>Tabela22567891011121314[[#This Row],[PRODUZIDAS]]*VLOOKUP(Tabela22567891011121314[[#This Row],[SKU]],Tabela24[#All],13,0)</f>
        <v>70.729499999999987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>
        <v>28</v>
      </c>
      <c r="E138" s="2">
        <f>Tabela22567891011121314[[#This Row],[PRODUZIDAS]]*VLOOKUP(Tabela22567891011121314[[#This Row],[SKU]],Tabela24[#All],13,0)</f>
        <v>32.465999999999994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8</v>
      </c>
      <c r="E150" s="2">
        <f>Tabela22567891011121314[[#This Row],[PRODUZIDAS]]*VLOOKUP(Tabela22567891011121314[[#This Row],[SKU]],Tabela24[#All],13,0)</f>
        <v>9.2777142857142856</v>
      </c>
    </row>
    <row r="151" spans="2:5" x14ac:dyDescent="0.25">
      <c r="B151" s="3" t="s">
        <v>292</v>
      </c>
      <c r="C151" s="3" t="s">
        <v>293</v>
      </c>
      <c r="D151" s="1">
        <v>5</v>
      </c>
      <c r="E151" s="2">
        <f>Tabela22567891011121314[[#This Row],[PRODUZIDAS]]*VLOOKUP(Tabela22567891011121314[[#This Row],[SKU]],Tabela24[#All],13,0)</f>
        <v>5.798571428571428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8</v>
      </c>
      <c r="E197" s="2">
        <f>Tabela22567891011121314[[#This Row],[PRODUZIDAS]]*VLOOKUP(Tabela22567891011121314[[#This Row],[SKU]],Tabela24[#All],13,0)</f>
        <v>9.2735999999999983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>
        <v>2</v>
      </c>
      <c r="E227" s="2">
        <f>Tabela22567891011121314[[#This Row],[PRODUZIDAS]]*VLOOKUP(Tabela22567891011121314[[#This Row],[SKU]],Tabela24[#All],13,0)</f>
        <v>2.3194285714285714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5</v>
      </c>
      <c r="E569" s="2">
        <f>Tabela22567891011121314[[#This Row],[PRODUZIDAS]]*VLOOKUP(Tabela22567891011121314[[#This Row],[SKU]],Tabela24[#All],13,0)</f>
        <v>5.7974999999999985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14</v>
      </c>
      <c r="E593" s="2">
        <f>Tabela22567891011121314[[#This Row],[PRODUZIDAS]]*VLOOKUP(Tabela22567891011121314[[#This Row],[SKU]],Tabela24[#All],13,0)</f>
        <v>16.236000000000001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74</v>
      </c>
      <c r="E627" s="2">
        <f>Tabela22567891011121314[[#This Row],[PRODUZIDAS]]*VLOOKUP(Tabela22567891011121314[[#This Row],[SKU]],Tabela24[#All],13,0)</f>
        <v>85.780799999999985</v>
      </c>
    </row>
    <row r="628" spans="2:5" x14ac:dyDescent="0.25">
      <c r="B628" s="3" t="s">
        <v>1246</v>
      </c>
      <c r="C628" s="3" t="s">
        <v>1247</v>
      </c>
      <c r="D628" s="1">
        <v>163</v>
      </c>
      <c r="E628" s="2">
        <f>Tabela22567891011121314[[#This Row],[PRODUZIDAS]]*VLOOKUP(Tabela22567891011121314[[#This Row],[SKU]],Tabela24[#All],13,0)</f>
        <v>188.94959999999998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17</v>
      </c>
      <c r="E636" s="2">
        <f>Tabela22567891011121314[[#This Row],[PRODUZIDAS]]*VLOOKUP(Tabela22567891011121314[[#This Row],[SKU]],Tabela24[#All],13,0)</f>
        <v>19.711499999999997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21</v>
      </c>
      <c r="E638" s="2">
        <f>Tabela22567891011121314[[#This Row],[PRODUZIDAS]]*VLOOKUP(Tabela22567891011121314[[#This Row],[SKU]],Tabela24[#All],13,0)</f>
        <v>24.349499999999995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52</v>
      </c>
      <c r="E656" s="2">
        <f>Tabela22567891011121314[[#This Row],[PRODUZIDAS]]*VLOOKUP(Tabela22567891011121314[[#This Row],[SKU]],Tabela24[#All],13,0)</f>
        <v>60.305142857142854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183.97420326157857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>
        <v>14</v>
      </c>
      <c r="E55" s="2">
        <f>Tabela2256789101112131415[[#This Row],[PRODUZIDAS]]*VLOOKUP(Tabela2256789101112131415[[#This Row],[SKU]],Tabela24[#All],14,0)</f>
        <v>3.6054794520547944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48</v>
      </c>
      <c r="E68" s="2">
        <f>Tabela2256789101112131415[[#This Row],[PRODUZIDAS]]*VLOOKUP(Tabela2256789101112131415[[#This Row],[SKU]],Tabela24[#All],14,0)</f>
        <v>12.384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26</v>
      </c>
      <c r="E77" s="2">
        <f>Tabela2256789101112131415[[#This Row],[PRODUZIDAS]]*VLOOKUP(Tabela2256789101112131415[[#This Row],[SKU]],Tabela24[#All],14,0)</f>
        <v>6.7080000000000002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147</v>
      </c>
      <c r="E110" s="2">
        <f>Tabela2256789101112131415[[#This Row],[PRODUZIDAS]]*VLOOKUP(Tabela2256789101112131415[[#This Row],[SKU]],Tabela24[#All],14,0)</f>
        <v>37.867199999999997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>
        <v>5</v>
      </c>
      <c r="E115" s="2">
        <f>Tabela2256789101112131415[[#This Row],[PRODUZIDAS]]*VLOOKUP(Tabela2256789101112131415[[#This Row],[SKU]],Tabela24[#All],14,0)</f>
        <v>1.288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15</v>
      </c>
      <c r="E123" s="2">
        <f>Tabela2256789101112131415[[#This Row],[PRODUZIDAS]]*VLOOKUP(Tabela2256789101112131415[[#This Row],[SKU]],Tabela24[#All],14,0)</f>
        <v>3.8649999999999998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>
        <v>1</v>
      </c>
      <c r="E134" s="2">
        <f>Tabela2256789101112131415[[#This Row],[PRODUZIDAS]]*VLOOKUP(Tabela2256789101112131415[[#This Row],[SKU]],Tabela24[#All],14,0)</f>
        <v>0.25766666666666665</v>
      </c>
    </row>
    <row r="135" spans="2:5" x14ac:dyDescent="0.25">
      <c r="B135" s="3" t="s">
        <v>260</v>
      </c>
      <c r="C135" s="3" t="s">
        <v>261</v>
      </c>
      <c r="D135" s="1">
        <v>61</v>
      </c>
      <c r="E135" s="2">
        <f>Tabela2256789101112131415[[#This Row],[PRODUZIDAS]]*VLOOKUP(Tabela2256789101112131415[[#This Row],[SKU]],Tabela24[#All],14,0)</f>
        <v>15.717666666666666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>
        <v>28</v>
      </c>
      <c r="E138" s="2">
        <f>Tabela2256789101112131415[[#This Row],[PRODUZIDAS]]*VLOOKUP(Tabela2256789101112131415[[#This Row],[SKU]],Tabela24[#All],14,0)</f>
        <v>7.2146666666666661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8</v>
      </c>
      <c r="E150" s="2">
        <f>Tabela2256789101112131415[[#This Row],[PRODUZIDAS]]*VLOOKUP(Tabela2256789101112131415[[#This Row],[SKU]],Tabela24[#All],14,0)</f>
        <v>2.0617142857142858</v>
      </c>
    </row>
    <row r="151" spans="2:5" x14ac:dyDescent="0.25">
      <c r="B151" s="3" t="s">
        <v>292</v>
      </c>
      <c r="C151" s="3" t="s">
        <v>293</v>
      </c>
      <c r="D151" s="1">
        <v>5</v>
      </c>
      <c r="E151" s="2">
        <f>Tabela2256789101112131415[[#This Row],[PRODUZIDAS]]*VLOOKUP(Tabela2256789101112131415[[#This Row],[SKU]],Tabela24[#All],14,0)</f>
        <v>1.2885714285714287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8</v>
      </c>
      <c r="E197" s="2">
        <f>Tabela2256789101112131415[[#This Row],[PRODUZIDAS]]*VLOOKUP(Tabela2256789101112131415[[#This Row],[SKU]],Tabela24[#All],14,0)</f>
        <v>2.0608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>
        <v>2</v>
      </c>
      <c r="E227" s="2">
        <f>Tabela2256789101112131415[[#This Row],[PRODUZIDAS]]*VLOOKUP(Tabela2256789101112131415[[#This Row],[SKU]],Tabela24[#All],14,0)</f>
        <v>0.51542857142857146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5</v>
      </c>
      <c r="E569" s="2">
        <f>Tabela2256789101112131415[[#This Row],[PRODUZIDAS]]*VLOOKUP(Tabela2256789101112131415[[#This Row],[SKU]],Tabela24[#All],14,0)</f>
        <v>1.2883333333333333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14</v>
      </c>
      <c r="E593" s="2">
        <f>Tabela2256789101112131415[[#This Row],[PRODUZIDAS]]*VLOOKUP(Tabela2256789101112131415[[#This Row],[SKU]],Tabela24[#All],14,0)</f>
        <v>3.6080000000000001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74</v>
      </c>
      <c r="E627" s="2">
        <f>Tabela2256789101112131415[[#This Row],[PRODUZIDAS]]*VLOOKUP(Tabela2256789101112131415[[#This Row],[SKU]],Tabela24[#All],14,0)</f>
        <v>19.0624</v>
      </c>
    </row>
    <row r="628" spans="2:5" x14ac:dyDescent="0.25">
      <c r="B628" s="3" t="s">
        <v>1246</v>
      </c>
      <c r="C628" s="3" t="s">
        <v>1247</v>
      </c>
      <c r="D628" s="1">
        <v>163</v>
      </c>
      <c r="E628" s="2">
        <f>Tabela2256789101112131415[[#This Row],[PRODUZIDAS]]*VLOOKUP(Tabela2256789101112131415[[#This Row],[SKU]],Tabela24[#All],14,0)</f>
        <v>41.988799999999998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17</v>
      </c>
      <c r="E636" s="2">
        <f>Tabela2256789101112131415[[#This Row],[PRODUZIDAS]]*VLOOKUP(Tabela2256789101112131415[[#This Row],[SKU]],Tabela24[#All],14,0)</f>
        <v>4.3803333333333327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21</v>
      </c>
      <c r="E638" s="2">
        <f>Tabela2256789101112131415[[#This Row],[PRODUZIDAS]]*VLOOKUP(Tabela2256789101112131415[[#This Row],[SKU]],Tabela24[#All],14,0)</f>
        <v>5.4109999999999996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52</v>
      </c>
      <c r="E656" s="2">
        <f>Tabela2256789101112131415[[#This Row],[PRODUZIDAS]]*VLOOKUP(Tabela2256789101112131415[[#This Row],[SKU]],Tabela24[#All],14,0)</f>
        <v>13.401142857142858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2025-06-23T17:33:02Z</dcterms:modified>
</cp:coreProperties>
</file>