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6-2025\"/>
    </mc:Choice>
  </mc:AlternateContent>
  <xr:revisionPtr revIDLastSave="0" documentId="13_ncr:1_{85A3236F-CE35-459D-BB7C-D3A92346CC86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<sst xmlns="http://schemas.openxmlformats.org/spreadsheetml/2006/main" count="26032" uniqueCount="1899">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</sst>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E16" sqref="E16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45825</v>
      </c>
      <c r="C2" s="31"/>
      <c r="D2" s="33">
        <f>SUM(Tabela15[VALOR])</f>
        <v>2918.7476607292656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106.17464148727984</v>
      </c>
      <c r="D7" s="26"/>
      <c r="E7" s="26">
        <f>Tabela15[[#This Row],[VALOR]]-Tabela15[[#This Row],[Custo Setor]]</f>
        <v>106.17464148727984</v>
      </c>
    </row>
    <row r="8" spans="2:5" x14ac:dyDescent="0.25">
      <c r="B8" t="s">
        <v>1883</v>
      </c>
      <c r="C8" s="21">
        <f t="array" ref="C8">'2 - CORTE VOIL'!G4</f>
        <v>571.04664000000002</v>
      </c>
      <c r="D8" s="26"/>
      <c r="E8" s="26">
        <f>Tabela15[[#This Row],[VALOR]]-Tabela15[[#This Row],[Custo Setor]]</f>
        <v>571.04664000000002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258.23787229437227</v>
      </c>
      <c r="D10" s="26"/>
      <c r="E10" s="26">
        <f>Tabela15[[#This Row],[VALOR]]-Tabela15[[#This Row],[Custo Setor]]</f>
        <v>258.23787229437227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9.545454545454545</v>
      </c>
      <c r="D12" s="26"/>
      <c r="E12" s="26">
        <f>Tabela15[[#This Row],[VALOR]]-Tabela15[[#This Row],[Custo Setor]]</f>
        <v>9.545454545454545</v>
      </c>
    </row>
    <row r="13" spans="2:5" x14ac:dyDescent="0.25">
      <c r="B13" t="s">
        <v>1888</v>
      </c>
      <c r="C13" s="21">
        <f t="array" ref="C13">'7 - PALETEIRA'!G4</f>
        <v>349.95626086956526</v>
      </c>
      <c r="D13" s="26"/>
      <c r="E13" s="26">
        <f>Tabela15[[#This Row],[VALOR]]-Tabela15[[#This Row],[Custo Setor]]</f>
        <v>349.95626086956526</v>
      </c>
    </row>
    <row r="14" spans="2:5" x14ac:dyDescent="0.25">
      <c r="B14" t="s">
        <v>1889</v>
      </c>
      <c r="C14" s="21">
        <f>'8 - ACABAMENTO'!G4</f>
        <v>204.19818666297962</v>
      </c>
      <c r="D14" s="26"/>
      <c r="E14" s="26">
        <f>Tabela15[[#This Row],[VALOR]]-Tabela15[[#This Row],[Custo Setor]]</f>
        <v>204.19818666297962</v>
      </c>
    </row>
    <row r="15" spans="2:5" x14ac:dyDescent="0.25">
      <c r="B15" t="s">
        <v>1890</v>
      </c>
      <c r="C15" s="21">
        <f t="array" ref="C15">'9 - FURO'!G4</f>
        <v>424.55579358945101</v>
      </c>
      <c r="D15" s="26"/>
      <c r="E15" s="26">
        <f>Tabela15[[#This Row],[VALOR]]-Tabela15[[#This Row],[Custo Setor]]</f>
        <v>424.55579358945101</v>
      </c>
    </row>
    <row r="16" spans="2:5" x14ac:dyDescent="0.25">
      <c r="B16" t="s">
        <v>1891</v>
      </c>
      <c r="C16" s="21">
        <f t="array" ref="C16">'10 - ILHOS'!G4</f>
        <v>232.36508375811201</v>
      </c>
      <c r="D16" s="26"/>
      <c r="E16" s="26">
        <f>Tabela15[[#This Row],[VALOR]]-Tabela15[[#This Row],[Custo Setor]]</f>
        <v>232.36508375811201</v>
      </c>
    </row>
    <row r="17" spans="2:5" x14ac:dyDescent="0.25">
      <c r="B17" t="s">
        <v>1892</v>
      </c>
      <c r="C17" s="21">
        <f t="array" ref="C17">'11 - DOBRA'!G4</f>
        <v>624.00086797258723</v>
      </c>
      <c r="D17" s="26"/>
      <c r="E17" s="26">
        <f>Tabela15[[#This Row],[VALOR]]-Tabela15[[#This Row],[Custo Setor]]</f>
        <v>624.00086797258723</v>
      </c>
    </row>
    <row r="18" spans="2:5" x14ac:dyDescent="0.25">
      <c r="B18" t="s">
        <v>1893</v>
      </c>
      <c r="C18" s="21">
        <f t="array" ref="C18">'12 - EMBALAGEM'!G4</f>
        <v>138.66685954946385</v>
      </c>
      <c r="D18" s="26"/>
      <c r="E18" s="26">
        <f>Tabela15[[#This Row],[VALOR]]-Tabela15[[#This Row],[Custo Setor]]</f>
        <v>138.66685954946385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2918.7476607292656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89" workbookViewId="0">
      <selection activeCell="D47" sqref="D47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106.17464148727984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>
        <v>100</v>
      </c>
      <c r="E27" s="2">
        <f>Tabela2[[#This Row],[PRODUZIDAS]]*VLOOKUP(Tabela2[[#This Row],[SKU]],Tabela24[#All],3,0)</f>
        <v>25.753424657534246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>
        <v>11</v>
      </c>
      <c r="E32" s="2">
        <f>Tabela2[[#This Row],[PRODUZIDAS]]*VLOOKUP(Tabela2[[#This Row],[SKU]],Tabela24[#All],3,0)</f>
        <v>2.8328767123287673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>
        <v>37</v>
      </c>
      <c r="E46" s="2">
        <f>Tabela2[[#This Row],[PRODUZIDAS]]*VLOOKUP(Tabela2[[#This Row],[SKU]],Tabela24[#All],3,0)</f>
        <v>10.005205479452053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>
        <v>200</v>
      </c>
      <c r="E55" s="2">
        <f>Tabela2[[#This Row],[PRODUZIDAS]]*VLOOKUP(Tabela2[[#This Row],[SKU]],Tabela24[#All],3,0)</f>
        <v>54.082191780821908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>
        <v>32</v>
      </c>
      <c r="E83" s="2">
        <f>Tabela2[[#This Row],[PRODUZIDAS]]*VLOOKUP(Tabela2[[#This Row],[SKU]],Tabela24[#All],3,0)</f>
        <v>8.6687999999999992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>
        <v>15</v>
      </c>
      <c r="E238" s="2">
        <f>Tabela2[[#This Row],[PRODUZIDAS]]*VLOOKUP(Tabela2[[#This Row],[SKU]],Tabela24[#All],3,0)</f>
        <v>4.8321428571428573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18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571.04664000000002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>
        <v>90</v>
      </c>
      <c r="E194" s="2">
        <f>Tabela225[[#This Row],[PRODUZIDAS]]*VLOOKUP(Tabela225[[#This Row],[SKU]],Tabela24[#All],4,0)</f>
        <v>48.686399999999999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>
        <v>218</v>
      </c>
      <c r="E196" s="2">
        <f>Tabela225[[#This Row],[PRODUZIDAS]]*VLOOKUP(Tabela225[[#This Row],[SKU]],Tabela24[#All],4,0)</f>
        <v>117.92928000000001</v>
      </c>
    </row>
    <row r="197" spans="2:5" x14ac:dyDescent="0.25">
      <c r="B197" s="3" t="s">
        <v>384</v>
      </c>
      <c r="C197" s="3" t="s">
        <v>385</v>
      </c>
      <c r="D197" s="1">
        <v>219.5</v>
      </c>
      <c r="E197" s="2">
        <f>Tabela225[[#This Row],[PRODUZIDAS]]*VLOOKUP(Tabela225[[#This Row],[SKU]],Tabela24[#All],4,0)</f>
        <v>118.74072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>
        <v>222</v>
      </c>
      <c r="E201" s="2">
        <f>Tabela225[[#This Row],[PRODUZIDAS]]*VLOOKUP(Tabela225[[#This Row],[SKU]],Tabela24[#All],4,0)</f>
        <v>120.09312</v>
      </c>
    </row>
    <row r="202" spans="2:5" x14ac:dyDescent="0.25">
      <c r="B202" s="3" t="s">
        <v>394</v>
      </c>
      <c r="C202" s="3" t="s">
        <v>395</v>
      </c>
      <c r="D202" s="1">
        <v>129.5</v>
      </c>
      <c r="E202" s="2">
        <f>Tabela225[[#This Row],[PRODUZIDAS]]*VLOOKUP(Tabela225[[#This Row],[SKU]],Tabela24[#All],4,0)</f>
        <v>70.054320000000004</v>
      </c>
    </row>
    <row r="203" spans="2:5" x14ac:dyDescent="0.25">
      <c r="B203" s="3" t="s">
        <v>396</v>
      </c>
      <c r="C203" s="3" t="s">
        <v>397</v>
      </c>
      <c r="D203" s="1">
        <v>103</v>
      </c>
      <c r="E203" s="2">
        <f>Tabela225[[#This Row],[PRODUZIDAS]]*VLOOKUP(Tabela225[[#This Row],[SKU]],Tabela24[#All],4,0)</f>
        <v>95.542799999999986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290" workbookViewId="0">
      <selection activeCell="D296" sqref="D29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258.23787229437227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>
        <v>10</v>
      </c>
      <c r="E183" s="2">
        <f>Tabela22567[[#This Row],[PRODUZIDAS]]*VLOOKUP(Tabela22567[[#This Row],[SKU]],Tabela24[#All],6,0)</f>
        <v>14.179000000000002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>
        <v>90</v>
      </c>
      <c r="E194" s="2">
        <f>Tabela22567[[#This Row],[PRODUZIDAS]]*VLOOKUP(Tabela22567[[#This Row],[SKU]],Tabela24[#All],6,0)</f>
        <v>104.32799999999997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>
        <v>20</v>
      </c>
      <c r="E196" s="2">
        <f>Tabela22567[[#This Row],[PRODUZIDAS]]*VLOOKUP(Tabela22567[[#This Row],[SKU]],Tabela24[#All],6,0)</f>
        <v>23.183999999999997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>
        <v>30.5</v>
      </c>
      <c r="E203" s="2">
        <f>Tabela22567[[#This Row],[PRODUZIDAS]]*VLOOKUP(Tabela22567[[#This Row],[SKU]],Tabela24[#All],6,0)</f>
        <v>39.294166666666669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>
        <v>11.5</v>
      </c>
      <c r="E234" s="2">
        <f>Tabela22567[[#This Row],[PRODUZIDAS]]*VLOOKUP(Tabela22567[[#This Row],[SKU]],Tabela24[#All],6,0)</f>
        <v>14.818571428571429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>
        <v>11</v>
      </c>
      <c r="E256" s="2">
        <f>Tabela22567[[#This Row],[PRODUZIDAS]]*VLOOKUP(Tabela22567[[#This Row],[SKU]],Tabela24[#All],6,0)</f>
        <v>14.174285714285716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>
        <v>6</v>
      </c>
      <c r="E293" s="2">
        <f>Tabela22567[[#This Row],[PRODUZIDAS]]*VLOOKUP(Tabela22567[[#This Row],[SKU]],Tabela24[#All],6,0)</f>
        <v>10.227272727272727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>
        <v>20</v>
      </c>
      <c r="E295" s="2">
        <f>Tabela22567[[#This Row],[PRODUZIDAS]]*VLOOKUP(Tabela22567[[#This Row],[SKU]],Tabela24[#All],6,0)</f>
        <v>34.090909090909086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>
        <v>2</v>
      </c>
      <c r="E317" s="2">
        <f>Tabela22567[[#This Row],[PRODUZIDAS]]*VLOOKUP(Tabela22567[[#This Row],[SKU]],Tabela24[#All],6,0)</f>
        <v>3.941666666666666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281" workbookViewId="0">
      <selection activeCell="D296" sqref="D29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9.545454545454545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>
        <v>20</v>
      </c>
      <c r="E295" s="2">
        <f>Tabela2256789[[#This Row],[PRODUZIDAS]]*VLOOKUP(Tabela2256789[[#This Row],[SKU]],Tabela24[#All],8,0)</f>
        <v>9.545454545454545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349.95626086956526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>
        <v>653</v>
      </c>
      <c r="E10" s="2">
        <f>Tabela225678910[[#This Row],[PRODUZIDAS]]*VLOOKUP(Tabela225678910[[#This Row],[SKU]],Tabela24[#All],9,0)</f>
        <v>266.87826086956517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>
        <v>1</v>
      </c>
      <c r="E129" s="2">
        <f>Tabela225678910[[#This Row],[PRODUZIDAS]]*VLOOKUP(Tabela225678910[[#This Row],[SKU]],Tabela24[#All],9,0)</f>
        <v>0.96624999999999994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>
        <v>5</v>
      </c>
      <c r="E143" s="2">
        <f>Tabela225678910[[#This Row],[PRODUZIDAS]]*VLOOKUP(Tabela225678910[[#This Row],[SKU]],Tabela24[#All],9,0)</f>
        <v>4.8312499999999998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>
        <v>4</v>
      </c>
      <c r="E174" s="2">
        <f>Tabela225678910[[#This Row],[PRODUZIDAS]]*VLOOKUP(Tabela225678910[[#This Row],[SKU]],Tabela24[#All],9,0)</f>
        <v>4.1234285714285717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>
        <v>20</v>
      </c>
      <c r="E231" s="2">
        <f>Tabela225678910[[#This Row],[PRODUZIDAS]]*VLOOKUP(Tabela225678910[[#This Row],[SKU]],Tabela24[#All],9,0)</f>
        <v>20.617142857142859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>
        <v>4</v>
      </c>
      <c r="E256" s="2">
        <f>Tabela225678910[[#This Row],[PRODUZIDAS]]*VLOOKUP(Tabela225678910[[#This Row],[SKU]],Tabela24[#All],9,0)</f>
        <v>4.1234285714285717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>
        <v>5</v>
      </c>
      <c r="E317" s="2">
        <f>Tabela225678910[[#This Row],[PRODUZIDAS]]*VLOOKUP(Tabela225678910[[#This Row],[SKU]],Tabela24[#All],9,0)</f>
        <v>5.9124999999999996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>
        <v>66</v>
      </c>
      <c r="E628" s="2">
        <f>Tabela225678910[[#This Row],[PRODUZIDAS]]*VLOOKUP(Tabela225678910[[#This Row],[SKU]],Tabela24[#All],9,0)</f>
        <v>42.503999999999998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217" zoomScaleNormal="10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204.19818666297962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>
        <v>335</v>
      </c>
      <c r="E10" s="2">
        <f>Tabela22567891011[[#This Row],[PRODUZIDAS]]*VLOOKUP(Tabela22567891011[[#This Row],[SKU]],Tabela24[#All],10,0)</f>
        <v>136.91304347826085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>
        <v>59</v>
      </c>
      <c r="E16" s="2">
        <f>Tabela22567891011[[#This Row],[PRODUZIDAS]]*VLOOKUP(Tabela22567891011[[#This Row],[SKU]],Tabela24[#All],10,0)</f>
        <v>24.113043478260863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>
        <v>18</v>
      </c>
      <c r="E52" s="2">
        <f>Tabela22567891011[[#This Row],[PRODUZIDAS]]*VLOOKUP(Tabela22567891011[[#This Row],[SKU]],Tabela24[#All],10,0)</f>
        <v>13.211506849315066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>
        <v>4.5</v>
      </c>
      <c r="E143" s="2">
        <f>Tabela22567891011[[#This Row],[PRODUZIDAS]]*VLOOKUP(Tabela22567891011[[#This Row],[SKU]],Tabela24[#All],10,0)</f>
        <v>4.0582499999999992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>
        <v>4</v>
      </c>
      <c r="E174" s="2">
        <f>Tabela22567891011[[#This Row],[PRODUZIDAS]]*VLOOKUP(Tabela22567891011[[#This Row],[SKU]],Tabela24[#All],10,0)</f>
        <v>4.6388571428571428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>
        <v>4</v>
      </c>
      <c r="E190" s="2">
        <f>Tabela22567891011[[#This Row],[PRODUZIDAS]]*VLOOKUP(Tabela22567891011[[#This Row],[SKU]],Tabela24[#All],10,0)</f>
        <v>6.1871999999999998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13</v>
      </c>
      <c r="E231" s="2">
        <f>Tabela22567891011[[#This Row],[PRODUZIDAS]]*VLOOKUP(Tabela22567891011[[#This Row],[SKU]],Tabela24[#All],10,0)</f>
        <v>15.076285714285714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424.55579358945101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>
        <v>300</v>
      </c>
      <c r="E10" s="2">
        <f>Tabela2256789101112[[#This Row],[PRODUZIDAS]]*VLOOKUP(Tabela2256789101112[[#This Row],[SKU]],Tabela24[#All],11,0)</f>
        <v>224.78260869565216</v>
      </c>
    </row>
    <row r="11" spans="2:9" x14ac:dyDescent="0.25">
      <c r="B11" s="3" t="s">
        <v>12</v>
      </c>
      <c r="C11" s="3" t="s">
        <v>13</v>
      </c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>
        <v>119</v>
      </c>
      <c r="E16" s="2">
        <f>Tabela2256789101112[[#This Row],[PRODUZIDAS]]*VLOOKUP(Tabela2256789101112[[#This Row],[SKU]],Tabela24[#All],11,0)</f>
        <v>89.16376811594202</v>
      </c>
    </row>
    <row r="17" spans="2:5" x14ac:dyDescent="0.25">
      <c r="B17" s="3" t="s">
        <v>24</v>
      </c>
      <c r="C17" s="3" t="s">
        <v>25</v>
      </c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>
        <v>34.5</v>
      </c>
      <c r="E61" s="2">
        <f>Tabela2256789101112[[#This Row],[PRODUZIDAS]]*VLOOKUP(Tabela2256789101112[[#This Row],[SKU]],Tabela24[#All],11,0)</f>
        <v>19.991095890410957</v>
      </c>
    </row>
    <row r="62" spans="2:5" x14ac:dyDescent="0.25">
      <c r="B62" s="3" t="s">
        <v>114</v>
      </c>
      <c r="C62" s="3" t="s">
        <v>115</v>
      </c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>
        <v>90</v>
      </c>
      <c r="E74" s="2">
        <f>Tabela2256789101112[[#This Row],[PRODUZIDAS]]*VLOOKUP(Tabela2256789101112[[#This Row],[SKU]],Tabela24[#All],11,0)</f>
        <v>75.464999999999989</v>
      </c>
    </row>
    <row r="75" spans="2:5" x14ac:dyDescent="0.25">
      <c r="B75" s="3" t="s">
        <v>140</v>
      </c>
      <c r="C75" s="3" t="s">
        <v>141</v>
      </c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>
        <v>1</v>
      </c>
      <c r="E129" s="2">
        <f>Tabela2256789101112[[#This Row],[PRODUZIDAS]]*VLOOKUP(Tabela2256789101112[[#This Row],[SKU]],Tabela24[#All],11,0)</f>
        <v>0.70858333333333323</v>
      </c>
    </row>
    <row r="130" spans="2:5" x14ac:dyDescent="0.25">
      <c r="B130" s="3" t="s">
        <v>250</v>
      </c>
      <c r="C130" s="3" t="s">
        <v>251</v>
      </c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>
        <v>4.5</v>
      </c>
      <c r="E143" s="2">
        <f>Tabela2256789101112[[#This Row],[PRODUZIDAS]]*VLOOKUP(Tabela2256789101112[[#This Row],[SKU]],Tabela24[#All],11,0)</f>
        <v>3.1886249999999996</v>
      </c>
    </row>
    <row r="144" spans="2:5" x14ac:dyDescent="0.25">
      <c r="B144" s="3" t="s">
        <v>278</v>
      </c>
      <c r="C144" s="3" t="s">
        <v>279</v>
      </c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>
        <v>4</v>
      </c>
      <c r="E174" s="2">
        <f>Tabela2256789101112[[#This Row],[PRODUZIDAS]]*VLOOKUP(Tabela2256789101112[[#This Row],[SKU]],Tabela24[#All],11,0)</f>
        <v>3.0925714285714285</v>
      </c>
    </row>
    <row r="175" spans="2:5" x14ac:dyDescent="0.25">
      <c r="B175" s="3" t="s">
        <v>340</v>
      </c>
      <c r="C175" s="3" t="s">
        <v>341</v>
      </c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>
        <v>6</v>
      </c>
      <c r="E293" s="2">
        <f>Tabela2256789101112[[#This Row],[PRODUZIDAS]]*VLOOKUP(Tabela2256789101112[[#This Row],[SKU]],Tabela24[#All],11,0)</f>
        <v>2.8636363636363633</v>
      </c>
    </row>
    <row r="294" spans="2:5" x14ac:dyDescent="0.25">
      <c r="B294" s="3" t="s">
        <v>578</v>
      </c>
      <c r="C294" s="3" t="s">
        <v>579</v>
      </c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>
        <v>4</v>
      </c>
      <c r="E317" s="2">
        <f>Tabela2256789101112[[#This Row],[PRODUZIDAS]]*VLOOKUP(Tabela2256789101112[[#This Row],[SKU]],Tabela24[#All],11,0)</f>
        <v>2.2073333333333331</v>
      </c>
    </row>
    <row r="318" spans="2:5" x14ac:dyDescent="0.25">
      <c r="B318" s="3" t="s">
        <v>626</v>
      </c>
      <c r="C318" s="3" t="s">
        <v>627</v>
      </c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>
        <v>4</v>
      </c>
      <c r="E674" s="2">
        <f>Tabela2256789101112[[#This Row],[PRODUZIDAS]]*VLOOKUP(Tabela2256789101112[[#This Row],[SKU]],Tabela24[#All],11,0)</f>
        <v>3.0925714285714285</v>
      </c>
    </row>
    <row r="675" spans="2:5" x14ac:dyDescent="0.25">
      <c r="B675" s="3" t="s">
        <v>1340</v>
      </c>
      <c r="C675" s="3" t="s">
        <v>1341</v>
      </c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232.36508375811201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>
        <v>75.5</v>
      </c>
      <c r="E10" s="2">
        <f>Tabela225678910111213[[#This Row],[PRODUZIDAS]]*VLOOKUP(Tabela225678910111213[[#This Row],[SKU]],Tabela24[#All],12,0)</f>
        <v>87.426811594202889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>
        <v>49.5</v>
      </c>
      <c r="E65" s="2">
        <f>Tabela225678910111213[[#This Row],[PRODUZIDAS]]*VLOOKUP(Tabela225678910111213[[#This Row],[SKU]],Tabela24[#All],12,0)</f>
        <v>50.991780821917807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>
        <v>5</v>
      </c>
      <c r="E71" s="2">
        <f>Tabela225678910111213[[#This Row],[PRODUZIDAS]]*VLOOKUP(Tabela225678910111213[[#This Row],[SKU]],Tabela24[#All],12,0)</f>
        <v>5.482499999999999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>
        <v>50</v>
      </c>
      <c r="E77" s="2">
        <f>Tabela225678910111213[[#This Row],[PRODUZIDAS]]*VLOOKUP(Tabela225678910111213[[#This Row],[SKU]],Tabela24[#All],12,0)</f>
        <v>54.824999999999989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>
        <v>17.5</v>
      </c>
      <c r="E138" s="2">
        <f>Tabela225678910111213[[#This Row],[PRODUZIDAS]]*VLOOKUP(Tabela225678910111213[[#This Row],[SKU]],Tabela24[#All],12,0)</f>
        <v>15.782083333333331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>
        <v>4.5</v>
      </c>
      <c r="E143" s="2">
        <f>Tabela225678910111213[[#This Row],[PRODUZIDAS]]*VLOOKUP(Tabela225678910111213[[#This Row],[SKU]],Tabela24[#All],12,0)</f>
        <v>4.0582499999999992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>
        <v>4</v>
      </c>
      <c r="E174" s="2">
        <f>Tabela225678910111213[[#This Row],[PRODUZIDAS]]*VLOOKUP(Tabela225678910111213[[#This Row],[SKU]],Tabela24[#All],12,0)</f>
        <v>4.3811428571428568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>
        <v>6</v>
      </c>
      <c r="E293" s="2">
        <f>Tabela225678910111213[[#This Row],[PRODUZIDAS]]*VLOOKUP(Tabela225678910111213[[#This Row],[SKU]],Tabela24[#All],12,0)</f>
        <v>5.3181818181818183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>
        <v>4</v>
      </c>
      <c r="E317" s="2">
        <f>Tabela225678910111213[[#This Row],[PRODUZIDAS]]*VLOOKUP(Tabela225678910111213[[#This Row],[SKU]],Tabela24[#All],12,0)</f>
        <v>4.0993333333333331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624.00086797258723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>
        <v>170</v>
      </c>
      <c r="E10" s="2">
        <f>Tabela22567891011121314[[#This Row],[PRODUZIDAS]]*VLOOKUP(Tabela22567891011121314[[#This Row],[SKU]],Tabela24[#All],13,0)</f>
        <v>208.43478260869566</v>
      </c>
    </row>
    <row r="11" spans="2:9" x14ac:dyDescent="0.25">
      <c r="B11" s="3" t="s">
        <v>12</v>
      </c>
      <c r="C11" s="3" t="s">
        <v>13</v>
      </c>
      <c r="D11" s="1">
        <v>211</v>
      </c>
      <c r="E11" s="2">
        <f>Tabela22567891011121314[[#This Row],[PRODUZIDAS]]*VLOOKUP(Tabela22567891011121314[[#This Row],[SKU]],Tabela24[#All],13,0)</f>
        <v>258.70434782608697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>
        <v>20</v>
      </c>
      <c r="E51" s="2">
        <f>Tabela22567891011121314[[#This Row],[PRODUZIDAS]]*VLOOKUP(Tabela22567891011121314[[#This Row],[SKU]],Tabela24[#All],13,0)</f>
        <v>23.178082191780817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>
        <v>22</v>
      </c>
      <c r="E65" s="2">
        <f>Tabela22567891011121314[[#This Row],[PRODUZIDAS]]*VLOOKUP(Tabela22567891011121314[[#This Row],[SKU]],Tabela24[#All],13,0)</f>
        <v>25.4958904109589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>
        <v>5</v>
      </c>
      <c r="E71" s="2">
        <f>Tabela22567891011121314[[#This Row],[PRODUZIDAS]]*VLOOKUP(Tabela22567891011121314[[#This Row],[SKU]],Tabela24[#All],13,0)</f>
        <v>5.8049999999999988</v>
      </c>
    </row>
    <row r="72" spans="2:5" x14ac:dyDescent="0.25">
      <c r="B72" s="3" t="s">
        <v>134</v>
      </c>
      <c r="C72" s="3" t="s">
        <v>135</v>
      </c>
      <c r="D72" s="1">
        <v>5</v>
      </c>
      <c r="E72" s="2">
        <f>Tabela22567891011121314[[#This Row],[PRODUZIDAS]]*VLOOKUP(Tabela22567891011121314[[#This Row],[SKU]],Tabela24[#All],13,0)</f>
        <v>5.8049999999999988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>
        <v>40</v>
      </c>
      <c r="E77" s="2">
        <f>Tabela22567891011121314[[#This Row],[PRODUZIDAS]]*VLOOKUP(Tabela22567891011121314[[#This Row],[SKU]],Tabela24[#All],13,0)</f>
        <v>46.439999999999991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>
        <v>21</v>
      </c>
      <c r="E108" s="2">
        <f>Tabela22567891011121314[[#This Row],[PRODUZIDAS]]*VLOOKUP(Tabela22567891011121314[[#This Row],[SKU]],Tabela24[#All],13,0)</f>
        <v>24.343199999999996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>
        <v>9</v>
      </c>
      <c r="E138" s="2">
        <f>Tabela22567891011121314[[#This Row],[PRODUZIDAS]]*VLOOKUP(Tabela22567891011121314[[#This Row],[SKU]],Tabela24[#All],13,0)</f>
        <v>10.435499999999998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>
        <v>6</v>
      </c>
      <c r="E293" s="2">
        <f>Tabela22567891011121314[[#This Row],[PRODUZIDAS]]*VLOOKUP(Tabela22567891011121314[[#This Row],[SKU]],Tabela24[#All],13,0)</f>
        <v>7.3636363636363633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>
        <v>4</v>
      </c>
      <c r="E317" s="2">
        <f>Tabela22567891011121314[[#This Row],[PRODUZIDAS]]*VLOOKUP(Tabela22567891011121314[[#This Row],[SKU]],Tabela24[#All],13,0)</f>
        <v>5.6759999999999993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>
        <v>2</v>
      </c>
      <c r="E593" s="2">
        <f>Tabela22567891011121314[[#This Row],[PRODUZIDAS]]*VLOOKUP(Tabela22567891011121314[[#This Row],[SKU]],Tabela24[#All],13,0)</f>
        <v>2.3194285714285714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138.66685954946385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>
        <v>170</v>
      </c>
      <c r="E10" s="2">
        <f>Tabela2256789101112131415[[#This Row],[PRODUZIDAS]]*VLOOKUP(Tabela2256789101112131415[[#This Row],[SKU]],Tabela24[#All],14,0)</f>
        <v>46.318840579710148</v>
      </c>
    </row>
    <row r="11" spans="2:9" x14ac:dyDescent="0.25">
      <c r="B11" s="3" t="s">
        <v>12</v>
      </c>
      <c r="C11" s="3" t="s">
        <v>13</v>
      </c>
      <c r="D11" s="1">
        <v>211</v>
      </c>
      <c r="E11" s="2">
        <f>Tabela2256789101112131415[[#This Row],[PRODUZIDAS]]*VLOOKUP(Tabela2256789101112131415[[#This Row],[SKU]],Tabela24[#All],14,0)</f>
        <v>57.489855072463769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>
        <v>20</v>
      </c>
      <c r="E51" s="2">
        <f>Tabela2256789101112131415[[#This Row],[PRODUZIDAS]]*VLOOKUP(Tabela2256789101112131415[[#This Row],[SKU]],Tabela24[#All],14,0)</f>
        <v>5.1506849315068495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>
        <v>22</v>
      </c>
      <c r="E65" s="2">
        <f>Tabela2256789101112131415[[#This Row],[PRODUZIDAS]]*VLOOKUP(Tabela2256789101112131415[[#This Row],[SKU]],Tabela24[#All],14,0)</f>
        <v>5.6657534246575345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>
        <v>5</v>
      </c>
      <c r="E71" s="2">
        <f>Tabela2256789101112131415[[#This Row],[PRODUZIDAS]]*VLOOKUP(Tabela2256789101112131415[[#This Row],[SKU]],Tabela24[#All],14,0)</f>
        <v>1.29</v>
      </c>
    </row>
    <row r="72" spans="2:5" x14ac:dyDescent="0.25">
      <c r="B72" s="3" t="s">
        <v>134</v>
      </c>
      <c r="C72" s="3" t="s">
        <v>135</v>
      </c>
      <c r="D72" s="1">
        <v>5</v>
      </c>
      <c r="E72" s="2">
        <f>Tabela2256789101112131415[[#This Row],[PRODUZIDAS]]*VLOOKUP(Tabela2256789101112131415[[#This Row],[SKU]],Tabela24[#All],14,0)</f>
        <v>1.29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>
        <v>40</v>
      </c>
      <c r="E77" s="2">
        <f>Tabela2256789101112131415[[#This Row],[PRODUZIDAS]]*VLOOKUP(Tabela2256789101112131415[[#This Row],[SKU]],Tabela24[#All],14,0)</f>
        <v>10.32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>
        <v>21</v>
      </c>
      <c r="E108" s="2">
        <f>Tabela2256789101112131415[[#This Row],[PRODUZIDAS]]*VLOOKUP(Tabela2256789101112131415[[#This Row],[SKU]],Tabela24[#All],14,0)</f>
        <v>5.4096000000000002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>
        <v>9</v>
      </c>
      <c r="E138" s="2">
        <f>Tabela2256789101112131415[[#This Row],[PRODUZIDAS]]*VLOOKUP(Tabela2256789101112131415[[#This Row],[SKU]],Tabela24[#All],14,0)</f>
        <v>2.319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>
        <v>6</v>
      </c>
      <c r="E293" s="2">
        <f>Tabela2256789101112131415[[#This Row],[PRODUZIDAS]]*VLOOKUP(Tabela2256789101112131415[[#This Row],[SKU]],Tabela24[#All],14,0)</f>
        <v>1.6363636363636362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>
        <v>4</v>
      </c>
      <c r="E317" s="2">
        <f>Tabela2256789101112131415[[#This Row],[PRODUZIDAS]]*VLOOKUP(Tabela2256789101112131415[[#This Row],[SKU]],Tabela24[#All],14,0)</f>
        <v>1.2613333333333334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>
        <v>2</v>
      </c>
      <c r="E593" s="2">
        <f>Tabela2256789101112131415[[#This Row],[PRODUZIDAS]]*VLOOKUP(Tabela2256789101112131415[[#This Row],[SKU]],Tabela24[#All],14,0)</f>
        <v>0.51542857142857146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2025-06-23T18:59:09Z</dcterms:modified>
</cp:coreProperties>
</file>