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6-2025\"/>
    </mc:Choice>
  </mc:AlternateContent>
  <xr:revisionPtr revIDLastSave="0" documentId="13_ncr:1_{7E2AFEAA-484D-40BB-987E-C36AD62ABB76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<sst xmlns="http://schemas.openxmlformats.org/spreadsheetml/2006/main" count="26032" uniqueCount="1899">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</sst>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45827</v>
      </c>
      <c r="C2" s="31"/>
      <c r="D2" s="33">
        <f>SUM(Tabela15[VALOR])</f>
        <v>4707.074907607458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159.37205168155646</v>
      </c>
      <c r="D7" s="26"/>
      <c r="E7" s="26">
        <f>Tabela15[[#This Row],[VALOR]]-Tabela15[[#This Row],[Custo Setor]]</f>
        <v>159.37205168155646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668.27073766233764</v>
      </c>
      <c r="D10" s="26"/>
      <c r="E10" s="26">
        <f>Tabela15[[#This Row],[VALOR]]-Tabela15[[#This Row],[Custo Setor]]</f>
        <v>668.27073766233764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3.7839999999999994</v>
      </c>
      <c r="D12" s="26"/>
      <c r="E12" s="26">
        <f>Tabela15[[#This Row],[VALOR]]-Tabela15[[#This Row],[Custo Setor]]</f>
        <v>3.7839999999999994</v>
      </c>
    </row>
    <row r="13" spans="2:5" x14ac:dyDescent="0.25">
      <c r="B13" t="s">
        <v>1888</v>
      </c>
      <c r="C13" s="21">
        <f t="array" ref="C13">'7 - PALETEIRA'!G4</f>
        <v>583.48024538415723</v>
      </c>
      <c r="D13" s="26"/>
      <c r="E13" s="26">
        <f>Tabela15[[#This Row],[VALOR]]-Tabela15[[#This Row],[Custo Setor]]</f>
        <v>583.48024538415723</v>
      </c>
    </row>
    <row r="14" spans="2:5" x14ac:dyDescent="0.25">
      <c r="B14" t="s">
        <v>1889</v>
      </c>
      <c r="C14" s="21">
        <f>'8 - ACABAMENTO'!G4</f>
        <v>461.15891536912551</v>
      </c>
      <c r="D14" s="26"/>
      <c r="E14" s="26">
        <f>Tabela15[[#This Row],[VALOR]]-Tabela15[[#This Row],[Custo Setor]]</f>
        <v>461.15891536912551</v>
      </c>
    </row>
    <row r="15" spans="2:5" x14ac:dyDescent="0.25">
      <c r="B15" t="s">
        <v>1890</v>
      </c>
      <c r="C15" s="21">
        <f t="array" ref="C15">'9 - FURO'!G4</f>
        <v>666.15827242845808</v>
      </c>
      <c r="D15" s="26"/>
      <c r="E15" s="26">
        <f>Tabela15[[#This Row],[VALOR]]-Tabela15[[#This Row],[Custo Setor]]</f>
        <v>666.15827242845808</v>
      </c>
    </row>
    <row r="16" spans="2:5" x14ac:dyDescent="0.25">
      <c r="B16" t="s">
        <v>1891</v>
      </c>
      <c r="C16" s="21">
        <f t="array" ref="C16">'10 - ILHOS'!G4</f>
        <v>958.07372173913052</v>
      </c>
      <c r="D16" s="26"/>
      <c r="E16" s="26">
        <f>Tabela15[[#This Row],[VALOR]]-Tabela15[[#This Row],[Custo Setor]]</f>
        <v>958.07372173913052</v>
      </c>
    </row>
    <row r="17" spans="2:5" x14ac:dyDescent="0.25">
      <c r="B17" t="s">
        <v>1892</v>
      </c>
      <c r="C17" s="21">
        <f t="array" ref="C17">'11 - DOBRA'!G4</f>
        <v>987.3629700076574</v>
      </c>
      <c r="D17" s="26"/>
      <c r="E17" s="26">
        <f>Tabela15[[#This Row],[VALOR]]-Tabela15[[#This Row],[Custo Setor]]</f>
        <v>987.3629700076574</v>
      </c>
    </row>
    <row r="18" spans="2:5" x14ac:dyDescent="0.25">
      <c r="B18" t="s">
        <v>1893</v>
      </c>
      <c r="C18" s="21">
        <f t="array" ref="C18">'12 - EMBALAGEM'!G4</f>
        <v>219.41399333503509</v>
      </c>
      <c r="D18" s="26"/>
      <c r="E18" s="26">
        <f>Tabela15[[#This Row],[VALOR]]-Tabela15[[#This Row],[Custo Setor]]</f>
        <v>219.41399333503509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4707.074907607458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25" workbookViewId="0">
      <selection activeCell="D31" sqref="D31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159.37205168155646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>
        <v>140</v>
      </c>
      <c r="E19" s="2">
        <f>Tabela2[[#This Row],[PRODUZIDAS]]*VLOOKUP(Tabela2[[#This Row],[SKU]],Tabela24[#All],3,0)</f>
        <v>66.753623188405797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>
        <v>102</v>
      </c>
      <c r="E24" s="2">
        <f>Tabela2[[#This Row],[PRODUZIDAS]]*VLOOKUP(Tabela2[[#This Row],[SKU]],Tabela24[#All],3,0)</f>
        <v>26.268493150684932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>
        <v>45</v>
      </c>
      <c r="E27" s="2">
        <f>Tabela2[[#This Row],[PRODUZIDAS]]*VLOOKUP(Tabela2[[#This Row],[SKU]],Tabela24[#All],3,0)</f>
        <v>11.58904109589041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>
        <v>74</v>
      </c>
      <c r="E30" s="2">
        <f>Tabela2[[#This Row],[PRODUZIDAS]]*VLOOKUP(Tabela2[[#This Row],[SKU]],Tabela24[#All],3,0)</f>
        <v>19.057534246575344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>
        <v>210</v>
      </c>
      <c r="E196" s="2">
        <f>Tabela2[[#This Row],[PRODUZIDAS]]*VLOOKUP(Tabela2[[#This Row],[SKU]],Tabela24[#All],3,0)</f>
        <v>32.457599999999992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>
        <v>21</v>
      </c>
      <c r="E635" s="2">
        <f>Tabela2[[#This Row],[PRODUZIDAS]]*VLOOKUP(Tabela2[[#This Row],[SKU]],Tabela24[#All],3,0)</f>
        <v>3.2457599999999993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281" workbookViewId="0">
      <selection activeCell="D296" sqref="D29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668.27073766233764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>
        <v>14.5</v>
      </c>
      <c r="E111" s="2">
        <f>Tabela22567[[#This Row],[PRODUZIDAS]]*VLOOKUP(Tabela22567[[#This Row],[SKU]],Tabela24[#All],6,0)</f>
        <v>16.808399999999995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>
        <v>20</v>
      </c>
      <c r="E146" s="2">
        <f>Tabela22567[[#This Row],[PRODUZIDAS]]*VLOOKUP(Tabela22567[[#This Row],[SKU]],Tabela24[#All],6,0)</f>
        <v>25.771428571428572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>
        <v>8</v>
      </c>
      <c r="E182" s="2">
        <f>Tabela22567[[#This Row],[PRODUZIDAS]]*VLOOKUP(Tabela22567[[#This Row],[SKU]],Tabela24[#All],6,0)</f>
        <v>11.343200000000001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>
        <v>8</v>
      </c>
      <c r="E186" s="2">
        <f>Tabela22567[[#This Row],[PRODUZIDAS]]*VLOOKUP(Tabela22567[[#This Row],[SKU]],Tabela24[#All],6,0)</f>
        <v>11.343200000000001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64</v>
      </c>
      <c r="E192" s="2">
        <f>Tabela22567[[#This Row],[PRODUZIDAS]]*VLOOKUP(Tabela22567[[#This Row],[SKU]],Tabela24[#All],6,0)</f>
        <v>74.188799999999986</v>
      </c>
    </row>
    <row r="193" spans="2:5" x14ac:dyDescent="0.25">
      <c r="B193" s="3" t="s">
        <v>376</v>
      </c>
      <c r="C193" s="3" t="s">
        <v>377</v>
      </c>
      <c r="D193" s="1">
        <v>116</v>
      </c>
      <c r="E193" s="2">
        <f>Tabela22567[[#This Row],[PRODUZIDAS]]*VLOOKUP(Tabela22567[[#This Row],[SKU]],Tabela24[#All],6,0)</f>
        <v>134.46719999999996</v>
      </c>
    </row>
    <row r="194" spans="2:5" x14ac:dyDescent="0.25">
      <c r="B194" s="3" t="s">
        <v>378</v>
      </c>
      <c r="C194" s="3" t="s">
        <v>379</v>
      </c>
      <c r="D194" s="1">
        <v>88</v>
      </c>
      <c r="E194" s="2">
        <f>Tabela22567[[#This Row],[PRODUZIDAS]]*VLOOKUP(Tabela22567[[#This Row],[SKU]],Tabela24[#All],6,0)</f>
        <v>102.00959999999998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>
        <v>99.5</v>
      </c>
      <c r="E196" s="2">
        <f>Tabela22567[[#This Row],[PRODUZIDAS]]*VLOOKUP(Tabela22567[[#This Row],[SKU]],Tabela24[#All],6,0)</f>
        <v>115.34039999999997</v>
      </c>
    </row>
    <row r="197" spans="2:5" x14ac:dyDescent="0.25">
      <c r="B197" s="3" t="s">
        <v>384</v>
      </c>
      <c r="C197" s="3" t="s">
        <v>385</v>
      </c>
      <c r="D197" s="1">
        <v>50</v>
      </c>
      <c r="E197" s="2">
        <f>Tabela22567[[#This Row],[PRODUZIDAS]]*VLOOKUP(Tabela22567[[#This Row],[SKU]],Tabela24[#All],6,0)</f>
        <v>57.959999999999987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>
        <v>40</v>
      </c>
      <c r="E201" s="2">
        <f>Tabela22567[[#This Row],[PRODUZIDAS]]*VLOOKUP(Tabela22567[[#This Row],[SKU]],Tabela24[#All],6,0)</f>
        <v>46.367999999999995</v>
      </c>
    </row>
    <row r="202" spans="2:5" x14ac:dyDescent="0.25">
      <c r="B202" s="3" t="s">
        <v>394</v>
      </c>
      <c r="C202" s="3" t="s">
        <v>395</v>
      </c>
      <c r="D202" s="1">
        <v>25.5</v>
      </c>
      <c r="E202" s="2">
        <f>Tabela22567[[#This Row],[PRODUZIDAS]]*VLOOKUP(Tabela22567[[#This Row],[SKU]],Tabela24[#All],6,0)</f>
        <v>29.559599999999996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>
        <v>7</v>
      </c>
      <c r="E231" s="2">
        <f>Tabela22567[[#This Row],[PRODUZIDAS]]*VLOOKUP(Tabela22567[[#This Row],[SKU]],Tabela24[#All],6,0)</f>
        <v>9.0200000000000014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>
        <v>20</v>
      </c>
      <c r="E295" s="2">
        <f>Tabela22567[[#This Row],[PRODUZIDAS]]*VLOOKUP(Tabela22567[[#This Row],[SKU]],Tabela24[#All],6,0)</f>
        <v>34.090909090909086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385" workbookViewId="0">
      <selection activeCell="D391" sqref="D39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3.7839999999999994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>
        <v>8</v>
      </c>
      <c r="E390" s="2">
        <f>Tabela2256789[[#This Row],[PRODUZIDAS]]*VLOOKUP(Tabela2256789[[#This Row],[SKU]],Tabela24[#All],8,0)</f>
        <v>3.7839999999999994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583.48024538415723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>
        <v>93</v>
      </c>
      <c r="E10" s="2">
        <f>Tabela225678910[[#This Row],[PRODUZIDAS]]*VLOOKUP(Tabela225678910[[#This Row],[SKU]],Tabela24[#All],9,0)</f>
        <v>38.008695652173905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>
        <v>50</v>
      </c>
      <c r="E22" s="2">
        <f>Tabela225678910[[#This Row],[PRODUZIDAS]]*VLOOKUP(Tabela225678910[[#This Row],[SKU]],Tabela24[#All],9,0)</f>
        <v>20.434782608695649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>
        <v>152.5</v>
      </c>
      <c r="E27" s="2">
        <f>Tabela225678910[[#This Row],[PRODUZIDAS]]*VLOOKUP(Tabela225678910[[#This Row],[SKU]],Tabela24[#All],9,0)</f>
        <v>78.547945205479451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>
        <v>419.5</v>
      </c>
      <c r="E36" s="2">
        <f>Tabela225678910[[#This Row],[PRODUZIDAS]]*VLOOKUP(Tabela225678910[[#This Row],[SKU]],Tabela24[#All],9,0)</f>
        <v>216.07123287671232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>
        <v>1</v>
      </c>
      <c r="E41" s="2">
        <f>Tabela225678910[[#This Row],[PRODUZIDAS]]*VLOOKUP(Tabela225678910[[#This Row],[SKU]],Tabela24[#All],9,0)</f>
        <v>0.66958904109589046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>
        <v>40</v>
      </c>
      <c r="E194" s="2">
        <f>Tabela225678910[[#This Row],[PRODUZIDAS]]*VLOOKUP(Tabela225678910[[#This Row],[SKU]],Tabela24[#All],9,0)</f>
        <v>25.76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>
        <v>150</v>
      </c>
      <c r="E201" s="2">
        <f>Tabela225678910[[#This Row],[PRODUZIDAS]]*VLOOKUP(Tabela225678910[[#This Row],[SKU]],Tabela24[#All],9,0)</f>
        <v>96.600000000000009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>
        <v>8</v>
      </c>
      <c r="E450" s="2">
        <f>Tabela225678910[[#This Row],[PRODUZIDAS]]*VLOOKUP(Tabela225678910[[#This Row],[SKU]],Tabela24[#All],9,0)</f>
        <v>7.5680000000000014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>
        <v>155</v>
      </c>
      <c r="E635" s="2">
        <f>Tabela225678910[[#This Row],[PRODUZIDAS]]*VLOOKUP(Tabela225678910[[#This Row],[SKU]],Tabela24[#All],9,0)</f>
        <v>99.820000000000007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461.15891536912551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>
        <v>209</v>
      </c>
      <c r="E10" s="2">
        <f>Tabela22567891011[[#This Row],[PRODUZIDAS]]*VLOOKUP(Tabela22567891011[[#This Row],[SKU]],Tabela24[#All],10,0)</f>
        <v>85.417391304347802</v>
      </c>
    </row>
    <row r="11" spans="2:9" x14ac:dyDescent="0.25">
      <c r="B11" s="3" t="s">
        <v>12</v>
      </c>
      <c r="C11" s="3" t="s">
        <v>13</v>
      </c>
      <c r="D11" s="1">
        <v>79</v>
      </c>
      <c r="E11" s="2">
        <f>Tabela22567891011[[#This Row],[PRODUZIDAS]]*VLOOKUP(Tabela22567891011[[#This Row],[SKU]],Tabela24[#All],10,0)</f>
        <v>32.286956521739121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>
        <v>145</v>
      </c>
      <c r="E16" s="2">
        <f>Tabela22567891011[[#This Row],[PRODUZIDAS]]*VLOOKUP(Tabela22567891011[[#This Row],[SKU]],Tabela24[#All],10,0)</f>
        <v>59.260869565217376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>
        <v>45</v>
      </c>
      <c r="E27" s="2">
        <f>Tabela22567891011[[#This Row],[PRODUZIDAS]]*VLOOKUP(Tabela22567891011[[#This Row],[SKU]],Tabela24[#All],10,0)</f>
        <v>28.972602739726028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>
        <v>85</v>
      </c>
      <c r="E201" s="2">
        <f>Tabela22567891011[[#This Row],[PRODUZIDAS]]*VLOOKUP(Tabela22567891011[[#This Row],[SKU]],Tabela24[#All],10,0)</f>
        <v>54.74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21.5</v>
      </c>
      <c r="E231" s="2">
        <f>Tabela22567891011[[#This Row],[PRODUZIDAS]]*VLOOKUP(Tabela22567891011[[#This Row],[SKU]],Tabela24[#All],10,0)</f>
        <v>24.933857142857143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>
        <v>15.5</v>
      </c>
      <c r="E238" s="2">
        <f>Tabela22567891011[[#This Row],[PRODUZIDAS]]*VLOOKUP(Tabela22567891011[[#This Row],[SKU]],Tabela24[#All],10,0)</f>
        <v>17.975571428571428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>
        <v>4</v>
      </c>
      <c r="E429" s="2">
        <f>Tabela22567891011[[#This Row],[PRODUZIDAS]]*VLOOKUP(Tabela22567891011[[#This Row],[SKU]],Tabela24[#All],10,0)</f>
        <v>2.9999999999999996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>
        <v>70</v>
      </c>
      <c r="E628" s="2">
        <f>Tabela22567891011[[#This Row],[PRODUZIDAS]]*VLOOKUP(Tabela22567891011[[#This Row],[SKU]],Tabela24[#All],10,0)</f>
        <v>45.08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>
        <v>100</v>
      </c>
      <c r="E635" s="2">
        <f>Tabela22567891011[[#This Row],[PRODUZIDAS]]*VLOOKUP(Tabela22567891011[[#This Row],[SKU]],Tabela24[#All],10,0)</f>
        <v>64.400000000000006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>
        <v>50</v>
      </c>
      <c r="E648" s="2">
        <f>Tabela22567891011[[#This Row],[PRODUZIDAS]]*VLOOKUP(Tabela22567891011[[#This Row],[SKU]],Tabela24[#All],10,0)</f>
        <v>45.091666666666654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62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666.15827242845808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>
        <v>215.5</v>
      </c>
      <c r="E10" s="2">
        <f>Tabela2256789101112[[#This Row],[PRODUZIDAS]]*VLOOKUP(Tabela2256789101112[[#This Row],[SKU]],Tabela24[#All],11,0)</f>
        <v>161.46884057971013</v>
      </c>
    </row>
    <row r="11" spans="2:9" x14ac:dyDescent="0.25">
      <c r="B11" s="3" t="s">
        <v>12</v>
      </c>
      <c r="C11" s="3" t="s">
        <v>13</v>
      </c>
      <c r="D11" s="1">
        <v>85</v>
      </c>
      <c r="E11" s="2">
        <f>Tabela2256789101112[[#This Row],[PRODUZIDAS]]*VLOOKUP(Tabela2256789101112[[#This Row],[SKU]],Tabela24[#All],11,0)</f>
        <v>63.688405797101446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>
        <v>20</v>
      </c>
      <c r="E13" s="2">
        <f>Tabela2256789101112[[#This Row],[PRODUZIDAS]]*VLOOKUP(Tabela2256789101112[[#This Row],[SKU]],Tabela24[#All],11,0)</f>
        <v>14.985507246376811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>
        <v>134.5</v>
      </c>
      <c r="E16" s="2">
        <f>Tabela2256789101112[[#This Row],[PRODUZIDAS]]*VLOOKUP(Tabela2256789101112[[#This Row],[SKU]],Tabela24[#All],11,0)</f>
        <v>100.77753623188404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>
        <v>45</v>
      </c>
      <c r="E27" s="2">
        <f>Tabela2256789101112[[#This Row],[PRODUZIDAS]]*VLOOKUP(Tabela2256789101112[[#This Row],[SKU]],Tabela24[#All],11,0)</f>
        <v>34.767123287671225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>
        <v>79.5</v>
      </c>
      <c r="E201" s="2">
        <f>Tabela2256789101112[[#This Row],[PRODUZIDAS]]*VLOOKUP(Tabela2256789101112[[#This Row],[SKU]],Tabela24[#All],11,0)</f>
        <v>52.221960000000003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>
        <v>15.5</v>
      </c>
      <c r="E238" s="2">
        <f>Tabela2256789101112[[#This Row],[PRODUZIDAS]]*VLOOKUP(Tabela2256789101112[[#This Row],[SKU]],Tabela24[#All],11,0)</f>
        <v>11.983714285714285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>
        <v>0.5</v>
      </c>
      <c r="E422" s="2">
        <f>Tabela2256789101112[[#This Row],[PRODUZIDAS]]*VLOOKUP(Tabela2256789101112[[#This Row],[SKU]],Tabela24[#All],11,0)</f>
        <v>0.17916666666666664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>
        <v>11</v>
      </c>
      <c r="E443" s="2">
        <f>Tabela2256789101112[[#This Row],[PRODUZIDAS]]*VLOOKUP(Tabela2256789101112[[#This Row],[SKU]],Tabela24[#All],11,0)</f>
        <v>4.5786400000000009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>
        <v>8</v>
      </c>
      <c r="E450" s="2">
        <f>Tabela2256789101112[[#This Row],[PRODUZIDAS]]*VLOOKUP(Tabela2256789101112[[#This Row],[SKU]],Tabela24[#All],11,0)</f>
        <v>3.3299200000000004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>
        <v>150</v>
      </c>
      <c r="E628" s="2">
        <f>Tabela2256789101112[[#This Row],[PRODUZIDAS]]*VLOOKUP(Tabela2256789101112[[#This Row],[SKU]],Tabela24[#All],11,0)</f>
        <v>98.531999999999996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>
        <v>50</v>
      </c>
      <c r="E635" s="2">
        <f>Tabela2256789101112[[#This Row],[PRODUZIDAS]]*VLOOKUP(Tabela2256789101112[[#This Row],[SKU]],Tabela24[#All],11,0)</f>
        <v>32.844000000000001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>
        <v>122.5</v>
      </c>
      <c r="E638" s="2">
        <f>Tabela2256789101112[[#This Row],[PRODUZIDAS]]*VLOOKUP(Tabela2256789101112[[#This Row],[SKU]],Tabela24[#All],11,0)</f>
        <v>86.801458333333315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958.07372173913052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>
        <v>353</v>
      </c>
      <c r="E10" s="2">
        <f>Tabela225678910111213[[#This Row],[PRODUZIDAS]]*VLOOKUP(Tabela225678910111213[[#This Row],[SKU]],Tabela24[#All],12,0)</f>
        <v>408.76376811594201</v>
      </c>
    </row>
    <row r="11" spans="2:9" x14ac:dyDescent="0.25">
      <c r="B11" s="3" t="s">
        <v>12</v>
      </c>
      <c r="C11" s="3" t="s">
        <v>13</v>
      </c>
      <c r="D11" s="1">
        <v>115</v>
      </c>
      <c r="E11" s="2">
        <f>Tabela225678910111213[[#This Row],[PRODUZIDAS]]*VLOOKUP(Tabela225678910111213[[#This Row],[SKU]],Tabela24[#All],12,0)</f>
        <v>133.16666666666666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>
        <v>250</v>
      </c>
      <c r="E16" s="2">
        <f>Tabela225678910111213[[#This Row],[PRODUZIDAS]]*VLOOKUP(Tabela225678910111213[[#This Row],[SKU]],Tabela24[#All],12,0)</f>
        <v>289.49275362318838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>
        <v>40</v>
      </c>
      <c r="E69" s="2">
        <f>Tabela225678910111213[[#This Row],[PRODUZIDAS]]*VLOOKUP(Tabela225678910111213[[#This Row],[SKU]],Tabela24[#All],12,0)</f>
        <v>43.859999999999992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>
        <v>50</v>
      </c>
      <c r="E201" s="2">
        <f>Tabela225678910111213[[#This Row],[PRODUZIDAS]]*VLOOKUP(Tabela225678910111213[[#This Row],[SKU]],Tabela24[#All],12,0)</f>
        <v>54.739999999999988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>
        <v>20</v>
      </c>
      <c r="E422" s="2">
        <f>Tabela225678910111213[[#This Row],[PRODUZIDAS]]*VLOOKUP(Tabela225678910111213[[#This Row],[SKU]],Tabela24[#All],12,0)</f>
        <v>10.833333333333332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>
        <v>20</v>
      </c>
      <c r="E443" s="2">
        <f>Tabela225678910111213[[#This Row],[PRODUZIDAS]]*VLOOKUP(Tabela225678910111213[[#This Row],[SKU]],Tabela24[#All],12,0)</f>
        <v>12.298000000000002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>
        <v>8</v>
      </c>
      <c r="E450" s="2">
        <f>Tabela225678910111213[[#This Row],[PRODUZIDAS]]*VLOOKUP(Tabela225678910111213[[#This Row],[SKU]],Tabela24[#All],12,0)</f>
        <v>4.9192000000000009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987.3629700076574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281</v>
      </c>
      <c r="E10" s="2">
        <f>Tabela22567891011121314[[#This Row],[PRODUZIDAS]]*VLOOKUP(Tabela22567891011121314[[#This Row],[SKU]],Tabela24[#All],13,0)</f>
        <v>344.53043478260872</v>
      </c>
    </row>
    <row r="11" spans="2:9" x14ac:dyDescent="0.25">
      <c r="B11" s="3" t="s">
        <v>12</v>
      </c>
      <c r="C11" s="3" t="s">
        <v>13</v>
      </c>
      <c r="D11" s="1">
        <v>98</v>
      </c>
      <c r="E11" s="2">
        <f>Tabela22567891011121314[[#This Row],[PRODUZIDAS]]*VLOOKUP(Tabela22567891011121314[[#This Row],[SKU]],Tabela24[#All],13,0)</f>
        <v>120.15652173913044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>
        <v>40</v>
      </c>
      <c r="E15" s="2">
        <f>Tabela22567891011121314[[#This Row],[PRODUZIDAS]]*VLOOKUP(Tabela22567891011121314[[#This Row],[SKU]],Tabela24[#All],13,0)</f>
        <v>49.043478260869563</v>
      </c>
    </row>
    <row r="16" spans="2:9" x14ac:dyDescent="0.25">
      <c r="B16" s="3" t="s">
        <v>22</v>
      </c>
      <c r="C16" s="3" t="s">
        <v>23</v>
      </c>
      <c r="D16" s="1">
        <v>230</v>
      </c>
      <c r="E16" s="2">
        <f>Tabela22567891011121314[[#This Row],[PRODUZIDAS]]*VLOOKUP(Tabela22567891011121314[[#This Row],[SKU]],Tabela24[#All],13,0)</f>
        <v>282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>
        <v>19</v>
      </c>
      <c r="E63" s="2">
        <f>Tabela22567891011121314[[#This Row],[PRODUZIDAS]]*VLOOKUP(Tabela22567891011121314[[#This Row],[SKU]],Tabela24[#All],13,0)</f>
        <v>22.019178082191775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3</v>
      </c>
      <c r="E68" s="2">
        <f>Tabela22567891011121314[[#This Row],[PRODUZIDAS]]*VLOOKUP(Tabela22567891011121314[[#This Row],[SKU]],Tabela24[#All],13,0)</f>
        <v>3.4829999999999997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>
        <v>27</v>
      </c>
      <c r="E71" s="2">
        <f>Tabela22567891011121314[[#This Row],[PRODUZIDAS]]*VLOOKUP(Tabela22567891011121314[[#This Row],[SKU]],Tabela24[#All],13,0)</f>
        <v>31.346999999999994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>
        <v>4</v>
      </c>
      <c r="E99" s="2">
        <f>Tabela22567891011121314[[#This Row],[PRODUZIDAS]]*VLOOKUP(Tabela22567891011121314[[#This Row],[SKU]],Tabela24[#All],13,0)</f>
        <v>4.6439999999999992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>
        <v>18</v>
      </c>
      <c r="E123" s="2">
        <f>Tabela22567891011121314[[#This Row],[PRODUZIDAS]]*VLOOKUP(Tabela22567891011121314[[#This Row],[SKU]],Tabela24[#All],13,0)</f>
        <v>20.870999999999995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6</v>
      </c>
      <c r="E144" s="2">
        <f>Tabela22567891011121314[[#This Row],[PRODUZIDAS]]*VLOOKUP(Tabela22567891011121314[[#This Row],[SKU]],Tabela24[#All],13,0)</f>
        <v>6.9582857142857142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>
        <v>6</v>
      </c>
      <c r="E150" s="2">
        <f>Tabela22567891011121314[[#This Row],[PRODUZIDAS]]*VLOOKUP(Tabela22567891011121314[[#This Row],[SKU]],Tabela24[#All],13,0)</f>
        <v>6.9582857142857142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>
        <v>14</v>
      </c>
      <c r="E168" s="2">
        <f>Tabela22567891011121314[[#This Row],[PRODUZIDAS]]*VLOOKUP(Tabela22567891011121314[[#This Row],[SKU]],Tabela24[#All],13,0)</f>
        <v>16.236000000000001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>
        <v>1</v>
      </c>
      <c r="E321" s="2">
        <f>Tabela22567891011121314[[#This Row],[PRODUZIDAS]]*VLOOKUP(Tabela22567891011121314[[#This Row],[SKU]],Tabela24[#All],13,0)</f>
        <v>1.4189999999999998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30</v>
      </c>
      <c r="E593" s="2">
        <f>Tabela22567891011121314[[#This Row],[PRODUZIDAS]]*VLOOKUP(Tabela22567891011121314[[#This Row],[SKU]],Tabela24[#All],13,0)</f>
        <v>34.791428571428568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>
        <v>19</v>
      </c>
      <c r="E637" s="2">
        <f>Tabela22567891011121314[[#This Row],[PRODUZIDAS]]*VLOOKUP(Tabela22567891011121314[[#This Row],[SKU]],Tabela24[#All],13,0)</f>
        <v>22.030499999999996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>
        <v>18</v>
      </c>
      <c r="E657" s="2">
        <f>Tabela22567891011121314[[#This Row],[PRODUZIDAS]]*VLOOKUP(Tabela22567891011121314[[#This Row],[SKU]],Tabela24[#All],13,0)</f>
        <v>20.874857142857142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219.41399333503509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281</v>
      </c>
      <c r="E10" s="2">
        <f>Tabela2256789101112131415[[#This Row],[PRODUZIDAS]]*VLOOKUP(Tabela2256789101112131415[[#This Row],[SKU]],Tabela24[#All],14,0)</f>
        <v>76.562318840579707</v>
      </c>
    </row>
    <row r="11" spans="2:9" x14ac:dyDescent="0.25">
      <c r="B11" s="3" t="s">
        <v>12</v>
      </c>
      <c r="C11" s="3" t="s">
        <v>13</v>
      </c>
      <c r="D11" s="1">
        <v>98</v>
      </c>
      <c r="E11" s="2">
        <f>Tabela2256789101112131415[[#This Row],[PRODUZIDAS]]*VLOOKUP(Tabela2256789101112131415[[#This Row],[SKU]],Tabela24[#All],14,0)</f>
        <v>26.701449275362318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>
        <v>40</v>
      </c>
      <c r="E15" s="2">
        <f>Tabela2256789101112131415[[#This Row],[PRODUZIDAS]]*VLOOKUP(Tabela2256789101112131415[[#This Row],[SKU]],Tabela24[#All],14,0)</f>
        <v>10.898550724637682</v>
      </c>
    </row>
    <row r="16" spans="2:9" x14ac:dyDescent="0.25">
      <c r="B16" s="3" t="s">
        <v>22</v>
      </c>
      <c r="C16" s="3" t="s">
        <v>23</v>
      </c>
      <c r="D16" s="1">
        <v>230</v>
      </c>
      <c r="E16" s="2">
        <f>Tabela2256789101112131415[[#This Row],[PRODUZIDAS]]*VLOOKUP(Tabela2256789101112131415[[#This Row],[SKU]],Tabela24[#All],14,0)</f>
        <v>62.666666666666664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>
        <v>19</v>
      </c>
      <c r="E63" s="2">
        <f>Tabela2256789101112131415[[#This Row],[PRODUZIDAS]]*VLOOKUP(Tabela2256789101112131415[[#This Row],[SKU]],Tabela24[#All],14,0)</f>
        <v>4.8931506849315065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3</v>
      </c>
      <c r="E68" s="2">
        <f>Tabela2256789101112131415[[#This Row],[PRODUZIDAS]]*VLOOKUP(Tabela2256789101112131415[[#This Row],[SKU]],Tabela24[#All],14,0)</f>
        <v>0.77400000000000002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>
        <v>27</v>
      </c>
      <c r="E71" s="2">
        <f>Tabela2256789101112131415[[#This Row],[PRODUZIDAS]]*VLOOKUP(Tabela2256789101112131415[[#This Row],[SKU]],Tabela24[#All],14,0)</f>
        <v>6.9660000000000002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>
        <v>4</v>
      </c>
      <c r="E99" s="2">
        <f>Tabela2256789101112131415[[#This Row],[PRODUZIDAS]]*VLOOKUP(Tabela2256789101112131415[[#This Row],[SKU]],Tabela24[#All],14,0)</f>
        <v>1.032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>
        <v>18</v>
      </c>
      <c r="E123" s="2">
        <f>Tabela2256789101112131415[[#This Row],[PRODUZIDAS]]*VLOOKUP(Tabela2256789101112131415[[#This Row],[SKU]],Tabela24[#All],14,0)</f>
        <v>4.6379999999999999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6</v>
      </c>
      <c r="E144" s="2">
        <f>Tabela2256789101112131415[[#This Row],[PRODUZIDAS]]*VLOOKUP(Tabela2256789101112131415[[#This Row],[SKU]],Tabela24[#All],14,0)</f>
        <v>1.5462857142857143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>
        <v>6</v>
      </c>
      <c r="E150" s="2">
        <f>Tabela2256789101112131415[[#This Row],[PRODUZIDAS]]*VLOOKUP(Tabela2256789101112131415[[#This Row],[SKU]],Tabela24[#All],14,0)</f>
        <v>1.5462857142857143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>
        <v>14</v>
      </c>
      <c r="E168" s="2">
        <f>Tabela2256789101112131415[[#This Row],[PRODUZIDAS]]*VLOOKUP(Tabela2256789101112131415[[#This Row],[SKU]],Tabela24[#All],14,0)</f>
        <v>3.6080000000000001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>
        <v>1</v>
      </c>
      <c r="E321" s="2">
        <f>Tabela2256789101112131415[[#This Row],[PRODUZIDAS]]*VLOOKUP(Tabela2256789101112131415[[#This Row],[SKU]],Tabela24[#All],14,0)</f>
        <v>0.31533333333333335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30</v>
      </c>
      <c r="E593" s="2">
        <f>Tabela2256789101112131415[[#This Row],[PRODUZIDAS]]*VLOOKUP(Tabela2256789101112131415[[#This Row],[SKU]],Tabela24[#All],14,0)</f>
        <v>7.7314285714285722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>
        <v>19</v>
      </c>
      <c r="E637" s="2">
        <f>Tabela2256789101112131415[[#This Row],[PRODUZIDAS]]*VLOOKUP(Tabela2256789101112131415[[#This Row],[SKU]],Tabela24[#All],14,0)</f>
        <v>4.8956666666666662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>
        <v>18</v>
      </c>
      <c r="E657" s="2">
        <f>Tabela2256789101112131415[[#This Row],[PRODUZIDAS]]*VLOOKUP(Tabela2256789101112131415[[#This Row],[SKU]],Tabela24[#All],14,0)</f>
        <v>4.6388571428571428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2025-06-26T11:58:56Z</dcterms:modified>
</cp:coreProperties>
</file>