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156E8AA8-858A-4DBA-9079-9BD38FB8BB1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<sst xmlns="http://schemas.openxmlformats.org/spreadsheetml/2006/main" count="26032" uniqueCount="1899">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</sst>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45832</v>
      </c>
      <c r="C2" s="31"/>
      <c r="D2" s="33">
        <f>SUM(Tabela15[VALOR])</f>
        <v>6662.8127891497797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579.25974637681156</v>
      </c>
      <c r="D7" s="26"/>
      <c r="E7" s="26">
        <f>Tabela15[[#This Row],[VALOR]]-Tabela15[[#This Row],[Custo Setor]]</f>
        <v>579.25974637681156</v>
      </c>
    </row>
    <row r="8" spans="2:5" x14ac:dyDescent="0.25">
      <c r="B8" t="s">
        <v>1883</v>
      </c>
      <c r="C8" s="21">
        <f t="array" ref="C8">'2 - CORTE VOIL'!G4</f>
        <v>496.64547428571427</v>
      </c>
      <c r="D8" s="26"/>
      <c r="E8" s="26">
        <f>Tabela15[[#This Row],[VALOR]]-Tabela15[[#This Row],[Custo Setor]]</f>
        <v>496.64547428571427</v>
      </c>
    </row>
    <row r="9" spans="2:5" x14ac:dyDescent="0.25">
      <c r="B9" t="s">
        <v>1885</v>
      </c>
      <c r="C9" s="21">
        <f t="array" ref="C9">'3 - BAINHA CONTINUA'!G4</f>
        <v>196.63670200000001</v>
      </c>
      <c r="D9" s="26"/>
      <c r="E9" s="26">
        <f>Tabela15[[#This Row],[VALOR]]-Tabela15[[#This Row],[Custo Setor]]</f>
        <v>196.63670200000001</v>
      </c>
    </row>
    <row r="10" spans="2:5" x14ac:dyDescent="0.25">
      <c r="B10" t="s">
        <v>1884</v>
      </c>
      <c r="C10" s="21">
        <f t="array" ref="C10">'4 - BARRADO'!G4</f>
        <v>679.60536306230006</v>
      </c>
      <c r="D10" s="26"/>
      <c r="E10" s="26">
        <f>Tabela15[[#This Row],[VALOR]]-Tabela15[[#This Row],[Custo Setor]]</f>
        <v>679.60536306230006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5.2762500000000001</v>
      </c>
      <c r="D12" s="26"/>
      <c r="E12" s="26">
        <f>Tabela15[[#This Row],[VALOR]]-Tabela15[[#This Row],[Custo Setor]]</f>
        <v>5.2762500000000001</v>
      </c>
    </row>
    <row r="13" spans="2:5" x14ac:dyDescent="0.25">
      <c r="B13" t="s">
        <v>1888</v>
      </c>
      <c r="C13" s="21">
        <f t="array" ref="C13">'7 - PALETEIRA'!G4</f>
        <v>525.51048451459189</v>
      </c>
      <c r="D13" s="26"/>
      <c r="E13" s="26">
        <f>Tabela15[[#This Row],[VALOR]]-Tabela15[[#This Row],[Custo Setor]]</f>
        <v>525.51048451459189</v>
      </c>
    </row>
    <row r="14" spans="2:5" x14ac:dyDescent="0.25">
      <c r="B14" t="s">
        <v>1889</v>
      </c>
      <c r="C14" s="21">
        <f>'8 - ACABAMENTO'!G4</f>
        <v>474.7932008281573</v>
      </c>
      <c r="D14" s="26"/>
      <c r="E14" s="26">
        <f>Tabela15[[#This Row],[VALOR]]-Tabela15[[#This Row],[Custo Setor]]</f>
        <v>474.7932008281573</v>
      </c>
    </row>
    <row r="15" spans="2:5" x14ac:dyDescent="0.25">
      <c r="B15" t="s">
        <v>1890</v>
      </c>
      <c r="C15" s="21">
        <f t="array" ref="C15">'9 - FURO'!G4</f>
        <v>665.81899903162059</v>
      </c>
      <c r="D15" s="26"/>
      <c r="E15" s="26">
        <f>Tabela15[[#This Row],[VALOR]]-Tabela15[[#This Row],[Custo Setor]]</f>
        <v>665.81899903162059</v>
      </c>
    </row>
    <row r="16" spans="2:5" x14ac:dyDescent="0.25">
      <c r="B16" t="s">
        <v>1891</v>
      </c>
      <c r="C16" s="21">
        <f t="array" ref="C16">'10 - ILHOS'!G4</f>
        <v>1239.1989915696572</v>
      </c>
      <c r="D16" s="26"/>
      <c r="E16" s="26">
        <f>Tabela15[[#This Row],[VALOR]]-Tabela15[[#This Row],[Custo Setor]]</f>
        <v>1239.1989915696572</v>
      </c>
    </row>
    <row r="17" spans="2:5" x14ac:dyDescent="0.25">
      <c r="B17" t="s">
        <v>1892</v>
      </c>
      <c r="C17" s="21">
        <f t="array" ref="C17">'11 - DOBRA'!G4</f>
        <v>1472.7825633934856</v>
      </c>
      <c r="D17" s="26"/>
      <c r="E17" s="26">
        <f>Tabela15[[#This Row],[VALOR]]-Tabela15[[#This Row],[Custo Setor]]</f>
        <v>1472.7825633934856</v>
      </c>
    </row>
    <row r="18" spans="2:5" x14ac:dyDescent="0.25">
      <c r="B18" t="s">
        <v>1893</v>
      </c>
      <c r="C18" s="21">
        <f t="array" ref="C18">'12 - EMBALAGEM'!G4</f>
        <v>327.28501408744125</v>
      </c>
      <c r="D18" s="26"/>
      <c r="E18" s="26">
        <f>Tabela15[[#This Row],[VALOR]]-Tabela15[[#This Row],[Custo Setor]]</f>
        <v>327.28501408744125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6662.8127891497797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27" sqref="D1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579.25974637681156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200</v>
      </c>
      <c r="E17" s="2">
        <f>Tabela2[[#This Row],[PRODUZIDAS]]*VLOOKUP(Tabela2[[#This Row],[SKU]],Tabela24[#All],3,0)</f>
        <v>95.362318840579704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1000</v>
      </c>
      <c r="E19" s="2">
        <f>Tabela2[[#This Row],[PRODUZIDAS]]*VLOOKUP(Tabela2[[#This Row],[SKU]],Tabela24[#All],3,0)</f>
        <v>476.81159420289856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22</v>
      </c>
      <c r="E126" s="2">
        <f>Tabela2[[#This Row],[PRODUZIDAS]]*VLOOKUP(Tabela2[[#This Row],[SKU]],Tabela24[#All],3,0)</f>
        <v>7.0858333333333334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133" sqref="D13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496.64547428571427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243.5</v>
      </c>
      <c r="E108" s="2">
        <f>Tabela225[[#This Row],[PRODUZIDAS]]*VLOOKUP(Tabela225[[#This Row],[SKU]],Tabela24[#All],4,0)</f>
        <v>131.72376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10</v>
      </c>
      <c r="E132" s="2">
        <f>Tabela225[[#This Row],[PRODUZIDAS]]*VLOOKUP(Tabela225[[#This Row],[SKU]],Tabela24[#All],4,0)</f>
        <v>9.275999999999998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240</v>
      </c>
      <c r="E144" s="2">
        <f>Tabela225[[#This Row],[PRODUZIDAS]]*VLOOKUP(Tabela225[[#This Row],[SKU]],Tabela24[#All],4,0)</f>
        <v>355.64571428571423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05" workbookViewId="0">
      <selection activeCell="D117" sqref="D1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196.63670200000001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132.72</v>
      </c>
      <c r="E108" s="2">
        <f>Tabela2256[[#This Row],[PRODUZIDAS]]*VLOOKUP(Tabela2256[[#This Row],[SKU]],Tabela24[#All],5,0)</f>
        <v>17.094335999999998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>
        <v>317.27</v>
      </c>
      <c r="E116" s="2">
        <f>Tabela2256[[#This Row],[PRODUZIDAS]]*VLOOKUP(Tabela2256[[#This Row],[SKU]],Tabela24[#All],5,0)</f>
        <v>40.864376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279.58</v>
      </c>
      <c r="E144" s="2">
        <f>Tabela2256[[#This Row],[PRODUZIDAS]]*VLOOKUP(Tabela2256[[#This Row],[SKU]],Tabela24[#All],5,0)</f>
        <v>126.09058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27.91</v>
      </c>
      <c r="E146" s="2">
        <f>Tabela2256[[#This Row],[PRODUZIDAS]]*VLOOKUP(Tabela2256[[#This Row],[SKU]],Tabela24[#All],5,0)</f>
        <v>12.58741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19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679.60536306230006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28</v>
      </c>
      <c r="E108" s="2">
        <f>Tabela22567[[#This Row],[PRODUZIDAS]]*VLOOKUP(Tabela22567[[#This Row],[SKU]],Tabela24[#All],6,0)</f>
        <v>32.457599999999992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0.5</v>
      </c>
      <c r="E116" s="2">
        <f>Tabela22567[[#This Row],[PRODUZIDAS]]*VLOOKUP(Tabela22567[[#This Row],[SKU]],Tabela24[#All],6,0)</f>
        <v>0.57959999999999989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Tabela22567[[#This Row],[PRODUZIDAS]]*VLOOKUP(Tabela22567[[#This Row],[SKU]],Tabela24[#All],6,0)</f>
        <v>1.2883333333333333</v>
      </c>
    </row>
    <row r="123" spans="2:5" x14ac:dyDescent="0.25">
      <c r="B123" s="3" t="s">
        <v>236</v>
      </c>
      <c r="C123" s="3" t="s">
        <v>237</v>
      </c>
      <c r="D123" s="1">
        <v>4.5</v>
      </c>
      <c r="E123" s="2">
        <f>Tabela22567[[#This Row],[PRODUZIDAS]]*VLOOKUP(Tabela22567[[#This Row],[SKU]],Tabela24[#All],6,0)</f>
        <v>5.7975000000000003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10</v>
      </c>
      <c r="E132" s="2">
        <f>Tabela22567[[#This Row],[PRODUZIDAS]]*VLOOKUP(Tabela22567[[#This Row],[SKU]],Tabela24[#All],6,0)</f>
        <v>12.883333333333333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>
        <v>1.5</v>
      </c>
      <c r="E134" s="2">
        <f>Tabela22567[[#This Row],[PRODUZIDAS]]*VLOOKUP(Tabela22567[[#This Row],[SKU]],Tabela24[#All],6,0)</f>
        <v>1.9325000000000001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137.5</v>
      </c>
      <c r="E144" s="2">
        <f>Tabela22567[[#This Row],[PRODUZIDAS]]*VLOOKUP(Tabela22567[[#This Row],[SKU]],Tabela24[#All],6,0)</f>
        <v>177.17857142857144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70.5</v>
      </c>
      <c r="E192" s="2">
        <f>Tabela22567[[#This Row],[PRODUZIDAS]]*VLOOKUP(Tabela22567[[#This Row],[SKU]],Tabela24[#All],6,0)</f>
        <v>81.72359999999999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22.5</v>
      </c>
      <c r="E194" s="2">
        <f>Tabela22567[[#This Row],[PRODUZIDAS]]*VLOOKUP(Tabela22567[[#This Row],[SKU]],Tabela24[#All],6,0)</f>
        <v>26.081999999999994</v>
      </c>
    </row>
    <row r="195" spans="2:5" x14ac:dyDescent="0.25">
      <c r="B195" s="3" t="s">
        <v>380</v>
      </c>
      <c r="C195" s="3" t="s">
        <v>381</v>
      </c>
      <c r="D195" s="1">
        <v>3.5</v>
      </c>
      <c r="E195" s="2">
        <f>Tabela22567[[#This Row],[PRODUZIDAS]]*VLOOKUP(Tabela22567[[#This Row],[SKU]],Tabela24[#All],6,0)</f>
        <v>4.057199999999999</v>
      </c>
    </row>
    <row r="196" spans="2:5" x14ac:dyDescent="0.25">
      <c r="B196" s="3" t="s">
        <v>382</v>
      </c>
      <c r="C196" s="3" t="s">
        <v>383</v>
      </c>
      <c r="D196" s="1">
        <v>10</v>
      </c>
      <c r="E196" s="2">
        <f>Tabela22567[[#This Row],[PRODUZIDAS]]*VLOOKUP(Tabela22567[[#This Row],[SKU]],Tabela24[#All],6,0)</f>
        <v>11.591999999999999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Tabela22567[[#This Row],[PRODUZIDAS]]*VLOOKUP(Tabela22567[[#This Row],[SKU]],Tabela24[#All],6,0)</f>
        <v>9.2735999999999983</v>
      </c>
    </row>
    <row r="198" spans="2:5" x14ac:dyDescent="0.25">
      <c r="B198" s="3" t="s">
        <v>386</v>
      </c>
      <c r="C198" s="3" t="s">
        <v>387</v>
      </c>
      <c r="D198" s="1">
        <v>4</v>
      </c>
      <c r="E198" s="2">
        <f>Tabela22567[[#This Row],[PRODUZIDAS]]*VLOOKUP(Tabela22567[[#This Row],[SKU]],Tabela24[#All],6,0)</f>
        <v>4.6367999999999991</v>
      </c>
    </row>
    <row r="199" spans="2:5" x14ac:dyDescent="0.25">
      <c r="B199" s="3" t="s">
        <v>388</v>
      </c>
      <c r="C199" s="3" t="s">
        <v>389</v>
      </c>
      <c r="D199" s="1">
        <v>0.5</v>
      </c>
      <c r="E199" s="2">
        <f>Tabela22567[[#This Row],[PRODUZIDAS]]*VLOOKUP(Tabela22567[[#This Row],[SKU]],Tabela24[#All],6,0)</f>
        <v>0.57959999999999989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Tabela22567[[#This Row],[PRODUZIDAS]]*VLOOKUP(Tabela22567[[#This Row],[SKU]],Tabela24[#All],6,0)</f>
        <v>2.3183999999999996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100.5</v>
      </c>
      <c r="E203" s="2">
        <f>Tabela22567[[#This Row],[PRODUZIDAS]]*VLOOKUP(Tabela22567[[#This Row],[SKU]],Tabela24[#All],6,0)</f>
        <v>129.47749999999999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27.5</v>
      </c>
      <c r="E208" s="2">
        <f>Tabela22567[[#This Row],[PRODUZIDAS]]*VLOOKUP(Tabela22567[[#This Row],[SKU]],Tabela24[#All],6,0)</f>
        <v>35.429166666666667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Tabela22567[[#This Row],[PRODUZIDAS]]*VLOOKUP(Tabela22567[[#This Row],[SKU]],Tabela24[#All],6,0)</f>
        <v>3.4090909090909087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>
        <v>9</v>
      </c>
      <c r="E846" s="2">
        <f>Tabela22567[[#This Row],[PRODUZIDAS]]*VLOOKUP(Tabela22567[[#This Row],[SKU]],Tabela24[#All],6,0)</f>
        <v>15.828749999999999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>
        <v>4</v>
      </c>
      <c r="E851" s="2">
        <f>Tabela22567[[#This Row],[PRODUZIDAS]]*VLOOKUP(Tabela22567[[#This Row],[SKU]],Tabela24[#All],6,0)</f>
        <v>7.0350000000000001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>
        <v>36</v>
      </c>
      <c r="E907" s="2">
        <f>Tabela22567[[#This Row],[PRODUZIDAS]]*VLOOKUP(Tabela22567[[#This Row],[SKU]],Tabela24[#All],6,0)</f>
        <v>116.04521739130436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25" workbookViewId="0">
      <selection activeCell="D845" sqref="D8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5.2762500000000001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>
        <v>5</v>
      </c>
      <c r="E844" s="2">
        <f>Tabela2256789[[#This Row],[PRODUZIDAS]]*VLOOKUP(Tabela2256789[[#This Row],[SKU]],Tabela24[#All],8,0)</f>
        <v>5.2762500000000001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" workbookViewId="0">
      <selection activeCell="D2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525.51048451459189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1215</v>
      </c>
      <c r="E19" s="2">
        <f>Tabela225678910[[#This Row],[PRODUZIDAS]]*VLOOKUP(Tabela225678910[[#This Row],[SKU]],Tabela24[#All],9,0)</f>
        <v>496.56521739130426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>
        <v>55</v>
      </c>
      <c r="E29" s="2">
        <f>Tabela225678910[[#This Row],[PRODUZIDAS]]*VLOOKUP(Tabela225678910[[#This Row],[SKU]],Tabela24[#All],9,0)</f>
        <v>28.328767123287673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1</v>
      </c>
      <c r="E277" s="2">
        <f>Tabela225678910[[#This Row],[PRODUZIDAS]]*VLOOKUP(Tabela225678910[[#This Row],[SKU]],Tabela24[#All],9,0)</f>
        <v>0.61649999999999983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474.7932008281573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850.5</v>
      </c>
      <c r="E19" s="2">
        <f>Tabela22567891011[[#This Row],[PRODUZIDAS]]*VLOOKUP(Tabela22567891011[[#This Row],[SKU]],Tabela24[#All],10,0)</f>
        <v>347.59565217391298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83</v>
      </c>
      <c r="E22" s="2">
        <f>Tabela22567891011[[#This Row],[PRODUZIDAS]]*VLOOKUP(Tabela22567891011[[#This Row],[SKU]],Tabela24[#All],10,0)</f>
        <v>33.921739130434773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14</v>
      </c>
      <c r="E126" s="2">
        <f>Tabela22567891011[[#This Row],[PRODUZIDAS]]*VLOOKUP(Tabela22567891011[[#This Row],[SKU]],Tabela24[#All],10,0)</f>
        <v>12.625666666666664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>
        <v>50.5</v>
      </c>
      <c r="E196" s="2">
        <f>Tabela22567891011[[#This Row],[PRODUZIDAS]]*VLOOKUP(Tabela22567891011[[#This Row],[SKU]],Tabela24[#All],10,0)</f>
        <v>32.521999999999998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41.5</v>
      </c>
      <c r="E231" s="2">
        <f>Tabela22567891011[[#This Row],[PRODUZIDAS]]*VLOOKUP(Tabela22567891011[[#This Row],[SKU]],Tabela24[#All],10,0)</f>
        <v>48.128142857142855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17" sqref="C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665.81899903162059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758</v>
      </c>
      <c r="E19" s="2">
        <f>Tabela2256789101112[[#This Row],[PRODUZIDAS]]*VLOOKUP(Tabela2256789101112[[#This Row],[SKU]],Tabela24[#All],11,0)</f>
        <v>567.95072463768111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13.5</v>
      </c>
      <c r="E126" s="2">
        <f>Tabela2256789101112[[#This Row],[PRODUZIDAS]]*VLOOKUP(Tabela2256789101112[[#This Row],[SKU]],Tabela24[#All],11,0)</f>
        <v>9.5658749999999984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>
        <v>57.5</v>
      </c>
      <c r="E196" s="2">
        <f>Tabela2256789101112[[#This Row],[PRODUZIDAS]]*VLOOKUP(Tabela2256789101112[[#This Row],[SKU]],Tabela24[#All],11,0)</f>
        <v>37.770600000000002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72</v>
      </c>
      <c r="E201" s="2">
        <f>Tabela2256789101112[[#This Row],[PRODUZIDAS]]*VLOOKUP(Tabela2256789101112[[#This Row],[SKU]],Tabela24[#All],11,0)</f>
        <v>47.295360000000002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Tabela2256789101112[[#This Row],[PRODUZIDAS]]*VLOOKUP(Tabela2256789101112[[#This Row],[SKU]],Tabela24[#All],11,0)</f>
        <v>0.47727272727272724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Tabela2256789101112[[#This Row],[PRODUZIDAS]]*VLOOKUP(Tabela2256789101112[[#This Row],[SKU]],Tabela24[#All],11,0)</f>
        <v>2.7591666666666663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1239.1989915696572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150</v>
      </c>
      <c r="E10" s="2">
        <f>Tabela225678910111213[[#This Row],[PRODUZIDAS]]*VLOOKUP(Tabela225678910111213[[#This Row],[SKU]],Tabela24[#All],12,0)</f>
        <v>173.69565217391303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45</v>
      </c>
      <c r="E13" s="2">
        <f>Tabela225678910111213[[#This Row],[PRODUZIDAS]]*VLOOKUP(Tabela225678910111213[[#This Row],[SKU]],Tabela24[#All],12,0)</f>
        <v>52.108695652173907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503</v>
      </c>
      <c r="E19" s="2">
        <f>Tabela225678910111213[[#This Row],[PRODUZIDAS]]*VLOOKUP(Tabela225678910111213[[#This Row],[SKU]],Tabela24[#All],12,0)</f>
        <v>582.45942028985507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97</v>
      </c>
      <c r="E24" s="2">
        <f>Tabela225678910111213[[#This Row],[PRODUZIDAS]]*VLOOKUP(Tabela225678910111213[[#This Row],[SKU]],Tabela24[#All],12,0)</f>
        <v>106.16849315068492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22</v>
      </c>
      <c r="E132" s="2">
        <f>Tabela225678910111213[[#This Row],[PRODUZIDAS]]*VLOOKUP(Tabela225678910111213[[#This Row],[SKU]],Tabela24[#All],12,0)</f>
        <v>19.84033333333333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109.5</v>
      </c>
      <c r="E194" s="2">
        <f>Tabela225678910111213[[#This Row],[PRODUZIDAS]]*VLOOKUP(Tabela225678910111213[[#This Row],[SKU]],Tabela24[#All],12,0)</f>
        <v>119.88059999999997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>
        <v>14</v>
      </c>
      <c r="E214" s="2">
        <f>Tabela225678910111213[[#This Row],[PRODUZIDAS]]*VLOOKUP(Tabela225678910111213[[#This Row],[SKU]],Tabela24[#All],12,0)</f>
        <v>12.625666666666664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Tabela225678910111213[[#This Row],[PRODUZIDAS]]*VLOOKUP(Tabela225678910111213[[#This Row],[SKU]],Tabela24[#All],12,0)</f>
        <v>0.88636363636363635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Tabela225678910111213[[#This Row],[PRODUZIDAS]]*VLOOKUP(Tabela225678910111213[[#This Row],[SKU]],Tabela24[#All],12,0)</f>
        <v>5.1241666666666665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80</v>
      </c>
      <c r="E628" s="2">
        <f>Tabela225678910111213[[#This Row],[PRODUZIDAS]]*VLOOKUP(Tabela225678910111213[[#This Row],[SKU]],Tabela24[#All],12,0)</f>
        <v>87.583999999999975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72</v>
      </c>
      <c r="E634" s="2">
        <f>Tabela225678910111213[[#This Row],[PRODUZIDAS]]*VLOOKUP(Tabela225678910111213[[#This Row],[SKU]],Tabela24[#All],12,0)</f>
        <v>78.82559999999998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1472.7825633934856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242</v>
      </c>
      <c r="E10" s="2">
        <f>Tabela22567891011121314[[#This Row],[PRODUZIDAS]]*VLOOKUP(Tabela22567891011121314[[#This Row],[SKU]],Tabela24[#All],13,0)</f>
        <v>296.71304347826089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354</v>
      </c>
      <c r="E19" s="2">
        <f>Tabela22567891011121314[[#This Row],[PRODUZIDAS]]*VLOOKUP(Tabela22567891011121314[[#This Row],[SKU]],Tabela24[#All],13,0)</f>
        <v>434.03478260869565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137</v>
      </c>
      <c r="E24" s="2">
        <f>Tabela22567891011121314[[#This Row],[PRODUZIDAS]]*VLOOKUP(Tabela22567891011121314[[#This Row],[SKU]],Tabela24[#All],13,0)</f>
        <v>158.7698630136986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70</v>
      </c>
      <c r="E27" s="2">
        <f>Tabela22567891011121314[[#This Row],[PRODUZIDAS]]*VLOOKUP(Tabela22567891011121314[[#This Row],[SKU]],Tabela24[#All],13,0)</f>
        <v>81.123287671232859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25</v>
      </c>
      <c r="E29" s="2">
        <f>Tabela22567891011121314[[#This Row],[PRODUZIDAS]]*VLOOKUP(Tabela22567891011121314[[#This Row],[SKU]],Tabela24[#All],13,0)</f>
        <v>28.972602739726021</v>
      </c>
    </row>
    <row r="30" spans="2:5" x14ac:dyDescent="0.25">
      <c r="B30" s="3" t="s">
        <v>50</v>
      </c>
      <c r="C30" s="3" t="s">
        <v>51</v>
      </c>
      <c r="D30" s="1">
        <v>34</v>
      </c>
      <c r="E30" s="2">
        <f>Tabela22567891011121314[[#This Row],[PRODUZIDAS]]*VLOOKUP(Tabela22567891011121314[[#This Row],[SKU]],Tabela24[#All],13,0)</f>
        <v>39.402739726027391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76</v>
      </c>
      <c r="E69" s="2">
        <f>Tabela22567891011121314[[#This Row],[PRODUZIDAS]]*VLOOKUP(Tabela22567891011121314[[#This Row],[SKU]],Tabela24[#All],13,0)</f>
        <v>88.23599999999999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Tabela22567891011121314[[#This Row],[PRODUZIDAS]]*VLOOKUP(Tabela22567891011121314[[#This Row],[SKU]],Tabela24[#All],13,0)</f>
        <v>1.1594999999999998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1</v>
      </c>
      <c r="E138" s="2">
        <f>Tabela22567891011121314[[#This Row],[PRODUZIDAS]]*VLOOKUP(Tabela22567891011121314[[#This Row],[SKU]],Tabela24[#All],13,0)</f>
        <v>1.1594999999999998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Tabela22567891011121314[[#This Row],[PRODUZIDAS]]*VLOOKUP(Tabela22567891011121314[[#This Row],[SKU]],Tabela24[#All],13,0)</f>
        <v>5.798571428571428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20</v>
      </c>
      <c r="E149" s="2">
        <f>Tabela22567891011121314[[#This Row],[PRODUZIDAS]]*VLOOKUP(Tabela22567891011121314[[#This Row],[SKU]],Tabela24[#All],13,0)</f>
        <v>23.194285714285712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1</v>
      </c>
      <c r="E154" s="2">
        <f>Tabela22567891011121314[[#This Row],[PRODUZIDAS]]*VLOOKUP(Tabela22567891011121314[[#This Row],[SKU]],Tabela24[#All],13,0)</f>
        <v>1.1597142857142857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27</v>
      </c>
      <c r="E194" s="2">
        <f>Tabela22567891011121314[[#This Row],[PRODUZIDAS]]*VLOOKUP(Tabela22567891011121314[[#This Row],[SKU]],Tabela24[#All],13,0)</f>
        <v>31.298399999999994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20</v>
      </c>
      <c r="E201" s="2">
        <f>Tabela22567891011121314[[#This Row],[PRODUZIDAS]]*VLOOKUP(Tabela22567891011121314[[#This Row],[SKU]],Tabela24[#All],13,0)</f>
        <v>23.183999999999997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>
        <v>4</v>
      </c>
      <c r="E214" s="2">
        <f>Tabela22567891011121314[[#This Row],[PRODUZIDAS]]*VLOOKUP(Tabela22567891011121314[[#This Row],[SKU]],Tabela24[#All],13,0)</f>
        <v>4.637999999999999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Tabela22567891011121314[[#This Row],[PRODUZIDAS]]*VLOOKUP(Tabela22567891011121314[[#This Row],[SKU]],Tabela24[#All],13,0)</f>
        <v>1.2272727272727273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Tabela22567891011121314[[#This Row],[PRODUZIDAS]]*VLOOKUP(Tabela22567891011121314[[#This Row],[SKU]],Tabela24[#All],13,0)</f>
        <v>1.1594999999999998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15</v>
      </c>
      <c r="E581" s="2">
        <f>Tabela22567891011121314[[#This Row],[PRODUZIDAS]]*VLOOKUP(Tabela22567891011121314[[#This Row],[SKU]],Tabela24[#All],13,0)</f>
        <v>17.392499999999995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1</v>
      </c>
      <c r="E627" s="2">
        <f>Tabela22567891011121314[[#This Row],[PRODUZIDAS]]*VLOOKUP(Tabela22567891011121314[[#This Row],[SKU]],Tabela24[#All],13,0)</f>
        <v>1.1591999999999998</v>
      </c>
    </row>
    <row r="628" spans="2:5" x14ac:dyDescent="0.25">
      <c r="B628" s="3" t="s">
        <v>1246</v>
      </c>
      <c r="C628" s="3" t="s">
        <v>1247</v>
      </c>
      <c r="D628" s="1">
        <v>140</v>
      </c>
      <c r="E628" s="2">
        <f>Tabela22567891011121314[[#This Row],[PRODUZIDAS]]*VLOOKUP(Tabela22567891011121314[[#This Row],[SKU]],Tabela24[#All],13,0)</f>
        <v>162.28799999999998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>
        <v>59</v>
      </c>
      <c r="E635" s="2">
        <f>Tabela22567891011121314[[#This Row],[PRODUZIDAS]]*VLOOKUP(Tabela22567891011121314[[#This Row],[SKU]],Tabela24[#All],13,0)</f>
        <v>68.392799999999994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Tabela22567891011121314[[#This Row],[PRODUZIDAS]]*VLOOKUP(Tabela22567891011121314[[#This Row],[SKU]],Tabela24[#All],13,0)</f>
        <v>2.3189999999999995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327.28501408744125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242</v>
      </c>
      <c r="E10" s="2">
        <f>Tabela2256789101112131415[[#This Row],[PRODUZIDAS]]*VLOOKUP(Tabela2256789101112131415[[#This Row],[SKU]],Tabela24[#All],14,0)</f>
        <v>65.936231884057975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354</v>
      </c>
      <c r="E19" s="2">
        <f>Tabela2256789101112131415[[#This Row],[PRODUZIDAS]]*VLOOKUP(Tabela2256789101112131415[[#This Row],[SKU]],Tabela24[#All],14,0)</f>
        <v>96.452173913043481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137</v>
      </c>
      <c r="E24" s="2">
        <f>Tabela2256789101112131415[[#This Row],[PRODUZIDAS]]*VLOOKUP(Tabela2256789101112131415[[#This Row],[SKU]],Tabela24[#All],14,0)</f>
        <v>35.282191780821918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70</v>
      </c>
      <c r="E27" s="2">
        <f>Tabela2256789101112131415[[#This Row],[PRODUZIDAS]]*VLOOKUP(Tabela2256789101112131415[[#This Row],[SKU]],Tabela24[#All],14,0)</f>
        <v>18.027397260273972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25</v>
      </c>
      <c r="E29" s="2">
        <f>Tabela2256789101112131415[[#This Row],[PRODUZIDAS]]*VLOOKUP(Tabela2256789101112131415[[#This Row],[SKU]],Tabela24[#All],14,0)</f>
        <v>6.4383561643835616</v>
      </c>
    </row>
    <row r="30" spans="2:5" x14ac:dyDescent="0.25">
      <c r="B30" s="3" t="s">
        <v>50</v>
      </c>
      <c r="C30" s="3" t="s">
        <v>51</v>
      </c>
      <c r="D30" s="1">
        <v>34</v>
      </c>
      <c r="E30" s="2">
        <f>Tabela2256789101112131415[[#This Row],[PRODUZIDAS]]*VLOOKUP(Tabela2256789101112131415[[#This Row],[SKU]],Tabela24[#All],14,0)</f>
        <v>8.7561643835616429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76</v>
      </c>
      <c r="E69" s="2">
        <f>Tabela2256789101112131415[[#This Row],[PRODUZIDAS]]*VLOOKUP(Tabela2256789101112131415[[#This Row],[SKU]],Tabela24[#All],14,0)</f>
        <v>19.608000000000001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Tabela2256789101112131415[[#This Row],[PRODUZIDAS]]*VLOOKUP(Tabela2256789101112131415[[#This Row],[SKU]],Tabela24[#All],14,0)</f>
        <v>0.25766666666666665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1</v>
      </c>
      <c r="E138" s="2">
        <f>Tabela2256789101112131415[[#This Row],[PRODUZIDAS]]*VLOOKUP(Tabela2256789101112131415[[#This Row],[SKU]],Tabela24[#All],14,0)</f>
        <v>0.25766666666666665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Tabela2256789101112131415[[#This Row],[PRODUZIDAS]]*VLOOKUP(Tabela2256789101112131415[[#This Row],[SKU]],Tabela24[#All],14,0)</f>
        <v>1.2885714285714287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20</v>
      </c>
      <c r="E149" s="2">
        <f>Tabela2256789101112131415[[#This Row],[PRODUZIDAS]]*VLOOKUP(Tabela2256789101112131415[[#This Row],[SKU]],Tabela24[#All],14,0)</f>
        <v>5.1542857142857148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1</v>
      </c>
      <c r="E154" s="2">
        <f>Tabela2256789101112131415[[#This Row],[PRODUZIDAS]]*VLOOKUP(Tabela2256789101112131415[[#This Row],[SKU]],Tabela24[#All],14,0)</f>
        <v>0.25771428571428573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27</v>
      </c>
      <c r="E194" s="2">
        <f>Tabela2256789101112131415[[#This Row],[PRODUZIDAS]]*VLOOKUP(Tabela2256789101112131415[[#This Row],[SKU]],Tabela24[#All],14,0)</f>
        <v>6.9551999999999996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20</v>
      </c>
      <c r="E201" s="2">
        <f>Tabela2256789101112131415[[#This Row],[PRODUZIDAS]]*VLOOKUP(Tabela2256789101112131415[[#This Row],[SKU]],Tabela24[#All],14,0)</f>
        <v>5.1520000000000001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>
        <v>4</v>
      </c>
      <c r="E214" s="2">
        <f>Tabela2256789101112131415[[#This Row],[PRODUZIDAS]]*VLOOKUP(Tabela2256789101112131415[[#This Row],[SKU]],Tabela24[#All],14,0)</f>
        <v>1.0306666666666666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Tabela2256789101112131415[[#This Row],[PRODUZIDAS]]*VLOOKUP(Tabela2256789101112131415[[#This Row],[SKU]],Tabela24[#All],14,0)</f>
        <v>0.27272727272727271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Tabela2256789101112131415[[#This Row],[PRODUZIDAS]]*VLOOKUP(Tabela2256789101112131415[[#This Row],[SKU]],Tabela24[#All],14,0)</f>
        <v>0.25766666666666665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15</v>
      </c>
      <c r="E581" s="2">
        <f>Tabela2256789101112131415[[#This Row],[PRODUZIDAS]]*VLOOKUP(Tabela2256789101112131415[[#This Row],[SKU]],Tabela24[#All],14,0)</f>
        <v>3.8649999999999998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1</v>
      </c>
      <c r="E627" s="2">
        <f>Tabela2256789101112131415[[#This Row],[PRODUZIDAS]]*VLOOKUP(Tabela2256789101112131415[[#This Row],[SKU]],Tabela24[#All],14,0)</f>
        <v>0.2576</v>
      </c>
    </row>
    <row r="628" spans="2:5" x14ac:dyDescent="0.25">
      <c r="B628" s="3" t="s">
        <v>1246</v>
      </c>
      <c r="C628" s="3" t="s">
        <v>1247</v>
      </c>
      <c r="D628" s="1">
        <v>140</v>
      </c>
      <c r="E628" s="2">
        <f>Tabela2256789101112131415[[#This Row],[PRODUZIDAS]]*VLOOKUP(Tabela2256789101112131415[[#This Row],[SKU]],Tabela24[#All],14,0)</f>
        <v>36.064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>
        <v>59</v>
      </c>
      <c r="E635" s="2">
        <f>Tabela2256789101112131415[[#This Row],[PRODUZIDAS]]*VLOOKUP(Tabela2256789101112131415[[#This Row],[SKU]],Tabela24[#All],14,0)</f>
        <v>15.198399999999999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</v>
      </c>
      <c r="E638" s="2">
        <f>Tabela2256789101112131415[[#This Row],[PRODUZIDAS]]*VLOOKUP(Tabela2256789101112131415[[#This Row],[SKU]],Tabela24[#All],14,0)</f>
        <v>0.51533333333333331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2025-06-27T12:38:50Z</dcterms:modified>
</cp:coreProperties>
</file>