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6-2025\"/>
    </mc:Choice>
  </mc:AlternateContent>
  <xr:revisionPtr revIDLastSave="0" documentId="13_ncr:1_{49F565AB-DFE5-4F7E-AB1A-B464C7CFFB82}" xr6:coauthVersionLast="47" xr6:coauthVersionMax="47" xr10:uidLastSave="{00000000-0000-0000-0000-000000000000}"/>
  <bookViews>
    <workbookView xWindow="-15" yWindow="0" windowWidth="20505" windowHeight="1152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<sst xmlns="http://schemas.openxmlformats.org/spreadsheetml/2006/main" count="26032" uniqueCount="1899">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</sst>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D2" sqref="D2:E2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45834</v>
      </c>
      <c r="C2" s="31"/>
      <c r="D2" s="33">
        <f>SUM(Tabela15[VALOR])</f>
        <v>6441.6421119096312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380.13611594202899</v>
      </c>
      <c r="D7" s="26"/>
      <c r="E7" s="26">
        <f>Tabela15[[#This Row],[VALOR]]-Tabela15[[#This Row],[Custo Setor]]</f>
        <v>380.13611594202899</v>
      </c>
    </row>
    <row r="8" spans="2:5" x14ac:dyDescent="0.25">
      <c r="B8" t="s">
        <v>1883</v>
      </c>
      <c r="C8" s="21">
        <f t="array" ref="C8">'2 - CORTE VOIL'!G4</f>
        <v>119.28167999999999</v>
      </c>
      <c r="D8" s="26"/>
      <c r="E8" s="26">
        <f>Tabela15[[#This Row],[VALOR]]-Tabela15[[#This Row],[Custo Setor]]</f>
        <v>119.28167999999999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534.66746666666654</v>
      </c>
      <c r="D10" s="26"/>
      <c r="E10" s="26">
        <f>Tabela15[[#This Row],[VALOR]]-Tabela15[[#This Row],[Custo Setor]]</f>
        <v>534.66746666666654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358.16136180124215</v>
      </c>
      <c r="D13" s="26"/>
      <c r="E13" s="26">
        <f>Tabela15[[#This Row],[VALOR]]-Tabela15[[#This Row],[Custo Setor]]</f>
        <v>358.16136180124215</v>
      </c>
    </row>
    <row r="14" spans="2:5" x14ac:dyDescent="0.25">
      <c r="B14" t="s">
        <v>1889</v>
      </c>
      <c r="C14" s="21">
        <f>'8 - ACABAMENTO'!G4</f>
        <v>849.48646459627321</v>
      </c>
      <c r="D14" s="26"/>
      <c r="E14" s="26">
        <f>Tabela15[[#This Row],[VALOR]]-Tabela15[[#This Row],[Custo Setor]]</f>
        <v>849.48646459627321</v>
      </c>
    </row>
    <row r="15" spans="2:5" x14ac:dyDescent="0.25">
      <c r="B15" t="s">
        <v>1890</v>
      </c>
      <c r="C15" s="21">
        <f t="array" ref="C15">'9 - FURO'!G4</f>
        <v>995.27267775660073</v>
      </c>
      <c r="D15" s="26"/>
      <c r="E15" s="26">
        <f>Tabela15[[#This Row],[VALOR]]-Tabela15[[#This Row],[Custo Setor]]</f>
        <v>995.27267775660073</v>
      </c>
    </row>
    <row r="16" spans="2:5" x14ac:dyDescent="0.25">
      <c r="B16" t="s">
        <v>1891</v>
      </c>
      <c r="C16" s="21">
        <f t="array" ref="C16">'10 - ILHOS'!G4</f>
        <v>1410.4805200374367</v>
      </c>
      <c r="D16" s="26"/>
      <c r="E16" s="26">
        <f>Tabela15[[#This Row],[VALOR]]-Tabela15[[#This Row],[Custo Setor]]</f>
        <v>1410.4805200374367</v>
      </c>
    </row>
    <row r="17" spans="2:5" x14ac:dyDescent="0.25">
      <c r="B17" t="s">
        <v>1892</v>
      </c>
      <c r="C17" s="21">
        <f t="array" ref="C17">'11 - DOBRA'!G4</f>
        <v>1467.9456750894942</v>
      </c>
      <c r="D17" s="26"/>
      <c r="E17" s="26">
        <f>Tabela15[[#This Row],[VALOR]]-Tabela15[[#This Row],[Custo Setor]]</f>
        <v>1467.9456750894942</v>
      </c>
    </row>
    <row r="18" spans="2:5" x14ac:dyDescent="0.25">
      <c r="B18" t="s">
        <v>1893</v>
      </c>
      <c r="C18" s="21">
        <f t="array" ref="C18">'12 - EMBALAGEM'!G4</f>
        <v>326.21015001988764</v>
      </c>
      <c r="D18" s="26"/>
      <c r="E18" s="26">
        <f>Tabela15[[#This Row],[VALOR]]-Tabela15[[#This Row],[Custo Setor]]</f>
        <v>326.21015001988764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6441.6421119096312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05" workbookViewId="0">
      <selection activeCell="D117" sqref="D117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380.13611594202899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>
        <v>700</v>
      </c>
      <c r="E19" s="2">
        <f>Tabela2[[#This Row],[PRODUZIDAS]]*VLOOKUP(Tabela2[[#This Row],[SKU]],Tabela24[#All],3,0)</f>
        <v>333.768115942029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>
        <v>300</v>
      </c>
      <c r="E116" s="2">
        <f>Tabela2[[#This Row],[PRODUZIDAS]]*VLOOKUP(Tabela2[[#This Row],[SKU]],Tabela24[#All],3,0)</f>
        <v>46.367999999999995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69" workbookViewId="0">
      <selection activeCell="D194" sqref="D19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119.28167999999999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>
        <v>220.5</v>
      </c>
      <c r="E193" s="2">
        <f>Tabela225[[#This Row],[PRODUZIDAS]]*VLOOKUP(Tabela225[[#This Row],[SKU]],Tabela24[#All],4,0)</f>
        <v>119.28167999999999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185" workbookViewId="0">
      <selection activeCell="D194" sqref="D19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534.66746666666654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>
        <v>219.5</v>
      </c>
      <c r="E116" s="2">
        <f>Tabela22567[[#This Row],[PRODUZIDAS]]*VLOOKUP(Tabela22567[[#This Row],[SKU]],Tabela24[#All],6,0)</f>
        <v>254.44439999999994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>
        <v>10</v>
      </c>
      <c r="E132" s="2">
        <f>Tabela22567[[#This Row],[PRODUZIDAS]]*VLOOKUP(Tabela22567[[#This Row],[SKU]],Tabela24[#All],6,0)</f>
        <v>12.883333333333333</v>
      </c>
    </row>
    <row r="133" spans="2:5" x14ac:dyDescent="0.25">
      <c r="B133" s="3" t="s">
        <v>256</v>
      </c>
      <c r="C133" s="3" t="s">
        <v>257</v>
      </c>
      <c r="D133" s="1">
        <v>0.5</v>
      </c>
      <c r="E133" s="2">
        <f>Tabela22567[[#This Row],[PRODUZIDAS]]*VLOOKUP(Tabela22567[[#This Row],[SKU]],Tabela24[#All],6,0)</f>
        <v>0.64416666666666667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>
        <v>1</v>
      </c>
      <c r="E150" s="2">
        <f>Tabela22567[[#This Row],[PRODUZIDAS]]*VLOOKUP(Tabela22567[[#This Row],[SKU]],Tabela24[#All],6,0)</f>
        <v>1.2885714285714287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>
        <v>1</v>
      </c>
      <c r="E162" s="2">
        <f>Tabela22567[[#This Row],[PRODUZIDAS]]*VLOOKUP(Tabela22567[[#This Row],[SKU]],Tabela24[#All],6,0)</f>
        <v>1.2885714285714287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>
        <v>209.5</v>
      </c>
      <c r="E193" s="2">
        <f>Tabela22567[[#This Row],[PRODUZIDAS]]*VLOOKUP(Tabela22567[[#This Row],[SKU]],Tabela24[#All],6,0)</f>
        <v>242.85239999999996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>
        <v>0.5</v>
      </c>
      <c r="E222" s="2">
        <f>Tabela22567[[#This Row],[PRODUZIDAS]]*VLOOKUP(Tabela22567[[#This Row],[SKU]],Tabela24[#All],6,0)</f>
        <v>0.64416666666666667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>
        <v>1.5</v>
      </c>
      <c r="E226" s="2">
        <f>Tabela22567[[#This Row],[PRODUZIDAS]]*VLOOKUP(Tabela22567[[#This Row],[SKU]],Tabela24[#All],6,0)</f>
        <v>1.9328571428571431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>
        <v>2</v>
      </c>
      <c r="E233" s="2">
        <f>Tabela22567[[#This Row],[PRODUZIDAS]]*VLOOKUP(Tabela22567[[#This Row],[SKU]],Tabela24[#All],6,0)</f>
        <v>2.5771428571428574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>
        <v>1.5</v>
      </c>
      <c r="E237" s="2">
        <f>Tabela22567[[#This Row],[PRODUZIDAS]]*VLOOKUP(Tabela22567[[#This Row],[SKU]],Tabela24[#All],6,0)</f>
        <v>1.9328571428571431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>
        <v>10</v>
      </c>
      <c r="E260" s="2">
        <f>Tabela22567[[#This Row],[PRODUZIDAS]]*VLOOKUP(Tabela22567[[#This Row],[SKU]],Tabela24[#All],6,0)</f>
        <v>14.179000000000002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18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358.16136180124215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>
        <v>40</v>
      </c>
      <c r="E19" s="2">
        <f>Tabela225678910[[#This Row],[PRODUZIDAS]]*VLOOKUP(Tabela225678910[[#This Row],[SKU]],Tabela24[#All],9,0)</f>
        <v>16.34782608695652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>
        <v>50</v>
      </c>
      <c r="E109" s="2">
        <f>Tabela225678910[[#This Row],[PRODUZIDAS]]*VLOOKUP(Tabela225678910[[#This Row],[SKU]],Tabela24[#All],9,0)</f>
        <v>32.200000000000003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>
        <v>45</v>
      </c>
      <c r="E135" s="2">
        <f>Tabela225678910[[#This Row],[PRODUZIDAS]]*VLOOKUP(Tabela225678910[[#This Row],[SKU]],Tabela24[#All],9,0)</f>
        <v>43.481249999999996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>
        <v>24</v>
      </c>
      <c r="E144" s="2">
        <f>Tabela225678910[[#This Row],[PRODUZIDAS]]*VLOOKUP(Tabela225678910[[#This Row],[SKU]],Tabela24[#All],9,0)</f>
        <v>24.740571428571428</v>
      </c>
    </row>
    <row r="145" spans="2:5" x14ac:dyDescent="0.25">
      <c r="B145" s="3" t="s">
        <v>280</v>
      </c>
      <c r="C145" s="3" t="s">
        <v>281</v>
      </c>
      <c r="D145" s="1">
        <v>23</v>
      </c>
      <c r="E145" s="2">
        <f>Tabela225678910[[#This Row],[PRODUZIDAS]]*VLOOKUP(Tabela225678910[[#This Row],[SKU]],Tabela24[#All],9,0)</f>
        <v>23.709714285714288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>
        <v>55</v>
      </c>
      <c r="E193" s="2">
        <f>Tabela225678910[[#This Row],[PRODUZIDAS]]*VLOOKUP(Tabela225678910[[#This Row],[SKU]],Tabela24[#All],9,0)</f>
        <v>35.42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>
        <v>163</v>
      </c>
      <c r="E197" s="2">
        <f>Tabela225678910[[#This Row],[PRODUZIDAS]]*VLOOKUP(Tabela225678910[[#This Row],[SKU]],Tabela24[#All],9,0)</f>
        <v>104.97200000000001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>
        <v>10</v>
      </c>
      <c r="E557" s="2">
        <f>Tabela225678910[[#This Row],[PRODUZIDAS]]*VLOOKUP(Tabela225678910[[#This Row],[SKU]],Tabela24[#All],9,0)</f>
        <v>6.44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>
        <v>50</v>
      </c>
      <c r="E626" s="2">
        <f>Tabela225678910[[#This Row],[PRODUZIDAS]]*VLOOKUP(Tabela225678910[[#This Row],[SKU]],Tabela24[#All],9,0)</f>
        <v>32.200000000000003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>
        <v>40</v>
      </c>
      <c r="E636" s="2">
        <f>Tabela225678910[[#This Row],[PRODUZIDAS]]*VLOOKUP(Tabela225678910[[#This Row],[SKU]],Tabela24[#All],9,0)</f>
        <v>38.65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13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849.48646459627321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>
        <v>215</v>
      </c>
      <c r="E10" s="2">
        <f>Tabela22567891011[[#This Row],[PRODUZIDAS]]*VLOOKUP(Tabela22567891011[[#This Row],[SKU]],Tabela24[#All],10,0)</f>
        <v>87.869565217391283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>
        <v>5</v>
      </c>
      <c r="E13" s="2">
        <f>Tabela22567891011[[#This Row],[PRODUZIDAS]]*VLOOKUP(Tabela22567891011[[#This Row],[SKU]],Tabela24[#All],10,0)</f>
        <v>2.043478260869565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>
        <v>485</v>
      </c>
      <c r="E19" s="2">
        <f>Tabela22567891011[[#This Row],[PRODUZIDAS]]*VLOOKUP(Tabela22567891011[[#This Row],[SKU]],Tabela24[#All],10,0)</f>
        <v>198.21739130434779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>
        <v>164</v>
      </c>
      <c r="E22" s="2">
        <f>Tabela22567891011[[#This Row],[PRODUZIDAS]]*VLOOKUP(Tabela22567891011[[#This Row],[SKU]],Tabela24[#All],10,0)</f>
        <v>67.026086956521723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>
        <v>11</v>
      </c>
      <c r="E68" s="2">
        <f>Tabela22567891011[[#This Row],[PRODUZIDAS]]*VLOOKUP(Tabela22567891011[[#This Row],[SKU]],Tabela24[#All],10,0)</f>
        <v>8.7977999999999987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>
        <v>35</v>
      </c>
      <c r="E75" s="2">
        <f>Tabela22567891011[[#This Row],[PRODUZIDAS]]*VLOOKUP(Tabela22567891011[[#This Row],[SKU]],Tabela24[#All],10,0)</f>
        <v>27.992999999999995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>
        <v>50</v>
      </c>
      <c r="E109" s="2">
        <f>Tabela22567891011[[#This Row],[PRODUZIDAS]]*VLOOKUP(Tabela22567891011[[#This Row],[SKU]],Tabela24[#All],10,0)</f>
        <v>32.200000000000003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>
        <v>2</v>
      </c>
      <c r="E114" s="2">
        <f>Tabela22567891011[[#This Row],[PRODUZIDAS]]*VLOOKUP(Tabela22567891011[[#This Row],[SKU]],Tabela24[#All],10,0)</f>
        <v>1.288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>
        <v>15</v>
      </c>
      <c r="E146" s="2">
        <f>Tabela22567891011[[#This Row],[PRODUZIDAS]]*VLOOKUP(Tabela22567891011[[#This Row],[SKU]],Tabela24[#All],10,0)</f>
        <v>17.395714285714284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>
        <v>27</v>
      </c>
      <c r="E162" s="2">
        <f>Tabela22567891011[[#This Row],[PRODUZIDAS]]*VLOOKUP(Tabela22567891011[[#This Row],[SKU]],Tabela24[#All],10,0)</f>
        <v>31.312285714285714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>
        <v>139</v>
      </c>
      <c r="E197" s="2">
        <f>Tabela22567891011[[#This Row],[PRODUZIDAS]]*VLOOKUP(Tabela22567891011[[#This Row],[SKU]],Tabela24[#All],10,0)</f>
        <v>89.516000000000005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>
        <v>16.5</v>
      </c>
      <c r="E201" s="2">
        <f>Tabela22567891011[[#This Row],[PRODUZIDAS]]*VLOOKUP(Tabela22567891011[[#This Row],[SKU]],Tabela24[#All],10,0)</f>
        <v>10.625999999999999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72</v>
      </c>
      <c r="E231" s="2">
        <f>Tabela22567891011[[#This Row],[PRODUZIDAS]]*VLOOKUP(Tabela22567891011[[#This Row],[SKU]],Tabela24[#All],10,0)</f>
        <v>83.499428571428567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>
        <v>2</v>
      </c>
      <c r="E247" s="2">
        <f>Tabela22567891011[[#This Row],[PRODUZIDAS]]*VLOOKUP(Tabela22567891011[[#This Row],[SKU]],Tabela24[#All],10,0)</f>
        <v>2.3194285714285714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>
        <v>1</v>
      </c>
      <c r="E249" s="2">
        <f>Tabela22567891011[[#This Row],[PRODUZIDAS]]*VLOOKUP(Tabela22567891011[[#This Row],[SKU]],Tabela24[#All],10,0)</f>
        <v>1.1597142857142857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>
        <v>72</v>
      </c>
      <c r="E557" s="2">
        <f>Tabela22567891011[[#This Row],[PRODUZIDAS]]*VLOOKUP(Tabela22567891011[[#This Row],[SKU]],Tabela24[#All],10,0)</f>
        <v>46.368000000000002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>
        <v>3</v>
      </c>
      <c r="E605" s="2">
        <f>Tabela22567891011[[#This Row],[PRODUZIDAS]]*VLOOKUP(Tabela22567891011[[#This Row],[SKU]],Tabela24[#All],10,0)</f>
        <v>3.4791428571428571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>
        <v>60</v>
      </c>
      <c r="E628" s="2">
        <f>Tabela22567891011[[#This Row],[PRODUZIDAS]]*VLOOKUP(Tabela22567891011[[#This Row],[SKU]],Tabela24[#All],10,0)</f>
        <v>38.64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>
        <v>85</v>
      </c>
      <c r="E657" s="2">
        <f>Tabela22567891011[[#This Row],[PRODUZIDAS]]*VLOOKUP(Tabela22567891011[[#This Row],[SKU]],Tabela24[#All],10,0)</f>
        <v>98.575714285714284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>
        <v>1</v>
      </c>
      <c r="E666" s="2">
        <f>Tabela22567891011[[#This Row],[PRODUZIDAS]]*VLOOKUP(Tabela22567891011[[#This Row],[SKU]],Tabela24[#All],10,0)</f>
        <v>1.1597142857142857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17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995.27267775660073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>
        <v>170</v>
      </c>
      <c r="E10" s="2">
        <f>Tabela2256789101112[[#This Row],[PRODUZIDAS]]*VLOOKUP(Tabela2256789101112[[#This Row],[SKU]],Tabela24[#All],11,0)</f>
        <v>127.37681159420289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>
        <v>679</v>
      </c>
      <c r="E19" s="2">
        <f>Tabela2256789101112[[#This Row],[PRODUZIDAS]]*VLOOKUP(Tabela2256789101112[[#This Row],[SKU]],Tabela24[#All],11,0)</f>
        <v>508.75797101449268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>
        <v>303</v>
      </c>
      <c r="E22" s="2">
        <f>Tabela2256789101112[[#This Row],[PRODUZIDAS]]*VLOOKUP(Tabela2256789101112[[#This Row],[SKU]],Tabela24[#All],11,0)</f>
        <v>227.03043478260867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>
        <v>5</v>
      </c>
      <c r="E29" s="2">
        <f>Tabela2256789101112[[#This Row],[PRODUZIDAS]]*VLOOKUP(Tabela2256789101112[[#This Row],[SKU]],Tabela24[#All],11,0)</f>
        <v>3.863013698630136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>
        <v>2</v>
      </c>
      <c r="E126" s="2">
        <f>Tabela2256789101112[[#This Row],[PRODUZIDAS]]*VLOOKUP(Tabela2256789101112[[#This Row],[SKU]],Tabela24[#All],11,0)</f>
        <v>1.4171666666666665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>
        <v>24.5</v>
      </c>
      <c r="E162" s="2">
        <f>Tabela2256789101112[[#This Row],[PRODUZIDAS]]*VLOOKUP(Tabela2256789101112[[#This Row],[SKU]],Tabela24[#All],11,0)</f>
        <v>18.942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>
        <v>84</v>
      </c>
      <c r="E197" s="2">
        <f>Tabela2256789101112[[#This Row],[PRODUZIDAS]]*VLOOKUP(Tabela2256789101112[[#This Row],[SKU]],Tabela24[#All],11,0)</f>
        <v>55.17792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>
        <v>2</v>
      </c>
      <c r="E247" s="2">
        <f>Tabela2256789101112[[#This Row],[PRODUZIDAS]]*VLOOKUP(Tabela2256789101112[[#This Row],[SKU]],Tabela24[#All],11,0)</f>
        <v>1.5462857142857143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>
        <v>1</v>
      </c>
      <c r="E249" s="2">
        <f>Tabela2256789101112[[#This Row],[PRODUZIDAS]]*VLOOKUP(Tabela2256789101112[[#This Row],[SKU]],Tabela24[#All],11,0)</f>
        <v>0.77314285714285713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>
        <v>72</v>
      </c>
      <c r="E557" s="2">
        <f>Tabela2256789101112[[#This Row],[PRODUZIDAS]]*VLOOKUP(Tabela2256789101112[[#This Row],[SKU]],Tabela24[#All],11,0)</f>
        <v>47.295360000000002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>
        <v>3</v>
      </c>
      <c r="E605" s="2">
        <f>Tabela2256789101112[[#This Row],[PRODUZIDAS]]*VLOOKUP(Tabela2256789101112[[#This Row],[SKU]],Tabela24[#All],11,0)</f>
        <v>2.3194285714285714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>
        <v>1</v>
      </c>
      <c r="E673" s="2">
        <f>Tabela2256789101112[[#This Row],[PRODUZIDAS]]*VLOOKUP(Tabela2256789101112[[#This Row],[SKU]],Tabela24[#All],11,0)</f>
        <v>0.77314285714285713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1410.4805200374367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>
        <v>236</v>
      </c>
      <c r="E10" s="2">
        <f>Tabela225678910111213[[#This Row],[PRODUZIDAS]]*VLOOKUP(Tabela225678910111213[[#This Row],[SKU]],Tabela24[#All],12,0)</f>
        <v>273.28115942028984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>
        <v>158</v>
      </c>
      <c r="E17" s="2">
        <f>Tabela225678910111213[[#This Row],[PRODUZIDAS]]*VLOOKUP(Tabela225678910111213[[#This Row],[SKU]],Tabela24[#All],12,0)</f>
        <v>182.95942028985505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>
        <v>308.5</v>
      </c>
      <c r="E19" s="2">
        <f>Tabela225678910111213[[#This Row],[PRODUZIDAS]]*VLOOKUP(Tabela225678910111213[[#This Row],[SKU]],Tabela24[#All],12,0)</f>
        <v>357.23405797101447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>
        <v>240</v>
      </c>
      <c r="E22" s="2">
        <f>Tabela225678910111213[[#This Row],[PRODUZIDAS]]*VLOOKUP(Tabela225678910111213[[#This Row],[SKU]],Tabela24[#All],12,0)</f>
        <v>277.91304347826087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>
        <v>210</v>
      </c>
      <c r="E29" s="2">
        <f>Tabela225678910111213[[#This Row],[PRODUZIDAS]]*VLOOKUP(Tabela225678910111213[[#This Row],[SKU]],Tabela24[#All],12,0)</f>
        <v>229.84931506849313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>
        <v>17.5</v>
      </c>
      <c r="E162" s="2">
        <f>Tabela225678910111213[[#This Row],[PRODUZIDAS]]*VLOOKUP(Tabela225678910111213[[#This Row],[SKU]],Tabela24[#All],12,0)</f>
        <v>19.167499999999997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>
        <v>10.5</v>
      </c>
      <c r="E197" s="2">
        <f>Tabela225678910111213[[#This Row],[PRODUZIDAS]]*VLOOKUP(Tabela225678910111213[[#This Row],[SKU]],Tabela24[#All],12,0)</f>
        <v>11.495399999999998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>
        <v>17</v>
      </c>
      <c r="E208" s="2">
        <f>Tabela225678910111213[[#This Row],[PRODUZIDAS]]*VLOOKUP(Tabela225678910111213[[#This Row],[SKU]],Tabela24[#All],12,0)</f>
        <v>15.331166666666663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>
        <v>29.5</v>
      </c>
      <c r="E557" s="2">
        <f>Tabela225678910111213[[#This Row],[PRODUZIDAS]]*VLOOKUP(Tabela225678910111213[[#This Row],[SKU]],Tabela24[#All],12,0)</f>
        <v>32.296599999999991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>
        <v>3</v>
      </c>
      <c r="E602" s="2">
        <f>Tabela225678910111213[[#This Row],[PRODUZIDAS]]*VLOOKUP(Tabela225678910111213[[#This Row],[SKU]],Tabela24[#All],12,0)</f>
        <v>3.2858571428571426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>
        <v>2</v>
      </c>
      <c r="E604" s="2">
        <f>Tabela225678910111213[[#This Row],[PRODUZIDAS]]*VLOOKUP(Tabela225678910111213[[#This Row],[SKU]],Tabela24[#All],12,0)</f>
        <v>2.1905714285714284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>
        <v>4</v>
      </c>
      <c r="E612" s="2">
        <f>Tabela225678910111213[[#This Row],[PRODUZIDAS]]*VLOOKUP(Tabela225678910111213[[#This Row],[SKU]],Tabela24[#All],12,0)</f>
        <v>4.3811428571428568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>
        <v>1</v>
      </c>
      <c r="E673" s="2">
        <f>Tabela225678910111213[[#This Row],[PRODUZIDAS]]*VLOOKUP(Tabela225678910111213[[#This Row],[SKU]],Tabela24[#All],12,0)</f>
        <v>1.0952857142857142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1467.9456750894942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>
        <v>322</v>
      </c>
      <c r="E10" s="2">
        <f>Tabela22567891011121314[[#This Row],[PRODUZIDAS]]*VLOOKUP(Tabela22567891011121314[[#This Row],[SKU]],Tabela24[#All],13,0)</f>
        <v>394.8</v>
      </c>
    </row>
    <row r="11" spans="2:9" x14ac:dyDescent="0.25">
      <c r="B11" s="3" t="s">
        <v>12</v>
      </c>
      <c r="C11" s="3" t="s">
        <v>13</v>
      </c>
      <c r="D11" s="1">
        <v>50</v>
      </c>
      <c r="E11" s="2">
        <f>Tabela22567891011121314[[#This Row],[PRODUZIDAS]]*VLOOKUP(Tabela22567891011121314[[#This Row],[SKU]],Tabela24[#All],13,0)</f>
        <v>61.304347826086961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>
        <v>196</v>
      </c>
      <c r="E17" s="2">
        <f>Tabela22567891011121314[[#This Row],[PRODUZIDAS]]*VLOOKUP(Tabela22567891011121314[[#This Row],[SKU]],Tabela24[#All],13,0)</f>
        <v>240.31304347826088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>
        <v>263</v>
      </c>
      <c r="E19" s="2">
        <f>Tabela22567891011121314[[#This Row],[PRODUZIDAS]]*VLOOKUP(Tabela22567891011121314[[#This Row],[SKU]],Tabela24[#All],13,0)</f>
        <v>322.46086956521742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>
        <v>112</v>
      </c>
      <c r="E22" s="2">
        <f>Tabela22567891011121314[[#This Row],[PRODUZIDAS]]*VLOOKUP(Tabela22567891011121314[[#This Row],[SKU]],Tabela24[#All],13,0)</f>
        <v>137.32173913043479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>
        <v>3</v>
      </c>
      <c r="E24" s="2">
        <f>Tabela22567891011121314[[#This Row],[PRODUZIDAS]]*VLOOKUP(Tabela22567891011121314[[#This Row],[SKU]],Tabela24[#All],13,0)</f>
        <v>3.4767123287671229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>
        <v>2</v>
      </c>
      <c r="E29" s="2">
        <f>Tabela22567891011121314[[#This Row],[PRODUZIDAS]]*VLOOKUP(Tabela22567891011121314[[#This Row],[SKU]],Tabela24[#All],13,0)</f>
        <v>2.3178082191780818</v>
      </c>
    </row>
    <row r="30" spans="2:5" x14ac:dyDescent="0.25">
      <c r="B30" s="3" t="s">
        <v>50</v>
      </c>
      <c r="C30" s="3" t="s">
        <v>51</v>
      </c>
      <c r="D30" s="1">
        <v>5</v>
      </c>
      <c r="E30" s="2">
        <f>Tabela22567891011121314[[#This Row],[PRODUZIDAS]]*VLOOKUP(Tabela22567891011121314[[#This Row],[SKU]],Tabela24[#All],13,0)</f>
        <v>5.7945205479452042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>
        <v>7</v>
      </c>
      <c r="E65" s="2">
        <f>Tabela22567891011121314[[#This Row],[PRODUZIDAS]]*VLOOKUP(Tabela22567891011121314[[#This Row],[SKU]],Tabela24[#All],13,0)</f>
        <v>8.1123287671232855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>
        <v>1</v>
      </c>
      <c r="E94" s="2">
        <f>Tabela22567891011121314[[#This Row],[PRODUZIDAS]]*VLOOKUP(Tabela22567891011121314[[#This Row],[SKU]],Tabela24[#All],13,0)</f>
        <v>1.1609999999999998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>
        <v>13</v>
      </c>
      <c r="E126" s="2">
        <f>Tabela22567891011121314[[#This Row],[PRODUZIDAS]]*VLOOKUP(Tabela22567891011121314[[#This Row],[SKU]],Tabela24[#All],13,0)</f>
        <v>15.073499999999997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>
        <v>1</v>
      </c>
      <c r="E143" s="2">
        <f>Tabela22567891011121314[[#This Row],[PRODUZIDAS]]*VLOOKUP(Tabela22567891011121314[[#This Row],[SKU]],Tabela24[#All],13,0)</f>
        <v>1.1594999999999998</v>
      </c>
    </row>
    <row r="144" spans="2:5" x14ac:dyDescent="0.25">
      <c r="B144" s="3" t="s">
        <v>278</v>
      </c>
      <c r="C144" s="3" t="s">
        <v>279</v>
      </c>
      <c r="D144" s="1">
        <v>2</v>
      </c>
      <c r="E144" s="2">
        <f>Tabela22567891011121314[[#This Row],[PRODUZIDAS]]*VLOOKUP(Tabela22567891011121314[[#This Row],[SKU]],Tabela24[#All],13,0)</f>
        <v>2.3194285714285714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>
        <v>8</v>
      </c>
      <c r="E156" s="2">
        <f>Tabela22567891011121314[[#This Row],[PRODUZIDAS]]*VLOOKUP(Tabela22567891011121314[[#This Row],[SKU]],Tabela24[#All],13,0)</f>
        <v>9.2777142857142856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>
        <v>15</v>
      </c>
      <c r="E162" s="2">
        <f>Tabela22567891011121314[[#This Row],[PRODUZIDAS]]*VLOOKUP(Tabela22567891011121314[[#This Row],[SKU]],Tabela24[#All],13,0)</f>
        <v>17.395714285714284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>
        <v>1</v>
      </c>
      <c r="E164" s="2">
        <f>Tabela22567891011121314[[#This Row],[PRODUZIDAS]]*VLOOKUP(Tabela22567891011121314[[#This Row],[SKU]],Tabela24[#All],13,0)</f>
        <v>1.1597142857142857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>
        <v>152</v>
      </c>
      <c r="E196" s="2">
        <f>Tabela22567891011121314[[#This Row],[PRODUZIDAS]]*VLOOKUP(Tabela22567891011121314[[#This Row],[SKU]],Tabela24[#All],13,0)</f>
        <v>176.19839999999996</v>
      </c>
    </row>
    <row r="197" spans="2:5" x14ac:dyDescent="0.25">
      <c r="B197" s="3" t="s">
        <v>384</v>
      </c>
      <c r="C197" s="3" t="s">
        <v>385</v>
      </c>
      <c r="D197" s="1">
        <v>11</v>
      </c>
      <c r="E197" s="2">
        <f>Tabela22567891011121314[[#This Row],[PRODUZIDAS]]*VLOOKUP(Tabela22567891011121314[[#This Row],[SKU]],Tabela24[#All],13,0)</f>
        <v>12.751199999999997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17</v>
      </c>
      <c r="E203" s="2">
        <f>Tabela22567891011121314[[#This Row],[PRODUZIDAS]]*VLOOKUP(Tabela22567891011121314[[#This Row],[SKU]],Tabela24[#All],13,0)</f>
        <v>19.711499999999997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>
        <v>3</v>
      </c>
      <c r="E212" s="2">
        <f>Tabela22567891011121314[[#This Row],[PRODUZIDAS]]*VLOOKUP(Tabela22567891011121314[[#This Row],[SKU]],Tabela24[#All],13,0)</f>
        <v>3.4784999999999995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>
        <v>4</v>
      </c>
      <c r="E219" s="2">
        <f>Tabela22567891011121314[[#This Row],[PRODUZIDAS]]*VLOOKUP(Tabela22567891011121314[[#This Row],[SKU]],Tabela24[#All],13,0)</f>
        <v>4.637999999999999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>
        <v>4</v>
      </c>
      <c r="E222" s="2">
        <f>Tabela22567891011121314[[#This Row],[PRODUZIDAS]]*VLOOKUP(Tabela22567891011121314[[#This Row],[SKU]],Tabela24[#All],13,0)</f>
        <v>4.637999999999999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>
        <v>2</v>
      </c>
      <c r="E225" s="2">
        <f>Tabela22567891011121314[[#This Row],[PRODUZIDAS]]*VLOOKUP(Tabela22567891011121314[[#This Row],[SKU]],Tabela24[#All],13,0)</f>
        <v>2.3194285714285714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>
        <v>3</v>
      </c>
      <c r="E238" s="2">
        <f>Tabela22567891011121314[[#This Row],[PRODUZIDAS]]*VLOOKUP(Tabela22567891011121314[[#This Row],[SKU]],Tabela24[#All],13,0)</f>
        <v>3.4791428571428571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>
        <v>1</v>
      </c>
      <c r="E245" s="2">
        <f>Tabela22567891011121314[[#This Row],[PRODUZIDAS]]*VLOOKUP(Tabela22567891011121314[[#This Row],[SKU]],Tabela24[#All],13,0)</f>
        <v>1.1597142857142857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>
        <v>3</v>
      </c>
      <c r="E252" s="2">
        <f>Tabela22567891011121314[[#This Row],[PRODUZIDAS]]*VLOOKUP(Tabela22567891011121314[[#This Row],[SKU]],Tabela24[#All],13,0)</f>
        <v>3.4791428571428571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>
        <v>4</v>
      </c>
      <c r="E259" s="2">
        <f>Tabela22567891011121314[[#This Row],[PRODUZIDAS]]*VLOOKUP(Tabela22567891011121314[[#This Row],[SKU]],Tabela24[#All],13,0)</f>
        <v>4.5272195121951224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5</v>
      </c>
      <c r="E593" s="2">
        <f>Tabela22567891011121314[[#This Row],[PRODUZIDAS]]*VLOOKUP(Tabela22567891011121314[[#This Row],[SKU]],Tabela24[#All],13,0)</f>
        <v>5.798571428571428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>
        <v>1</v>
      </c>
      <c r="E628" s="2">
        <f>Tabela22567891011121314[[#This Row],[PRODUZIDAS]]*VLOOKUP(Tabela22567891011121314[[#This Row],[SKU]],Tabela24[#All],13,0)</f>
        <v>1.1591999999999998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>
        <v>1</v>
      </c>
      <c r="E667" s="2">
        <f>Tabela22567891011121314[[#This Row],[PRODUZIDAS]]*VLOOKUP(Tabela22567891011121314[[#This Row],[SKU]],Tabela24[#All],13,0)</f>
        <v>1.1597142857142857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326.21015001988764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>
        <v>322</v>
      </c>
      <c r="E10" s="2">
        <f>Tabela2256789101112131415[[#This Row],[PRODUZIDAS]]*VLOOKUP(Tabela2256789101112131415[[#This Row],[SKU]],Tabela24[#All],14,0)</f>
        <v>87.733333333333334</v>
      </c>
    </row>
    <row r="11" spans="2:9" x14ac:dyDescent="0.25">
      <c r="B11" s="3" t="s">
        <v>12</v>
      </c>
      <c r="C11" s="3" t="s">
        <v>13</v>
      </c>
      <c r="D11" s="1">
        <v>50</v>
      </c>
      <c r="E11" s="2">
        <f>Tabela2256789101112131415[[#This Row],[PRODUZIDAS]]*VLOOKUP(Tabela2256789101112131415[[#This Row],[SKU]],Tabela24[#All],14,0)</f>
        <v>13.623188405797102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>
        <v>196</v>
      </c>
      <c r="E17" s="2">
        <f>Tabela2256789101112131415[[#This Row],[PRODUZIDAS]]*VLOOKUP(Tabela2256789101112131415[[#This Row],[SKU]],Tabela24[#All],14,0)</f>
        <v>53.402898550724636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>
        <v>263</v>
      </c>
      <c r="E19" s="2">
        <f>Tabela2256789101112131415[[#This Row],[PRODUZIDAS]]*VLOOKUP(Tabela2256789101112131415[[#This Row],[SKU]],Tabela24[#All],14,0)</f>
        <v>71.657971014492759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>
        <v>112</v>
      </c>
      <c r="E22" s="2">
        <f>Tabela2256789101112131415[[#This Row],[PRODUZIDAS]]*VLOOKUP(Tabela2256789101112131415[[#This Row],[SKU]],Tabela24[#All],14,0)</f>
        <v>30.515942028985506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>
        <v>3</v>
      </c>
      <c r="E24" s="2">
        <f>Tabela2256789101112131415[[#This Row],[PRODUZIDAS]]*VLOOKUP(Tabela2256789101112131415[[#This Row],[SKU]],Tabela24[#All],14,0)</f>
        <v>0.77260273972602733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>
        <v>2</v>
      </c>
      <c r="E29" s="2">
        <f>Tabela2256789101112131415[[#This Row],[PRODUZIDAS]]*VLOOKUP(Tabela2256789101112131415[[#This Row],[SKU]],Tabela24[#All],14,0)</f>
        <v>0.51506849315068493</v>
      </c>
    </row>
    <row r="30" spans="2:5" x14ac:dyDescent="0.25">
      <c r="B30" s="3" t="s">
        <v>50</v>
      </c>
      <c r="C30" s="3" t="s">
        <v>51</v>
      </c>
      <c r="D30" s="1">
        <v>5</v>
      </c>
      <c r="E30" s="2">
        <f>Tabela2256789101112131415[[#This Row],[PRODUZIDAS]]*VLOOKUP(Tabela2256789101112131415[[#This Row],[SKU]],Tabela24[#All],14,0)</f>
        <v>1.2876712328767124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>
        <v>7</v>
      </c>
      <c r="E65" s="2">
        <f>Tabela2256789101112131415[[#This Row],[PRODUZIDAS]]*VLOOKUP(Tabela2256789101112131415[[#This Row],[SKU]],Tabela24[#All],14,0)</f>
        <v>1.8027397260273972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>
        <v>1</v>
      </c>
      <c r="E94" s="2">
        <f>Tabela2256789101112131415[[#This Row],[PRODUZIDAS]]*VLOOKUP(Tabela2256789101112131415[[#This Row],[SKU]],Tabela24[#All],14,0)</f>
        <v>0.25800000000000001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>
        <v>13</v>
      </c>
      <c r="E126" s="2">
        <f>Tabela2256789101112131415[[#This Row],[PRODUZIDAS]]*VLOOKUP(Tabela2256789101112131415[[#This Row],[SKU]],Tabela24[#All],14,0)</f>
        <v>3.3496666666666663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>
        <v>1</v>
      </c>
      <c r="E143" s="2">
        <f>Tabela2256789101112131415[[#This Row],[PRODUZIDAS]]*VLOOKUP(Tabela2256789101112131415[[#This Row],[SKU]],Tabela24[#All],14,0)</f>
        <v>0.25766666666666665</v>
      </c>
    </row>
    <row r="144" spans="2:5" x14ac:dyDescent="0.25">
      <c r="B144" s="3" t="s">
        <v>278</v>
      </c>
      <c r="C144" s="3" t="s">
        <v>279</v>
      </c>
      <c r="D144" s="1">
        <v>2</v>
      </c>
      <c r="E144" s="2">
        <f>Tabela2256789101112131415[[#This Row],[PRODUZIDAS]]*VLOOKUP(Tabela2256789101112131415[[#This Row],[SKU]],Tabela24[#All],14,0)</f>
        <v>0.51542857142857146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>
        <v>8</v>
      </c>
      <c r="E156" s="2">
        <f>Tabela2256789101112131415[[#This Row],[PRODUZIDAS]]*VLOOKUP(Tabela2256789101112131415[[#This Row],[SKU]],Tabela24[#All],14,0)</f>
        <v>2.0617142857142858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>
        <v>15</v>
      </c>
      <c r="E162" s="2">
        <f>Tabela2256789101112131415[[#This Row],[PRODUZIDAS]]*VLOOKUP(Tabela2256789101112131415[[#This Row],[SKU]],Tabela24[#All],14,0)</f>
        <v>3.8657142857142861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>
        <v>1</v>
      </c>
      <c r="E164" s="2">
        <f>Tabela2256789101112131415[[#This Row],[PRODUZIDAS]]*VLOOKUP(Tabela2256789101112131415[[#This Row],[SKU]],Tabela24[#All],14,0)</f>
        <v>0.25771428571428573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>
        <v>152</v>
      </c>
      <c r="E196" s="2">
        <f>Tabela2256789101112131415[[#This Row],[PRODUZIDAS]]*VLOOKUP(Tabela2256789101112131415[[#This Row],[SKU]],Tabela24[#All],14,0)</f>
        <v>39.155200000000001</v>
      </c>
    </row>
    <row r="197" spans="2:5" x14ac:dyDescent="0.25">
      <c r="B197" s="3" t="s">
        <v>384</v>
      </c>
      <c r="C197" s="3" t="s">
        <v>385</v>
      </c>
      <c r="D197" s="1">
        <v>11</v>
      </c>
      <c r="E197" s="2">
        <f>Tabela2256789101112131415[[#This Row],[PRODUZIDAS]]*VLOOKUP(Tabela2256789101112131415[[#This Row],[SKU]],Tabela24[#All],14,0)</f>
        <v>2.8336000000000001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17</v>
      </c>
      <c r="E203" s="2">
        <f>Tabela2256789101112131415[[#This Row],[PRODUZIDAS]]*VLOOKUP(Tabela2256789101112131415[[#This Row],[SKU]],Tabela24[#All],14,0)</f>
        <v>4.3803333333333327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>
        <v>3</v>
      </c>
      <c r="E212" s="2">
        <f>Tabela2256789101112131415[[#This Row],[PRODUZIDAS]]*VLOOKUP(Tabela2256789101112131415[[#This Row],[SKU]],Tabela24[#All],14,0)</f>
        <v>0.77299999999999991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>
        <v>4</v>
      </c>
      <c r="E219" s="2">
        <f>Tabela2256789101112131415[[#This Row],[PRODUZIDAS]]*VLOOKUP(Tabela2256789101112131415[[#This Row],[SKU]],Tabela24[#All],14,0)</f>
        <v>1.0306666666666666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>
        <v>4</v>
      </c>
      <c r="E222" s="2">
        <f>Tabela2256789101112131415[[#This Row],[PRODUZIDAS]]*VLOOKUP(Tabela2256789101112131415[[#This Row],[SKU]],Tabela24[#All],14,0)</f>
        <v>1.0306666666666666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>
        <v>2</v>
      </c>
      <c r="E225" s="2">
        <f>Tabela2256789101112131415[[#This Row],[PRODUZIDAS]]*VLOOKUP(Tabela2256789101112131415[[#This Row],[SKU]],Tabela24[#All],14,0)</f>
        <v>0.51542857142857146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>
        <v>3</v>
      </c>
      <c r="E238" s="2">
        <f>Tabela2256789101112131415[[#This Row],[PRODUZIDAS]]*VLOOKUP(Tabela2256789101112131415[[#This Row],[SKU]],Tabela24[#All],14,0)</f>
        <v>0.77314285714285713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>
        <v>1</v>
      </c>
      <c r="E245" s="2">
        <f>Tabela2256789101112131415[[#This Row],[PRODUZIDAS]]*VLOOKUP(Tabela2256789101112131415[[#This Row],[SKU]],Tabela24[#All],14,0)</f>
        <v>0.25771428571428573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>
        <v>3</v>
      </c>
      <c r="E252" s="2">
        <f>Tabela2256789101112131415[[#This Row],[PRODUZIDAS]]*VLOOKUP(Tabela2256789101112131415[[#This Row],[SKU]],Tabela24[#All],14,0)</f>
        <v>0.77314285714285713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>
        <v>4</v>
      </c>
      <c r="E259" s="2">
        <f>Tabela2256789101112131415[[#This Row],[PRODUZIDAS]]*VLOOKUP(Tabela2256789101112131415[[#This Row],[SKU]],Tabela24[#All],14,0)</f>
        <v>1.0060487804878053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5</v>
      </c>
      <c r="E593" s="2">
        <f>Tabela2256789101112131415[[#This Row],[PRODUZIDAS]]*VLOOKUP(Tabela2256789101112131415[[#This Row],[SKU]],Tabela24[#All],14,0)</f>
        <v>1.2885714285714287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>
        <v>1</v>
      </c>
      <c r="E628" s="2">
        <f>Tabela2256789101112131415[[#This Row],[PRODUZIDAS]]*VLOOKUP(Tabela2256789101112131415[[#This Row],[SKU]],Tabela24[#All],14,0)</f>
        <v>0.2576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>
        <v>1</v>
      </c>
      <c r="E667" s="2">
        <f>Tabela2256789101112131415[[#This Row],[PRODUZIDAS]]*VLOOKUP(Tabela2256789101112131415[[#This Row],[SKU]],Tabela24[#All],14,0)</f>
        <v>0.25771428571428573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2025-06-30T14:59:56Z</dcterms:modified>
</cp:coreProperties>
</file>