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1FB6E95D-D50B-4006-8BEA-9DD0B3597D1A}" xr6:coauthVersionLast="47" xr6:coauthVersionMax="47" xr10:uidLastSave="{00000000-0000-0000-0000-000000000000}"/>
  <bookViews>
    <workbookView xWindow="0" yWindow="15" windowWidth="20490" windowHeight="11505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<sst xmlns="http://schemas.openxmlformats.org/spreadsheetml/2006/main" count="26031" uniqueCount="1900">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</sst>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Coluna1" dataDxfId="31"/>
    <tableColumn id="4" xr3:uid="{654671A4-F518-DE43-857D-246C4E404067}" name="VALOR AGREGADO" dataDxfId="30">
      <calculatedColumnFormula>Tabela225678910111213[[#This Row],[Coluna1]]*VLOOKUP(Tabela225678910111213[[#This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C12" sqref="C12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45835</v>
      </c>
      <c r="C2" s="31"/>
      <c r="D2" s="33">
        <f>SUM(Tabela15[VALOR])</f>
        <v>6868.6847078480678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598.5143293581782</v>
      </c>
      <c r="D7" s="26"/>
      <c r="E7" s="26">
        <f>Tabela15[[#This Row],[VALOR]]-Tabela15[[#This Row],[Custo Setor]]</f>
        <v>598.5143293581782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441.52946428571437</v>
      </c>
      <c r="D13" s="26"/>
      <c r="E13" s="26">
        <f>Tabela15[[#This Row],[VALOR]]-Tabela15[[#This Row],[Custo Setor]]</f>
        <v>441.52946428571437</v>
      </c>
    </row>
    <row r="14" spans="2:5" x14ac:dyDescent="0.25">
      <c r="B14" t="s">
        <v>1889</v>
      </c>
      <c r="C14" s="21">
        <f>'8 - ACABAMENTO'!G4</f>
        <v>1225.3139714810402</v>
      </c>
      <c r="D14" s="26"/>
      <c r="E14" s="26">
        <f>Tabela15[[#This Row],[VALOR]]-Tabela15[[#This Row],[Custo Setor]]</f>
        <v>1225.3139714810402</v>
      </c>
    </row>
    <row r="15" spans="2:5" x14ac:dyDescent="0.25">
      <c r="B15" t="s">
        <v>1890</v>
      </c>
      <c r="C15" s="21">
        <f t="array" ref="C15">'9 - FURO'!G4</f>
        <v>795.3980084581242</v>
      </c>
      <c r="D15" s="26"/>
      <c r="E15" s="26">
        <f>Tabela15[[#This Row],[VALOR]]-Tabela15[[#This Row],[Custo Setor]]</f>
        <v>795.3980084581242</v>
      </c>
    </row>
    <row r="16" spans="2:5" x14ac:dyDescent="0.25">
      <c r="B16" t="s">
        <v>1891</v>
      </c>
      <c r="C16" s="21">
        <f t="array" ref="C16">'10 - ILHOS'!G4</f>
        <v>1717.2888253623187</v>
      </c>
      <c r="D16" s="26"/>
      <c r="E16" s="26">
        <f>Tabela15[[#This Row],[VALOR]]-Tabela15[[#This Row],[Custo Setor]]</f>
        <v>1717.2888253623187</v>
      </c>
    </row>
    <row r="17" spans="2:5" x14ac:dyDescent="0.25">
      <c r="B17" t="s">
        <v>1892</v>
      </c>
      <c r="C17" s="21">
        <f t="array" ref="C17">'11 - DOBRA'!G4</f>
        <v>1710.5237254658384</v>
      </c>
      <c r="D17" s="26"/>
      <c r="E17" s="26">
        <f>Tabela15[[#This Row],[VALOR]]-Tabela15[[#This Row],[Custo Setor]]</f>
        <v>1710.5237254658384</v>
      </c>
    </row>
    <row r="18" spans="2:5" x14ac:dyDescent="0.25">
      <c r="B18" t="s">
        <v>1893</v>
      </c>
      <c r="C18" s="21">
        <f t="array" ref="C18">'12 - EMBALAGEM'!G4</f>
        <v>380.11638343685308</v>
      </c>
      <c r="D18" s="26"/>
      <c r="E18" s="26">
        <f>Tabela15[[#This Row],[VALOR]]-Tabela15[[#This Row],[Custo Setor]]</f>
        <v>380.11638343685308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6868.6847078480678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03" workbookViewId="0">
      <selection activeCell="D922" sqref="D922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598.5143293581782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>
        <v>200</v>
      </c>
      <c r="E6" s="2">
        <f>Tabela2[[#This Row],[PRODUZIDAS]]*VLOOKUP(Tabela2[[#This Row],[SKU]],Tabela24[#All],3,0)</f>
        <v>68.115942028985515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>
        <v>59</v>
      </c>
      <c r="E17" s="2">
        <f>Tabela2[[#This Row],[PRODUZIDAS]]*VLOOKUP(Tabela2[[#This Row],[SKU]],Tabela24[#All],3,0)</f>
        <v>28.131884057971014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>
        <v>700</v>
      </c>
      <c r="E19" s="2">
        <f>Tabela2[[#This Row],[PRODUZIDAS]]*VLOOKUP(Tabela2[[#This Row],[SKU]],Tabela24[#All],3,0)</f>
        <v>333.768115942029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12</v>
      </c>
      <c r="E75" s="2">
        <f>Tabela2[[#This Row],[PRODUZIDAS]]*VLOOKUP(Tabela2[[#This Row],[SKU]],Tabela24[#All],3,0)</f>
        <v>3.2507999999999999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>
        <v>16</v>
      </c>
      <c r="E164" s="2">
        <f>Tabela2[[#This Row],[PRODUZIDAS]]*VLOOKUP(Tabela2[[#This Row],[SKU]],Tabela24[#All],3,0)</f>
        <v>5.1542857142857148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>
        <v>3</v>
      </c>
      <c r="E166" s="2">
        <f>Tabela2[[#This Row],[PRODUZIDAS]]*VLOOKUP(Tabela2[[#This Row],[SKU]],Tabela24[#All],3,0)</f>
        <v>0.96642857142857153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>
        <v>100</v>
      </c>
      <c r="E907" s="2">
        <f>Tabela2[[#This Row],[PRODUZIDAS]]*VLOOKUP(Tabela2[[#This Row],[SKU]],Tabela24[#All],3,0)</f>
        <v>93.77391304347826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>
        <v>62</v>
      </c>
      <c r="E921" s="2">
        <f>Tabela2[[#This Row],[PRODUZIDAS]]*VLOOKUP(Tabela2[[#This Row],[SKU]],Tabela24[#All],3,0)</f>
        <v>65.352959999999996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441.52946428571437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>
        <v>315</v>
      </c>
      <c r="E116" s="2">
        <f>Tabela225678910[[#This Row],[PRODUZIDAS]]*VLOOKUP(Tabela225678910[[#This Row],[SKU]],Tabela24[#All],9,0)</f>
        <v>202.86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>
        <v>32</v>
      </c>
      <c r="E134" s="2">
        <f>Tabela225678910[[#This Row],[PRODUZIDAS]]*VLOOKUP(Tabela225678910[[#This Row],[SKU]],Tabela24[#All],9,0)</f>
        <v>30.919999999999998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>
        <v>23</v>
      </c>
      <c r="E138" s="2">
        <f>Tabela225678910[[#This Row],[PRODUZIDAS]]*VLOOKUP(Tabela225678910[[#This Row],[SKU]],Tabela24[#All],9,0)</f>
        <v>22.223749999999999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>
        <v>10</v>
      </c>
      <c r="E150" s="2">
        <f>Tabela225678910[[#This Row],[PRODUZIDAS]]*VLOOKUP(Tabela225678910[[#This Row],[SKU]],Tabela24[#All],9,0)</f>
        <v>10.30857142857143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>
        <v>5</v>
      </c>
      <c r="E164" s="2">
        <f>Tabela225678910[[#This Row],[PRODUZIDAS]]*VLOOKUP(Tabela225678910[[#This Row],[SKU]],Tabela24[#All],9,0)</f>
        <v>5.1542857142857148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>
        <v>3</v>
      </c>
      <c r="E166" s="2">
        <f>Tabela225678910[[#This Row],[PRODUZIDAS]]*VLOOKUP(Tabela225678910[[#This Row],[SKU]],Tabela24[#All],9,0)</f>
        <v>3.0925714285714285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>
        <v>86</v>
      </c>
      <c r="E205" s="2">
        <f>Tabela225678910[[#This Row],[PRODUZIDAS]]*VLOOKUP(Tabela225678910[[#This Row],[SKU]],Tabela24[#All],9,0)</f>
        <v>83.097499999999997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>
        <v>2</v>
      </c>
      <c r="E230" s="2">
        <f>Tabela225678910[[#This Row],[PRODUZIDAS]]*VLOOKUP(Tabela225678910[[#This Row],[SKU]],Tabela24[#All],9,0)</f>
        <v>2.0617142857142858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>
        <v>10</v>
      </c>
      <c r="E236" s="2">
        <f>Tabela225678910[[#This Row],[PRODUZIDAS]]*VLOOKUP(Tabela225678910[[#This Row],[SKU]],Tabela24[#All],9,0)</f>
        <v>10.30857142857143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>
        <v>50</v>
      </c>
      <c r="E636" s="2">
        <f>Tabela225678910[[#This Row],[PRODUZIDAS]]*VLOOKUP(Tabela225678910[[#This Row],[SKU]],Tabela24[#All],9,0)</f>
        <v>48.3125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>
        <v>24</v>
      </c>
      <c r="E638" s="2">
        <f>Tabela225678910[[#This Row],[PRODUZIDAS]]*VLOOKUP(Tabela225678910[[#This Row],[SKU]],Tabela24[#All],9,0)</f>
        <v>23.189999999999998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1225.3139714810402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>
        <v>55.5</v>
      </c>
      <c r="E10" s="2">
        <f>Tabela22567891011[[#This Row],[PRODUZIDAS]]*VLOOKUP(Tabela22567891011[[#This Row],[SKU]],Tabela24[#All],10,0)</f>
        <v>22.682608695652171</v>
      </c>
    </row>
    <row r="11" spans="2:9" x14ac:dyDescent="0.25">
      <c r="B11" s="3" t="s">
        <v>12</v>
      </c>
      <c r="C11" s="3" t="s">
        <v>13</v>
      </c>
      <c r="D11" s="1">
        <v>20.5</v>
      </c>
      <c r="E11" s="2">
        <f>Tabela22567891011[[#This Row],[PRODUZIDAS]]*VLOOKUP(Tabela22567891011[[#This Row],[SKU]],Tabela24[#All],10,0)</f>
        <v>8.3782608695652154</v>
      </c>
    </row>
    <row r="12" spans="2:9" x14ac:dyDescent="0.25">
      <c r="B12" s="3" t="s">
        <v>14</v>
      </c>
      <c r="C12" s="3" t="s">
        <v>15</v>
      </c>
      <c r="D12" s="1">
        <v>16.5</v>
      </c>
      <c r="E12" s="2">
        <f>Tabela22567891011[[#This Row],[PRODUZIDAS]]*VLOOKUP(Tabela22567891011[[#This Row],[SKU]],Tabela24[#All],10,0)</f>
        <v>6.7434782608695638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>
        <v>6</v>
      </c>
      <c r="E14" s="2">
        <f>Tabela22567891011[[#This Row],[PRODUZIDAS]]*VLOOKUP(Tabela22567891011[[#This Row],[SKU]],Tabela24[#All],10,0)</f>
        <v>2.4521739130434779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75</v>
      </c>
      <c r="E16" s="2">
        <f>Tabela22567891011[[#This Row],[PRODUZIDAS]]*VLOOKUP(Tabela22567891011[[#This Row],[SKU]],Tabela24[#All],10,0)</f>
        <v>30.652173913043473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55.5</v>
      </c>
      <c r="E19" s="2">
        <f>Tabela22567891011[[#This Row],[PRODUZIDAS]]*VLOOKUP(Tabela22567891011[[#This Row],[SKU]],Tabela24[#All],10,0)</f>
        <v>22.682608695652171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>
        <v>7</v>
      </c>
      <c r="E21" s="2">
        <f>Tabela22567891011[[#This Row],[PRODUZIDAS]]*VLOOKUP(Tabela22567891011[[#This Row],[SKU]],Tabela24[#All],10,0)</f>
        <v>2.8608695652173908</v>
      </c>
    </row>
    <row r="22" spans="2:5" x14ac:dyDescent="0.25">
      <c r="B22" s="3" t="s">
        <v>34</v>
      </c>
      <c r="C22" s="3" t="s">
        <v>35</v>
      </c>
      <c r="D22" s="1">
        <v>210.5</v>
      </c>
      <c r="E22" s="2">
        <f>Tabela22567891011[[#This Row],[PRODUZIDAS]]*VLOOKUP(Tabela22567891011[[#This Row],[SKU]],Tabela24[#All],10,0)</f>
        <v>86.03043478260868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>
        <v>25.5</v>
      </c>
      <c r="E24" s="2">
        <f>Tabela22567891011[[#This Row],[PRODUZIDAS]]*VLOOKUP(Tabela22567891011[[#This Row],[SKU]],Tabela24[#All],10,0)</f>
        <v>16.417808219178081</v>
      </c>
    </row>
    <row r="25" spans="2:5" x14ac:dyDescent="0.25">
      <c r="B25" s="3" t="s">
        <v>40</v>
      </c>
      <c r="C25" s="3" t="s">
        <v>41</v>
      </c>
      <c r="D25" s="1">
        <v>27</v>
      </c>
      <c r="E25" s="2">
        <f>Tabela22567891011[[#This Row],[PRODUZIDAS]]*VLOOKUP(Tabela22567891011[[#This Row],[SKU]],Tabela24[#All],10,0)</f>
        <v>17.383561643835616</v>
      </c>
    </row>
    <row r="26" spans="2:5" x14ac:dyDescent="0.25">
      <c r="B26" s="3" t="s">
        <v>42</v>
      </c>
      <c r="C26" s="3" t="s">
        <v>43</v>
      </c>
      <c r="D26" s="1">
        <v>61</v>
      </c>
      <c r="E26" s="2">
        <f>Tabela22567891011[[#This Row],[PRODUZIDAS]]*VLOOKUP(Tabela22567891011[[#This Row],[SKU]],Tabela24[#All],10,0)</f>
        <v>39.273972602739725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>
        <v>27.5</v>
      </c>
      <c r="E30" s="2">
        <f>Tabela22567891011[[#This Row],[PRODUZIDAS]]*VLOOKUP(Tabela22567891011[[#This Row],[SKU]],Tabela24[#All],10,0)</f>
        <v>17.705479452054796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>
        <v>25</v>
      </c>
      <c r="E33" s="2">
        <f>Tabela22567891011[[#This Row],[PRODUZIDAS]]*VLOOKUP(Tabela22567891011[[#This Row],[SKU]],Tabela24[#All],10,0)</f>
        <v>16.095890410958905</v>
      </c>
    </row>
    <row r="34" spans="2:5" x14ac:dyDescent="0.25">
      <c r="B34" s="3" t="s">
        <v>58</v>
      </c>
      <c r="C34" s="3" t="s">
        <v>59</v>
      </c>
      <c r="D34" s="1">
        <v>1.5</v>
      </c>
      <c r="E34" s="2">
        <f>Tabela22567891011[[#This Row],[PRODUZIDAS]]*VLOOKUP(Tabela22567891011[[#This Row],[SKU]],Tabela24[#All],10,0)</f>
        <v>0.96575342465753433</v>
      </c>
    </row>
    <row r="35" spans="2:5" x14ac:dyDescent="0.25">
      <c r="B35" s="3" t="s">
        <v>60</v>
      </c>
      <c r="C35" s="3" t="s">
        <v>61</v>
      </c>
      <c r="D35" s="1">
        <v>1</v>
      </c>
      <c r="E35" s="2">
        <f>Tabela22567891011[[#This Row],[PRODUZIDAS]]*VLOOKUP(Tabela22567891011[[#This Row],[SKU]],Tabela24[#All],10,0)</f>
        <v>0.64383561643835618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>
        <v>1.5</v>
      </c>
      <c r="E37" s="2">
        <f>Tabela22567891011[[#This Row],[PRODUZIDAS]]*VLOOKUP(Tabela22567891011[[#This Row],[SKU]],Tabela24[#All],10,0)</f>
        <v>0.96575342465753433</v>
      </c>
    </row>
    <row r="38" spans="2:5" x14ac:dyDescent="0.25">
      <c r="B38" s="3" t="s">
        <v>66</v>
      </c>
      <c r="C38" s="3" t="s">
        <v>67</v>
      </c>
      <c r="D38" s="1">
        <v>21.5</v>
      </c>
      <c r="E38" s="2">
        <f>Tabela22567891011[[#This Row],[PRODUZIDAS]]*VLOOKUP(Tabela22567891011[[#This Row],[SKU]],Tabela24[#All],10,0)</f>
        <v>15.780410958904106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>
        <v>4.5</v>
      </c>
      <c r="E41" s="2">
        <f>Tabela22567891011[[#This Row],[PRODUZIDAS]]*VLOOKUP(Tabela22567891011[[#This Row],[SKU]],Tabela24[#All],10,0)</f>
        <v>3.3028767123287666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>
        <v>13</v>
      </c>
      <c r="E44" s="2">
        <f>Tabela22567891011[[#This Row],[PRODUZIDAS]]*VLOOKUP(Tabela22567891011[[#This Row],[SKU]],Tabela24[#All],10,0)</f>
        <v>9.541643835616437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10</v>
      </c>
      <c r="E46" s="2">
        <f>Tabela22567891011[[#This Row],[PRODUZIDAS]]*VLOOKUP(Tabela22567891011[[#This Row],[SKU]],Tabela24[#All],10,0)</f>
        <v>7.3397260273972584</v>
      </c>
    </row>
    <row r="47" spans="2:5" x14ac:dyDescent="0.25">
      <c r="B47" s="3" t="s">
        <v>84</v>
      </c>
      <c r="C47" s="3" t="s">
        <v>85</v>
      </c>
      <c r="D47" s="1">
        <v>69.5</v>
      </c>
      <c r="E47" s="2">
        <f>Tabela22567891011[[#This Row],[PRODUZIDAS]]*VLOOKUP(Tabela22567891011[[#This Row],[SKU]],Tabela24[#All],10,0)</f>
        <v>51.011095890410949</v>
      </c>
    </row>
    <row r="48" spans="2:5" x14ac:dyDescent="0.25">
      <c r="B48" s="3" t="s">
        <v>86</v>
      </c>
      <c r="C48" s="3" t="s">
        <v>87</v>
      </c>
      <c r="D48" s="1">
        <v>29</v>
      </c>
      <c r="E48" s="2">
        <f>Tabela22567891011[[#This Row],[PRODUZIDAS]]*VLOOKUP(Tabela22567891011[[#This Row],[SKU]],Tabela24[#All],10,0)</f>
        <v>21.285205479452049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>
        <v>20.5</v>
      </c>
      <c r="E51" s="2">
        <f>Tabela22567891011[[#This Row],[PRODUZIDAS]]*VLOOKUP(Tabela22567891011[[#This Row],[SKU]],Tabela24[#All],10,0)</f>
        <v>15.04643835616438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>
        <v>27</v>
      </c>
      <c r="E55" s="2">
        <f>Tabela22567891011[[#This Row],[PRODUZIDAS]]*VLOOKUP(Tabela22567891011[[#This Row],[SKU]],Tabela24[#All],10,0)</f>
        <v>19.817260273972597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>
        <v>5</v>
      </c>
      <c r="E58" s="2">
        <f>Tabela22567891011[[#This Row],[PRODUZIDAS]]*VLOOKUP(Tabela22567891011[[#This Row],[SKU]],Tabela24[#All],10,0)</f>
        <v>3.6698630136986292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>
        <v>40</v>
      </c>
      <c r="E61" s="2">
        <f>Tabela22567891011[[#This Row],[PRODUZIDAS]]*VLOOKUP(Tabela22567891011[[#This Row],[SKU]],Tabela24[#All],10,0)</f>
        <v>29.358904109589034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>
        <v>69</v>
      </c>
      <c r="E67" s="2">
        <f>Tabela22567891011[[#This Row],[PRODUZIDAS]]*VLOOKUP(Tabela22567891011[[#This Row],[SKU]],Tabela24[#All],10,0)</f>
        <v>55.186199999999992</v>
      </c>
    </row>
    <row r="68" spans="2:5" x14ac:dyDescent="0.25">
      <c r="B68" s="3" t="s">
        <v>126</v>
      </c>
      <c r="C68" s="3" t="s">
        <v>127</v>
      </c>
      <c r="D68" s="1">
        <v>58</v>
      </c>
      <c r="E68" s="2">
        <f>Tabela22567891011[[#This Row],[PRODUZIDAS]]*VLOOKUP(Tabela22567891011[[#This Row],[SKU]],Tabela24[#All],10,0)</f>
        <v>46.38839999999999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>
        <v>42.5</v>
      </c>
      <c r="E72" s="2">
        <f>Tabela22567891011[[#This Row],[PRODUZIDAS]]*VLOOKUP(Tabela22567891011[[#This Row],[SKU]],Tabela24[#All],10,0)</f>
        <v>33.991499999999995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237.5</v>
      </c>
      <c r="E74" s="2">
        <f>Tabela22567891011[[#This Row],[PRODUZIDAS]]*VLOOKUP(Tabela22567891011[[#This Row],[SKU]],Tabela24[#All],10,0)</f>
        <v>189.95249999999996</v>
      </c>
    </row>
    <row r="75" spans="2:5" x14ac:dyDescent="0.25">
      <c r="B75" s="3" t="s">
        <v>140</v>
      </c>
      <c r="C75" s="3" t="s">
        <v>141</v>
      </c>
      <c r="D75" s="1">
        <v>42.5</v>
      </c>
      <c r="E75" s="2">
        <f>Tabela22567891011[[#This Row],[PRODUZIDAS]]*VLOOKUP(Tabela22567891011[[#This Row],[SKU]],Tabela24[#All],10,0)</f>
        <v>33.991499999999995</v>
      </c>
    </row>
    <row r="76" spans="2:5" x14ac:dyDescent="0.25">
      <c r="B76" s="3" t="s">
        <v>142</v>
      </c>
      <c r="C76" s="3" t="s">
        <v>143</v>
      </c>
      <c r="D76" s="1">
        <v>10.5</v>
      </c>
      <c r="E76" s="2">
        <f>Tabela22567891011[[#This Row],[PRODUZIDAS]]*VLOOKUP(Tabela22567891011[[#This Row],[SKU]],Tabela24[#All],10,0)</f>
        <v>8.3978999999999981</v>
      </c>
    </row>
    <row r="77" spans="2:5" x14ac:dyDescent="0.25">
      <c r="B77" s="3" t="s">
        <v>144</v>
      </c>
      <c r="C77" s="3" t="s">
        <v>145</v>
      </c>
      <c r="D77" s="1">
        <v>6</v>
      </c>
      <c r="E77" s="2">
        <f>Tabela22567891011[[#This Row],[PRODUZIDAS]]*VLOOKUP(Tabela22567891011[[#This Row],[SKU]],Tabela24[#All],10,0)</f>
        <v>4.7987999999999991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>
        <v>2.5</v>
      </c>
      <c r="E79" s="2">
        <f>Tabela22567891011[[#This Row],[PRODUZIDAS]]*VLOOKUP(Tabela22567891011[[#This Row],[SKU]],Tabela24[#All],10,0)</f>
        <v>1.9994999999999996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>
        <v>10</v>
      </c>
      <c r="E90" s="2">
        <f>Tabela22567891011[[#This Row],[PRODUZIDAS]]*VLOOKUP(Tabela22567891011[[#This Row],[SKU]],Tabela24[#All],10,0)</f>
        <v>7.9979999999999984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>
        <v>11</v>
      </c>
      <c r="E123" s="2">
        <f>Tabela22567891011[[#This Row],[PRODUZIDAS]]*VLOOKUP(Tabela22567891011[[#This Row],[SKU]],Tabela24[#All],10,0)</f>
        <v>9.920166666666665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>
        <v>31</v>
      </c>
      <c r="E134" s="2">
        <f>Tabela22567891011[[#This Row],[PRODUZIDAS]]*VLOOKUP(Tabela22567891011[[#This Row],[SKU]],Tabela24[#All],10,0)</f>
        <v>27.956833333333329</v>
      </c>
    </row>
    <row r="135" spans="2:5" x14ac:dyDescent="0.25">
      <c r="B135" s="3" t="s">
        <v>260</v>
      </c>
      <c r="C135" s="3" t="s">
        <v>261</v>
      </c>
      <c r="D135" s="1">
        <v>27</v>
      </c>
      <c r="E135" s="2">
        <f>Tabela22567891011[[#This Row],[PRODUZIDAS]]*VLOOKUP(Tabela22567891011[[#This Row],[SKU]],Tabela24[#All],10,0)</f>
        <v>24.349499999999995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>
        <v>10</v>
      </c>
      <c r="E156" s="2">
        <f>Tabela22567891011[[#This Row],[PRODUZIDAS]]*VLOOKUP(Tabela22567891011[[#This Row],[SKU]],Tabela24[#All],10,0)</f>
        <v>11.597142857142856</v>
      </c>
    </row>
    <row r="157" spans="2:5" x14ac:dyDescent="0.25">
      <c r="B157" s="3" t="s">
        <v>304</v>
      </c>
      <c r="C157" s="3" t="s">
        <v>305</v>
      </c>
      <c r="D157" s="1">
        <v>23.5</v>
      </c>
      <c r="E157" s="2">
        <f>Tabela22567891011[[#This Row],[PRODUZIDAS]]*VLOOKUP(Tabela22567891011[[#This Row],[SKU]],Tabela24[#All],10,0)</f>
        <v>27.253285714285713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>
        <v>6</v>
      </c>
      <c r="E164" s="2">
        <f>Tabela22567891011[[#This Row],[PRODUZIDAS]]*VLOOKUP(Tabela22567891011[[#This Row],[SKU]],Tabela24[#All],10,0)</f>
        <v>6.9582857142857142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>
        <v>3</v>
      </c>
      <c r="E166" s="2">
        <f>Tabela22567891011[[#This Row],[PRODUZIDAS]]*VLOOKUP(Tabela22567891011[[#This Row],[SKU]],Tabela24[#All],10,0)</f>
        <v>3.4791428571428571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15</v>
      </c>
      <c r="E194" s="2">
        <f>Tabela22567891011[[#This Row],[PRODUZIDAS]]*VLOOKUP(Tabela22567891011[[#This Row],[SKU]],Tabela24[#All],10,0)</f>
        <v>9.66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62</v>
      </c>
      <c r="E197" s="2">
        <f>Tabela22567891011[[#This Row],[PRODUZIDAS]]*VLOOKUP(Tabela22567891011[[#This Row],[SKU]],Tabela24[#All],10,0)</f>
        <v>39.928000000000004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58</v>
      </c>
      <c r="E203" s="2">
        <f>Tabela22567891011[[#This Row],[PRODUZIDAS]]*VLOOKUP(Tabela22567891011[[#This Row],[SKU]],Tabela24[#All],10,0)</f>
        <v>52.30633333333332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55.5</v>
      </c>
      <c r="E231" s="2">
        <f>Tabela22567891011[[#This Row],[PRODUZIDAS]]*VLOOKUP(Tabela22567891011[[#This Row],[SKU]],Tabela24[#All],10,0)</f>
        <v>64.364142857142852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15.5</v>
      </c>
      <c r="E628" s="2">
        <f>Tabela22567891011[[#This Row],[PRODUZIDAS]]*VLOOKUP(Tabela22567891011[[#This Row],[SKU]],Tabela24[#All],10,0)</f>
        <v>9.9820000000000011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>
        <v>15</v>
      </c>
      <c r="E632" s="2">
        <f>Tabela22567891011[[#This Row],[PRODUZIDAS]]*VLOOKUP(Tabela22567891011[[#This Row],[SKU]],Tabela24[#All],10,0)</f>
        <v>9.66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>
        <v>64.5</v>
      </c>
      <c r="E636" s="2">
        <f>Tabela22567891011[[#This Row],[PRODUZIDAS]]*VLOOKUP(Tabela22567891011[[#This Row],[SKU]],Tabela24[#All],10,0)</f>
        <v>58.168249999999986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21</v>
      </c>
      <c r="E638" s="2">
        <f>Tabela22567891011[[#This Row],[PRODUZIDAS]]*VLOOKUP(Tabela22567891011[[#This Row],[SKU]],Tabela24[#All],10,0)</f>
        <v>18.938499999999998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795.3980084581242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>
        <v>69.5</v>
      </c>
      <c r="E10" s="2">
        <f>Tabela2256789101112[[#This Row],[PRODUZIDAS]]*VLOOKUP(Tabela2256789101112[[#This Row],[SKU]],Tabela24[#All],11,0)</f>
        <v>52.074637681159416</v>
      </c>
    </row>
    <row r="11" spans="2:9" x14ac:dyDescent="0.25">
      <c r="B11" s="3" t="s">
        <v>12</v>
      </c>
      <c r="C11" s="3" t="s">
        <v>13</v>
      </c>
      <c r="D11" s="1">
        <v>24.5</v>
      </c>
      <c r="E11" s="2">
        <f>Tabela2256789101112[[#This Row],[PRODUZIDAS]]*VLOOKUP(Tabela2256789101112[[#This Row],[SKU]],Tabela24[#All],11,0)</f>
        <v>18.357246376811592</v>
      </c>
    </row>
    <row r="12" spans="2:9" x14ac:dyDescent="0.25">
      <c r="B12" s="3" t="s">
        <v>14</v>
      </c>
      <c r="C12" s="3" t="s">
        <v>15</v>
      </c>
      <c r="D12" s="1">
        <v>5.5</v>
      </c>
      <c r="E12" s="2">
        <f>Tabela2256789101112[[#This Row],[PRODUZIDAS]]*VLOOKUP(Tabela2256789101112[[#This Row],[SKU]],Tabela24[#All],11,0)</f>
        <v>4.1210144927536225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>
        <v>7</v>
      </c>
      <c r="E14" s="2">
        <f>Tabela2256789101112[[#This Row],[PRODUZIDAS]]*VLOOKUP(Tabela2256789101112[[#This Row],[SKU]],Tabela24[#All],11,0)</f>
        <v>5.2449275362318835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>
        <v>23</v>
      </c>
      <c r="E16" s="2">
        <f>Tabela2256789101112[[#This Row],[PRODUZIDAS]]*VLOOKUP(Tabela2256789101112[[#This Row],[SKU]],Tabela24[#All],11,0)</f>
        <v>17.233333333333331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>
        <v>80.5</v>
      </c>
      <c r="E22" s="2">
        <f>Tabela2256789101112[[#This Row],[PRODUZIDAS]]*VLOOKUP(Tabela2256789101112[[#This Row],[SKU]],Tabela24[#All],11,0)</f>
        <v>60.316666666666663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>
        <v>16.5</v>
      </c>
      <c r="E26" s="2">
        <f>Tabela2256789101112[[#This Row],[PRODUZIDAS]]*VLOOKUP(Tabela2256789101112[[#This Row],[SKU]],Tabela24[#All],11,0)</f>
        <v>12.74794520547945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1.5</v>
      </c>
      <c r="E46" s="2">
        <f>Tabela2256789101112[[#This Row],[PRODUZIDAS]]*VLOOKUP(Tabela2256789101112[[#This Row],[SKU]],Tabela24[#All],11,0)</f>
        <v>0.86917808219178072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>
        <v>5</v>
      </c>
      <c r="E58" s="2">
        <f>Tabela2256789101112[[#This Row],[PRODUZIDAS]]*VLOOKUP(Tabela2256789101112[[#This Row],[SKU]],Tabela24[#All],11,0)</f>
        <v>2.8972602739726021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113.5</v>
      </c>
      <c r="E67" s="2">
        <f>Tabela2256789101112[[#This Row],[PRODUZIDAS]]*VLOOKUP(Tabela2256789101112[[#This Row],[SKU]],Tabela24[#All],11,0)</f>
        <v>95.169749999999993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>
        <v>21.5</v>
      </c>
      <c r="E72" s="2">
        <f>Tabela2256789101112[[#This Row],[PRODUZIDAS]]*VLOOKUP(Tabela2256789101112[[#This Row],[SKU]],Tabela24[#All],11,0)</f>
        <v>18.027749999999997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219.5</v>
      </c>
      <c r="E74" s="2">
        <f>Tabela2256789101112[[#This Row],[PRODUZIDAS]]*VLOOKUP(Tabela2256789101112[[#This Row],[SKU]],Tabela24[#All],11,0)</f>
        <v>184.05074999999999</v>
      </c>
    </row>
    <row r="75" spans="2:5" x14ac:dyDescent="0.25">
      <c r="B75" s="3" t="s">
        <v>140</v>
      </c>
      <c r="C75" s="3" t="s">
        <v>141</v>
      </c>
      <c r="D75" s="1">
        <v>61.5</v>
      </c>
      <c r="E75" s="2">
        <f>Tabela2256789101112[[#This Row],[PRODUZIDAS]]*VLOOKUP(Tabela2256789101112[[#This Row],[SKU]],Tabela24[#All],11,0)</f>
        <v>51.567749999999997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2</v>
      </c>
      <c r="E77" s="2">
        <f>Tabela2256789101112[[#This Row],[PRODUZIDAS]]*VLOOKUP(Tabela2256789101112[[#This Row],[SKU]],Tabela24[#All],11,0)</f>
        <v>1.6769999999999998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>
        <v>10</v>
      </c>
      <c r="E90" s="2">
        <f>Tabela2256789101112[[#This Row],[PRODUZIDAS]]*VLOOKUP(Tabela2256789101112[[#This Row],[SKU]],Tabela24[#All],11,0)</f>
        <v>8.3849999999999998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>
        <v>3</v>
      </c>
      <c r="E100" s="2">
        <f>Tabela2256789101112[[#This Row],[PRODUZIDAS]]*VLOOKUP(Tabela2256789101112[[#This Row],[SKU]],Tabela24[#All],11,0)</f>
        <v>2.5154999999999998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>
        <v>50</v>
      </c>
      <c r="E109" s="2">
        <f>Tabela2256789101112[[#This Row],[PRODUZIDAS]]*VLOOKUP(Tabela2256789101112[[#This Row],[SKU]],Tabela24[#All],11,0)</f>
        <v>32.844000000000001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>
        <v>5</v>
      </c>
      <c r="E134" s="2">
        <f>Tabela2256789101112[[#This Row],[PRODUZIDAS]]*VLOOKUP(Tabela2256789101112[[#This Row],[SKU]],Tabela24[#All],11,0)</f>
        <v>3.5429166666666663</v>
      </c>
    </row>
    <row r="135" spans="2:5" x14ac:dyDescent="0.25">
      <c r="B135" s="3" t="s">
        <v>260</v>
      </c>
      <c r="C135" s="3" t="s">
        <v>261</v>
      </c>
      <c r="D135" s="1">
        <v>25.5</v>
      </c>
      <c r="E135" s="2">
        <f>Tabela2256789101112[[#This Row],[PRODUZIDAS]]*VLOOKUP(Tabela2256789101112[[#This Row],[SKU]],Tabela24[#All],11,0)</f>
        <v>18.068874999999998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>
        <v>43</v>
      </c>
      <c r="E145" s="2">
        <f>Tabela2256789101112[[#This Row],[PRODUZIDAS]]*VLOOKUP(Tabela2256789101112[[#This Row],[SKU]],Tabela24[#All],11,0)</f>
        <v>33.245142857142859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>
        <v>10</v>
      </c>
      <c r="E156" s="2">
        <f>Tabela2256789101112[[#This Row],[PRODUZIDAS]]*VLOOKUP(Tabela2256789101112[[#This Row],[SKU]],Tabela24[#All],11,0)</f>
        <v>7.7314285714285713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>
        <v>6</v>
      </c>
      <c r="E164" s="2">
        <f>Tabela2256789101112[[#This Row],[PRODUZIDAS]]*VLOOKUP(Tabela2256789101112[[#This Row],[SKU]],Tabela24[#All],11,0)</f>
        <v>4.6388571428571428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>
        <v>3</v>
      </c>
      <c r="E166" s="2">
        <f>Tabela2256789101112[[#This Row],[PRODUZIDAS]]*VLOOKUP(Tabela2256789101112[[#This Row],[SKU]],Tabela24[#All],11,0)</f>
        <v>2.3194285714285714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127.5</v>
      </c>
      <c r="E197" s="2">
        <f>Tabela2256789101112[[#This Row],[PRODUZIDAS]]*VLOOKUP(Tabela2256789101112[[#This Row],[SKU]],Tabela24[#All],11,0)</f>
        <v>83.752200000000002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>
        <v>14.5</v>
      </c>
      <c r="E201" s="2">
        <f>Tabela2256789101112[[#This Row],[PRODUZIDAS]]*VLOOKUP(Tabela2256789101112[[#This Row],[SKU]],Tabela24[#All],11,0)</f>
        <v>9.5247600000000006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75.5</v>
      </c>
      <c r="E628" s="2">
        <f>Tabela2256789101112[[#This Row],[PRODUZIDAS]]*VLOOKUP(Tabela2256789101112[[#This Row],[SKU]],Tabela24[#All],11,0)</f>
        <v>49.594439999999999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21</v>
      </c>
      <c r="E638" s="2">
        <f>Tabela2256789101112[[#This Row],[PRODUZIDAS]]*VLOOKUP(Tabela2256789101112[[#This Row],[SKU]],Tabela24[#All],11,0)</f>
        <v>14.880249999999998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36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/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1717.2888253623187</v>
      </c>
    </row>
    <row r="5" spans="2:9" x14ac:dyDescent="0.25">
      <c r="B5" s="3" t="s">
        <v>0</v>
      </c>
      <c r="C5" s="3" t="s">
        <v>1</v>
      </c>
      <c r="D5" s="3" t="s">
        <v>1899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Row],[Coluna1]]*VLOOKUP(Tabela225678910111213[[#This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Row],[Coluna1]]*VLOOKUP(Tabela225678910111213[[#This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Row],[Coluna1]]*VLOOKUP(Tabela225678910111213[[#This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Row],[Coluna1]]*VLOOKUP(Tabela225678910111213[[#This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>
        <v>265</v>
      </c>
      <c r="E10" s="2">
        <f>Tabela225678910111213[[#This Row],[Coluna1]]*VLOOKUP(Tabela225678910111213[[#This Row],[SKU]],Tabela24[#All],12,0)</f>
        <v>306.86231884057969</v>
      </c>
    </row>
    <row r="11" spans="2:9" x14ac:dyDescent="0.25">
      <c r="B11" s="3" t="s">
        <v>12</v>
      </c>
      <c r="C11" s="3" t="s">
        <v>13</v>
      </c>
      <c r="D11" s="1">
        <v>115</v>
      </c>
      <c r="E11" s="2">
        <f>Tabela225678910111213[[#This Row],[Coluna1]]*VLOOKUP(Tabela225678910111213[[#This Row],[SKU]],Tabela24[#All],12,0)</f>
        <v>133.16666666666666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Row],[Coluna1]]*VLOOKUP(Tabela225678910111213[[#This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Row],[Coluna1]]*VLOOKUP(Tabela225678910111213[[#This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Row],[Coluna1]]*VLOOKUP(Tabela225678910111213[[#This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Row],[Coluna1]]*VLOOKUP(Tabela225678910111213[[#This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>
        <v>23</v>
      </c>
      <c r="E16" s="2">
        <f>Tabela225678910111213[[#This Row],[Coluna1]]*VLOOKUP(Tabela225678910111213[[#This Row],[SKU]],Tabela24[#All],12,0)</f>
        <v>26.633333333333333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Row],[Coluna1]]*VLOOKUP(Tabela225678910111213[[#This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Row],[Coluna1]]*VLOOKUP(Tabela225678910111213[[#This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>
        <v>437</v>
      </c>
      <c r="E19" s="2">
        <f>Tabela225678910111213[[#This Row],[Coluna1]]*VLOOKUP(Tabela225678910111213[[#This Row],[SKU]],Tabela24[#All],12,0)</f>
        <v>506.0333333333333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Row],[Coluna1]]*VLOOKUP(Tabela225678910111213[[#This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Row],[Coluna1]]*VLOOKUP(Tabela225678910111213[[#This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>
        <v>289</v>
      </c>
      <c r="E22" s="2">
        <f>Tabela225678910111213[[#This Row],[Coluna1]]*VLOOKUP(Tabela225678910111213[[#This Row],[SKU]],Tabela24[#All],12,0)</f>
        <v>334.65362318840579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Row],[Coluna1]]*VLOOKUP(Tabela225678910111213[[#This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Row],[Coluna1]]*VLOOKUP(Tabela225678910111213[[#This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Row],[Coluna1]]*VLOOKUP(Tabela225678910111213[[#This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Row],[Coluna1]]*VLOOKUP(Tabela225678910111213[[#This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Row],[Coluna1]]*VLOOKUP(Tabela225678910111213[[#This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Row],[Coluna1]]*VLOOKUP(Tabela225678910111213[[#This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Row],[Coluna1]]*VLOOKUP(Tabela225678910111213[[#This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Row],[Coluna1]]*VLOOKUP(Tabela225678910111213[[#This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Row],[Coluna1]]*VLOOKUP(Tabela225678910111213[[#This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Row],[Coluna1]]*VLOOKUP(Tabela225678910111213[[#This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Row],[Coluna1]]*VLOOKUP(Tabela225678910111213[[#This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Row],[Coluna1]]*VLOOKUP(Tabela225678910111213[[#This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Row],[Coluna1]]*VLOOKUP(Tabela225678910111213[[#This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Row],[Coluna1]]*VLOOKUP(Tabela225678910111213[[#This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Row],[Coluna1]]*VLOOKUP(Tabela225678910111213[[#This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Row],[Coluna1]]*VLOOKUP(Tabela225678910111213[[#This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Row],[Coluna1]]*VLOOKUP(Tabela225678910111213[[#This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Row],[Coluna1]]*VLOOKUP(Tabela225678910111213[[#This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Row],[Coluna1]]*VLOOKUP(Tabela225678910111213[[#This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Row],[Coluna1]]*VLOOKUP(Tabela225678910111213[[#This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Row],[Coluna1]]*VLOOKUP(Tabela225678910111213[[#This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Row],[Coluna1]]*VLOOKUP(Tabela225678910111213[[#This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Row],[Coluna1]]*VLOOKUP(Tabela225678910111213[[#This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Row],[Coluna1]]*VLOOKUP(Tabela225678910111213[[#This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Row],[Coluna1]]*VLOOKUP(Tabela225678910111213[[#This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Row],[Coluna1]]*VLOOKUP(Tabela225678910111213[[#This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Row],[Coluna1]]*VLOOKUP(Tabela225678910111213[[#This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Row],[Coluna1]]*VLOOKUP(Tabela225678910111213[[#This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Row],[Coluna1]]*VLOOKUP(Tabela225678910111213[[#This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Row],[Coluna1]]*VLOOKUP(Tabela225678910111213[[#This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Row],[Coluna1]]*VLOOKUP(Tabela225678910111213[[#This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Row],[Coluna1]]*VLOOKUP(Tabela225678910111213[[#This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Row],[Coluna1]]*VLOOKUP(Tabela225678910111213[[#This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Row],[Coluna1]]*VLOOKUP(Tabela225678910111213[[#This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Row],[Coluna1]]*VLOOKUP(Tabela225678910111213[[#This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Row],[Coluna1]]*VLOOKUP(Tabela225678910111213[[#This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Row],[Coluna1]]*VLOOKUP(Tabela225678910111213[[#This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Row],[Coluna1]]*VLOOKUP(Tabela225678910111213[[#This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Row],[Coluna1]]*VLOOKUP(Tabela225678910111213[[#This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Row],[Coluna1]]*VLOOKUP(Tabela225678910111213[[#This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Row],[Coluna1]]*VLOOKUP(Tabela225678910111213[[#This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Row],[Coluna1]]*VLOOKUP(Tabela225678910111213[[#This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Row],[Coluna1]]*VLOOKUP(Tabela225678910111213[[#This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Row],[Coluna1]]*VLOOKUP(Tabela225678910111213[[#This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Row],[Coluna1]]*VLOOKUP(Tabela225678910111213[[#This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Row],[Coluna1]]*VLOOKUP(Tabela225678910111213[[#This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Row],[Coluna1]]*VLOOKUP(Tabela225678910111213[[#This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Row],[Coluna1]]*VLOOKUP(Tabela225678910111213[[#This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Row],[Coluna1]]*VLOOKUP(Tabela225678910111213[[#This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Row],[Coluna1]]*VLOOKUP(Tabela225678910111213[[#This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Row],[Coluna1]]*VLOOKUP(Tabela225678910111213[[#This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Row],[Coluna1]]*VLOOKUP(Tabela225678910111213[[#This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Row],[Coluna1]]*VLOOKUP(Tabela225678910111213[[#This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Row],[Coluna1]]*VLOOKUP(Tabela225678910111213[[#This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Row],[Coluna1]]*VLOOKUP(Tabela225678910111213[[#This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Row],[Coluna1]]*VLOOKUP(Tabela225678910111213[[#This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Row],[Coluna1]]*VLOOKUP(Tabela225678910111213[[#This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Row],[Coluna1]]*VLOOKUP(Tabela225678910111213[[#This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Row],[Coluna1]]*VLOOKUP(Tabela225678910111213[[#This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Row],[Coluna1]]*VLOOKUP(Tabela225678910111213[[#This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Row],[Coluna1]]*VLOOKUP(Tabela225678910111213[[#This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Row],[Coluna1]]*VLOOKUP(Tabela225678910111213[[#This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Row],[Coluna1]]*VLOOKUP(Tabela225678910111213[[#This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Row],[Coluna1]]*VLOOKUP(Tabela225678910111213[[#This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Row],[Coluna1]]*VLOOKUP(Tabela225678910111213[[#This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Row],[Coluna1]]*VLOOKUP(Tabela225678910111213[[#This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Row],[Coluna1]]*VLOOKUP(Tabela225678910111213[[#This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Row],[Coluna1]]*VLOOKUP(Tabela225678910111213[[#This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Row],[Coluna1]]*VLOOKUP(Tabela225678910111213[[#This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Row],[Coluna1]]*VLOOKUP(Tabela225678910111213[[#This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Row],[Coluna1]]*VLOOKUP(Tabela225678910111213[[#This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Row],[Coluna1]]*VLOOKUP(Tabela225678910111213[[#This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Row],[Coluna1]]*VLOOKUP(Tabela225678910111213[[#This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Row],[Coluna1]]*VLOOKUP(Tabela225678910111213[[#This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Row],[Coluna1]]*VLOOKUP(Tabela225678910111213[[#This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Row],[Coluna1]]*VLOOKUP(Tabela225678910111213[[#This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Row],[Coluna1]]*VLOOKUP(Tabela225678910111213[[#This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Row],[Coluna1]]*VLOOKUP(Tabela225678910111213[[#This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Row],[Coluna1]]*VLOOKUP(Tabela225678910111213[[#This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Row],[Coluna1]]*VLOOKUP(Tabela225678910111213[[#This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Row],[Coluna1]]*VLOOKUP(Tabela225678910111213[[#This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Row],[Coluna1]]*VLOOKUP(Tabela225678910111213[[#This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Row],[Coluna1]]*VLOOKUP(Tabela225678910111213[[#This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Row],[Coluna1]]*VLOOKUP(Tabela225678910111213[[#This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Row],[Coluna1]]*VLOOKUP(Tabela225678910111213[[#This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Row],[Coluna1]]*VLOOKUP(Tabela225678910111213[[#This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>
        <v>50</v>
      </c>
      <c r="E109" s="2">
        <f>Tabela225678910111213[[#This Row],[Coluna1]]*VLOOKUP(Tabela225678910111213[[#This Row],[SKU]],Tabela24[#All],12,0)</f>
        <v>54.739999999999988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Row],[Coluna1]]*VLOOKUP(Tabela225678910111213[[#This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52</v>
      </c>
      <c r="E111" s="2">
        <f>Tabela225678910111213[[#This Row],[Coluna1]]*VLOOKUP(Tabela225678910111213[[#This Row],[SKU]],Tabela24[#All],12,0)</f>
        <v>56.929599999999986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Row],[Coluna1]]*VLOOKUP(Tabela225678910111213[[#This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Row],[Coluna1]]*VLOOKUP(Tabela225678910111213[[#This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Row],[Coluna1]]*VLOOKUP(Tabela225678910111213[[#This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Row],[Coluna1]]*VLOOKUP(Tabela225678910111213[[#This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Row],[Coluna1]]*VLOOKUP(Tabela225678910111213[[#This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Row],[Coluna1]]*VLOOKUP(Tabela225678910111213[[#This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Row],[Coluna1]]*VLOOKUP(Tabela225678910111213[[#This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Row],[Coluna1]]*VLOOKUP(Tabela225678910111213[[#This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Row],[Coluna1]]*VLOOKUP(Tabela225678910111213[[#This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Row],[Coluna1]]*VLOOKUP(Tabela225678910111213[[#This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Row],[Coluna1]]*VLOOKUP(Tabela225678910111213[[#This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Row],[Coluna1]]*VLOOKUP(Tabela225678910111213[[#This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Row],[Coluna1]]*VLOOKUP(Tabela225678910111213[[#This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Row],[Coluna1]]*VLOOKUP(Tabela225678910111213[[#This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Row],[Coluna1]]*VLOOKUP(Tabela225678910111213[[#This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Row],[Coluna1]]*VLOOKUP(Tabela225678910111213[[#This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Row],[Coluna1]]*VLOOKUP(Tabela225678910111213[[#This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Row],[Coluna1]]*VLOOKUP(Tabela225678910111213[[#This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Row],[Coluna1]]*VLOOKUP(Tabela225678910111213[[#This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Row],[Coluna1]]*VLOOKUP(Tabela225678910111213[[#This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85.5</v>
      </c>
      <c r="E132" s="2">
        <f>Tabela225678910111213[[#This Row],[Coluna1]]*VLOOKUP(Tabela225678910111213[[#This Row],[SKU]],Tabela24[#All],12,0)</f>
        <v>77.106749999999991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Row],[Coluna1]]*VLOOKUP(Tabela225678910111213[[#This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Row],[Coluna1]]*VLOOKUP(Tabela225678910111213[[#This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Row],[Coluna1]]*VLOOKUP(Tabela225678910111213[[#This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Row],[Coluna1]]*VLOOKUP(Tabela225678910111213[[#This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Row],[Coluna1]]*VLOOKUP(Tabela225678910111213[[#This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Row],[Coluna1]]*VLOOKUP(Tabela225678910111213[[#This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Row],[Coluna1]]*VLOOKUP(Tabela225678910111213[[#This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Row],[Coluna1]]*VLOOKUP(Tabela225678910111213[[#This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Row],[Coluna1]]*VLOOKUP(Tabela225678910111213[[#This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Row],[Coluna1]]*VLOOKUP(Tabela225678910111213[[#This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Row],[Coluna1]]*VLOOKUP(Tabela225678910111213[[#This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Row],[Coluna1]]*VLOOKUP(Tabela225678910111213[[#This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Row],[Coluna1]]*VLOOKUP(Tabela225678910111213[[#This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Row],[Coluna1]]*VLOOKUP(Tabela225678910111213[[#This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Row],[Coluna1]]*VLOOKUP(Tabela225678910111213[[#This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Row],[Coluna1]]*VLOOKUP(Tabela225678910111213[[#This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Row],[Coluna1]]*VLOOKUP(Tabela225678910111213[[#This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Row],[Coluna1]]*VLOOKUP(Tabela225678910111213[[#This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Row],[Coluna1]]*VLOOKUP(Tabela225678910111213[[#This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Row],[Coluna1]]*VLOOKUP(Tabela225678910111213[[#This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Row],[Coluna1]]*VLOOKUP(Tabela225678910111213[[#This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Row],[Coluna1]]*VLOOKUP(Tabela225678910111213[[#This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Row],[Coluna1]]*VLOOKUP(Tabela225678910111213[[#This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>
        <v>10</v>
      </c>
      <c r="E156" s="2">
        <f>Tabela225678910111213[[#This Row],[Coluna1]]*VLOOKUP(Tabela225678910111213[[#This Row],[SKU]],Tabela24[#All],12,0)</f>
        <v>10.952857142857141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Row],[Coluna1]]*VLOOKUP(Tabela225678910111213[[#This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Row],[Coluna1]]*VLOOKUP(Tabela225678910111213[[#This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Row],[Coluna1]]*VLOOKUP(Tabela225678910111213[[#This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Row],[Coluna1]]*VLOOKUP(Tabela225678910111213[[#This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Row],[Coluna1]]*VLOOKUP(Tabela225678910111213[[#This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>
        <v>7</v>
      </c>
      <c r="E162" s="2">
        <f>Tabela225678910111213[[#This Row],[Coluna1]]*VLOOKUP(Tabela225678910111213[[#This Row],[SKU]],Tabela24[#All],12,0)</f>
        <v>7.6669999999999998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Row],[Coluna1]]*VLOOKUP(Tabela225678910111213[[#This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Row],[Coluna1]]*VLOOKUP(Tabela225678910111213[[#This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Row],[Coluna1]]*VLOOKUP(Tabela225678910111213[[#This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>
        <v>3</v>
      </c>
      <c r="E166" s="2">
        <f>Tabela225678910111213[[#This Row],[Coluna1]]*VLOOKUP(Tabela225678910111213[[#This Row],[SKU]],Tabela24[#All],12,0)</f>
        <v>3.2858571428571426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Row],[Coluna1]]*VLOOKUP(Tabela225678910111213[[#This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Row],[Coluna1]]*VLOOKUP(Tabela225678910111213[[#This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Row],[Coluna1]]*VLOOKUP(Tabela225678910111213[[#This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Row],[Coluna1]]*VLOOKUP(Tabela225678910111213[[#This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Row],[Coluna1]]*VLOOKUP(Tabela225678910111213[[#This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Row],[Coluna1]]*VLOOKUP(Tabela225678910111213[[#This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Row],[Coluna1]]*VLOOKUP(Tabela225678910111213[[#This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Row],[Coluna1]]*VLOOKUP(Tabela225678910111213[[#This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Row],[Coluna1]]*VLOOKUP(Tabela225678910111213[[#This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>
        <v>6</v>
      </c>
      <c r="E176" s="2">
        <f>Tabela225678910111213[[#This Row],[Coluna1]]*VLOOKUP(Tabela225678910111213[[#This Row],[SKU]],Tabela24[#All],12,0)</f>
        <v>6.5717142857142852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Row],[Coluna1]]*VLOOKUP(Tabela225678910111213[[#This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Row],[Coluna1]]*VLOOKUP(Tabela225678910111213[[#This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Row],[Coluna1]]*VLOOKUP(Tabela225678910111213[[#This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Row],[Coluna1]]*VLOOKUP(Tabela225678910111213[[#This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Row],[Coluna1]]*VLOOKUP(Tabela225678910111213[[#This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Row],[Coluna1]]*VLOOKUP(Tabela225678910111213[[#This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Row],[Coluna1]]*VLOOKUP(Tabela225678910111213[[#This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Row],[Coluna1]]*VLOOKUP(Tabela225678910111213[[#This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Row],[Coluna1]]*VLOOKUP(Tabela225678910111213[[#This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Row],[Coluna1]]*VLOOKUP(Tabela225678910111213[[#This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Row],[Coluna1]]*VLOOKUP(Tabela225678910111213[[#This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Row],[Coluna1]]*VLOOKUP(Tabela225678910111213[[#This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Row],[Coluna1]]*VLOOKUP(Tabela225678910111213[[#This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Row],[Coluna1]]*VLOOKUP(Tabela225678910111213[[#This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Row],[Coluna1]]*VLOOKUP(Tabela225678910111213[[#This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Row],[Coluna1]]*VLOOKUP(Tabela225678910111213[[#This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Row],[Coluna1]]*VLOOKUP(Tabela225678910111213[[#This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Row],[Coluna1]]*VLOOKUP(Tabela225678910111213[[#This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Row],[Coluna1]]*VLOOKUP(Tabela225678910111213[[#This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Row],[Coluna1]]*VLOOKUP(Tabela225678910111213[[#This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159.5</v>
      </c>
      <c r="E197" s="2">
        <f>Tabela225678910111213[[#This Row],[Coluna1]]*VLOOKUP(Tabela225678910111213[[#This Row],[SKU]],Tabela24[#All],12,0)</f>
        <v>174.62059999999997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Row],[Coluna1]]*VLOOKUP(Tabela225678910111213[[#This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Row],[Coluna1]]*VLOOKUP(Tabela225678910111213[[#This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Row],[Coluna1]]*VLOOKUP(Tabela225678910111213[[#This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>
        <v>14.5</v>
      </c>
      <c r="E201" s="2">
        <f>Tabela225678910111213[[#This Row],[Coluna1]]*VLOOKUP(Tabela225678910111213[[#This Row],[SKU]],Tabela24[#All],12,0)</f>
        <v>15.874599999999997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Row],[Coluna1]]*VLOOKUP(Tabela225678910111213[[#This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Row],[Coluna1]]*VLOOKUP(Tabela225678910111213[[#This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Row],[Coluna1]]*VLOOKUP(Tabela225678910111213[[#This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Row],[Coluna1]]*VLOOKUP(Tabela225678910111213[[#This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Row],[Coluna1]]*VLOOKUP(Tabela225678910111213[[#This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Row],[Coluna1]]*VLOOKUP(Tabela225678910111213[[#This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Row],[Coluna1]]*VLOOKUP(Tabela225678910111213[[#This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Row],[Coluna1]]*VLOOKUP(Tabela225678910111213[[#This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Row],[Coluna1]]*VLOOKUP(Tabela225678910111213[[#This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Row],[Coluna1]]*VLOOKUP(Tabela225678910111213[[#This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Row],[Coluna1]]*VLOOKUP(Tabela225678910111213[[#This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Row],[Coluna1]]*VLOOKUP(Tabela225678910111213[[#This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Row],[Coluna1]]*VLOOKUP(Tabela225678910111213[[#This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Row],[Coluna1]]*VLOOKUP(Tabela225678910111213[[#This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Row],[Coluna1]]*VLOOKUP(Tabela225678910111213[[#This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Row],[Coluna1]]*VLOOKUP(Tabela225678910111213[[#This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Row],[Coluna1]]*VLOOKUP(Tabela225678910111213[[#This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Row],[Coluna1]]*VLOOKUP(Tabela225678910111213[[#This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Row],[Coluna1]]*VLOOKUP(Tabela225678910111213[[#This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Row],[Coluna1]]*VLOOKUP(Tabela225678910111213[[#This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Row],[Coluna1]]*VLOOKUP(Tabela225678910111213[[#This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Row],[Coluna1]]*VLOOKUP(Tabela225678910111213[[#This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Row],[Coluna1]]*VLOOKUP(Tabela225678910111213[[#This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Row],[Coluna1]]*VLOOKUP(Tabela225678910111213[[#This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Row],[Coluna1]]*VLOOKUP(Tabela225678910111213[[#This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Row],[Coluna1]]*VLOOKUP(Tabela225678910111213[[#This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Row],[Coluna1]]*VLOOKUP(Tabela225678910111213[[#This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Row],[Coluna1]]*VLOOKUP(Tabela225678910111213[[#This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Row],[Coluna1]]*VLOOKUP(Tabela225678910111213[[#This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Row],[Coluna1]]*VLOOKUP(Tabela225678910111213[[#This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Row],[Coluna1]]*VLOOKUP(Tabela225678910111213[[#This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Row],[Coluna1]]*VLOOKUP(Tabela225678910111213[[#This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Row],[Coluna1]]*VLOOKUP(Tabela225678910111213[[#This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Row],[Coluna1]]*VLOOKUP(Tabela225678910111213[[#This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>
        <v>2</v>
      </c>
      <c r="E236" s="2">
        <f>Tabela225678910111213[[#This Row],[Coluna1]]*VLOOKUP(Tabela225678910111213[[#This Row],[SKU]],Tabela24[#All],12,0)</f>
        <v>2.1905714285714284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Row],[Coluna1]]*VLOOKUP(Tabela225678910111213[[#This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Row],[Coluna1]]*VLOOKUP(Tabela225678910111213[[#This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Row],[Coluna1]]*VLOOKUP(Tabela225678910111213[[#This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Row],[Coluna1]]*VLOOKUP(Tabela225678910111213[[#This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Row],[Coluna1]]*VLOOKUP(Tabela225678910111213[[#This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Row],[Coluna1]]*VLOOKUP(Tabela225678910111213[[#This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Row],[Coluna1]]*VLOOKUP(Tabela225678910111213[[#This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Row],[Coluna1]]*VLOOKUP(Tabela225678910111213[[#This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Row],[Coluna1]]*VLOOKUP(Tabela225678910111213[[#This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Row],[Coluna1]]*VLOOKUP(Tabela225678910111213[[#This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Row],[Coluna1]]*VLOOKUP(Tabela225678910111213[[#This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Row],[Coluna1]]*VLOOKUP(Tabela225678910111213[[#This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Row],[Coluna1]]*VLOOKUP(Tabela225678910111213[[#This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Row],[Coluna1]]*VLOOKUP(Tabela225678910111213[[#This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Row],[Coluna1]]*VLOOKUP(Tabela225678910111213[[#This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Row],[Coluna1]]*VLOOKUP(Tabela225678910111213[[#This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Row],[Coluna1]]*VLOOKUP(Tabela225678910111213[[#This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Row],[Coluna1]]*VLOOKUP(Tabela225678910111213[[#This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Row],[Coluna1]]*VLOOKUP(Tabela225678910111213[[#This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Row],[Coluna1]]*VLOOKUP(Tabela225678910111213[[#This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Row],[Coluna1]]*VLOOKUP(Tabela225678910111213[[#This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Row],[Coluna1]]*VLOOKUP(Tabela225678910111213[[#This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Row],[Coluna1]]*VLOOKUP(Tabela225678910111213[[#This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Row],[Coluna1]]*VLOOKUP(Tabela225678910111213[[#This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Row],[Coluna1]]*VLOOKUP(Tabela225678910111213[[#This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Row],[Coluna1]]*VLOOKUP(Tabela225678910111213[[#This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Row],[Coluna1]]*VLOOKUP(Tabela225678910111213[[#This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Row],[Coluna1]]*VLOOKUP(Tabela225678910111213[[#This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Row],[Coluna1]]*VLOOKUP(Tabela225678910111213[[#This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Row],[Coluna1]]*VLOOKUP(Tabela225678910111213[[#This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Row],[Coluna1]]*VLOOKUP(Tabela225678910111213[[#This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Row],[Coluna1]]*VLOOKUP(Tabela225678910111213[[#This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Row],[Coluna1]]*VLOOKUP(Tabela225678910111213[[#This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Row],[Coluna1]]*VLOOKUP(Tabela225678910111213[[#This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Row],[Coluna1]]*VLOOKUP(Tabela225678910111213[[#This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Row],[Coluna1]]*VLOOKUP(Tabela225678910111213[[#This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Row],[Coluna1]]*VLOOKUP(Tabela225678910111213[[#This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Row],[Coluna1]]*VLOOKUP(Tabela225678910111213[[#This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Row],[Coluna1]]*VLOOKUP(Tabela225678910111213[[#This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Row],[Coluna1]]*VLOOKUP(Tabela225678910111213[[#This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Row],[Coluna1]]*VLOOKUP(Tabela225678910111213[[#This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Row],[Coluna1]]*VLOOKUP(Tabela225678910111213[[#This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Row],[Coluna1]]*VLOOKUP(Tabela225678910111213[[#This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Row],[Coluna1]]*VLOOKUP(Tabela225678910111213[[#This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Row],[Coluna1]]*VLOOKUP(Tabela225678910111213[[#This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Row],[Coluna1]]*VLOOKUP(Tabela225678910111213[[#This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Row],[Coluna1]]*VLOOKUP(Tabela225678910111213[[#This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Row],[Coluna1]]*VLOOKUP(Tabela225678910111213[[#This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Row],[Coluna1]]*VLOOKUP(Tabela225678910111213[[#This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Row],[Coluna1]]*VLOOKUP(Tabela225678910111213[[#This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Row],[Coluna1]]*VLOOKUP(Tabela225678910111213[[#This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Row],[Coluna1]]*VLOOKUP(Tabela225678910111213[[#This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Row],[Coluna1]]*VLOOKUP(Tabela225678910111213[[#This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Row],[Coluna1]]*VLOOKUP(Tabela225678910111213[[#This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Row],[Coluna1]]*VLOOKUP(Tabela225678910111213[[#This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Row],[Coluna1]]*VLOOKUP(Tabela225678910111213[[#This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Row],[Coluna1]]*VLOOKUP(Tabela225678910111213[[#This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Row],[Coluna1]]*VLOOKUP(Tabela225678910111213[[#This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Row],[Coluna1]]*VLOOKUP(Tabela225678910111213[[#This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Row],[Coluna1]]*VLOOKUP(Tabela225678910111213[[#This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Row],[Coluna1]]*VLOOKUP(Tabela225678910111213[[#This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Row],[Coluna1]]*VLOOKUP(Tabela225678910111213[[#This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Row],[Coluna1]]*VLOOKUP(Tabela225678910111213[[#This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Row],[Coluna1]]*VLOOKUP(Tabela225678910111213[[#This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Row],[Coluna1]]*VLOOKUP(Tabela225678910111213[[#This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Row],[Coluna1]]*VLOOKUP(Tabela225678910111213[[#This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Row],[Coluna1]]*VLOOKUP(Tabela225678910111213[[#This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Row],[Coluna1]]*VLOOKUP(Tabela225678910111213[[#This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Row],[Coluna1]]*VLOOKUP(Tabela225678910111213[[#This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Row],[Coluna1]]*VLOOKUP(Tabela225678910111213[[#This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Row],[Coluna1]]*VLOOKUP(Tabela225678910111213[[#This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Row],[Coluna1]]*VLOOKUP(Tabela225678910111213[[#This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Row],[Coluna1]]*VLOOKUP(Tabela225678910111213[[#This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Row],[Coluna1]]*VLOOKUP(Tabela225678910111213[[#This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Row],[Coluna1]]*VLOOKUP(Tabela225678910111213[[#This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Row],[Coluna1]]*VLOOKUP(Tabela225678910111213[[#This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Row],[Coluna1]]*VLOOKUP(Tabela225678910111213[[#This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Row],[Coluna1]]*VLOOKUP(Tabela225678910111213[[#This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Row],[Coluna1]]*VLOOKUP(Tabela225678910111213[[#This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Row],[Coluna1]]*VLOOKUP(Tabela225678910111213[[#This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Row],[Coluna1]]*VLOOKUP(Tabela225678910111213[[#This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Row],[Coluna1]]*VLOOKUP(Tabela225678910111213[[#This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Row],[Coluna1]]*VLOOKUP(Tabela225678910111213[[#This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Row],[Coluna1]]*VLOOKUP(Tabela225678910111213[[#This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Row],[Coluna1]]*VLOOKUP(Tabela225678910111213[[#This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Row],[Coluna1]]*VLOOKUP(Tabela225678910111213[[#This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Row],[Coluna1]]*VLOOKUP(Tabela225678910111213[[#This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Row],[Coluna1]]*VLOOKUP(Tabela225678910111213[[#This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Row],[Coluna1]]*VLOOKUP(Tabela225678910111213[[#This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Row],[Coluna1]]*VLOOKUP(Tabela225678910111213[[#This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Row],[Coluna1]]*VLOOKUP(Tabela225678910111213[[#This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Row],[Coluna1]]*VLOOKUP(Tabela225678910111213[[#This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Row],[Coluna1]]*VLOOKUP(Tabela225678910111213[[#This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Row],[Coluna1]]*VLOOKUP(Tabela225678910111213[[#This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Row],[Coluna1]]*VLOOKUP(Tabela225678910111213[[#This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Row],[Coluna1]]*VLOOKUP(Tabela225678910111213[[#This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Row],[Coluna1]]*VLOOKUP(Tabela225678910111213[[#This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Row],[Coluna1]]*VLOOKUP(Tabela225678910111213[[#This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Row],[Coluna1]]*VLOOKUP(Tabela225678910111213[[#This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Row],[Coluna1]]*VLOOKUP(Tabela225678910111213[[#This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Row],[Coluna1]]*VLOOKUP(Tabela225678910111213[[#This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Row],[Coluna1]]*VLOOKUP(Tabela225678910111213[[#This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Row],[Coluna1]]*VLOOKUP(Tabela225678910111213[[#This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Row],[Coluna1]]*VLOOKUP(Tabela225678910111213[[#This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Row],[Coluna1]]*VLOOKUP(Tabela225678910111213[[#This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Row],[Coluna1]]*VLOOKUP(Tabela225678910111213[[#This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Row],[Coluna1]]*VLOOKUP(Tabela225678910111213[[#This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Row],[Coluna1]]*VLOOKUP(Tabela225678910111213[[#This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Row],[Coluna1]]*VLOOKUP(Tabela225678910111213[[#This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Row],[Coluna1]]*VLOOKUP(Tabela225678910111213[[#This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Row],[Coluna1]]*VLOOKUP(Tabela225678910111213[[#This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Row],[Coluna1]]*VLOOKUP(Tabela225678910111213[[#This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Row],[Coluna1]]*VLOOKUP(Tabela225678910111213[[#This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Row],[Coluna1]]*VLOOKUP(Tabela225678910111213[[#This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Row],[Coluna1]]*VLOOKUP(Tabela225678910111213[[#This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Row],[Coluna1]]*VLOOKUP(Tabela225678910111213[[#This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Row],[Coluna1]]*VLOOKUP(Tabela225678910111213[[#This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Row],[Coluna1]]*VLOOKUP(Tabela225678910111213[[#This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Row],[Coluna1]]*VLOOKUP(Tabela225678910111213[[#This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Row],[Coluna1]]*VLOOKUP(Tabela225678910111213[[#This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Row],[Coluna1]]*VLOOKUP(Tabela225678910111213[[#This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Row],[Coluna1]]*VLOOKUP(Tabela225678910111213[[#This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Row],[Coluna1]]*VLOOKUP(Tabela225678910111213[[#This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Row],[Coluna1]]*VLOOKUP(Tabela225678910111213[[#This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Row],[Coluna1]]*VLOOKUP(Tabela225678910111213[[#This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Row],[Coluna1]]*VLOOKUP(Tabela225678910111213[[#This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Row],[Coluna1]]*VLOOKUP(Tabela225678910111213[[#This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Row],[Coluna1]]*VLOOKUP(Tabela225678910111213[[#This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Row],[Coluna1]]*VLOOKUP(Tabela225678910111213[[#This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Row],[Coluna1]]*VLOOKUP(Tabela225678910111213[[#This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Row],[Coluna1]]*VLOOKUP(Tabela225678910111213[[#This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Row],[Coluna1]]*VLOOKUP(Tabela225678910111213[[#This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Row],[Coluna1]]*VLOOKUP(Tabela225678910111213[[#This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Row],[Coluna1]]*VLOOKUP(Tabela225678910111213[[#This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Row],[Coluna1]]*VLOOKUP(Tabela225678910111213[[#This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Row],[Coluna1]]*VLOOKUP(Tabela225678910111213[[#This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Row],[Coluna1]]*VLOOKUP(Tabela225678910111213[[#This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Row],[Coluna1]]*VLOOKUP(Tabela225678910111213[[#This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Row],[Coluna1]]*VLOOKUP(Tabela225678910111213[[#This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Row],[Coluna1]]*VLOOKUP(Tabela225678910111213[[#This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Row],[Coluna1]]*VLOOKUP(Tabela225678910111213[[#This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Row],[Coluna1]]*VLOOKUP(Tabela225678910111213[[#This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Row],[Coluna1]]*VLOOKUP(Tabela225678910111213[[#This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Row],[Coluna1]]*VLOOKUP(Tabela225678910111213[[#This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Row],[Coluna1]]*VLOOKUP(Tabela225678910111213[[#This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Row],[Coluna1]]*VLOOKUP(Tabela225678910111213[[#This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Row],[Coluna1]]*VLOOKUP(Tabela225678910111213[[#This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Row],[Coluna1]]*VLOOKUP(Tabela225678910111213[[#This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Row],[Coluna1]]*VLOOKUP(Tabela225678910111213[[#This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Row],[Coluna1]]*VLOOKUP(Tabela225678910111213[[#This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Row],[Coluna1]]*VLOOKUP(Tabela225678910111213[[#This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Row],[Coluna1]]*VLOOKUP(Tabela225678910111213[[#This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Row],[Coluna1]]*VLOOKUP(Tabela225678910111213[[#This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Row],[Coluna1]]*VLOOKUP(Tabela225678910111213[[#This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Row],[Coluna1]]*VLOOKUP(Tabela225678910111213[[#This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Row],[Coluna1]]*VLOOKUP(Tabela225678910111213[[#This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Row],[Coluna1]]*VLOOKUP(Tabela225678910111213[[#This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Row],[Coluna1]]*VLOOKUP(Tabela225678910111213[[#This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Row],[Coluna1]]*VLOOKUP(Tabela225678910111213[[#This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Row],[Coluna1]]*VLOOKUP(Tabela225678910111213[[#This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Row],[Coluna1]]*VLOOKUP(Tabela225678910111213[[#This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Row],[Coluna1]]*VLOOKUP(Tabela225678910111213[[#This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Row],[Coluna1]]*VLOOKUP(Tabela225678910111213[[#This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Row],[Coluna1]]*VLOOKUP(Tabela225678910111213[[#This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Row],[Coluna1]]*VLOOKUP(Tabela225678910111213[[#This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Row],[Coluna1]]*VLOOKUP(Tabela225678910111213[[#This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Row],[Coluna1]]*VLOOKUP(Tabela225678910111213[[#This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Row],[Coluna1]]*VLOOKUP(Tabela225678910111213[[#This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Row],[Coluna1]]*VLOOKUP(Tabela225678910111213[[#This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Row],[Coluna1]]*VLOOKUP(Tabela225678910111213[[#This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Row],[Coluna1]]*VLOOKUP(Tabela225678910111213[[#This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Row],[Coluna1]]*VLOOKUP(Tabela225678910111213[[#This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Row],[Coluna1]]*VLOOKUP(Tabela225678910111213[[#This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Row],[Coluna1]]*VLOOKUP(Tabela225678910111213[[#This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Row],[Coluna1]]*VLOOKUP(Tabela225678910111213[[#This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Row],[Coluna1]]*VLOOKUP(Tabela225678910111213[[#This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Row],[Coluna1]]*VLOOKUP(Tabela225678910111213[[#This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Row],[Coluna1]]*VLOOKUP(Tabela225678910111213[[#This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Row],[Coluna1]]*VLOOKUP(Tabela225678910111213[[#This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Row],[Coluna1]]*VLOOKUP(Tabela225678910111213[[#This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Row],[Coluna1]]*VLOOKUP(Tabela225678910111213[[#This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Row],[Coluna1]]*VLOOKUP(Tabela225678910111213[[#This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Row],[Coluna1]]*VLOOKUP(Tabela225678910111213[[#This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Row],[Coluna1]]*VLOOKUP(Tabela225678910111213[[#This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Row],[Coluna1]]*VLOOKUP(Tabela225678910111213[[#This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Row],[Coluna1]]*VLOOKUP(Tabela225678910111213[[#This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Row],[Coluna1]]*VLOOKUP(Tabela225678910111213[[#This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Row],[Coluna1]]*VLOOKUP(Tabela225678910111213[[#This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Row],[Coluna1]]*VLOOKUP(Tabela225678910111213[[#This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Row],[Coluna1]]*VLOOKUP(Tabela225678910111213[[#This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Row],[Coluna1]]*VLOOKUP(Tabela225678910111213[[#This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Row],[Coluna1]]*VLOOKUP(Tabela225678910111213[[#This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Row],[Coluna1]]*VLOOKUP(Tabela225678910111213[[#This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Row],[Coluna1]]*VLOOKUP(Tabela225678910111213[[#This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Row],[Coluna1]]*VLOOKUP(Tabela225678910111213[[#This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Row],[Coluna1]]*VLOOKUP(Tabela225678910111213[[#This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Row],[Coluna1]]*VLOOKUP(Tabela225678910111213[[#This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Row],[Coluna1]]*VLOOKUP(Tabela225678910111213[[#This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Row],[Coluna1]]*VLOOKUP(Tabela225678910111213[[#This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Row],[Coluna1]]*VLOOKUP(Tabela225678910111213[[#This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Row],[Coluna1]]*VLOOKUP(Tabela225678910111213[[#This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Row],[Coluna1]]*VLOOKUP(Tabela225678910111213[[#This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Row],[Coluna1]]*VLOOKUP(Tabela225678910111213[[#This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Row],[Coluna1]]*VLOOKUP(Tabela225678910111213[[#This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Row],[Coluna1]]*VLOOKUP(Tabela225678910111213[[#This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Row],[Coluna1]]*VLOOKUP(Tabela225678910111213[[#This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Row],[Coluna1]]*VLOOKUP(Tabela225678910111213[[#This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Row],[Coluna1]]*VLOOKUP(Tabela225678910111213[[#This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Row],[Coluna1]]*VLOOKUP(Tabela225678910111213[[#This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Row],[Coluna1]]*VLOOKUP(Tabela225678910111213[[#This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Row],[Coluna1]]*VLOOKUP(Tabela225678910111213[[#This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Row],[Coluna1]]*VLOOKUP(Tabela225678910111213[[#This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Row],[Coluna1]]*VLOOKUP(Tabela225678910111213[[#This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Row],[Coluna1]]*VLOOKUP(Tabela225678910111213[[#This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Row],[Coluna1]]*VLOOKUP(Tabela225678910111213[[#This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Row],[Coluna1]]*VLOOKUP(Tabela225678910111213[[#This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Row],[Coluna1]]*VLOOKUP(Tabela225678910111213[[#This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Row],[Coluna1]]*VLOOKUP(Tabela225678910111213[[#This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Row],[Coluna1]]*VLOOKUP(Tabela225678910111213[[#This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Row],[Coluna1]]*VLOOKUP(Tabela225678910111213[[#This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Row],[Coluna1]]*VLOOKUP(Tabela225678910111213[[#This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Row],[Coluna1]]*VLOOKUP(Tabela225678910111213[[#This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Row],[Coluna1]]*VLOOKUP(Tabela225678910111213[[#This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Row],[Coluna1]]*VLOOKUP(Tabela225678910111213[[#This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Row],[Coluna1]]*VLOOKUP(Tabela225678910111213[[#This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Row],[Coluna1]]*VLOOKUP(Tabela225678910111213[[#This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Row],[Coluna1]]*VLOOKUP(Tabela225678910111213[[#This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Row],[Coluna1]]*VLOOKUP(Tabela225678910111213[[#This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Row],[Coluna1]]*VLOOKUP(Tabela225678910111213[[#This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Row],[Coluna1]]*VLOOKUP(Tabela225678910111213[[#This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Row],[Coluna1]]*VLOOKUP(Tabela225678910111213[[#This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Row],[Coluna1]]*VLOOKUP(Tabela225678910111213[[#This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Row],[Coluna1]]*VLOOKUP(Tabela225678910111213[[#This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Row],[Coluna1]]*VLOOKUP(Tabela225678910111213[[#This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Row],[Coluna1]]*VLOOKUP(Tabela225678910111213[[#This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Row],[Coluna1]]*VLOOKUP(Tabela225678910111213[[#This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Row],[Coluna1]]*VLOOKUP(Tabela225678910111213[[#This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Row],[Coluna1]]*VLOOKUP(Tabela225678910111213[[#This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Row],[Coluna1]]*VLOOKUP(Tabela225678910111213[[#This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Row],[Coluna1]]*VLOOKUP(Tabela225678910111213[[#This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Row],[Coluna1]]*VLOOKUP(Tabela225678910111213[[#This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Row],[Coluna1]]*VLOOKUP(Tabela225678910111213[[#This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Row],[Coluna1]]*VLOOKUP(Tabela225678910111213[[#This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Row],[Coluna1]]*VLOOKUP(Tabela225678910111213[[#This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Row],[Coluna1]]*VLOOKUP(Tabela225678910111213[[#This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Row],[Coluna1]]*VLOOKUP(Tabela225678910111213[[#This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Row],[Coluna1]]*VLOOKUP(Tabela225678910111213[[#This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Row],[Coluna1]]*VLOOKUP(Tabela225678910111213[[#This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Row],[Coluna1]]*VLOOKUP(Tabela225678910111213[[#This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Row],[Coluna1]]*VLOOKUP(Tabela225678910111213[[#This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Row],[Coluna1]]*VLOOKUP(Tabela225678910111213[[#This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Row],[Coluna1]]*VLOOKUP(Tabela225678910111213[[#This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Row],[Coluna1]]*VLOOKUP(Tabela225678910111213[[#This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Row],[Coluna1]]*VLOOKUP(Tabela225678910111213[[#This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Row],[Coluna1]]*VLOOKUP(Tabela225678910111213[[#This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Row],[Coluna1]]*VLOOKUP(Tabela225678910111213[[#This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Row],[Coluna1]]*VLOOKUP(Tabela225678910111213[[#This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Row],[Coluna1]]*VLOOKUP(Tabela225678910111213[[#This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Row],[Coluna1]]*VLOOKUP(Tabela225678910111213[[#This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Row],[Coluna1]]*VLOOKUP(Tabela225678910111213[[#This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Row],[Coluna1]]*VLOOKUP(Tabela225678910111213[[#This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Row],[Coluna1]]*VLOOKUP(Tabela225678910111213[[#This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Row],[Coluna1]]*VLOOKUP(Tabela225678910111213[[#This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Row],[Coluna1]]*VLOOKUP(Tabela225678910111213[[#This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Row],[Coluna1]]*VLOOKUP(Tabela225678910111213[[#This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Row],[Coluna1]]*VLOOKUP(Tabela225678910111213[[#This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Row],[Coluna1]]*VLOOKUP(Tabela225678910111213[[#This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Row],[Coluna1]]*VLOOKUP(Tabela225678910111213[[#This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Row],[Coluna1]]*VLOOKUP(Tabela225678910111213[[#This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Row],[Coluna1]]*VLOOKUP(Tabela225678910111213[[#This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Row],[Coluna1]]*VLOOKUP(Tabela225678910111213[[#This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Row],[Coluna1]]*VLOOKUP(Tabela225678910111213[[#This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Row],[Coluna1]]*VLOOKUP(Tabela225678910111213[[#This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Row],[Coluna1]]*VLOOKUP(Tabela225678910111213[[#This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Row],[Coluna1]]*VLOOKUP(Tabela225678910111213[[#This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Row],[Coluna1]]*VLOOKUP(Tabela225678910111213[[#This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Row],[Coluna1]]*VLOOKUP(Tabela225678910111213[[#This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Row],[Coluna1]]*VLOOKUP(Tabela225678910111213[[#This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Row],[Coluna1]]*VLOOKUP(Tabela225678910111213[[#This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Row],[Coluna1]]*VLOOKUP(Tabela225678910111213[[#This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Row],[Coluna1]]*VLOOKUP(Tabela225678910111213[[#This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Row],[Coluna1]]*VLOOKUP(Tabela225678910111213[[#This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Row],[Coluna1]]*VLOOKUP(Tabela225678910111213[[#This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Row],[Coluna1]]*VLOOKUP(Tabela225678910111213[[#This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Row],[Coluna1]]*VLOOKUP(Tabela225678910111213[[#This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Row],[Coluna1]]*VLOOKUP(Tabela225678910111213[[#This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Row],[Coluna1]]*VLOOKUP(Tabela225678910111213[[#This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Row],[Coluna1]]*VLOOKUP(Tabela225678910111213[[#This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Row],[Coluna1]]*VLOOKUP(Tabela225678910111213[[#This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Row],[Coluna1]]*VLOOKUP(Tabela225678910111213[[#This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Row],[Coluna1]]*VLOOKUP(Tabela225678910111213[[#This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Row],[Coluna1]]*VLOOKUP(Tabela225678910111213[[#This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Row],[Coluna1]]*VLOOKUP(Tabela225678910111213[[#This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Row],[Coluna1]]*VLOOKUP(Tabela225678910111213[[#This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Row],[Coluna1]]*VLOOKUP(Tabela225678910111213[[#This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Row],[Coluna1]]*VLOOKUP(Tabela225678910111213[[#This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Row],[Coluna1]]*VLOOKUP(Tabela225678910111213[[#This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Row],[Coluna1]]*VLOOKUP(Tabela225678910111213[[#This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Row],[Coluna1]]*VLOOKUP(Tabela225678910111213[[#This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Row],[Coluna1]]*VLOOKUP(Tabela225678910111213[[#This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Row],[Coluna1]]*VLOOKUP(Tabela225678910111213[[#This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Row],[Coluna1]]*VLOOKUP(Tabela225678910111213[[#This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Row],[Coluna1]]*VLOOKUP(Tabela225678910111213[[#This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Row],[Coluna1]]*VLOOKUP(Tabela225678910111213[[#This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Row],[Coluna1]]*VLOOKUP(Tabela225678910111213[[#This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Row],[Coluna1]]*VLOOKUP(Tabela225678910111213[[#This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Row],[Coluna1]]*VLOOKUP(Tabela225678910111213[[#This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Row],[Coluna1]]*VLOOKUP(Tabela225678910111213[[#This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Row],[Coluna1]]*VLOOKUP(Tabela225678910111213[[#This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Row],[Coluna1]]*VLOOKUP(Tabela225678910111213[[#This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Row],[Coluna1]]*VLOOKUP(Tabela225678910111213[[#This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Row],[Coluna1]]*VLOOKUP(Tabela225678910111213[[#This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Row],[Coluna1]]*VLOOKUP(Tabela225678910111213[[#This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Row],[Coluna1]]*VLOOKUP(Tabela225678910111213[[#This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Row],[Coluna1]]*VLOOKUP(Tabela225678910111213[[#This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Row],[Coluna1]]*VLOOKUP(Tabela225678910111213[[#This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Row],[Coluna1]]*VLOOKUP(Tabela225678910111213[[#This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Row],[Coluna1]]*VLOOKUP(Tabela225678910111213[[#This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Row],[Coluna1]]*VLOOKUP(Tabela225678910111213[[#This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Row],[Coluna1]]*VLOOKUP(Tabela225678910111213[[#This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Row],[Coluna1]]*VLOOKUP(Tabela225678910111213[[#This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Row],[Coluna1]]*VLOOKUP(Tabela225678910111213[[#This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Row],[Coluna1]]*VLOOKUP(Tabela225678910111213[[#This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Row],[Coluna1]]*VLOOKUP(Tabela225678910111213[[#This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Row],[Coluna1]]*VLOOKUP(Tabela225678910111213[[#This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Row],[Coluna1]]*VLOOKUP(Tabela225678910111213[[#This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Row],[Coluna1]]*VLOOKUP(Tabela225678910111213[[#This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Row],[Coluna1]]*VLOOKUP(Tabela225678910111213[[#This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Row],[Coluna1]]*VLOOKUP(Tabela225678910111213[[#This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Row],[Coluna1]]*VLOOKUP(Tabela225678910111213[[#This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Row],[Coluna1]]*VLOOKUP(Tabela225678910111213[[#This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Row],[Coluna1]]*VLOOKUP(Tabela225678910111213[[#This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Row],[Coluna1]]*VLOOKUP(Tabela225678910111213[[#This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Row],[Coluna1]]*VLOOKUP(Tabela225678910111213[[#This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Row],[Coluna1]]*VLOOKUP(Tabela225678910111213[[#This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Row],[Coluna1]]*VLOOKUP(Tabela225678910111213[[#This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Row],[Coluna1]]*VLOOKUP(Tabela225678910111213[[#This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Row],[Coluna1]]*VLOOKUP(Tabela225678910111213[[#This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Row],[Coluna1]]*VLOOKUP(Tabela225678910111213[[#This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Row],[Coluna1]]*VLOOKUP(Tabela225678910111213[[#This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Row],[Coluna1]]*VLOOKUP(Tabela225678910111213[[#This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Row],[Coluna1]]*VLOOKUP(Tabela225678910111213[[#This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Row],[Coluna1]]*VLOOKUP(Tabela225678910111213[[#This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Row],[Coluna1]]*VLOOKUP(Tabela225678910111213[[#This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Row],[Coluna1]]*VLOOKUP(Tabela225678910111213[[#This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Row],[Coluna1]]*VLOOKUP(Tabela225678910111213[[#This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Row],[Coluna1]]*VLOOKUP(Tabela225678910111213[[#This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Row],[Coluna1]]*VLOOKUP(Tabela225678910111213[[#This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Row],[Coluna1]]*VLOOKUP(Tabela225678910111213[[#This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Row],[Coluna1]]*VLOOKUP(Tabela225678910111213[[#This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Row],[Coluna1]]*VLOOKUP(Tabela225678910111213[[#This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Row],[Coluna1]]*VLOOKUP(Tabela225678910111213[[#This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Row],[Coluna1]]*VLOOKUP(Tabela225678910111213[[#This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Row],[Coluna1]]*VLOOKUP(Tabela225678910111213[[#This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Row],[Coluna1]]*VLOOKUP(Tabela225678910111213[[#This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Row],[Coluna1]]*VLOOKUP(Tabela225678910111213[[#This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Row],[Coluna1]]*VLOOKUP(Tabela225678910111213[[#This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Row],[Coluna1]]*VLOOKUP(Tabela225678910111213[[#This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Row],[Coluna1]]*VLOOKUP(Tabela225678910111213[[#This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Row],[Coluna1]]*VLOOKUP(Tabela225678910111213[[#This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Row],[Coluna1]]*VLOOKUP(Tabela225678910111213[[#This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Row],[Coluna1]]*VLOOKUP(Tabela225678910111213[[#This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Row],[Coluna1]]*VLOOKUP(Tabela225678910111213[[#This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Row],[Coluna1]]*VLOOKUP(Tabela225678910111213[[#This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Row],[Coluna1]]*VLOOKUP(Tabela225678910111213[[#This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Row],[Coluna1]]*VLOOKUP(Tabela225678910111213[[#This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Row],[Coluna1]]*VLOOKUP(Tabela225678910111213[[#This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Row],[Coluna1]]*VLOOKUP(Tabela225678910111213[[#This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Row],[Coluna1]]*VLOOKUP(Tabela225678910111213[[#This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Row],[Coluna1]]*VLOOKUP(Tabela225678910111213[[#This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Row],[Coluna1]]*VLOOKUP(Tabela225678910111213[[#This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Row],[Coluna1]]*VLOOKUP(Tabela225678910111213[[#This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Row],[Coluna1]]*VLOOKUP(Tabela225678910111213[[#This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Row],[Coluna1]]*VLOOKUP(Tabela225678910111213[[#This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Row],[Coluna1]]*VLOOKUP(Tabela225678910111213[[#This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Row],[Coluna1]]*VLOOKUP(Tabela225678910111213[[#This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Row],[Coluna1]]*VLOOKUP(Tabela225678910111213[[#This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Row],[Coluna1]]*VLOOKUP(Tabela225678910111213[[#This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Row],[Coluna1]]*VLOOKUP(Tabela225678910111213[[#This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Row],[Coluna1]]*VLOOKUP(Tabela225678910111213[[#This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Row],[Coluna1]]*VLOOKUP(Tabela225678910111213[[#This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Row],[Coluna1]]*VLOOKUP(Tabela225678910111213[[#This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Row],[Coluna1]]*VLOOKUP(Tabela225678910111213[[#This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Row],[Coluna1]]*VLOOKUP(Tabela225678910111213[[#This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Row],[Coluna1]]*VLOOKUP(Tabela225678910111213[[#This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Row],[Coluna1]]*VLOOKUP(Tabela225678910111213[[#This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Row],[Coluna1]]*VLOOKUP(Tabela225678910111213[[#This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Row],[Coluna1]]*VLOOKUP(Tabela225678910111213[[#This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Row],[Coluna1]]*VLOOKUP(Tabela225678910111213[[#This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Row],[Coluna1]]*VLOOKUP(Tabela225678910111213[[#This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Row],[Coluna1]]*VLOOKUP(Tabela225678910111213[[#This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Row],[Coluna1]]*VLOOKUP(Tabela225678910111213[[#This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Row],[Coluna1]]*VLOOKUP(Tabela225678910111213[[#This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Row],[Coluna1]]*VLOOKUP(Tabela225678910111213[[#This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Row],[Coluna1]]*VLOOKUP(Tabela225678910111213[[#This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Row],[Coluna1]]*VLOOKUP(Tabela225678910111213[[#This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Row],[Coluna1]]*VLOOKUP(Tabela225678910111213[[#This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Row],[Coluna1]]*VLOOKUP(Tabela225678910111213[[#This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Row],[Coluna1]]*VLOOKUP(Tabela225678910111213[[#This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Row],[Coluna1]]*VLOOKUP(Tabela225678910111213[[#This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Row],[Coluna1]]*VLOOKUP(Tabela225678910111213[[#This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Row],[Coluna1]]*VLOOKUP(Tabela225678910111213[[#This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Row],[Coluna1]]*VLOOKUP(Tabela225678910111213[[#This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Row],[Coluna1]]*VLOOKUP(Tabela225678910111213[[#This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Row],[Coluna1]]*VLOOKUP(Tabela225678910111213[[#This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Row],[Coluna1]]*VLOOKUP(Tabela225678910111213[[#This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Row],[Coluna1]]*VLOOKUP(Tabela225678910111213[[#This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Row],[Coluna1]]*VLOOKUP(Tabela225678910111213[[#This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Row],[Coluna1]]*VLOOKUP(Tabela225678910111213[[#This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Row],[Coluna1]]*VLOOKUP(Tabela225678910111213[[#This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Row],[Coluna1]]*VLOOKUP(Tabela225678910111213[[#This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Row],[Coluna1]]*VLOOKUP(Tabela225678910111213[[#This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Row],[Coluna1]]*VLOOKUP(Tabela225678910111213[[#This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Row],[Coluna1]]*VLOOKUP(Tabela225678910111213[[#This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Row],[Coluna1]]*VLOOKUP(Tabela225678910111213[[#This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Row],[Coluna1]]*VLOOKUP(Tabela225678910111213[[#This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Row],[Coluna1]]*VLOOKUP(Tabela225678910111213[[#This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Row],[Coluna1]]*VLOOKUP(Tabela225678910111213[[#This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Row],[Coluna1]]*VLOOKUP(Tabela225678910111213[[#This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Row],[Coluna1]]*VLOOKUP(Tabela225678910111213[[#This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Row],[Coluna1]]*VLOOKUP(Tabela225678910111213[[#This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Row],[Coluna1]]*VLOOKUP(Tabela225678910111213[[#This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Row],[Coluna1]]*VLOOKUP(Tabela225678910111213[[#This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Row],[Coluna1]]*VLOOKUP(Tabela225678910111213[[#This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Row],[Coluna1]]*VLOOKUP(Tabela225678910111213[[#This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Row],[Coluna1]]*VLOOKUP(Tabela225678910111213[[#This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Row],[Coluna1]]*VLOOKUP(Tabela225678910111213[[#This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Row],[Coluna1]]*VLOOKUP(Tabela225678910111213[[#This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Row],[Coluna1]]*VLOOKUP(Tabela225678910111213[[#This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Row],[Coluna1]]*VLOOKUP(Tabela225678910111213[[#This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Row],[Coluna1]]*VLOOKUP(Tabela225678910111213[[#This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Row],[Coluna1]]*VLOOKUP(Tabela225678910111213[[#This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Row],[Coluna1]]*VLOOKUP(Tabela225678910111213[[#This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Row],[Coluna1]]*VLOOKUP(Tabela225678910111213[[#This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Row],[Coluna1]]*VLOOKUP(Tabela225678910111213[[#This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Row],[Coluna1]]*VLOOKUP(Tabela225678910111213[[#This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Row],[Coluna1]]*VLOOKUP(Tabela225678910111213[[#This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Row],[Coluna1]]*VLOOKUP(Tabela225678910111213[[#This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Row],[Coluna1]]*VLOOKUP(Tabela225678910111213[[#This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Row],[Coluna1]]*VLOOKUP(Tabela225678910111213[[#This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Row],[Coluna1]]*VLOOKUP(Tabela225678910111213[[#This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Row],[Coluna1]]*VLOOKUP(Tabela225678910111213[[#This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Row],[Coluna1]]*VLOOKUP(Tabela225678910111213[[#This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Row],[Coluna1]]*VLOOKUP(Tabela225678910111213[[#This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Row],[Coluna1]]*VLOOKUP(Tabela225678910111213[[#This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Row],[Coluna1]]*VLOOKUP(Tabela225678910111213[[#This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Row],[Coluna1]]*VLOOKUP(Tabela225678910111213[[#This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Row],[Coluna1]]*VLOOKUP(Tabela225678910111213[[#This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Row],[Coluna1]]*VLOOKUP(Tabela225678910111213[[#This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Row],[Coluna1]]*VLOOKUP(Tabela225678910111213[[#This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Row],[Coluna1]]*VLOOKUP(Tabela225678910111213[[#This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Row],[Coluna1]]*VLOOKUP(Tabela225678910111213[[#This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Row],[Coluna1]]*VLOOKUP(Tabela225678910111213[[#This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Row],[Coluna1]]*VLOOKUP(Tabela225678910111213[[#This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Row],[Coluna1]]*VLOOKUP(Tabela225678910111213[[#This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Row],[Coluna1]]*VLOOKUP(Tabela225678910111213[[#This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Row],[Coluna1]]*VLOOKUP(Tabela225678910111213[[#This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Row],[Coluna1]]*VLOOKUP(Tabela225678910111213[[#This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Row],[Coluna1]]*VLOOKUP(Tabela225678910111213[[#This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Row],[Coluna1]]*VLOOKUP(Tabela225678910111213[[#This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Row],[Coluna1]]*VLOOKUP(Tabela225678910111213[[#This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Row],[Coluna1]]*VLOOKUP(Tabela225678910111213[[#This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Row],[Coluna1]]*VLOOKUP(Tabela225678910111213[[#This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Row],[Coluna1]]*VLOOKUP(Tabela225678910111213[[#This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Row],[Coluna1]]*VLOOKUP(Tabela225678910111213[[#This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Row],[Coluna1]]*VLOOKUP(Tabela225678910111213[[#This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Row],[Coluna1]]*VLOOKUP(Tabela225678910111213[[#This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Row],[Coluna1]]*VLOOKUP(Tabela225678910111213[[#This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Row],[Coluna1]]*VLOOKUP(Tabela225678910111213[[#This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Row],[Coluna1]]*VLOOKUP(Tabela225678910111213[[#This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Row],[Coluna1]]*VLOOKUP(Tabela225678910111213[[#This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Row],[Coluna1]]*VLOOKUP(Tabela225678910111213[[#This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Row],[Coluna1]]*VLOOKUP(Tabela225678910111213[[#This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Row],[Coluna1]]*VLOOKUP(Tabela225678910111213[[#This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Row],[Coluna1]]*VLOOKUP(Tabela225678910111213[[#This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Row],[Coluna1]]*VLOOKUP(Tabela225678910111213[[#This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Row],[Coluna1]]*VLOOKUP(Tabela225678910111213[[#This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Row],[Coluna1]]*VLOOKUP(Tabela225678910111213[[#This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Row],[Coluna1]]*VLOOKUP(Tabela225678910111213[[#This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Row],[Coluna1]]*VLOOKUP(Tabela225678910111213[[#This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Row],[Coluna1]]*VLOOKUP(Tabela225678910111213[[#This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Row],[Coluna1]]*VLOOKUP(Tabela225678910111213[[#This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Row],[Coluna1]]*VLOOKUP(Tabela225678910111213[[#This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Row],[Coluna1]]*VLOOKUP(Tabela225678910111213[[#This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Row],[Coluna1]]*VLOOKUP(Tabela225678910111213[[#This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Row],[Coluna1]]*VLOOKUP(Tabela225678910111213[[#This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Row],[Coluna1]]*VLOOKUP(Tabela225678910111213[[#This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Row],[Coluna1]]*VLOOKUP(Tabela225678910111213[[#This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Row],[Coluna1]]*VLOOKUP(Tabela225678910111213[[#This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Row],[Coluna1]]*VLOOKUP(Tabela225678910111213[[#This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Row],[Coluna1]]*VLOOKUP(Tabela225678910111213[[#This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Row],[Coluna1]]*VLOOKUP(Tabela225678910111213[[#This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Row],[Coluna1]]*VLOOKUP(Tabela225678910111213[[#This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Row],[Coluna1]]*VLOOKUP(Tabela225678910111213[[#This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Row],[Coluna1]]*VLOOKUP(Tabela225678910111213[[#This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Row],[Coluna1]]*VLOOKUP(Tabela225678910111213[[#This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Row],[Coluna1]]*VLOOKUP(Tabela225678910111213[[#This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Row],[Coluna1]]*VLOOKUP(Tabela225678910111213[[#This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Row],[Coluna1]]*VLOOKUP(Tabela225678910111213[[#This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Row],[Coluna1]]*VLOOKUP(Tabela225678910111213[[#This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Row],[Coluna1]]*VLOOKUP(Tabela225678910111213[[#This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Row],[Coluna1]]*VLOOKUP(Tabela225678910111213[[#This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Row],[Coluna1]]*VLOOKUP(Tabela225678910111213[[#This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Row],[Coluna1]]*VLOOKUP(Tabela225678910111213[[#This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Row],[Coluna1]]*VLOOKUP(Tabela225678910111213[[#This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Row],[Coluna1]]*VLOOKUP(Tabela225678910111213[[#This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Row],[Coluna1]]*VLOOKUP(Tabela225678910111213[[#This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Row],[Coluna1]]*VLOOKUP(Tabela225678910111213[[#This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Row],[Coluna1]]*VLOOKUP(Tabela225678910111213[[#This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Row],[Coluna1]]*VLOOKUP(Tabela225678910111213[[#This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Row],[Coluna1]]*VLOOKUP(Tabela225678910111213[[#This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Row],[Coluna1]]*VLOOKUP(Tabela225678910111213[[#This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Row],[Coluna1]]*VLOOKUP(Tabela225678910111213[[#This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Row],[Coluna1]]*VLOOKUP(Tabela225678910111213[[#This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Row],[Coluna1]]*VLOOKUP(Tabela225678910111213[[#This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Row],[Coluna1]]*VLOOKUP(Tabela225678910111213[[#This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Row],[Coluna1]]*VLOOKUP(Tabela225678910111213[[#This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Row],[Coluna1]]*VLOOKUP(Tabela225678910111213[[#This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Row],[Coluna1]]*VLOOKUP(Tabela225678910111213[[#This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Row],[Coluna1]]*VLOOKUP(Tabela225678910111213[[#This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Row],[Coluna1]]*VLOOKUP(Tabela225678910111213[[#This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Row],[Coluna1]]*VLOOKUP(Tabela225678910111213[[#This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Row],[Coluna1]]*VLOOKUP(Tabela225678910111213[[#This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Row],[Coluna1]]*VLOOKUP(Tabela225678910111213[[#This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Row],[Coluna1]]*VLOOKUP(Tabela225678910111213[[#This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Row],[Coluna1]]*VLOOKUP(Tabela225678910111213[[#This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Row],[Coluna1]]*VLOOKUP(Tabela225678910111213[[#This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Row],[Coluna1]]*VLOOKUP(Tabela225678910111213[[#This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Row],[Coluna1]]*VLOOKUP(Tabela225678910111213[[#This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Row],[Coluna1]]*VLOOKUP(Tabela225678910111213[[#This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Row],[Coluna1]]*VLOOKUP(Tabela225678910111213[[#This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Row],[Coluna1]]*VLOOKUP(Tabela225678910111213[[#This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Row],[Coluna1]]*VLOOKUP(Tabela225678910111213[[#This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Row],[Coluna1]]*VLOOKUP(Tabela225678910111213[[#This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Row],[Coluna1]]*VLOOKUP(Tabela225678910111213[[#This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Row],[Coluna1]]*VLOOKUP(Tabela225678910111213[[#This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Row],[Coluna1]]*VLOOKUP(Tabela225678910111213[[#This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Row],[Coluna1]]*VLOOKUP(Tabela225678910111213[[#This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Row],[Coluna1]]*VLOOKUP(Tabela225678910111213[[#This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Row],[Coluna1]]*VLOOKUP(Tabela225678910111213[[#This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Row],[Coluna1]]*VLOOKUP(Tabela225678910111213[[#This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Row],[Coluna1]]*VLOOKUP(Tabela225678910111213[[#This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Row],[Coluna1]]*VLOOKUP(Tabela225678910111213[[#This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Row],[Coluna1]]*VLOOKUP(Tabela225678910111213[[#This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Row],[Coluna1]]*VLOOKUP(Tabela225678910111213[[#This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Row],[Coluna1]]*VLOOKUP(Tabela225678910111213[[#This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Row],[Coluna1]]*VLOOKUP(Tabela225678910111213[[#This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Row],[Coluna1]]*VLOOKUP(Tabela225678910111213[[#This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Row],[Coluna1]]*VLOOKUP(Tabela225678910111213[[#This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Row],[Coluna1]]*VLOOKUP(Tabela225678910111213[[#This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Row],[Coluna1]]*VLOOKUP(Tabela225678910111213[[#This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Row],[Coluna1]]*VLOOKUP(Tabela225678910111213[[#This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Row],[Coluna1]]*VLOOKUP(Tabela225678910111213[[#This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Row],[Coluna1]]*VLOOKUP(Tabela225678910111213[[#This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Row],[Coluna1]]*VLOOKUP(Tabela225678910111213[[#This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Row],[Coluna1]]*VLOOKUP(Tabela225678910111213[[#This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Row],[Coluna1]]*VLOOKUP(Tabela225678910111213[[#This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Row],[Coluna1]]*VLOOKUP(Tabela225678910111213[[#This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Row],[Coluna1]]*VLOOKUP(Tabela225678910111213[[#This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Row],[Coluna1]]*VLOOKUP(Tabela225678910111213[[#This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Row],[Coluna1]]*VLOOKUP(Tabela225678910111213[[#This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Row],[Coluna1]]*VLOOKUP(Tabela225678910111213[[#This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Row],[Coluna1]]*VLOOKUP(Tabela225678910111213[[#This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Row],[Coluna1]]*VLOOKUP(Tabela225678910111213[[#This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Row],[Coluna1]]*VLOOKUP(Tabela225678910111213[[#This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Row],[Coluna1]]*VLOOKUP(Tabela225678910111213[[#This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Row],[Coluna1]]*VLOOKUP(Tabela225678910111213[[#This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Row],[Coluna1]]*VLOOKUP(Tabela225678910111213[[#This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Row],[Coluna1]]*VLOOKUP(Tabela225678910111213[[#This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Row],[Coluna1]]*VLOOKUP(Tabela225678910111213[[#This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Row],[Coluna1]]*VLOOKUP(Tabela225678910111213[[#This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Row],[Coluna1]]*VLOOKUP(Tabela225678910111213[[#This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Row],[Coluna1]]*VLOOKUP(Tabela225678910111213[[#This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Row],[Coluna1]]*VLOOKUP(Tabela225678910111213[[#This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Row],[Coluna1]]*VLOOKUP(Tabela225678910111213[[#This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Row],[Coluna1]]*VLOOKUP(Tabela225678910111213[[#This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Row],[Coluna1]]*VLOOKUP(Tabela225678910111213[[#This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Row],[Coluna1]]*VLOOKUP(Tabela225678910111213[[#This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Row],[Coluna1]]*VLOOKUP(Tabela225678910111213[[#This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Row],[Coluna1]]*VLOOKUP(Tabela225678910111213[[#This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Row],[Coluna1]]*VLOOKUP(Tabela225678910111213[[#This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Row],[Coluna1]]*VLOOKUP(Tabela225678910111213[[#This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Row],[Coluna1]]*VLOOKUP(Tabela225678910111213[[#This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Row],[Coluna1]]*VLOOKUP(Tabela225678910111213[[#This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Row],[Coluna1]]*VLOOKUP(Tabela225678910111213[[#This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Row],[Coluna1]]*VLOOKUP(Tabela225678910111213[[#This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Row],[Coluna1]]*VLOOKUP(Tabela225678910111213[[#This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Row],[Coluna1]]*VLOOKUP(Tabela225678910111213[[#This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Row],[Coluna1]]*VLOOKUP(Tabela225678910111213[[#This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Row],[Coluna1]]*VLOOKUP(Tabela225678910111213[[#This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Row],[Coluna1]]*VLOOKUP(Tabela225678910111213[[#This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Row],[Coluna1]]*VLOOKUP(Tabela225678910111213[[#This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Row],[Coluna1]]*VLOOKUP(Tabela225678910111213[[#This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Row],[Coluna1]]*VLOOKUP(Tabela225678910111213[[#This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Row],[Coluna1]]*VLOOKUP(Tabela225678910111213[[#This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Row],[Coluna1]]*VLOOKUP(Tabela225678910111213[[#This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Row],[Coluna1]]*VLOOKUP(Tabela225678910111213[[#This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Row],[Coluna1]]*VLOOKUP(Tabela225678910111213[[#This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Row],[Coluna1]]*VLOOKUP(Tabela225678910111213[[#This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Row],[Coluna1]]*VLOOKUP(Tabela225678910111213[[#This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Row],[Coluna1]]*VLOOKUP(Tabela225678910111213[[#This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Row],[Coluna1]]*VLOOKUP(Tabela225678910111213[[#This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Row],[Coluna1]]*VLOOKUP(Tabela225678910111213[[#This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Row],[Coluna1]]*VLOOKUP(Tabela225678910111213[[#This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Row],[Coluna1]]*VLOOKUP(Tabela225678910111213[[#This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Row],[Coluna1]]*VLOOKUP(Tabela225678910111213[[#This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Row],[Coluna1]]*VLOOKUP(Tabela225678910111213[[#This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Row],[Coluna1]]*VLOOKUP(Tabela225678910111213[[#This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Row],[Coluna1]]*VLOOKUP(Tabela225678910111213[[#This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Row],[Coluna1]]*VLOOKUP(Tabela225678910111213[[#This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Row],[Coluna1]]*VLOOKUP(Tabela225678910111213[[#This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Row],[Coluna1]]*VLOOKUP(Tabela225678910111213[[#This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Row],[Coluna1]]*VLOOKUP(Tabela225678910111213[[#This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Row],[Coluna1]]*VLOOKUP(Tabela225678910111213[[#This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Row],[Coluna1]]*VLOOKUP(Tabela225678910111213[[#This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Row],[Coluna1]]*VLOOKUP(Tabela225678910111213[[#This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Row],[Coluna1]]*VLOOKUP(Tabela225678910111213[[#This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Row],[Coluna1]]*VLOOKUP(Tabela225678910111213[[#This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Row],[Coluna1]]*VLOOKUP(Tabela225678910111213[[#This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Row],[Coluna1]]*VLOOKUP(Tabela225678910111213[[#This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Row],[Coluna1]]*VLOOKUP(Tabela225678910111213[[#This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Row],[Coluna1]]*VLOOKUP(Tabela225678910111213[[#This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Row],[Coluna1]]*VLOOKUP(Tabela225678910111213[[#This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Row],[Coluna1]]*VLOOKUP(Tabela225678910111213[[#This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Row],[Coluna1]]*VLOOKUP(Tabela225678910111213[[#This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Row],[Coluna1]]*VLOOKUP(Tabela225678910111213[[#This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Row],[Coluna1]]*VLOOKUP(Tabela225678910111213[[#This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Row],[Coluna1]]*VLOOKUP(Tabela225678910111213[[#This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Row],[Coluna1]]*VLOOKUP(Tabela225678910111213[[#This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Row],[Coluna1]]*VLOOKUP(Tabela225678910111213[[#This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Row],[Coluna1]]*VLOOKUP(Tabela225678910111213[[#This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Row],[Coluna1]]*VLOOKUP(Tabela225678910111213[[#This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Row],[Coluna1]]*VLOOKUP(Tabela225678910111213[[#This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Row],[Coluna1]]*VLOOKUP(Tabela225678910111213[[#This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Row],[Coluna1]]*VLOOKUP(Tabela225678910111213[[#This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Row],[Coluna1]]*VLOOKUP(Tabela225678910111213[[#This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Row],[Coluna1]]*VLOOKUP(Tabela225678910111213[[#This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Row],[Coluna1]]*VLOOKUP(Tabela225678910111213[[#This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Row],[Coluna1]]*VLOOKUP(Tabela225678910111213[[#This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Row],[Coluna1]]*VLOOKUP(Tabela225678910111213[[#This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Row],[Coluna1]]*VLOOKUP(Tabela225678910111213[[#This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Row],[Coluna1]]*VLOOKUP(Tabela225678910111213[[#This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Row],[Coluna1]]*VLOOKUP(Tabela225678910111213[[#This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Row],[Coluna1]]*VLOOKUP(Tabela225678910111213[[#This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Row],[Coluna1]]*VLOOKUP(Tabela225678910111213[[#This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Row],[Coluna1]]*VLOOKUP(Tabela225678910111213[[#This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Row],[Coluna1]]*VLOOKUP(Tabela225678910111213[[#This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Row],[Coluna1]]*VLOOKUP(Tabela225678910111213[[#This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Row],[Coluna1]]*VLOOKUP(Tabela225678910111213[[#This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Row],[Coluna1]]*VLOOKUP(Tabela225678910111213[[#This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Row],[Coluna1]]*VLOOKUP(Tabela225678910111213[[#This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Row],[Coluna1]]*VLOOKUP(Tabela225678910111213[[#This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Row],[Coluna1]]*VLOOKUP(Tabela225678910111213[[#This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Row],[Coluna1]]*VLOOKUP(Tabela225678910111213[[#This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Row],[Coluna1]]*VLOOKUP(Tabela225678910111213[[#This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Row],[Coluna1]]*VLOOKUP(Tabela225678910111213[[#This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Row],[Coluna1]]*VLOOKUP(Tabela225678910111213[[#This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Row],[Coluna1]]*VLOOKUP(Tabela225678910111213[[#This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Row],[Coluna1]]*VLOOKUP(Tabela225678910111213[[#This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Row],[Coluna1]]*VLOOKUP(Tabela225678910111213[[#This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Row],[Coluna1]]*VLOOKUP(Tabela225678910111213[[#This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Row],[Coluna1]]*VLOOKUP(Tabela225678910111213[[#This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Row],[Coluna1]]*VLOOKUP(Tabela225678910111213[[#This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Row],[Coluna1]]*VLOOKUP(Tabela225678910111213[[#This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Row],[Coluna1]]*VLOOKUP(Tabela225678910111213[[#This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Row],[Coluna1]]*VLOOKUP(Tabela225678910111213[[#This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Row],[Coluna1]]*VLOOKUP(Tabela225678910111213[[#This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Row],[Coluna1]]*VLOOKUP(Tabela225678910111213[[#This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Row],[Coluna1]]*VLOOKUP(Tabela225678910111213[[#This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Row],[Coluna1]]*VLOOKUP(Tabela225678910111213[[#This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Row],[Coluna1]]*VLOOKUP(Tabela225678910111213[[#This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Row],[Coluna1]]*VLOOKUP(Tabela225678910111213[[#This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Row],[Coluna1]]*VLOOKUP(Tabela225678910111213[[#This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Row],[Coluna1]]*VLOOKUP(Tabela225678910111213[[#This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Row],[Coluna1]]*VLOOKUP(Tabela225678910111213[[#This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Row],[Coluna1]]*VLOOKUP(Tabela225678910111213[[#This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Row],[Coluna1]]*VLOOKUP(Tabela225678910111213[[#This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Row],[Coluna1]]*VLOOKUP(Tabela225678910111213[[#This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Row],[Coluna1]]*VLOOKUP(Tabela225678910111213[[#This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Row],[Coluna1]]*VLOOKUP(Tabela225678910111213[[#This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Row],[Coluna1]]*VLOOKUP(Tabela225678910111213[[#This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Row],[Coluna1]]*VLOOKUP(Tabela225678910111213[[#This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Row],[Coluna1]]*VLOOKUP(Tabela225678910111213[[#This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Row],[Coluna1]]*VLOOKUP(Tabela225678910111213[[#This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Row],[Coluna1]]*VLOOKUP(Tabela225678910111213[[#This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Row],[Coluna1]]*VLOOKUP(Tabela225678910111213[[#This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Row],[Coluna1]]*VLOOKUP(Tabela225678910111213[[#This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Row],[Coluna1]]*VLOOKUP(Tabela225678910111213[[#This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Row],[Coluna1]]*VLOOKUP(Tabela225678910111213[[#This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Row],[Coluna1]]*VLOOKUP(Tabela225678910111213[[#This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Row],[Coluna1]]*VLOOKUP(Tabela225678910111213[[#This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Row],[Coluna1]]*VLOOKUP(Tabela225678910111213[[#This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Row],[Coluna1]]*VLOOKUP(Tabela225678910111213[[#This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1710.5237254658384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73</v>
      </c>
      <c r="E6" s="2">
        <f>Tabela22567891011121314[[#This Row],[PRODUZIDAS]]*VLOOKUP(Tabela22567891011121314[[#This Row],[SKU]],Tabela24[#All],13,0)</f>
        <v>89.504347826086956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>
        <v>161</v>
      </c>
      <c r="E10" s="2">
        <f>Tabela22567891011121314[[#This Row],[PRODUZIDAS]]*VLOOKUP(Tabela22567891011121314[[#This Row],[SKU]],Tabela24[#All],13,0)</f>
        <v>197.4</v>
      </c>
    </row>
    <row r="11" spans="2:9" x14ac:dyDescent="0.25">
      <c r="B11" s="3" t="s">
        <v>12</v>
      </c>
      <c r="C11" s="3" t="s">
        <v>13</v>
      </c>
      <c r="D11" s="1">
        <v>87</v>
      </c>
      <c r="E11" s="2">
        <f>Tabela22567891011121314[[#This Row],[PRODUZIDAS]]*VLOOKUP(Tabela22567891011121314[[#This Row],[SKU]],Tabela24[#All],13,0)</f>
        <v>106.66956521739131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>
        <v>411</v>
      </c>
      <c r="E19" s="2">
        <f>Tabela22567891011121314[[#This Row],[PRODUZIDAS]]*VLOOKUP(Tabela22567891011121314[[#This Row],[SKU]],Tabela24[#All],13,0)</f>
        <v>503.92173913043479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>
        <v>289</v>
      </c>
      <c r="E22" s="2">
        <f>Tabela22567891011121314[[#This Row],[PRODUZIDAS]]*VLOOKUP(Tabela22567891011121314[[#This Row],[SKU]],Tabela24[#All],13,0)</f>
        <v>354.33913043478259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>
        <v>78</v>
      </c>
      <c r="E109" s="2">
        <f>Tabela22567891011121314[[#This Row],[PRODUZIDAS]]*VLOOKUP(Tabela22567891011121314[[#This Row],[SKU]],Tabela24[#All],13,0)</f>
        <v>90.417599999999979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>
        <v>3</v>
      </c>
      <c r="E123" s="2">
        <f>Tabela22567891011121314[[#This Row],[PRODUZIDAS]]*VLOOKUP(Tabela22567891011121314[[#This Row],[SKU]],Tabela24[#All],13,0)</f>
        <v>3.4784999999999995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1</v>
      </c>
      <c r="E126" s="2">
        <f>Tabela22567891011121314[[#This Row],[PRODUZIDAS]]*VLOOKUP(Tabela22567891011121314[[#This Row],[SKU]],Tabela24[#All],13,0)</f>
        <v>1.1594999999999998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55</v>
      </c>
      <c r="E132" s="2">
        <f>Tabela22567891011121314[[#This Row],[PRODUZIDAS]]*VLOOKUP(Tabela22567891011121314[[#This Row],[SKU]],Tabela24[#All],13,0)</f>
        <v>63.772499999999987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>
        <v>53</v>
      </c>
      <c r="E196" s="2">
        <f>Tabela22567891011121314[[#This Row],[PRODUZIDAS]]*VLOOKUP(Tabela22567891011121314[[#This Row],[SKU]],Tabela24[#All],13,0)</f>
        <v>61.437599999999989</v>
      </c>
    </row>
    <row r="197" spans="2:5" x14ac:dyDescent="0.25">
      <c r="B197" s="3" t="s">
        <v>384</v>
      </c>
      <c r="C197" s="3" t="s">
        <v>385</v>
      </c>
      <c r="D197" s="1">
        <v>112</v>
      </c>
      <c r="E197" s="2">
        <f>Tabela22567891011121314[[#This Row],[PRODUZIDAS]]*VLOOKUP(Tabela22567891011121314[[#This Row],[SKU]],Tabela24[#All],13,0)</f>
        <v>129.83039999999997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>
        <v>3</v>
      </c>
      <c r="E201" s="2">
        <f>Tabela22567891011121314[[#This Row],[PRODUZIDAS]]*VLOOKUP(Tabela22567891011121314[[#This Row],[SKU]],Tabela24[#All],13,0)</f>
        <v>3.4775999999999994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>
        <v>14</v>
      </c>
      <c r="E214" s="2">
        <f>Tabela22567891011121314[[#This Row],[PRODUZIDAS]]*VLOOKUP(Tabela22567891011121314[[#This Row],[SKU]],Tabela24[#All],13,0)</f>
        <v>16.232999999999997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>
        <v>6</v>
      </c>
      <c r="E216" s="2">
        <f>Tabela22567891011121314[[#This Row],[PRODUZIDAS]]*VLOOKUP(Tabela22567891011121314[[#This Row],[SKU]],Tabela24[#All],13,0)</f>
        <v>6.956999999999999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>
        <v>1</v>
      </c>
      <c r="E227" s="2">
        <f>Tabela22567891011121314[[#This Row],[PRODUZIDAS]]*VLOOKUP(Tabela22567891011121314[[#This Row],[SKU]],Tabela24[#All],13,0)</f>
        <v>1.1597142857142857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>
        <v>5</v>
      </c>
      <c r="E443" s="2">
        <f>Tabela22567891011121314[[#This Row],[PRODUZIDAS]]*VLOOKUP(Tabela22567891011121314[[#This Row],[SKU]],Tabela24[#All],13,0)</f>
        <v>4.2570000000000006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>
        <v>63</v>
      </c>
      <c r="E557" s="2">
        <f>Tabela22567891011121314[[#This Row],[PRODUZIDAS]]*VLOOKUP(Tabela22567891011121314[[#This Row],[SKU]],Tabela24[#All],13,0)</f>
        <v>73.029599999999988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1</v>
      </c>
      <c r="E569" s="2">
        <f>Tabela22567891011121314[[#This Row],[PRODUZIDAS]]*VLOOKUP(Tabela22567891011121314[[#This Row],[SKU]],Tabela24[#All],13,0)</f>
        <v>1.1594999999999998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2</v>
      </c>
      <c r="E593" s="2">
        <f>Tabela22567891011121314[[#This Row],[PRODUZIDAS]]*VLOOKUP(Tabela22567891011121314[[#This Row],[SKU]],Tabela24[#All],13,0)</f>
        <v>2.3194285714285714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380.11638343685308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73</v>
      </c>
      <c r="E6" s="2">
        <f>Tabela2256789101112131415[[#This Row],[PRODUZIDAS]]*VLOOKUP(Tabela2256789101112131415[[#This Row],[SKU]],Tabela24[#All],14,0)</f>
        <v>19.889855072463767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>
        <v>161</v>
      </c>
      <c r="E10" s="2">
        <f>Tabela2256789101112131415[[#This Row],[PRODUZIDAS]]*VLOOKUP(Tabela2256789101112131415[[#This Row],[SKU]],Tabela24[#All],14,0)</f>
        <v>43.866666666666667</v>
      </c>
    </row>
    <row r="11" spans="2:9" x14ac:dyDescent="0.25">
      <c r="B11" s="3" t="s">
        <v>12</v>
      </c>
      <c r="C11" s="3" t="s">
        <v>13</v>
      </c>
      <c r="D11" s="1">
        <v>87</v>
      </c>
      <c r="E11" s="2">
        <f>Tabela2256789101112131415[[#This Row],[PRODUZIDAS]]*VLOOKUP(Tabela2256789101112131415[[#This Row],[SKU]],Tabela24[#All],14,0)</f>
        <v>23.704347826086956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>
        <v>411</v>
      </c>
      <c r="E19" s="2">
        <f>Tabela2256789101112131415[[#This Row],[PRODUZIDAS]]*VLOOKUP(Tabela2256789101112131415[[#This Row],[SKU]],Tabela24[#All],14,0)</f>
        <v>111.98260869565217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>
        <v>289</v>
      </c>
      <c r="E22" s="2">
        <f>Tabela2256789101112131415[[#This Row],[PRODUZIDAS]]*VLOOKUP(Tabela2256789101112131415[[#This Row],[SKU]],Tabela24[#All],14,0)</f>
        <v>78.742028985507247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>
        <v>78</v>
      </c>
      <c r="E109" s="2">
        <f>Tabela2256789101112131415[[#This Row],[PRODUZIDAS]]*VLOOKUP(Tabela2256789101112131415[[#This Row],[SKU]],Tabela24[#All],14,0)</f>
        <v>20.0928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>
        <v>3</v>
      </c>
      <c r="E123" s="2">
        <f>Tabela2256789101112131415[[#This Row],[PRODUZIDAS]]*VLOOKUP(Tabela2256789101112131415[[#This Row],[SKU]],Tabela24[#All],14,0)</f>
        <v>0.77299999999999991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1</v>
      </c>
      <c r="E126" s="2">
        <f>Tabela2256789101112131415[[#This Row],[PRODUZIDAS]]*VLOOKUP(Tabela2256789101112131415[[#This Row],[SKU]],Tabela24[#All],14,0)</f>
        <v>0.25766666666666665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55</v>
      </c>
      <c r="E132" s="2">
        <f>Tabela2256789101112131415[[#This Row],[PRODUZIDAS]]*VLOOKUP(Tabela2256789101112131415[[#This Row],[SKU]],Tabela24[#All],14,0)</f>
        <v>14.171666666666667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>
        <v>53</v>
      </c>
      <c r="E196" s="2">
        <f>Tabela2256789101112131415[[#This Row],[PRODUZIDAS]]*VLOOKUP(Tabela2256789101112131415[[#This Row],[SKU]],Tabela24[#All],14,0)</f>
        <v>13.652799999999999</v>
      </c>
    </row>
    <row r="197" spans="2:5" x14ac:dyDescent="0.25">
      <c r="B197" s="3" t="s">
        <v>384</v>
      </c>
      <c r="C197" s="3" t="s">
        <v>385</v>
      </c>
      <c r="D197" s="1">
        <v>112</v>
      </c>
      <c r="E197" s="2">
        <f>Tabela2256789101112131415[[#This Row],[PRODUZIDAS]]*VLOOKUP(Tabela2256789101112131415[[#This Row],[SKU]],Tabela24[#All],14,0)</f>
        <v>28.851199999999999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>
        <v>3</v>
      </c>
      <c r="E201" s="2">
        <f>Tabela2256789101112131415[[#This Row],[PRODUZIDAS]]*VLOOKUP(Tabela2256789101112131415[[#This Row],[SKU]],Tabela24[#All],14,0)</f>
        <v>0.77279999999999993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>
        <v>14</v>
      </c>
      <c r="E214" s="2">
        <f>Tabela2256789101112131415[[#This Row],[PRODUZIDAS]]*VLOOKUP(Tabela2256789101112131415[[#This Row],[SKU]],Tabela24[#All],14,0)</f>
        <v>3.6073333333333331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>
        <v>6</v>
      </c>
      <c r="E216" s="2">
        <f>Tabela2256789101112131415[[#This Row],[PRODUZIDAS]]*VLOOKUP(Tabela2256789101112131415[[#This Row],[SKU]],Tabela24[#All],14,0)</f>
        <v>1.5459999999999998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>
        <v>1</v>
      </c>
      <c r="E227" s="2">
        <f>Tabela2256789101112131415[[#This Row],[PRODUZIDAS]]*VLOOKUP(Tabela2256789101112131415[[#This Row],[SKU]],Tabela24[#All],14,0)</f>
        <v>0.25771428571428573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>
        <v>5</v>
      </c>
      <c r="E443" s="2">
        <f>Tabela2256789101112131415[[#This Row],[PRODUZIDAS]]*VLOOKUP(Tabela2256789101112131415[[#This Row],[SKU]],Tabela24[#All],14,0)</f>
        <v>0.94600000000000029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>
        <v>63</v>
      </c>
      <c r="E557" s="2">
        <f>Tabela2256789101112131415[[#This Row],[PRODUZIDAS]]*VLOOKUP(Tabela2256789101112131415[[#This Row],[SKU]],Tabela24[#All],14,0)</f>
        <v>16.2288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1</v>
      </c>
      <c r="E569" s="2">
        <f>Tabela2256789101112131415[[#This Row],[PRODUZIDAS]]*VLOOKUP(Tabela2256789101112131415[[#This Row],[SKU]],Tabela24[#All],14,0)</f>
        <v>0.25766666666666665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2</v>
      </c>
      <c r="E593" s="2">
        <f>Tabela2256789101112131415[[#This Row],[PRODUZIDAS]]*VLOOKUP(Tabela2256789101112131415[[#This Row],[SKU]],Tabela24[#All],14,0)</f>
        <v>0.51542857142857146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2025-07-01T17:05:57Z</dcterms:modified>
</cp:coreProperties>
</file>