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"/>
    </mc:Choice>
  </mc:AlternateContent>
  <xr:revisionPtr revIDLastSave="0" documentId="13_ncr:1_{974DA4D7-A8B2-48AC-AED9-B67703F97F50}" xr6:coauthVersionLast="45" xr6:coauthVersionMax="45" xr10:uidLastSave="{00000000-0000-0000-0000-000000000000}"/>
  <bookViews>
    <workbookView xWindow="-120" yWindow="-120" windowWidth="20730" windowHeight="11160" activeTab="1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5" l="1"/>
  <c r="M6" i="5"/>
  <c r="M7" i="5"/>
  <c r="M8" i="4"/>
  <c r="M7" i="4"/>
  <c r="M21" i="3"/>
  <c r="M20" i="3"/>
  <c r="M19" i="3"/>
  <c r="M17" i="3"/>
  <c r="P6" i="3"/>
  <c r="P5" i="3"/>
  <c r="P7" i="3"/>
  <c r="M5" i="3"/>
  <c r="K12" i="2"/>
  <c r="K11" i="2"/>
  <c r="J9" i="1"/>
  <c r="J5" i="1"/>
</calcChain>
</file>

<file path=xl/sharedStrings.xml><?xml version="1.0" encoding="utf-8"?>
<sst xmlns="http://schemas.openxmlformats.org/spreadsheetml/2006/main" count="67" uniqueCount="44">
  <si>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</si>
  <si>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</si>
  <si>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</si>
  <si>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</si>
  <si>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</si>
  <si>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</si>
  <si>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</si>
  <si>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</si>
  <si>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</si>
  <si>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</si>
  <si>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</si>
  <si>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</si>
  <si>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ϕ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</si>
  <si>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</si>
  <si>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</si>
  <si>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</si>
  <si>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</si>
  <si>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</si>
  <si>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</si>
  <si>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</si>
  <si>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</si>
  <si>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</si>
  <si>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</si>
  <si>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</si>
  <si>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1 = Referencia com o centro</t>
  </si>
  <si>
    <t>2 = Referencia com a haste</t>
  </si>
  <si>
    <t>d [mm]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</si>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</sst>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8.png"/><Relationship Id="rId1" Type="http://schemas.openxmlformats.org/officeDocument/2006/relationships/image" Target="../media/image15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12</xdr:col>
      <xdr:colOff>316602</xdr:colOff>
      <xdr:row>47</xdr:row>
      <xdr:rowOff>86461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2118DED-41C3-441E-910C-A4D4F36B2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91100"/>
          <a:ext cx="7631802" cy="44679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276225</xdr:colOff>
      <xdr:row>25</xdr:row>
      <xdr:rowOff>156541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C54A45-20F7-445A-9E04-C60D33FF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5762625" cy="4728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457408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305258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7</xdr:col>
      <xdr:colOff>393536</xdr:colOff>
      <xdr:row>12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B9C0517-232C-42D3-B5EF-14240110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4660736" cy="2181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22</xdr:row>
      <xdr:rowOff>100632</xdr:rowOff>
    </xdr:from>
    <xdr:to>
      <xdr:col>3</xdr:col>
      <xdr:colOff>485775</xdr:colOff>
      <xdr:row>24</xdr:row>
      <xdr:rowOff>106057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14BBC10-C45E-4AAE-BEF8-07A3787FB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6764" y="4710732"/>
          <a:ext cx="697811" cy="38642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21</xdr:row>
      <xdr:rowOff>21872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35537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[m]</a:t>
          </a: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27024</xdr:rowOff>
    </xdr:from>
    <xdr:to>
      <xdr:col>5</xdr:col>
      <xdr:colOff>2071</xdr:colOff>
      <xdr:row>16</xdr:row>
      <xdr:rowOff>158464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1376295-5235-4E51-965A-A8CBC6EBA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51124"/>
          <a:ext cx="3050071" cy="12744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 editAs="oneCell">
    <xdr:from>
      <xdr:col>5</xdr:col>
      <xdr:colOff>91939</xdr:colOff>
      <xdr:row>2</xdr:row>
      <xdr:rowOff>9525</xdr:rowOff>
    </xdr:from>
    <xdr:to>
      <xdr:col>10</xdr:col>
      <xdr:colOff>94010</xdr:colOff>
      <xdr:row>9</xdr:row>
      <xdr:rowOff>47625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B1D1B317-9DDD-4558-AC23-C87025CEE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39939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10</xdr:row>
      <xdr:rowOff>95250</xdr:rowOff>
    </xdr:from>
    <xdr:to>
      <xdr:col>12</xdr:col>
      <xdr:colOff>228187</xdr:colOff>
      <xdr:row>15</xdr:row>
      <xdr:rowOff>77108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5" y="2419350"/>
          <a:ext cx="4933537" cy="9343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[m]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6</xdr:col>
      <xdr:colOff>254277</xdr:colOff>
      <xdr:row>14</xdr:row>
      <xdr:rowOff>37743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4E2149-B6B8-4AD2-87F5-AAB3624E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"/>
          <a:ext cx="3911877" cy="232374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12</xdr:col>
      <xdr:colOff>523875</xdr:colOff>
      <xdr:row>12</xdr:row>
      <xdr:rowOff>180975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2133600"/>
          <a:ext cx="3981450" cy="7524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57150</xdr:rowOff>
    </xdr:from>
    <xdr:to>
      <xdr:col>10</xdr:col>
      <xdr:colOff>390525</xdr:colOff>
      <xdr:row>19</xdr:row>
      <xdr:rowOff>82326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113510A-61B3-4447-821C-C790734F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657225"/>
          <a:ext cx="6400800" cy="3454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"/>
  <sheetViews>
    <sheetView workbookViewId="0">
      <selection activeCell="Q47" sqref="Q47"/>
    </sheetView>
  </sheetViews>
  <sheetFormatPr defaultRowHeight="15"/>
  <sheetData>
    <row r="2" spans="1:1" ht="48">
      <c r="A2" s="1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tabSelected="1" workbookViewId="0">
      <selection activeCell="A2" sqref="A2"/>
    </sheetView>
  </sheetViews>
  <sheetFormatPr defaultRowHeight="15"/>
  <sheetData>
    <row r="1" spans="1:1" ht="48">
      <c r="A1" s="1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topLeftCell="A2" workbookViewId="0">
      <selection activeCell="I11" activeCellId="1" sqref="I4:J7 I11:J13"/>
    </sheetView>
  </sheetViews>
  <sheetFormatPr defaultRowHeight="15"/>
  <cols>
    <col min="9" max="10" width="10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8</v>
      </c>
    </row>
    <row r="13" spans="2:10">
      <c r="I13" s="3"/>
      <c r="J13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N12"/>
  <sheetViews>
    <sheetView workbookViewId="0">
      <selection activeCell="O20" sqref="O20"/>
    </sheetView>
  </sheetViews>
  <sheetFormatPr defaultRowHeight="15"/>
  <cols>
    <col min="10" max="10" width="13.85546875" bestFit="1" customWidth="1"/>
  </cols>
  <sheetData>
    <row r="1" spans="1:14" ht="48">
      <c r="A1" s="1" t="s">
        <v>33</v>
      </c>
    </row>
    <row r="3" spans="1:14">
      <c r="J3" s="2" t="s">
        <v>6</v>
      </c>
      <c r="K3" s="7"/>
      <c r="M3" s="6" t="s">
        <v>9</v>
      </c>
      <c r="N3" s="7"/>
    </row>
    <row r="4" spans="1:14">
      <c r="J4" s="2" t="s">
        <v>2</v>
      </c>
      <c r="K4" s="4">
        <v>20</v>
      </c>
      <c r="M4" s="4"/>
      <c r="N4" s="2" t="s">
        <v>8</v>
      </c>
    </row>
    <row r="5" spans="1:14">
      <c r="J5" s="2" t="s">
        <v>13</v>
      </c>
      <c r="K5" s="4">
        <v>80</v>
      </c>
      <c r="M5" s="3"/>
      <c r="N5" s="2" t="s">
        <v>7</v>
      </c>
    </row>
    <row r="6" spans="1:14">
      <c r="J6" s="2" t="s">
        <v>14</v>
      </c>
      <c r="K6" s="4">
        <v>25</v>
      </c>
    </row>
    <row r="7" spans="1:14">
      <c r="J7" s="2" t="s">
        <v>15</v>
      </c>
      <c r="K7" s="4">
        <v>6</v>
      </c>
    </row>
    <row r="8" spans="1:14">
      <c r="J8" s="2" t="s">
        <v>10</v>
      </c>
      <c r="K8" s="4">
        <v>0.28199999999999997</v>
      </c>
    </row>
    <row r="9" spans="1:14">
      <c r="J9" s="6" t="s">
        <v>11</v>
      </c>
      <c r="K9" s="4">
        <v>0.28100000000000003</v>
      </c>
    </row>
    <row r="10" spans="1:14">
      <c r="J10" s="6" t="s">
        <v>16</v>
      </c>
      <c r="K10" s="4">
        <v>15</v>
      </c>
    </row>
    <row r="11" spans="1:14">
      <c r="J11" s="2" t="s">
        <v>17</v>
      </c>
      <c r="K11" s="3">
        <f>(K4/(K8*(K6*10^-3)*(K7*10^-3)^2))/(1*10^6)</f>
        <v>78.802206461780926</v>
      </c>
    </row>
    <row r="12" spans="1:14">
      <c r="J12" s="2" t="s">
        <v>12</v>
      </c>
      <c r="K12" s="3">
        <f>(((K4*(K10*10^-3))/(K9*(K6*10^-3)*((K7*10^-3)^3)*(K5*10^9)))*180)/PI()</f>
        <v>0.14159692445898159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1"/>
  <sheetViews>
    <sheetView topLeftCell="A5" workbookViewId="0">
      <selection activeCell="R4" sqref="R4:S6"/>
    </sheetView>
  </sheetViews>
  <sheetFormatPr defaultRowHeight="15"/>
  <cols>
    <col min="12" max="12" width="11.5703125" customWidth="1"/>
    <col min="13" max="13" width="12" bestFit="1" customWidth="1"/>
    <col min="15" max="15" width="10.140625" bestFit="1" customWidth="1"/>
  </cols>
  <sheetData>
    <row r="1" spans="1:19" ht="48">
      <c r="A1" s="1" t="s">
        <v>18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19</v>
      </c>
      <c r="M5" s="3">
        <f>M6/M7</f>
        <v>205.12820512820511</v>
      </c>
      <c r="O5" s="2" t="s">
        <v>19</v>
      </c>
      <c r="P5" s="4">
        <f>M5</f>
        <v>205.12820512820511</v>
      </c>
      <c r="R5" s="4"/>
      <c r="S5" s="2" t="s">
        <v>8</v>
      </c>
    </row>
    <row r="6" spans="1:19">
      <c r="L6" s="2" t="s">
        <v>20</v>
      </c>
      <c r="M6" s="4">
        <v>20</v>
      </c>
      <c r="O6" s="2" t="s">
        <v>21</v>
      </c>
      <c r="P6" s="3">
        <f>P5*P7</f>
        <v>16.410256410256409</v>
      </c>
      <c r="R6" s="3"/>
      <c r="S6" s="2" t="s">
        <v>7</v>
      </c>
    </row>
    <row r="7" spans="1:19">
      <c r="L7" s="2" t="s">
        <v>22</v>
      </c>
      <c r="M7" s="4">
        <v>9.7500000000000003E-2</v>
      </c>
      <c r="O7" s="2" t="s">
        <v>23</v>
      </c>
      <c r="P7" s="4">
        <f>0.08</f>
        <v>0.08</v>
      </c>
    </row>
    <row r="9" spans="1:19">
      <c r="L9" s="5" t="s">
        <v>24</v>
      </c>
      <c r="O9" s="5" t="s">
        <v>25</v>
      </c>
    </row>
    <row r="15" spans="1:19">
      <c r="L15" s="2" t="s">
        <v>6</v>
      </c>
      <c r="M15" s="7"/>
    </row>
    <row r="16" spans="1:19">
      <c r="L16" s="2" t="s">
        <v>26</v>
      </c>
      <c r="M16" s="4">
        <v>20</v>
      </c>
    </row>
    <row r="17" spans="12:13">
      <c r="L17" s="2" t="s">
        <v>27</v>
      </c>
      <c r="M17" s="3">
        <f>(PI()*(M16*10^-3)^4)/64</f>
        <v>7.8539816339744827E-9</v>
      </c>
    </row>
    <row r="18" spans="12:13">
      <c r="L18" s="2" t="s">
        <v>31</v>
      </c>
      <c r="M18" s="4">
        <v>10</v>
      </c>
    </row>
    <row r="19" spans="12:13">
      <c r="L19" s="6" t="s">
        <v>28</v>
      </c>
      <c r="M19" s="3">
        <f>M17/(M18*10^-3)</f>
        <v>7.8539816339744823E-7</v>
      </c>
    </row>
    <row r="20" spans="12:13">
      <c r="L20" s="2" t="s">
        <v>29</v>
      </c>
      <c r="M20" s="4">
        <f>P6</f>
        <v>16.410256410256409</v>
      </c>
    </row>
    <row r="21" spans="12:13">
      <c r="L21" s="2" t="s">
        <v>30</v>
      </c>
      <c r="M21" s="3">
        <f>(M20/M19)/10^6</f>
        <v>20.894187400782158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8"/>
  <sheetViews>
    <sheetView workbookViewId="0">
      <selection activeCell="O3" sqref="O3:P5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32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26</v>
      </c>
      <c r="M4" s="4">
        <v>35</v>
      </c>
      <c r="O4" s="4"/>
      <c r="P4" s="2" t="s">
        <v>8</v>
      </c>
    </row>
    <row r="5" spans="1:16">
      <c r="L5" s="2" t="s">
        <v>31</v>
      </c>
      <c r="M5" s="4">
        <v>17.5</v>
      </c>
      <c r="O5" s="3"/>
      <c r="P5" s="2" t="s">
        <v>7</v>
      </c>
    </row>
    <row r="6" spans="1:16">
      <c r="L6" s="2" t="s">
        <v>2</v>
      </c>
      <c r="M6" s="4">
        <v>20</v>
      </c>
    </row>
    <row r="7" spans="1:16">
      <c r="L7" s="6" t="s">
        <v>34</v>
      </c>
      <c r="M7" s="3">
        <f>0.5*PI()*(M5*10^-3)^4</f>
        <v>1.4732351486853701E-7</v>
      </c>
    </row>
    <row r="8" spans="1:16">
      <c r="L8" s="2" t="s">
        <v>35</v>
      </c>
      <c r="M8" s="3">
        <f>((M6*(M5*10^-3))/M7)/10^6</f>
        <v>2.3757239318673586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7"/>
  <sheetViews>
    <sheetView workbookViewId="0">
      <selection activeCell="P15" sqref="P15"/>
    </sheetView>
  </sheetViews>
  <sheetFormatPr defaultRowHeight="15"/>
  <cols>
    <col min="12" max="12" width="15.28515625" customWidth="1"/>
  </cols>
  <sheetData>
    <row r="1" spans="1:16" ht="48">
      <c r="A1" s="1" t="s">
        <v>36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37</v>
      </c>
      <c r="M4" s="4">
        <v>500</v>
      </c>
      <c r="O4" s="4"/>
      <c r="P4" s="2" t="s">
        <v>8</v>
      </c>
    </row>
    <row r="5" spans="1:16">
      <c r="L5" s="2" t="s">
        <v>38</v>
      </c>
      <c r="M5" s="8">
        <f>(1-('Torção no cilindro da chave'!M8/'Margem de segurança'!M4))</f>
        <v>0.99524855213626529</v>
      </c>
      <c r="O5" s="3"/>
      <c r="P5" s="2" t="s">
        <v>7</v>
      </c>
    </row>
    <row r="6" spans="1:16">
      <c r="L6" s="2" t="s">
        <v>39</v>
      </c>
      <c r="M6" s="8">
        <f>(1-('Tensão na haste'!M21/'Margem de segurança'!M4))</f>
        <v>0.95821162519843572</v>
      </c>
    </row>
    <row r="7" spans="1:16">
      <c r="L7" s="6" t="s">
        <v>40</v>
      </c>
      <c r="M7" s="8">
        <f>1-('Torção no dente'!K11/'Margem de segurança'!M4)</f>
        <v>0.84239558707643813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workbookViewId="0">
      <selection activeCell="O11" sqref="O11"/>
    </sheetView>
  </sheetViews>
  <sheetFormatPr defaultRowHeight="15"/>
  <sheetData>
    <row r="1" spans="1:1" ht="47.25">
      <c r="A1" s="9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2020-06-09T17:13:14Z</dcterms:modified>
</cp:coreProperties>
</file>