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o" sheetId="1" r:id="rId4"/>
    <sheet state="visible" name="Precificação" sheetId="2" r:id="rId5"/>
  </sheets>
  <definedNames/>
  <calcPr/>
</workbook>
</file>

<file path=xl/sharedStrings.xml><?xml version="1.0" encoding="utf-8"?>
<sst xmlns="http://schemas.openxmlformats.org/spreadsheetml/2006/main" count="237" uniqueCount="94">
  <si>
    <t>SIMULAÇÃO DE PREÇOS</t>
  </si>
  <si>
    <t>Resumo Tamanhos</t>
  </si>
  <si>
    <t>Média Total</t>
  </si>
  <si>
    <t>Orçamento Total</t>
  </si>
  <si>
    <t>Orçamento (M e G)</t>
  </si>
  <si>
    <t>Tamanho G</t>
  </si>
  <si>
    <t>Valor de venda R$:</t>
  </si>
  <si>
    <t>Valor de Venda R$:</t>
  </si>
  <si>
    <t>Lucro:</t>
  </si>
  <si>
    <t>%</t>
  </si>
  <si>
    <t>R$</t>
  </si>
  <si>
    <t>Quantodade Produzida</t>
  </si>
  <si>
    <t>Custo:</t>
  </si>
  <si>
    <t>Desperdicio</t>
  </si>
  <si>
    <t>Valor total:</t>
  </si>
  <si>
    <t>Média (M e G)</t>
  </si>
  <si>
    <t>Custo total:</t>
  </si>
  <si>
    <t>Tamanho M</t>
  </si>
  <si>
    <t>Lucro total:</t>
  </si>
  <si>
    <t>Valor do desperdicio:</t>
  </si>
  <si>
    <t>Lucro liquido:</t>
  </si>
  <si>
    <t>Tamanho P</t>
  </si>
  <si>
    <r>
      <rPr>
        <rFont val="Calibri"/>
        <b/>
        <color theme="1"/>
      </rPr>
      <t>Modelo:</t>
    </r>
    <r>
      <rPr>
        <rFont val="Calibri"/>
        <color theme="1"/>
      </rPr>
      <t xml:space="preserve"> </t>
    </r>
  </si>
  <si>
    <t>Babylook recort abaixo do braço</t>
  </si>
  <si>
    <t>Categoria</t>
  </si>
  <si>
    <t>Custo total (R$)</t>
  </si>
  <si>
    <t>Planejamento</t>
  </si>
  <si>
    <t>Valor kg</t>
  </si>
  <si>
    <t>Camisa</t>
  </si>
  <si>
    <t>Corte_Tecido</t>
  </si>
  <si>
    <t xml:space="preserve">Tecido: </t>
  </si>
  <si>
    <t>Piquet</t>
  </si>
  <si>
    <t>Aviamentos</t>
  </si>
  <si>
    <t>Wilson Dry</t>
  </si>
  <si>
    <t>Vies</t>
  </si>
  <si>
    <r>
      <rPr>
        <rFont val="Calibri"/>
        <b/>
        <color theme="1"/>
      </rPr>
      <t>Modelo:</t>
    </r>
    <r>
      <rPr>
        <rFont val="Calibri"/>
        <color theme="1"/>
      </rPr>
      <t xml:space="preserve"> </t>
    </r>
  </si>
  <si>
    <t>California</t>
  </si>
  <si>
    <t>Costura</t>
  </si>
  <si>
    <t>Finalizacao</t>
  </si>
  <si>
    <t>Gasolina</t>
  </si>
  <si>
    <t>Aplique</t>
  </si>
  <si>
    <t>Valor total R$</t>
  </si>
  <si>
    <t>TAMANHO G</t>
  </si>
  <si>
    <t>Etapa: Planejamento</t>
  </si>
  <si>
    <t>TOTAL</t>
  </si>
  <si>
    <t>Etapa: Corte_Tecido</t>
  </si>
  <si>
    <t>TAMANHO</t>
  </si>
  <si>
    <t>P</t>
  </si>
  <si>
    <t>M</t>
  </si>
  <si>
    <t>G</t>
  </si>
  <si>
    <t>Etapa: Aviamentos</t>
  </si>
  <si>
    <t>Etapa: Vies</t>
  </si>
  <si>
    <t>Etapa: Costura</t>
  </si>
  <si>
    <t>Etapa: Finalizacao</t>
  </si>
  <si>
    <t>Etapa: Outros</t>
  </si>
  <si>
    <t>Valor de venda (R$)</t>
  </si>
  <si>
    <t>Custo (R$)</t>
  </si>
  <si>
    <t>Lucro (%)</t>
  </si>
  <si>
    <t>Custo Total (R$)</t>
  </si>
  <si>
    <t>Item</t>
  </si>
  <si>
    <t>Unidade</t>
  </si>
  <si>
    <t>Quantidade por Camisa</t>
  </si>
  <si>
    <t>Preço Unitário (R$)</t>
  </si>
  <si>
    <t>Desperdício (%)</t>
  </si>
  <si>
    <t>Criação</t>
  </si>
  <si>
    <t>Linha</t>
  </si>
  <si>
    <t>Unidade (metro ou carretel)</t>
  </si>
  <si>
    <t>Vieis</t>
  </si>
  <si>
    <t>Kg</t>
  </si>
  <si>
    <t>Mão de obra (Costureira)</t>
  </si>
  <si>
    <t>peça</t>
  </si>
  <si>
    <t>Desperdício</t>
  </si>
  <si>
    <t>litro</t>
  </si>
  <si>
    <t>Tecido</t>
  </si>
  <si>
    <t>kg</t>
  </si>
  <si>
    <t>Botões</t>
  </si>
  <si>
    <t>Vieis 2</t>
  </si>
  <si>
    <t>Maquina Reta</t>
  </si>
  <si>
    <t>unidade</t>
  </si>
  <si>
    <t>Dobra e Ponta de Linha</t>
  </si>
  <si>
    <t>Manutenção</t>
  </si>
  <si>
    <t>Corte</t>
  </si>
  <si>
    <t>Peça</t>
  </si>
  <si>
    <t>Ribana</t>
  </si>
  <si>
    <t>Travete</t>
  </si>
  <si>
    <t>Colocar Rabo de rato</t>
  </si>
  <si>
    <t>Rabo de Rato</t>
  </si>
  <si>
    <t>Unidade (Centimetro)</t>
  </si>
  <si>
    <t>Linha e conferencia</t>
  </si>
  <si>
    <t>Ponteira</t>
  </si>
  <si>
    <t>Outros</t>
  </si>
  <si>
    <t>GG</t>
  </si>
  <si>
    <t>TAMANHO M</t>
  </si>
  <si>
    <t>TAMANHO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</si>
</sst>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R$-416]\ * #,##0.00_-;\-[$R$-416]\ * #,##0.00_-;_-[$R$-416]\ * &quot;-&quot;??_-;_-@"/>
    <numFmt numFmtId="165" formatCode="[$R$ -416]#,##0.00"/>
  </numFmts>
  <fonts count="22">
    <font>
      <sz val="11.0"/>
      <color theme="1"/>
      <name val="Calibri"/>
      <scheme val="minor"/>
    </font>
    <font>
      <b/>
      <sz val="18.0"/>
      <color theme="1"/>
      <name val="Calibri"/>
    </font>
    <font/>
    <font>
      <b/>
      <sz val="18.0"/>
      <color theme="1"/>
      <name val="Calibri"/>
      <scheme val="minor"/>
    </font>
    <font>
      <b/>
      <sz val="18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  <scheme val="minor"/>
    </font>
    <font>
      <b/>
      <sz val="14.0"/>
      <color theme="1"/>
      <name val="Calibri"/>
      <scheme val="minor"/>
    </font>
    <font>
      <b/>
      <sz val="12.0"/>
      <color theme="1"/>
      <name val="Calibri"/>
    </font>
    <font>
      <b/>
      <sz val="12.0"/>
      <color rgb="FFFF0000"/>
      <name val="Calibri"/>
    </font>
    <font>
      <b/>
      <sz val="12.0"/>
      <color rgb="FFFF0000"/>
      <name val="Calibri"/>
      <scheme val="minor"/>
    </font>
    <font>
      <b/>
      <sz val="12.0"/>
      <color rgb="FF0000FF"/>
      <name val="Calibri"/>
    </font>
    <font>
      <b/>
      <sz val="12.0"/>
      <color rgb="FF0000FF"/>
      <name val="Calibri"/>
      <scheme val="minor"/>
    </font>
    <font>
      <b/>
      <color theme="1"/>
      <name val="Calibri"/>
      <scheme val="minor"/>
    </font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b/>
      <sz val="13.0"/>
      <color theme="1"/>
      <name val="Calibri"/>
    </font>
    <font>
      <sz val="13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20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37373"/>
      </left>
      <right style="thin">
        <color rgb="FF999999"/>
      </right>
      <top style="thin">
        <color rgb="FF737373"/>
      </top>
      <bottom style="thin">
        <color rgb="FF737373"/>
      </bottom>
    </border>
    <border>
      <left style="thin">
        <color rgb="FF999999"/>
      </left>
      <right style="thin">
        <color rgb="FF999999"/>
      </right>
      <top style="thin">
        <color rgb="FF737373"/>
      </top>
      <bottom style="thin">
        <color rgb="FF737373"/>
      </bottom>
    </border>
    <border>
      <left style="thin">
        <color rgb="FF999999"/>
      </left>
      <right style="thin">
        <color rgb="FF737373"/>
      </right>
      <top style="thin">
        <color rgb="FF737373"/>
      </top>
      <bottom style="thin">
        <color rgb="FF737373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3" fontId="6" numFmtId="0" xfId="0" applyFont="1"/>
    <xf borderId="4" fillId="0" fontId="7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4" fillId="2" fontId="8" numFmtId="0" xfId="0" applyAlignment="1" applyBorder="1" applyFont="1">
      <alignment readingOrder="0"/>
    </xf>
    <xf borderId="4" fillId="2" fontId="8" numFmtId="164" xfId="0" applyBorder="1" applyFont="1" applyNumberFormat="1"/>
    <xf borderId="4" fillId="0" fontId="9" numFmtId="0" xfId="0" applyAlignment="1" applyBorder="1" applyFont="1">
      <alignment vertical="bottom"/>
    </xf>
    <xf borderId="4" fillId="0" fontId="9" numFmtId="164" xfId="0" applyAlignment="1" applyBorder="1" applyFont="1" applyNumberFormat="1">
      <alignment horizontal="right" vertical="bottom"/>
    </xf>
    <xf borderId="0" fillId="3" fontId="7" numFmtId="0" xfId="0" applyFont="1"/>
    <xf borderId="4" fillId="0" fontId="9" numFmtId="0" xfId="0" applyAlignment="1" applyBorder="1" applyFont="1">
      <alignment vertical="bottom"/>
    </xf>
    <xf borderId="7" fillId="0" fontId="7" numFmtId="0" xfId="0" applyAlignment="1" applyBorder="1" applyFont="1">
      <alignment readingOrder="0"/>
    </xf>
    <xf borderId="4" fillId="0" fontId="7" numFmtId="164" xfId="0" applyBorder="1" applyFont="1" applyNumberFormat="1"/>
    <xf borderId="8" fillId="2" fontId="8" numFmtId="0" xfId="0" applyAlignment="1" applyBorder="1" applyFont="1">
      <alignment readingOrder="0"/>
    </xf>
    <xf borderId="8" fillId="2" fontId="8" numFmtId="0" xfId="0" applyAlignment="1" applyBorder="1" applyFont="1">
      <alignment horizontal="center" readingOrder="0"/>
    </xf>
    <xf borderId="8" fillId="2" fontId="8" numFmtId="9" xfId="0" applyBorder="1" applyFont="1" applyNumberFormat="1"/>
    <xf borderId="8" fillId="2" fontId="8" numFmtId="164" xfId="0" applyBorder="1" applyFont="1" applyNumberFormat="1"/>
    <xf borderId="4" fillId="0" fontId="9" numFmtId="0" xfId="0" applyAlignment="1" applyBorder="1" applyFont="1">
      <alignment horizontal="right" readingOrder="0" vertical="bottom"/>
    </xf>
    <xf borderId="0" fillId="3" fontId="7" numFmtId="0" xfId="0" applyAlignment="1" applyFont="1">
      <alignment readingOrder="0"/>
    </xf>
    <xf borderId="8" fillId="0" fontId="7" numFmtId="0" xfId="0" applyAlignment="1" applyBorder="1" applyFont="1">
      <alignment readingOrder="0"/>
    </xf>
    <xf borderId="8" fillId="0" fontId="7" numFmtId="0" xfId="0" applyAlignment="1" applyBorder="1" applyFont="1">
      <alignment horizontal="center" readingOrder="0"/>
    </xf>
    <xf borderId="8" fillId="0" fontId="7" numFmtId="9" xfId="0" applyBorder="1" applyFont="1" applyNumberFormat="1"/>
    <xf borderId="8" fillId="0" fontId="7" numFmtId="164" xfId="0" applyBorder="1" applyFont="1" applyNumberFormat="1"/>
    <xf borderId="8" fillId="2" fontId="8" numFmtId="0" xfId="0" applyBorder="1" applyFont="1"/>
    <xf borderId="8" fillId="0" fontId="7" numFmtId="0" xfId="0" applyBorder="1" applyFont="1"/>
    <xf borderId="4" fillId="0" fontId="9" numFmtId="165" xfId="0" applyAlignment="1" applyBorder="1" applyFont="1" applyNumberFormat="1">
      <alignment horizontal="right" vertical="bottom"/>
    </xf>
    <xf borderId="0" fillId="3" fontId="7" numFmtId="165" xfId="0" applyFont="1" applyNumberFormat="1"/>
    <xf borderId="4" fillId="0" fontId="9" numFmtId="165" xfId="0" applyAlignment="1" applyBorder="1" applyFont="1" applyNumberFormat="1">
      <alignment vertical="bottom"/>
    </xf>
    <xf borderId="4" fillId="0" fontId="10" numFmtId="165" xfId="0" applyAlignment="1" applyBorder="1" applyFont="1" applyNumberFormat="1">
      <alignment horizontal="right" vertical="bottom"/>
    </xf>
    <xf borderId="0" fillId="3" fontId="11" numFmtId="165" xfId="0" applyFont="1" applyNumberFormat="1"/>
    <xf borderId="4" fillId="0" fontId="12" numFmtId="165" xfId="0" applyAlignment="1" applyBorder="1" applyFont="1" applyNumberFormat="1">
      <alignment horizontal="right" vertical="bottom"/>
    </xf>
    <xf borderId="0" fillId="3" fontId="13" numFmtId="0" xfId="0" applyFont="1"/>
    <xf borderId="9" fillId="0" fontId="14" numFmtId="164" xfId="0" applyBorder="1" applyFont="1" applyNumberFormat="1"/>
    <xf borderId="10" fillId="0" fontId="2" numFmtId="0" xfId="0" applyBorder="1" applyFont="1"/>
    <xf borderId="0" fillId="0" fontId="15" numFmtId="0" xfId="0" applyFont="1"/>
    <xf borderId="0" fillId="0" fontId="6" numFmtId="0" xfId="0" applyAlignment="1" applyFont="1">
      <alignment readingOrder="0"/>
    </xf>
    <xf borderId="4" fillId="0" fontId="9" numFmtId="0" xfId="0" applyAlignment="1" applyBorder="1" applyFont="1">
      <alignment vertical="bottom"/>
    </xf>
    <xf borderId="4" fillId="0" fontId="7" numFmtId="0" xfId="0" applyAlignment="1" applyBorder="1" applyFont="1">
      <alignment readingOrder="0"/>
    </xf>
    <xf borderId="4" fillId="0" fontId="16" numFmtId="0" xfId="0" applyAlignment="1" applyBorder="1" applyFont="1">
      <alignment vertical="bottom"/>
    </xf>
    <xf borderId="4" fillId="0" fontId="16" numFmtId="165" xfId="0" applyAlignment="1" applyBorder="1" applyFont="1" applyNumberFormat="1">
      <alignment horizontal="right" vertical="bottom"/>
    </xf>
    <xf borderId="0" fillId="3" fontId="15" numFmtId="165" xfId="0" applyFont="1" applyNumberFormat="1"/>
    <xf borderId="4" fillId="0" fontId="16" numFmtId="165" xfId="0" applyAlignment="1" applyBorder="1" applyFont="1" applyNumberFormat="1">
      <alignment vertical="bottom"/>
    </xf>
    <xf borderId="0" fillId="0" fontId="14" numFmtId="9" xfId="0" applyFont="1" applyNumberFormat="1"/>
    <xf borderId="4" fillId="0" fontId="16" numFmtId="0" xfId="0" applyAlignment="1" applyBorder="1" applyFont="1">
      <alignment readingOrder="0" vertical="bottom"/>
    </xf>
    <xf borderId="9" fillId="3" fontId="17" numFmtId="165" xfId="0" applyBorder="1" applyFont="1" applyNumberFormat="1"/>
    <xf borderId="4" fillId="0" fontId="16" numFmtId="165" xfId="0" applyAlignment="1" applyBorder="1" applyFont="1" applyNumberFormat="1">
      <alignment readingOrder="0" vertical="bottom"/>
    </xf>
    <xf borderId="4" fillId="2" fontId="18" numFmtId="0" xfId="0" applyAlignment="1" applyBorder="1" applyFont="1">
      <alignment vertical="bottom"/>
    </xf>
    <xf borderId="4" fillId="2" fontId="18" numFmtId="165" xfId="0" applyAlignment="1" applyBorder="1" applyFont="1" applyNumberFormat="1">
      <alignment horizontal="right" vertical="bottom"/>
    </xf>
    <xf borderId="0" fillId="3" fontId="19" numFmtId="165" xfId="0" applyFont="1" applyNumberFormat="1"/>
    <xf borderId="4" fillId="2" fontId="18" numFmtId="165" xfId="0" applyAlignment="1" applyBorder="1" applyFont="1" applyNumberFormat="1">
      <alignment vertical="bottom"/>
    </xf>
    <xf borderId="0" fillId="0" fontId="7" numFmtId="0" xfId="0" applyAlignment="1" applyFont="1">
      <alignment readingOrder="0"/>
    </xf>
    <xf borderId="4" fillId="0" fontId="20" numFmtId="0" xfId="0" applyAlignment="1" applyBorder="1" applyFont="1">
      <alignment horizontal="center" readingOrder="0"/>
    </xf>
    <xf borderId="0" fillId="0" fontId="20" numFmtId="0" xfId="0" applyFont="1"/>
    <xf borderId="8" fillId="0" fontId="20" numFmtId="0" xfId="0" applyBorder="1" applyFont="1"/>
    <xf borderId="8" fillId="2" fontId="20" numFmtId="0" xfId="0" applyAlignment="1" applyBorder="1" applyFont="1">
      <alignment horizontal="center" readingOrder="0"/>
    </xf>
    <xf borderId="8" fillId="0" fontId="20" numFmtId="0" xfId="0" applyAlignment="1" applyBorder="1" applyFont="1">
      <alignment horizontal="center" readingOrder="0"/>
    </xf>
    <xf borderId="8" fillId="4" fontId="20" numFmtId="0" xfId="0" applyAlignment="1" applyBorder="1" applyFill="1" applyFont="1">
      <alignment horizontal="center" readingOrder="0"/>
    </xf>
    <xf borderId="8" fillId="5" fontId="20" numFmtId="0" xfId="0" applyAlignment="1" applyBorder="1" applyFill="1" applyFont="1">
      <alignment horizontal="center" readingOrder="0"/>
    </xf>
    <xf borderId="8" fillId="6" fontId="20" numFmtId="0" xfId="0" applyAlignment="1" applyBorder="1" applyFill="1" applyFont="1">
      <alignment horizontal="center" readingOrder="0"/>
    </xf>
    <xf borderId="8" fillId="0" fontId="5" numFmtId="0" xfId="0" applyBorder="1" applyFont="1"/>
    <xf borderId="11" fillId="2" fontId="21" numFmtId="0" xfId="0" applyBorder="1" applyFont="1"/>
    <xf borderId="12" fillId="2" fontId="9" numFmtId="0" xfId="0" applyBorder="1" applyFont="1"/>
    <xf borderId="13" fillId="2" fontId="9" numFmtId="164" xfId="0" applyBorder="1" applyFont="1" applyNumberFormat="1"/>
    <xf borderId="0" fillId="0" fontId="9" numFmtId="0" xfId="0" applyFont="1"/>
    <xf borderId="8" fillId="3" fontId="9" numFmtId="0" xfId="0" applyBorder="1" applyFont="1"/>
    <xf borderId="8" fillId="3" fontId="9" numFmtId="164" xfId="0" applyBorder="1" applyFont="1" applyNumberFormat="1"/>
    <xf borderId="8" fillId="3" fontId="9" numFmtId="164" xfId="0" applyAlignment="1" applyBorder="1" applyFont="1" applyNumberFormat="1">
      <alignment readingOrder="0"/>
    </xf>
    <xf borderId="8" fillId="2" fontId="9" numFmtId="164" xfId="0" applyAlignment="1" applyBorder="1" applyFont="1" applyNumberFormat="1">
      <alignment horizontal="left"/>
    </xf>
    <xf borderId="8" fillId="3" fontId="16" numFmtId="0" xfId="0" applyBorder="1" applyFont="1"/>
    <xf borderId="8" fillId="4" fontId="9" numFmtId="165" xfId="0" applyBorder="1" applyFont="1" applyNumberFormat="1"/>
    <xf borderId="8" fillId="5" fontId="9" numFmtId="164" xfId="0" applyBorder="1" applyFont="1" applyNumberFormat="1"/>
    <xf borderId="8" fillId="6" fontId="9" numFmtId="164" xfId="0" applyBorder="1" applyFont="1" applyNumberFormat="1"/>
    <xf borderId="8" fillId="2" fontId="9" numFmtId="164" xfId="0" applyBorder="1" applyFont="1" applyNumberFormat="1"/>
    <xf borderId="0" fillId="3" fontId="9" numFmtId="0" xfId="0" applyFont="1"/>
    <xf borderId="13" fillId="2" fontId="9" numFmtId="0" xfId="0" applyBorder="1" applyFont="1"/>
    <xf borderId="8" fillId="2" fontId="9" numFmtId="9" xfId="0" applyAlignment="1" applyBorder="1" applyFont="1" applyNumberFormat="1">
      <alignment readingOrder="0"/>
    </xf>
    <xf borderId="8" fillId="2" fontId="16" numFmtId="0" xfId="0" applyBorder="1" applyFont="1"/>
    <xf borderId="0" fillId="3" fontId="15" numFmtId="0" xfId="0" applyFont="1"/>
    <xf borderId="8" fillId="0" fontId="16" numFmtId="0" xfId="0" applyBorder="1" applyFont="1"/>
    <xf borderId="14" fillId="0" fontId="9" numFmtId="0" xfId="0" applyAlignment="1" applyBorder="1" applyFont="1">
      <alignment horizontal="left" readingOrder="0" shrinkToFit="0" vertical="center" wrapText="0"/>
    </xf>
    <xf borderId="15" fillId="0" fontId="9" numFmtId="0" xfId="0" applyAlignment="1" applyBorder="1" applyFont="1">
      <alignment horizontal="left" readingOrder="0" shrinkToFit="0" vertical="center" wrapText="0"/>
    </xf>
    <xf borderId="16" fillId="0" fontId="9" numFmtId="0" xfId="0" applyAlignment="1" applyBorder="1" applyFont="1">
      <alignment horizontal="left" readingOrder="0" shrinkToFit="0" vertical="center" wrapText="0"/>
    </xf>
    <xf borderId="8" fillId="0" fontId="5" numFmtId="164" xfId="0" applyBorder="1" applyFont="1" applyNumberFormat="1"/>
    <xf borderId="8" fillId="0" fontId="5" numFmtId="0" xfId="0" applyAlignment="1" applyBorder="1" applyFont="1">
      <alignment shrinkToFit="0" vertical="center" wrapText="0"/>
    </xf>
    <xf borderId="8" fillId="0" fontId="5" numFmtId="164" xfId="0" applyAlignment="1" applyBorder="1" applyFont="1" applyNumberFormat="1">
      <alignment readingOrder="0" shrinkToFit="0" vertical="center" wrapText="0"/>
    </xf>
    <xf borderId="8" fillId="0" fontId="5" numFmtId="9" xfId="0" applyAlignment="1" applyBorder="1" applyFont="1" applyNumberFormat="1">
      <alignment shrinkToFit="0" vertical="center" wrapText="0"/>
    </xf>
    <xf borderId="8" fillId="4" fontId="21" numFmtId="0" xfId="0" applyAlignment="1" applyBorder="1" applyFont="1">
      <alignment readingOrder="0" shrinkToFit="0" vertical="center" wrapText="0"/>
    </xf>
    <xf borderId="8" fillId="4" fontId="5" numFmtId="0" xfId="0" applyAlignment="1" applyBorder="1" applyFont="1">
      <alignment shrinkToFit="0" vertical="center" wrapText="0"/>
    </xf>
    <xf borderId="8" fillId="4" fontId="5" numFmtId="0" xfId="0" applyAlignment="1" applyBorder="1" applyFont="1">
      <alignment readingOrder="0" shrinkToFit="0" vertical="center" wrapText="0"/>
    </xf>
    <xf borderId="8" fillId="4" fontId="5" numFmtId="164" xfId="0" applyAlignment="1" applyBorder="1" applyFont="1" applyNumberFormat="1">
      <alignment readingOrder="0" shrinkToFit="0" vertical="center" wrapText="0"/>
    </xf>
    <xf borderId="8" fillId="4" fontId="5" numFmtId="9" xfId="0" applyAlignment="1" applyBorder="1" applyFont="1" applyNumberFormat="1">
      <alignment shrinkToFit="0" vertical="center" wrapText="0"/>
    </xf>
    <xf borderId="8" fillId="4" fontId="5" numFmtId="165" xfId="0" applyAlignment="1" applyBorder="1" applyFont="1" applyNumberFormat="1">
      <alignment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8" fillId="0" fontId="5" numFmtId="164" xfId="0" applyAlignment="1" applyBorder="1" applyFont="1" applyNumberFormat="1">
      <alignment shrinkToFit="0" vertical="center" wrapText="0"/>
    </xf>
    <xf borderId="8" fillId="0" fontId="5" numFmtId="9" xfId="0" applyAlignment="1" applyBorder="1" applyFont="1" applyNumberFormat="1">
      <alignment readingOrder="0" shrinkToFit="0" vertical="center" wrapText="0"/>
    </xf>
    <xf borderId="8" fillId="4" fontId="5" numFmtId="9" xfId="0" applyAlignment="1" applyBorder="1" applyFont="1" applyNumberFormat="1">
      <alignment readingOrder="0" shrinkToFit="0" vertical="center" wrapText="0"/>
    </xf>
    <xf borderId="17" fillId="3" fontId="5" numFmtId="0" xfId="0" applyAlignment="1" applyBorder="1" applyFont="1">
      <alignment readingOrder="0" shrinkToFit="0" vertical="center" wrapText="0"/>
    </xf>
    <xf borderId="18" fillId="3" fontId="5" numFmtId="0" xfId="0" applyAlignment="1" applyBorder="1" applyFont="1">
      <alignment readingOrder="0" shrinkToFit="0" vertical="center" wrapText="0"/>
    </xf>
    <xf borderId="18" fillId="3" fontId="5" numFmtId="0" xfId="0" applyAlignment="1" applyBorder="1" applyFont="1">
      <alignment horizontal="right" readingOrder="0" shrinkToFit="0" vertical="center" wrapText="0"/>
    </xf>
    <xf borderId="18" fillId="3" fontId="5" numFmtId="164" xfId="0" applyAlignment="1" applyBorder="1" applyFont="1" applyNumberFormat="1">
      <alignment horizontal="right" readingOrder="0" shrinkToFit="0" vertical="center" wrapText="0"/>
    </xf>
    <xf borderId="18" fillId="3" fontId="5" numFmtId="9" xfId="0" applyAlignment="1" applyBorder="1" applyFont="1" applyNumberFormat="1">
      <alignment horizontal="right" readingOrder="0" shrinkToFit="0" vertical="center" wrapText="0"/>
    </xf>
    <xf borderId="18" fillId="3" fontId="5" numFmtId="165" xfId="0" applyAlignment="1" applyBorder="1" applyFont="1" applyNumberFormat="1">
      <alignment readingOrder="0" shrinkToFit="0" vertical="center" wrapText="0"/>
    </xf>
    <xf borderId="8" fillId="5" fontId="21" numFmtId="0" xfId="0" applyAlignment="1" applyBorder="1" applyFont="1">
      <alignment readingOrder="0" shrinkToFit="0" vertical="center" wrapText="0"/>
    </xf>
    <xf borderId="8" fillId="5" fontId="5" numFmtId="0" xfId="0" applyAlignment="1" applyBorder="1" applyFont="1">
      <alignment shrinkToFit="0" vertical="center" wrapText="0"/>
    </xf>
    <xf borderId="8" fillId="5" fontId="5" numFmtId="164" xfId="0" applyAlignment="1" applyBorder="1" applyFont="1" applyNumberFormat="1">
      <alignment shrinkToFit="0" vertical="center" wrapText="0"/>
    </xf>
    <xf borderId="8" fillId="5" fontId="5" numFmtId="9" xfId="0" applyAlignment="1" applyBorder="1" applyFont="1" applyNumberFormat="1">
      <alignment shrinkToFit="0" vertical="center" wrapText="0"/>
    </xf>
    <xf borderId="8" fillId="5" fontId="5" numFmtId="165" xfId="0" applyAlignment="1" applyBorder="1" applyFont="1" applyNumberFormat="1">
      <alignment shrinkToFit="0" vertical="center" wrapText="0"/>
    </xf>
    <xf borderId="8" fillId="5" fontId="5" numFmtId="0" xfId="0" applyAlignment="1" applyBorder="1" applyFont="1">
      <alignment horizontal="right" readingOrder="0" shrinkToFit="0" vertical="center" wrapText="0"/>
    </xf>
    <xf borderId="8" fillId="5" fontId="5" numFmtId="164" xfId="0" applyAlignment="1" applyBorder="1" applyFont="1" applyNumberFormat="1">
      <alignment horizontal="right" readingOrder="0" shrinkToFit="0" vertical="center" wrapText="0"/>
    </xf>
    <xf borderId="8" fillId="5" fontId="5" numFmtId="9" xfId="0" applyAlignment="1" applyBorder="1" applyFont="1" applyNumberFormat="1">
      <alignment horizontal="right" readingOrder="0" shrinkToFit="0" vertical="center" wrapText="0"/>
    </xf>
    <xf borderId="8" fillId="6" fontId="21" numFmtId="0" xfId="0" applyAlignment="1" applyBorder="1" applyFont="1">
      <alignment readingOrder="0" shrinkToFit="0" vertical="center" wrapText="0"/>
    </xf>
    <xf borderId="8" fillId="6" fontId="5" numFmtId="0" xfId="0" applyAlignment="1" applyBorder="1" applyFont="1">
      <alignment shrinkToFit="0" vertical="center" wrapText="0"/>
    </xf>
    <xf borderId="8" fillId="6" fontId="5" numFmtId="164" xfId="0" applyAlignment="1" applyBorder="1" applyFont="1" applyNumberFormat="1">
      <alignment shrinkToFit="0" vertical="center" wrapText="0"/>
    </xf>
    <xf borderId="8" fillId="6" fontId="5" numFmtId="9" xfId="0" applyAlignment="1" applyBorder="1" applyFont="1" applyNumberFormat="1">
      <alignment shrinkToFit="0" vertical="center" wrapText="0"/>
    </xf>
    <xf borderId="8" fillId="6" fontId="5" numFmtId="165" xfId="0" applyAlignment="1" applyBorder="1" applyFont="1" applyNumberFormat="1">
      <alignment shrinkToFit="0" vertical="center" wrapText="0"/>
    </xf>
    <xf borderId="8" fillId="2" fontId="21" numFmtId="0" xfId="0" applyBorder="1" applyFont="1"/>
    <xf borderId="8" fillId="2" fontId="21" numFmtId="164" xfId="0" applyBorder="1" applyFont="1" applyNumberFormat="1"/>
    <xf borderId="8" fillId="2" fontId="5" numFmtId="0" xfId="0" applyBorder="1" applyFont="1"/>
    <xf borderId="8" fillId="6" fontId="5" numFmtId="0" xfId="0" applyAlignment="1" applyBorder="1" applyFont="1">
      <alignment readingOrder="0" shrinkToFit="0" vertical="center" wrapText="0"/>
    </xf>
    <xf borderId="8" fillId="6" fontId="5" numFmtId="164" xfId="0" applyAlignment="1" applyBorder="1" applyFont="1" applyNumberFormat="1">
      <alignment readingOrder="0" shrinkToFit="0" vertical="center" wrapText="0"/>
    </xf>
    <xf borderId="8" fillId="6" fontId="5" numFmtId="9" xfId="0" applyAlignment="1" applyBorder="1" applyFont="1" applyNumberFormat="1">
      <alignment readingOrder="0" shrinkToFit="0" vertical="center" wrapText="0"/>
    </xf>
    <xf borderId="8" fillId="3" fontId="21" numFmtId="0" xfId="0" applyAlignment="1" applyBorder="1" applyFont="1">
      <alignment horizontal="center" readingOrder="0" shrinkToFit="0" vertical="center" wrapText="0"/>
    </xf>
    <xf borderId="19" fillId="3" fontId="5" numFmtId="0" xfId="0" applyAlignment="1" applyBorder="1" applyFont="1">
      <alignment readingOrder="0" shrinkToFit="0" vertical="center" wrapText="0"/>
    </xf>
    <xf borderId="19" fillId="3" fontId="5" numFmtId="0" xfId="0" applyAlignment="1" applyBorder="1" applyFont="1">
      <alignment horizontal="right" readingOrder="0" shrinkToFit="0" vertical="center" wrapText="0"/>
    </xf>
    <xf borderId="19" fillId="3" fontId="5" numFmtId="164" xfId="0" applyAlignment="1" applyBorder="1" applyFont="1" applyNumberFormat="1">
      <alignment horizontal="right" readingOrder="0" shrinkToFit="0" vertical="center" wrapText="0"/>
    </xf>
    <xf borderId="19" fillId="3" fontId="5" numFmtId="9" xfId="0" applyAlignment="1" applyBorder="1" applyFont="1" applyNumberFormat="1">
      <alignment horizontal="right" readingOrder="0" shrinkToFit="0" vertical="center" wrapText="0"/>
    </xf>
    <xf borderId="19" fillId="3" fontId="5" numFmtId="165" xfId="0" applyAlignment="1" applyBorder="1" applyFont="1" applyNumberFormat="1">
      <alignment readingOrder="0" shrinkToFit="0" vertical="center" wrapText="0"/>
    </xf>
    <xf borderId="8" fillId="0" fontId="5" numFmtId="165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7">
    <tableStyle count="3" pivot="0" name="Precificação-style">
      <tableStyleElement dxfId="1" type="headerRow"/>
      <tableStyleElement dxfId="2" type="firstRowStripe"/>
      <tableStyleElement dxfId="2" type="secondRowStripe"/>
    </tableStyle>
    <tableStyle count="3" pivot="0" name="Precificação-style 2">
      <tableStyleElement dxfId="1" type="headerRow"/>
      <tableStyleElement dxfId="2" type="firstRowStripe"/>
      <tableStyleElement dxfId="2" type="secondRowStripe"/>
    </tableStyle>
    <tableStyle count="3" pivot="0" name="Precificação-style 3">
      <tableStyleElement dxfId="1" type="headerRow"/>
      <tableStyleElement dxfId="2" type="firstRowStripe"/>
      <tableStyleElement dxfId="2" type="secondRowStripe"/>
    </tableStyle>
    <tableStyle count="3" pivot="0" name="Precificação-style 4">
      <tableStyleElement dxfId="1" type="headerRow"/>
      <tableStyleElement dxfId="2" type="firstRowStripe"/>
      <tableStyleElement dxfId="2" type="secondRowStripe"/>
    </tableStyle>
    <tableStyle count="3" pivot="0" name="Precificação-style 5">
      <tableStyleElement dxfId="1" type="headerRow"/>
      <tableStyleElement dxfId="2" type="firstRowStripe"/>
      <tableStyleElement dxfId="2" type="secondRowStripe"/>
    </tableStyle>
    <tableStyle count="3" pivot="0" name="Precificação-style 6">
      <tableStyleElement dxfId="1" type="headerRow"/>
      <tableStyleElement dxfId="2" type="firstRowStripe"/>
      <tableStyleElement dxfId="2" type="secondRowStripe"/>
    </tableStyle>
    <tableStyle count="3" pivot="0" name="Precificação-style 7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E4:J18" displayName="PLANEJAMENTO" name="PLANEJAMENTO" id="1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" showColumnStripes="0" showFirstColumn="1" showLastColumn="1" showRowStripes="1"/>
</table>
</file>

<file path=xl/tables/table2.xml><?xml version="1.0" encoding="utf-8"?>
<table xmlns="http://schemas.openxmlformats.org/spreadsheetml/2006/main" ref="L4:Q18" displayName="TECIDO_" name="TECIDO_" id="2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 2" showColumnStripes="0" showFirstColumn="1" showLastColumn="1" showRowStripes="1"/>
</table>
</file>

<file path=xl/tables/table3.xml><?xml version="1.0" encoding="utf-8"?>
<table xmlns="http://schemas.openxmlformats.org/spreadsheetml/2006/main" ref="S4:X18" displayName="AVIAMENTO" name="AVIAMENTO" id="3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 3" showColumnStripes="0" showFirstColumn="1" showLastColumn="1" showRowStripes="1"/>
</table>
</file>

<file path=xl/tables/table4.xml><?xml version="1.0" encoding="utf-8"?>
<table xmlns="http://schemas.openxmlformats.org/spreadsheetml/2006/main" ref="Z4:AE18" displayName="VIES" name="VIES" id="4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 4" showColumnStripes="0" showFirstColumn="1" showLastColumn="1" showRowStripes="1"/>
</table>
</file>

<file path=xl/tables/table5.xml><?xml version="1.0" encoding="utf-8"?>
<table xmlns="http://schemas.openxmlformats.org/spreadsheetml/2006/main" ref="AG4:AL18" displayName="COSTURA" name="COSTURA" id="5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 5" showColumnStripes="0" showFirstColumn="1" showLastColumn="1" showRowStripes="1"/>
</table>
</file>

<file path=xl/tables/table6.xml><?xml version="1.0" encoding="utf-8"?>
<table xmlns="http://schemas.openxmlformats.org/spreadsheetml/2006/main" ref="AN4:AS18" displayName="Tabela_1" name="Tabela_1" id="6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 6" showColumnStripes="0" showFirstColumn="1" showLastColumn="1" showRowStripes="1"/>
</table>
</file>

<file path=xl/tables/table7.xml><?xml version="1.0" encoding="utf-8"?>
<table xmlns="http://schemas.openxmlformats.org/spreadsheetml/2006/main" ref="AU4:AZ18" displayName="OUTROS" name="OUTROS" id="7">
  <tableColumns count="6">
    <tableColumn name="Item" id="1"/>
    <tableColumn name="Unidade" id="2"/>
    <tableColumn name="Quantidade por Camisa" id="3"/>
    <tableColumn name="Preço Unitário (R$)" id="4"/>
    <tableColumn name="Desperdício (%)" id="5"/>
    <tableColumn name="Custo (R$)" id="6"/>
  </tableColumns>
  <tableStyleInfo name="Precificação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10.57"/>
    <col customWidth="1" min="21" max="32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J1" s="4" t="s">
        <v>1</v>
      </c>
      <c r="P1" s="5" t="s">
        <v>2</v>
      </c>
      <c r="V1" s="6" t="s">
        <v>3</v>
      </c>
      <c r="AA1" s="7"/>
      <c r="AB1" s="8" t="s">
        <v>4</v>
      </c>
    </row>
    <row r="2" ht="14.25" customHeight="1">
      <c r="V2" s="9"/>
      <c r="W2" s="9"/>
      <c r="X2" s="9"/>
      <c r="Y2" s="9"/>
      <c r="Z2" s="9"/>
      <c r="AA2" s="10"/>
      <c r="AB2" s="9"/>
      <c r="AC2" s="9"/>
      <c r="AD2" s="9"/>
      <c r="AE2" s="9"/>
      <c r="AF2" s="9"/>
    </row>
    <row r="3" ht="14.25" customHeight="1">
      <c r="J3" s="11" t="s">
        <v>5</v>
      </c>
      <c r="K3" s="12"/>
      <c r="L3" s="12"/>
      <c r="M3" s="12"/>
      <c r="N3" s="13"/>
      <c r="P3" s="14" t="s">
        <v>6</v>
      </c>
      <c r="Q3" s="12"/>
      <c r="R3" s="13"/>
      <c r="S3" s="15">
        <f>AVERAGE(M4,M9,M14)</f>
        <v>46.4435051</v>
      </c>
      <c r="T3" s="13"/>
      <c r="V3" s="16" t="s">
        <v>7</v>
      </c>
      <c r="W3" s="12"/>
      <c r="X3" s="13"/>
      <c r="Y3" s="17">
        <f>S3</f>
        <v>46.4435051</v>
      </c>
      <c r="Z3" s="13"/>
      <c r="AA3" s="18"/>
      <c r="AB3" s="19" t="s">
        <v>7</v>
      </c>
      <c r="AC3" s="12"/>
      <c r="AD3" s="13"/>
      <c r="AE3" s="17">
        <f>S9</f>
        <v>47.26014273</v>
      </c>
      <c r="AF3" s="13"/>
    </row>
    <row r="4" ht="14.25" customHeight="1">
      <c r="J4" s="20" t="s">
        <v>6</v>
      </c>
      <c r="M4" s="21">
        <f>IF('Precificação'!C2 &lt;&gt; "", 'Precificação'!C2, "")</f>
        <v>48.07678037</v>
      </c>
      <c r="N4" s="13"/>
      <c r="P4" s="22" t="s">
        <v>8</v>
      </c>
      <c r="Q4" s="23" t="s">
        <v>9</v>
      </c>
      <c r="R4" s="24">
        <f>AVERAGE(L5, L10,L15)</f>
        <v>0.16</v>
      </c>
      <c r="S4" s="23" t="s">
        <v>10</v>
      </c>
      <c r="T4" s="25">
        <f>AVERAGE(N5,N10,N15)</f>
        <v>7.430960817</v>
      </c>
      <c r="V4" s="16" t="s">
        <v>11</v>
      </c>
      <c r="W4" s="12"/>
      <c r="X4" s="13"/>
      <c r="Y4" s="26">
        <v>245.0</v>
      </c>
      <c r="Z4" s="13"/>
      <c r="AA4" s="27"/>
      <c r="AB4" s="16" t="s">
        <v>11</v>
      </c>
      <c r="AC4" s="12"/>
      <c r="AD4" s="13"/>
      <c r="AE4" s="26">
        <v>388.0</v>
      </c>
      <c r="AF4" s="13"/>
    </row>
    <row r="5" ht="14.25" customHeight="1">
      <c r="J5" s="28" t="s">
        <v>8</v>
      </c>
      <c r="K5" s="29" t="s">
        <v>9</v>
      </c>
      <c r="L5" s="30">
        <f>IF('Precificação'!C3 &lt;&gt; "", 'Precificação'!C3, "")</f>
        <v>0.16</v>
      </c>
      <c r="M5" s="29" t="s">
        <v>10</v>
      </c>
      <c r="N5" s="31">
        <f>M4-M6</f>
        <v>7.692284858</v>
      </c>
      <c r="P5" s="22" t="s">
        <v>12</v>
      </c>
      <c r="Q5" s="32"/>
      <c r="R5" s="32"/>
      <c r="S5" s="15">
        <f>AVERAGE(M6,M11,M16)</f>
        <v>39.01254429</v>
      </c>
      <c r="T5" s="13"/>
      <c r="V5" s="16" t="s">
        <v>13</v>
      </c>
      <c r="W5" s="12"/>
      <c r="X5" s="13"/>
      <c r="Y5" s="26">
        <v>30.0</v>
      </c>
      <c r="Z5" s="13"/>
      <c r="AA5" s="27"/>
      <c r="AB5" s="16" t="s">
        <v>13</v>
      </c>
      <c r="AC5" s="12"/>
      <c r="AD5" s="13"/>
      <c r="AE5" s="26">
        <v>74.0</v>
      </c>
      <c r="AF5" s="13"/>
    </row>
    <row r="6" ht="14.25" customHeight="1">
      <c r="J6" s="28" t="s">
        <v>12</v>
      </c>
      <c r="K6" s="33"/>
      <c r="L6" s="33"/>
      <c r="M6" s="21">
        <f>IF('Precificação'!B12 &lt;&gt; "", 'Precificação'!B12, "")</f>
        <v>40.38449551</v>
      </c>
      <c r="N6" s="13"/>
      <c r="V6" s="16" t="s">
        <v>14</v>
      </c>
      <c r="W6" s="12"/>
      <c r="X6" s="13"/>
      <c r="Y6" s="34">
        <f>SUM(Y3*Y4)</f>
        <v>11378.65875</v>
      </c>
      <c r="Z6" s="13"/>
      <c r="AA6" s="35"/>
      <c r="AB6" s="36" t="s">
        <v>14</v>
      </c>
      <c r="AC6" s="12"/>
      <c r="AD6" s="13"/>
      <c r="AE6" s="34">
        <f>SUM(AE3*AE4)</f>
        <v>18336.93538</v>
      </c>
      <c r="AF6" s="13"/>
    </row>
    <row r="7" ht="14.25" customHeight="1">
      <c r="P7" s="5" t="s">
        <v>15</v>
      </c>
      <c r="V7" s="16" t="s">
        <v>16</v>
      </c>
      <c r="W7" s="12"/>
      <c r="X7" s="13"/>
      <c r="Y7" s="34">
        <f>SUM(S5*Y4)</f>
        <v>9558.07335</v>
      </c>
      <c r="Z7" s="13"/>
      <c r="AA7" s="35"/>
      <c r="AB7" s="36" t="s">
        <v>16</v>
      </c>
      <c r="AC7" s="12"/>
      <c r="AD7" s="13"/>
      <c r="AE7" s="34">
        <f>SUM(S11*AE4)</f>
        <v>15403.02572</v>
      </c>
      <c r="AF7" s="13"/>
    </row>
    <row r="8" ht="14.25" customHeight="1">
      <c r="J8" s="11" t="s">
        <v>17</v>
      </c>
      <c r="K8" s="12"/>
      <c r="L8" s="12"/>
      <c r="M8" s="12"/>
      <c r="N8" s="13"/>
      <c r="V8" s="16" t="s">
        <v>18</v>
      </c>
      <c r="W8" s="12"/>
      <c r="X8" s="13"/>
      <c r="Y8" s="34">
        <f>SUM(Y6-Y7)</f>
        <v>1820.5854</v>
      </c>
      <c r="Z8" s="13"/>
      <c r="AA8" s="18"/>
      <c r="AB8" s="19" t="s">
        <v>18</v>
      </c>
      <c r="AC8" s="12"/>
      <c r="AD8" s="13"/>
      <c r="AE8" s="34">
        <f>SUM(AE6-AE7)</f>
        <v>2933.909661</v>
      </c>
      <c r="AF8" s="13"/>
    </row>
    <row r="9" ht="14.25" customHeight="1">
      <c r="J9" s="20" t="s">
        <v>6</v>
      </c>
      <c r="M9" s="21">
        <f>IF('Precificação'!C15 &lt;&gt; "", 'Precificação'!C15, "")</f>
        <v>46.4435051</v>
      </c>
      <c r="N9" s="13"/>
      <c r="P9" s="14" t="s">
        <v>6</v>
      </c>
      <c r="Q9" s="12"/>
      <c r="R9" s="13"/>
      <c r="S9" s="15">
        <f>AVERAGE(M9,M4)</f>
        <v>47.26014273</v>
      </c>
      <c r="T9" s="13"/>
      <c r="V9" s="16" t="s">
        <v>19</v>
      </c>
      <c r="W9" s="12"/>
      <c r="X9" s="13"/>
      <c r="Y9" s="37">
        <f>SUM(S3*Y5)</f>
        <v>1393.305153</v>
      </c>
      <c r="Z9" s="13"/>
      <c r="AA9" s="38"/>
      <c r="AB9" s="36" t="s">
        <v>19</v>
      </c>
      <c r="AC9" s="12"/>
      <c r="AD9" s="13"/>
      <c r="AE9" s="37">
        <f>SUM(AE3*AE5)</f>
        <v>3497.250562</v>
      </c>
      <c r="AF9" s="13"/>
    </row>
    <row r="10" ht="14.25" customHeight="1">
      <c r="J10" s="28" t="s">
        <v>8</v>
      </c>
      <c r="K10" s="29" t="s">
        <v>9</v>
      </c>
      <c r="L10" s="30">
        <f>IF('Precificação'!C16 &lt;&gt; "", 'Precificação'!C16, "")</f>
        <v>0.16</v>
      </c>
      <c r="M10" s="29" t="s">
        <v>10</v>
      </c>
      <c r="N10" s="31">
        <f>M9-M11</f>
        <v>7.430960817</v>
      </c>
      <c r="P10" s="22" t="s">
        <v>8</v>
      </c>
      <c r="Q10" s="23" t="s">
        <v>9</v>
      </c>
      <c r="R10" s="24">
        <f>AVERAGE(L5,L10)</f>
        <v>0.16</v>
      </c>
      <c r="S10" s="23" t="s">
        <v>10</v>
      </c>
      <c r="T10" s="25">
        <f>AVERAGE(N10,N5)</f>
        <v>7.561622838</v>
      </c>
      <c r="V10" s="16" t="s">
        <v>20</v>
      </c>
      <c r="W10" s="12"/>
      <c r="X10" s="13"/>
      <c r="Y10" s="39">
        <f>SUM(Y8-Y9)</f>
        <v>427.280247</v>
      </c>
      <c r="Z10" s="13"/>
      <c r="AA10" s="40"/>
      <c r="AB10" s="19" t="s">
        <v>20</v>
      </c>
      <c r="AC10" s="12"/>
      <c r="AD10" s="13"/>
      <c r="AE10" s="39">
        <f>SUM(AE8-AE9)</f>
        <v>-563.3409014</v>
      </c>
      <c r="AF10" s="13"/>
    </row>
    <row r="11" ht="14.25" customHeight="1">
      <c r="J11" s="28" t="s">
        <v>12</v>
      </c>
      <c r="K11" s="33"/>
      <c r="L11" s="33"/>
      <c r="M11" s="41">
        <f>IF('Precificação'!B25 &lt;&gt; "", 'Precificação'!B25, "")</f>
        <v>39.01254429</v>
      </c>
      <c r="N11" s="42"/>
      <c r="P11" s="22" t="s">
        <v>12</v>
      </c>
      <c r="Q11" s="32"/>
      <c r="R11" s="32"/>
      <c r="S11" s="15">
        <f>AVERAGE(M6,M11)</f>
        <v>39.6985199</v>
      </c>
      <c r="T11" s="13"/>
      <c r="V11" s="9"/>
      <c r="W11" s="9"/>
      <c r="X11" s="9"/>
      <c r="Y11" s="9"/>
      <c r="Z11" s="9"/>
      <c r="AA11" s="10"/>
      <c r="AB11" s="9"/>
      <c r="AC11" s="9"/>
      <c r="AD11" s="9"/>
      <c r="AE11" s="9"/>
      <c r="AF11" s="9"/>
    </row>
    <row r="12" ht="14.25" customHeight="1">
      <c r="J12" s="43"/>
      <c r="K12" s="43"/>
      <c r="L12" s="43"/>
      <c r="M12" s="43"/>
      <c r="N12" s="43"/>
      <c r="V12" s="9"/>
      <c r="W12" s="9"/>
      <c r="X12" s="9"/>
      <c r="Y12" s="9"/>
      <c r="Z12" s="9"/>
      <c r="AA12" s="10"/>
      <c r="AB12" s="9"/>
      <c r="AC12" s="9"/>
      <c r="AD12" s="9"/>
      <c r="AE12" s="9"/>
      <c r="AF12" s="9"/>
    </row>
    <row r="13" ht="14.25" customHeight="1">
      <c r="J13" s="11" t="s">
        <v>21</v>
      </c>
      <c r="K13" s="12"/>
      <c r="L13" s="12"/>
      <c r="M13" s="12"/>
      <c r="N13" s="13"/>
      <c r="P13" s="44" t="s">
        <v>22</v>
      </c>
      <c r="Q13" s="44" t="s">
        <v>23</v>
      </c>
      <c r="V13" s="45" t="s">
        <v>24</v>
      </c>
      <c r="W13" s="12"/>
      <c r="X13" s="13"/>
      <c r="Y13" s="16" t="s">
        <v>25</v>
      </c>
      <c r="Z13" s="13"/>
      <c r="AA13" s="27"/>
      <c r="AB13" s="16" t="s">
        <v>24</v>
      </c>
      <c r="AC13" s="12"/>
      <c r="AD13" s="13"/>
      <c r="AE13" s="16" t="s">
        <v>25</v>
      </c>
      <c r="AF13" s="13"/>
    </row>
    <row r="14" ht="14.25" customHeight="1">
      <c r="J14" s="46" t="s">
        <v>6</v>
      </c>
      <c r="K14" s="12"/>
      <c r="L14" s="13"/>
      <c r="M14" s="21">
        <f>IF('Precificação'!C28 &lt;&gt; "", 'Precificação'!C28, "")</f>
        <v>44.81022984</v>
      </c>
      <c r="N14" s="13"/>
      <c r="V14" s="47" t="s">
        <v>26</v>
      </c>
      <c r="W14" s="12"/>
      <c r="X14" s="13"/>
      <c r="Y14" s="48">
        <f>IF('Precificação'!B5 &lt;&gt; "", 'Precificação'!B5, "")*(Y4)</f>
        <v>122.5</v>
      </c>
      <c r="Z14" s="13"/>
      <c r="AA14" s="49"/>
      <c r="AB14" s="50" t="s">
        <v>26</v>
      </c>
      <c r="AC14" s="12"/>
      <c r="AD14" s="13"/>
      <c r="AE14" s="48">
        <f>IF('Precificação'!H5 &lt;&gt; "", 'Precificação'!H5, "")*(AE4)</f>
        <v>194</v>
      </c>
      <c r="AF14" s="13"/>
    </row>
    <row r="15" ht="14.25" customHeight="1">
      <c r="J15" s="28" t="s">
        <v>8</v>
      </c>
      <c r="K15" s="29" t="s">
        <v>9</v>
      </c>
      <c r="L15" s="51">
        <f>IF('Precificação'!C29 &lt;&gt; "", 'Precificação'!C29, "")</f>
        <v>0.16</v>
      </c>
      <c r="M15" s="29" t="s">
        <v>10</v>
      </c>
      <c r="N15" s="31">
        <f>M14-M16</f>
        <v>7.169636775</v>
      </c>
      <c r="S15" s="44" t="s">
        <v>27</v>
      </c>
      <c r="T15" s="44" t="s">
        <v>28</v>
      </c>
      <c r="V15" s="47" t="s">
        <v>29</v>
      </c>
      <c r="W15" s="12"/>
      <c r="X15" s="13"/>
      <c r="Y15" s="48">
        <f>AVERAGE('Precificação'!B6,'Precificação'!B19,'Precificação'!B32)*(Y4)</f>
        <v>6235.847561</v>
      </c>
      <c r="Z15" s="13"/>
      <c r="AA15" s="49"/>
      <c r="AB15" s="50" t="s">
        <v>29</v>
      </c>
      <c r="AC15" s="12"/>
      <c r="AD15" s="13"/>
      <c r="AE15" s="48">
        <f>AVERAGE('Precificação'!B6,'Precificação'!B19)*(AE4)</f>
        <v>10141.70488</v>
      </c>
      <c r="AF15" s="13"/>
    </row>
    <row r="16" ht="14.25" customHeight="1">
      <c r="J16" s="28" t="s">
        <v>12</v>
      </c>
      <c r="K16" s="33"/>
      <c r="L16" s="33"/>
      <c r="M16" s="21">
        <f>IF('Precificação'!B38 &lt;&gt; "", 'Precificação'!B38, "")</f>
        <v>37.64059307</v>
      </c>
      <c r="N16" s="13"/>
      <c r="P16" s="44" t="s">
        <v>30</v>
      </c>
      <c r="Q16" s="44" t="s">
        <v>31</v>
      </c>
      <c r="S16" s="44">
        <v>80.0</v>
      </c>
      <c r="T16" s="44">
        <v>27.0</v>
      </c>
      <c r="V16" s="47" t="s">
        <v>32</v>
      </c>
      <c r="W16" s="12"/>
      <c r="X16" s="13"/>
      <c r="Y16" s="48">
        <f>IF('Precificação'!B7 &lt;&gt; "", 'Precificação'!B7, "")*(Y4)</f>
        <v>716.625</v>
      </c>
      <c r="Z16" s="13"/>
      <c r="AA16" s="49"/>
      <c r="AB16" s="50" t="s">
        <v>32</v>
      </c>
      <c r="AC16" s="12"/>
      <c r="AD16" s="13"/>
      <c r="AE16" s="48">
        <f>IF('Precificação'!B7 &lt;&gt; "", 'Precificação'!B7, "")*(AE4)</f>
        <v>1134.9</v>
      </c>
      <c r="AF16" s="13"/>
    </row>
    <row r="17" ht="14.25" customHeight="1">
      <c r="J17" s="43"/>
      <c r="K17" s="43"/>
      <c r="L17" s="43"/>
      <c r="M17" s="43"/>
      <c r="N17" s="43"/>
      <c r="Q17" s="44" t="s">
        <v>33</v>
      </c>
      <c r="S17" s="44">
        <v>69.0</v>
      </c>
      <c r="T17" s="44">
        <v>24.0</v>
      </c>
      <c r="V17" s="47" t="s">
        <v>34</v>
      </c>
      <c r="W17" s="12"/>
      <c r="X17" s="13"/>
      <c r="Y17" s="48">
        <f>IF('Precificação'!B8 &lt;&gt; "", 'Precificação'!B8, "")*(Y4)</f>
        <v>0</v>
      </c>
      <c r="Z17" s="13"/>
      <c r="AA17" s="49"/>
      <c r="AB17" s="50" t="s">
        <v>34</v>
      </c>
      <c r="AC17" s="12"/>
      <c r="AD17" s="13"/>
      <c r="AE17" s="48">
        <f>IF('Precificação'!B8 &lt;&gt; "", 'Precificação'!B8, "")*(AE4)</f>
        <v>0</v>
      </c>
      <c r="AF17" s="13"/>
    </row>
    <row r="18" ht="14.25" customHeight="1">
      <c r="J18" s="44" t="s">
        <v>35</v>
      </c>
      <c r="K18" s="44" t="s">
        <v>23</v>
      </c>
      <c r="Q18" s="44" t="s">
        <v>36</v>
      </c>
      <c r="S18" s="44">
        <v>83.9</v>
      </c>
      <c r="T18" s="44">
        <v>26.0</v>
      </c>
      <c r="V18" s="47" t="s">
        <v>37</v>
      </c>
      <c r="W18" s="12"/>
      <c r="X18" s="13"/>
      <c r="Y18" s="48">
        <f>IF('Precificação'!B9 &lt;&gt; "", 'Precificação'!B9, "")*(Y4)</f>
        <v>1676.315789</v>
      </c>
      <c r="Z18" s="13"/>
      <c r="AA18" s="49"/>
      <c r="AB18" s="50" t="s">
        <v>37</v>
      </c>
      <c r="AC18" s="12"/>
      <c r="AD18" s="13"/>
      <c r="AE18" s="48">
        <f>IF('Precificação'!B9 &lt;&gt; "", 'Precificação'!B9, "")*(AE4)</f>
        <v>2654.736842</v>
      </c>
      <c r="AF18" s="13"/>
    </row>
    <row r="19" ht="14.25" customHeight="1">
      <c r="V19" s="47" t="s">
        <v>38</v>
      </c>
      <c r="W19" s="12"/>
      <c r="X19" s="13"/>
      <c r="Y19" s="48">
        <f>IF('Precificação'!B10 &lt;&gt; "", 'Precificação'!B10, "")*(Y4)</f>
        <v>612.5</v>
      </c>
      <c r="Z19" s="13"/>
      <c r="AA19" s="49"/>
      <c r="AB19" s="50" t="s">
        <v>38</v>
      </c>
      <c r="AC19" s="12"/>
      <c r="AD19" s="13"/>
      <c r="AE19" s="48">
        <f>IF('Precificação'!B10 &lt;&gt; "", 'Precificação'!B10, "")*(AE4)</f>
        <v>970</v>
      </c>
      <c r="AF19" s="13"/>
    </row>
    <row r="20" ht="14.25" customHeight="1">
      <c r="V20" s="52" t="s">
        <v>39</v>
      </c>
      <c r="W20" s="12"/>
      <c r="X20" s="13"/>
      <c r="Y20" s="53">
        <f>IF('Precificação'!B11 &lt;&gt; "", 'Precificação'!B11, "")*(Y4)</f>
        <v>194.285</v>
      </c>
      <c r="Z20" s="42"/>
      <c r="AA20" s="49"/>
      <c r="AB20" s="54" t="s">
        <v>39</v>
      </c>
      <c r="AC20" s="12"/>
      <c r="AD20" s="13"/>
      <c r="AE20" s="53">
        <f>IF('Precificação'!B11 &lt;&gt; "", 'Precificação'!B11, "")*(AE4)</f>
        <v>307.684</v>
      </c>
      <c r="AF20" s="42"/>
    </row>
    <row r="21" ht="14.25" customHeight="1">
      <c r="V21" s="47" t="str">
        <f>IF('Precificação'!S7 &lt;&gt; "", 'Precificação'!S7, "")</f>
        <v>Aplique</v>
      </c>
      <c r="W21" s="12"/>
      <c r="X21" s="13"/>
      <c r="Y21" s="48">
        <f>IF('Precificação'!X7 &lt;&gt; "", 'Precificação'!X7, "")*(Y4)</f>
        <v>441</v>
      </c>
      <c r="Z21" s="13"/>
      <c r="AA21" s="49"/>
      <c r="AB21" s="54" t="s">
        <v>40</v>
      </c>
      <c r="AC21" s="12"/>
      <c r="AD21" s="13"/>
      <c r="AE21" s="48">
        <f>IF('Precificação'!X7 &lt;&gt; "", 'Precificação'!X7, "")*(AE4)</f>
        <v>698.4</v>
      </c>
      <c r="AF21" s="13"/>
    </row>
    <row r="22" ht="14.25" customHeight="1">
      <c r="V22" s="55" t="s">
        <v>41</v>
      </c>
      <c r="W22" s="12"/>
      <c r="X22" s="13"/>
      <c r="Y22" s="56">
        <f>SUM(Y14:Z21)</f>
        <v>9999.07335</v>
      </c>
      <c r="Z22" s="13"/>
      <c r="AA22" s="57"/>
      <c r="AB22" s="58" t="s">
        <v>41</v>
      </c>
      <c r="AC22" s="12"/>
      <c r="AD22" s="13"/>
      <c r="AE22" s="56">
        <f>SUM(AE14:AF21)</f>
        <v>16101.42572</v>
      </c>
      <c r="AF22" s="13"/>
    </row>
    <row r="23" ht="14.25" customHeight="1">
      <c r="P23" s="59"/>
      <c r="AA23" s="49"/>
    </row>
    <row r="24" ht="14.25" customHeight="1">
      <c r="AA24" s="10"/>
    </row>
    <row r="25" ht="14.25" customHeight="1">
      <c r="AA25" s="10"/>
    </row>
    <row r="26" ht="14.25" customHeight="1">
      <c r="AA26" s="10"/>
    </row>
    <row r="27" ht="14.25" customHeight="1">
      <c r="AA27" s="10"/>
    </row>
    <row r="28" ht="14.25" customHeight="1">
      <c r="AA28" s="10"/>
    </row>
    <row r="29" ht="14.25" customHeight="1">
      <c r="AA29" s="10"/>
    </row>
    <row r="30" ht="14.25" customHeight="1">
      <c r="AA30" s="10"/>
    </row>
    <row r="31" ht="14.25" customHeight="1">
      <c r="AA31" s="10"/>
    </row>
    <row r="32" ht="14.25" customHeight="1">
      <c r="AA32" s="10"/>
    </row>
    <row r="33" ht="14.25" customHeight="1">
      <c r="AA33" s="10"/>
    </row>
    <row r="34" ht="14.25" customHeight="1">
      <c r="AA34" s="10"/>
    </row>
    <row r="35" ht="14.25" customHeight="1">
      <c r="AA35" s="10"/>
    </row>
    <row r="36" ht="14.25" customHeight="1">
      <c r="AA36" s="10"/>
    </row>
    <row r="37" ht="14.25" customHeight="1">
      <c r="AA37" s="10"/>
    </row>
    <row r="38" ht="14.25" customHeight="1">
      <c r="AA38" s="10"/>
    </row>
    <row r="39" ht="14.25" customHeight="1">
      <c r="AA39" s="10"/>
    </row>
    <row r="40" ht="14.25" customHeight="1">
      <c r="AA40" s="10"/>
    </row>
    <row r="41" ht="14.25" customHeight="1">
      <c r="AA41" s="10"/>
    </row>
    <row r="42" ht="14.25" customHeight="1">
      <c r="AA42" s="10"/>
    </row>
    <row r="43" ht="14.25" customHeight="1">
      <c r="AA43" s="10"/>
    </row>
    <row r="44" ht="14.25" customHeight="1">
      <c r="AA44" s="10"/>
    </row>
    <row r="45" ht="14.25" customHeight="1">
      <c r="AA45" s="10"/>
    </row>
    <row r="46" ht="14.25" customHeight="1">
      <c r="AA46" s="10"/>
    </row>
    <row r="47" ht="14.25" customHeight="1">
      <c r="AA47" s="10"/>
    </row>
    <row r="48" ht="14.25" customHeight="1">
      <c r="AA48" s="10"/>
    </row>
    <row r="49" ht="14.25" customHeight="1">
      <c r="AA49" s="10"/>
    </row>
    <row r="50" ht="14.25" customHeight="1">
      <c r="AA50" s="10"/>
    </row>
    <row r="51" ht="14.25" customHeight="1">
      <c r="AA51" s="10"/>
    </row>
    <row r="52" ht="14.25" customHeight="1">
      <c r="AA52" s="10"/>
    </row>
    <row r="53" ht="14.25" customHeight="1">
      <c r="AA53" s="10"/>
    </row>
    <row r="54" ht="14.25" customHeight="1">
      <c r="AA54" s="10"/>
    </row>
    <row r="55" ht="14.25" customHeight="1">
      <c r="AA55" s="10"/>
    </row>
    <row r="56" ht="14.25" customHeight="1">
      <c r="AA56" s="10"/>
    </row>
    <row r="57" ht="14.25" customHeight="1">
      <c r="AA57" s="10"/>
    </row>
    <row r="58" ht="14.25" customHeight="1">
      <c r="AA58" s="10"/>
    </row>
    <row r="59" ht="14.25" customHeight="1">
      <c r="AA59" s="10"/>
    </row>
    <row r="60" ht="14.25" customHeight="1">
      <c r="AA60" s="10"/>
    </row>
    <row r="61" ht="14.25" customHeight="1">
      <c r="AA61" s="10"/>
    </row>
    <row r="62" ht="14.25" customHeight="1">
      <c r="AA62" s="10"/>
    </row>
    <row r="63" ht="14.25" customHeight="1">
      <c r="AA63" s="10"/>
    </row>
    <row r="64" ht="14.25" customHeight="1">
      <c r="AA64" s="10"/>
    </row>
    <row r="65" ht="14.25" customHeight="1">
      <c r="AA65" s="10"/>
    </row>
    <row r="66" ht="14.25" customHeight="1">
      <c r="AA66" s="10"/>
    </row>
    <row r="67" ht="14.25" customHeight="1">
      <c r="AA67" s="10"/>
    </row>
    <row r="68" ht="14.25" customHeight="1">
      <c r="AA68" s="10"/>
    </row>
    <row r="69" ht="14.25" customHeight="1">
      <c r="AA69" s="10"/>
    </row>
    <row r="70" ht="14.25" customHeight="1">
      <c r="AA70" s="10"/>
    </row>
    <row r="71" ht="14.25" customHeight="1">
      <c r="AA71" s="10"/>
    </row>
    <row r="72" ht="14.25" customHeight="1">
      <c r="AA72" s="10"/>
    </row>
    <row r="73" ht="14.25" customHeight="1">
      <c r="AA73" s="10"/>
    </row>
    <row r="74" ht="14.25" customHeight="1">
      <c r="AA74" s="10"/>
    </row>
    <row r="75" ht="14.25" customHeight="1">
      <c r="AA75" s="10"/>
    </row>
    <row r="76" ht="14.25" customHeight="1">
      <c r="AA76" s="10"/>
    </row>
    <row r="77" ht="14.25" customHeight="1">
      <c r="AA77" s="10"/>
    </row>
    <row r="78" ht="14.25" customHeight="1">
      <c r="AA78" s="10"/>
    </row>
    <row r="79" ht="14.25" customHeight="1">
      <c r="AA79" s="10"/>
    </row>
    <row r="80" ht="14.25" customHeight="1">
      <c r="AA80" s="10"/>
    </row>
    <row r="81" ht="14.25" customHeight="1">
      <c r="AA81" s="10"/>
    </row>
    <row r="82" ht="14.25" customHeight="1">
      <c r="AA82" s="10"/>
    </row>
    <row r="83" ht="14.25" customHeight="1">
      <c r="AA83" s="10"/>
    </row>
    <row r="84" ht="14.25" customHeight="1">
      <c r="AA84" s="10"/>
    </row>
    <row r="85" ht="14.25" customHeight="1">
      <c r="AA85" s="10"/>
    </row>
    <row r="86" ht="14.25" customHeight="1">
      <c r="AA86" s="10"/>
    </row>
    <row r="87" ht="14.25" customHeight="1">
      <c r="AA87" s="10"/>
    </row>
    <row r="88" ht="14.25" customHeight="1">
      <c r="AA88" s="10"/>
    </row>
    <row r="89" ht="14.25" customHeight="1">
      <c r="AA89" s="10"/>
    </row>
    <row r="90" ht="14.25" customHeight="1">
      <c r="AA90" s="10"/>
    </row>
    <row r="91" ht="14.25" customHeight="1">
      <c r="AA91" s="10"/>
    </row>
    <row r="92" ht="14.25" customHeight="1">
      <c r="AA92" s="10"/>
    </row>
    <row r="93" ht="14.25" customHeight="1">
      <c r="AA93" s="10"/>
    </row>
    <row r="94" ht="14.25" customHeight="1">
      <c r="AA94" s="10"/>
    </row>
    <row r="95" ht="14.25" customHeight="1">
      <c r="AA95" s="10"/>
    </row>
    <row r="96" ht="14.25" customHeight="1">
      <c r="AA96" s="10"/>
    </row>
    <row r="97" ht="14.25" customHeight="1">
      <c r="AA97" s="10"/>
    </row>
    <row r="98" ht="14.25" customHeight="1">
      <c r="AA98" s="10"/>
    </row>
    <row r="99" ht="14.25" customHeight="1">
      <c r="AA99" s="10"/>
    </row>
    <row r="100" ht="14.25" customHeight="1">
      <c r="AA100" s="10"/>
    </row>
    <row r="101" ht="14.25" customHeight="1">
      <c r="AA101" s="10"/>
    </row>
    <row r="102" ht="14.25" customHeight="1">
      <c r="AA102" s="10"/>
    </row>
    <row r="103" ht="14.25" customHeight="1">
      <c r="AA103" s="10"/>
    </row>
    <row r="104" ht="14.25" customHeight="1">
      <c r="AA104" s="10"/>
    </row>
    <row r="105" ht="14.25" customHeight="1">
      <c r="AA105" s="10"/>
    </row>
    <row r="106" ht="14.25" customHeight="1">
      <c r="AA106" s="10"/>
    </row>
    <row r="107" ht="14.25" customHeight="1">
      <c r="AA107" s="10"/>
    </row>
    <row r="108" ht="14.25" customHeight="1">
      <c r="AA108" s="10"/>
    </row>
    <row r="109" ht="14.25" customHeight="1">
      <c r="AA109" s="10"/>
    </row>
    <row r="110" ht="14.25" customHeight="1">
      <c r="AA110" s="10"/>
    </row>
    <row r="111" ht="14.25" customHeight="1">
      <c r="AA111" s="10"/>
    </row>
    <row r="112" ht="14.25" customHeight="1">
      <c r="AA112" s="10"/>
    </row>
    <row r="113" ht="14.25" customHeight="1">
      <c r="AA113" s="10"/>
    </row>
    <row r="114" ht="14.25" customHeight="1">
      <c r="AA114" s="10"/>
    </row>
    <row r="115" ht="14.25" customHeight="1">
      <c r="AA115" s="10"/>
    </row>
    <row r="116" ht="14.25" customHeight="1">
      <c r="AA116" s="10"/>
    </row>
    <row r="117" ht="14.25" customHeight="1">
      <c r="AA117" s="10"/>
    </row>
    <row r="118" ht="14.25" customHeight="1">
      <c r="AA118" s="10"/>
    </row>
    <row r="119" ht="14.25" customHeight="1">
      <c r="AA119" s="10"/>
    </row>
    <row r="120" ht="14.25" customHeight="1">
      <c r="AA120" s="10"/>
    </row>
    <row r="121" ht="14.25" customHeight="1">
      <c r="AA121" s="10"/>
    </row>
    <row r="122" ht="14.25" customHeight="1">
      <c r="AA122" s="10"/>
    </row>
    <row r="123" ht="14.25" customHeight="1">
      <c r="AA123" s="10"/>
    </row>
    <row r="124" ht="14.25" customHeight="1">
      <c r="AA124" s="10"/>
    </row>
    <row r="125" ht="14.25" customHeight="1">
      <c r="AA125" s="10"/>
    </row>
    <row r="126" ht="14.25" customHeight="1">
      <c r="AA126" s="10"/>
    </row>
    <row r="127" ht="14.25" customHeight="1">
      <c r="AA127" s="10"/>
    </row>
    <row r="128" ht="14.25" customHeight="1">
      <c r="AA128" s="10"/>
    </row>
    <row r="129" ht="14.25" customHeight="1">
      <c r="AA129" s="10"/>
    </row>
    <row r="130" ht="14.25" customHeight="1">
      <c r="AA130" s="10"/>
    </row>
    <row r="131" ht="14.25" customHeight="1">
      <c r="AA131" s="10"/>
    </row>
    <row r="132" ht="14.25" customHeight="1">
      <c r="AA132" s="10"/>
    </row>
    <row r="133" ht="14.25" customHeight="1">
      <c r="AA133" s="10"/>
    </row>
    <row r="134" ht="14.25" customHeight="1">
      <c r="AA134" s="10"/>
    </row>
    <row r="135" ht="14.25" customHeight="1">
      <c r="AA135" s="10"/>
    </row>
    <row r="136" ht="14.25" customHeight="1">
      <c r="AA136" s="10"/>
    </row>
    <row r="137" ht="14.25" customHeight="1">
      <c r="AA137" s="10"/>
    </row>
    <row r="138" ht="14.25" customHeight="1">
      <c r="AA138" s="10"/>
    </row>
    <row r="139" ht="14.25" customHeight="1">
      <c r="AA139" s="10"/>
    </row>
    <row r="140" ht="14.25" customHeight="1">
      <c r="AA140" s="10"/>
    </row>
    <row r="141" ht="14.25" customHeight="1">
      <c r="AA141" s="10"/>
    </row>
    <row r="142" ht="14.25" customHeight="1">
      <c r="AA142" s="10"/>
    </row>
    <row r="143" ht="14.25" customHeight="1">
      <c r="AA143" s="10"/>
    </row>
    <row r="144" ht="14.25" customHeight="1">
      <c r="AA144" s="10"/>
    </row>
    <row r="145" ht="14.25" customHeight="1">
      <c r="AA145" s="10"/>
    </row>
    <row r="146" ht="14.25" customHeight="1">
      <c r="AA146" s="10"/>
    </row>
    <row r="147" ht="14.25" customHeight="1">
      <c r="AA147" s="10"/>
    </row>
    <row r="148" ht="14.25" customHeight="1">
      <c r="AA148" s="10"/>
    </row>
    <row r="149" ht="14.25" customHeight="1">
      <c r="AA149" s="10"/>
    </row>
    <row r="150" ht="14.25" customHeight="1">
      <c r="AA150" s="10"/>
    </row>
    <row r="151" ht="14.25" customHeight="1">
      <c r="AA151" s="10"/>
    </row>
    <row r="152" ht="14.25" customHeight="1">
      <c r="AA152" s="10"/>
    </row>
    <row r="153" ht="14.25" customHeight="1">
      <c r="AA153" s="10"/>
    </row>
    <row r="154" ht="14.25" customHeight="1">
      <c r="AA154" s="10"/>
    </row>
    <row r="155" ht="14.25" customHeight="1">
      <c r="AA155" s="10"/>
    </row>
    <row r="156" ht="14.25" customHeight="1">
      <c r="AA156" s="10"/>
    </row>
    <row r="157" ht="14.25" customHeight="1">
      <c r="AA157" s="10"/>
    </row>
    <row r="158" ht="14.25" customHeight="1">
      <c r="AA158" s="10"/>
    </row>
    <row r="159" ht="14.25" customHeight="1">
      <c r="AA159" s="10"/>
    </row>
    <row r="160" ht="14.25" customHeight="1">
      <c r="AA160" s="10"/>
    </row>
    <row r="161" ht="14.25" customHeight="1">
      <c r="AA161" s="10"/>
    </row>
    <row r="162" ht="14.25" customHeight="1">
      <c r="AA162" s="10"/>
    </row>
    <row r="163" ht="14.25" customHeight="1">
      <c r="AA163" s="10"/>
    </row>
    <row r="164" ht="14.25" customHeight="1">
      <c r="AA164" s="10"/>
    </row>
    <row r="165" ht="14.25" customHeight="1">
      <c r="AA165" s="10"/>
    </row>
    <row r="166" ht="14.25" customHeight="1">
      <c r="AA166" s="10"/>
    </row>
    <row r="167" ht="14.25" customHeight="1">
      <c r="AA167" s="10"/>
    </row>
    <row r="168" ht="14.25" customHeight="1">
      <c r="AA168" s="10"/>
    </row>
    <row r="169" ht="14.25" customHeight="1">
      <c r="AA169" s="10"/>
    </row>
    <row r="170" ht="14.25" customHeight="1">
      <c r="AA170" s="10"/>
    </row>
    <row r="171" ht="14.25" customHeight="1">
      <c r="AA171" s="10"/>
    </row>
    <row r="172" ht="14.25" customHeight="1">
      <c r="AA172" s="10"/>
    </row>
    <row r="173" ht="14.25" customHeight="1">
      <c r="AA173" s="10"/>
    </row>
    <row r="174" ht="14.25" customHeight="1">
      <c r="AA174" s="10"/>
    </row>
    <row r="175" ht="14.25" customHeight="1">
      <c r="AA175" s="10"/>
    </row>
    <row r="176" ht="14.25" customHeight="1">
      <c r="AA176" s="10"/>
    </row>
    <row r="177" ht="14.25" customHeight="1">
      <c r="AA177" s="10"/>
    </row>
    <row r="178" ht="14.25" customHeight="1">
      <c r="AA178" s="10"/>
    </row>
    <row r="179" ht="14.25" customHeight="1">
      <c r="AA179" s="10"/>
    </row>
    <row r="180" ht="14.25" customHeight="1">
      <c r="AA180" s="10"/>
    </row>
    <row r="181" ht="14.25" customHeight="1">
      <c r="AA181" s="10"/>
    </row>
    <row r="182" ht="14.25" customHeight="1">
      <c r="AA182" s="10"/>
    </row>
    <row r="183" ht="14.25" customHeight="1">
      <c r="AA183" s="10"/>
    </row>
    <row r="184" ht="14.25" customHeight="1">
      <c r="AA184" s="10"/>
    </row>
    <row r="185" ht="14.25" customHeight="1">
      <c r="AA185" s="10"/>
    </row>
    <row r="186" ht="14.25" customHeight="1">
      <c r="AA186" s="10"/>
    </row>
    <row r="187" ht="14.25" customHeight="1">
      <c r="AA187" s="10"/>
    </row>
    <row r="188" ht="14.25" customHeight="1">
      <c r="AA188" s="10"/>
    </row>
    <row r="189" ht="14.25" customHeight="1">
      <c r="AA189" s="10"/>
    </row>
    <row r="190" ht="14.25" customHeight="1">
      <c r="AA190" s="10"/>
    </row>
    <row r="191" ht="14.25" customHeight="1">
      <c r="AA191" s="10"/>
    </row>
    <row r="192" ht="14.25" customHeight="1">
      <c r="AA192" s="10"/>
    </row>
    <row r="193" ht="14.25" customHeight="1">
      <c r="AA193" s="10"/>
    </row>
    <row r="194" ht="14.25" customHeight="1">
      <c r="AA194" s="10"/>
    </row>
    <row r="195" ht="14.25" customHeight="1">
      <c r="AA195" s="10"/>
    </row>
    <row r="196" ht="14.25" customHeight="1">
      <c r="AA196" s="10"/>
    </row>
    <row r="197" ht="14.25" customHeight="1">
      <c r="AA197" s="10"/>
    </row>
    <row r="198" ht="14.25" customHeight="1">
      <c r="AA198" s="10"/>
    </row>
    <row r="199" ht="14.25" customHeight="1">
      <c r="AA199" s="10"/>
    </row>
    <row r="200" ht="14.25" customHeight="1">
      <c r="AA200" s="10"/>
    </row>
    <row r="201" ht="14.25" customHeight="1">
      <c r="AA201" s="10"/>
    </row>
    <row r="202" ht="14.25" customHeight="1">
      <c r="AA202" s="10"/>
    </row>
    <row r="203" ht="14.25" customHeight="1">
      <c r="AA203" s="10"/>
    </row>
    <row r="204" ht="14.25" customHeight="1">
      <c r="AA204" s="10"/>
    </row>
    <row r="205" ht="14.25" customHeight="1">
      <c r="AA205" s="10"/>
    </row>
    <row r="206" ht="14.25" customHeight="1">
      <c r="AA206" s="10"/>
    </row>
    <row r="207" ht="14.25" customHeight="1">
      <c r="AA207" s="10"/>
    </row>
    <row r="208" ht="14.25" customHeight="1">
      <c r="AA208" s="10"/>
    </row>
    <row r="209" ht="14.25" customHeight="1">
      <c r="AA209" s="10"/>
    </row>
    <row r="210" ht="14.25" customHeight="1">
      <c r="AA210" s="10"/>
    </row>
    <row r="211" ht="14.25" customHeight="1">
      <c r="AA211" s="10"/>
    </row>
    <row r="212" ht="14.25" customHeight="1">
      <c r="AA212" s="10"/>
    </row>
    <row r="213" ht="14.25" customHeight="1">
      <c r="AA213" s="10"/>
    </row>
    <row r="214" ht="14.25" customHeight="1">
      <c r="AA214" s="10"/>
    </row>
    <row r="215" ht="14.25" customHeight="1">
      <c r="AA215" s="10"/>
    </row>
    <row r="216" ht="14.25" customHeight="1">
      <c r="AA216" s="10"/>
    </row>
    <row r="217" ht="14.25" customHeight="1">
      <c r="AA217" s="10"/>
    </row>
    <row r="218" ht="14.25" customHeight="1">
      <c r="AA218" s="10"/>
    </row>
    <row r="219" ht="14.25" customHeight="1">
      <c r="AA219" s="10"/>
    </row>
    <row r="220" ht="14.25" customHeight="1">
      <c r="AA220" s="10"/>
    </row>
    <row r="221" ht="14.25" customHeight="1">
      <c r="AA221" s="10"/>
    </row>
    <row r="222" ht="14.25" customHeight="1">
      <c r="AA222" s="10"/>
    </row>
    <row r="223" ht="14.25" customHeight="1">
      <c r="AA223" s="10"/>
    </row>
    <row r="224" ht="14.25" customHeight="1">
      <c r="AA224" s="10"/>
    </row>
    <row r="225" ht="14.25" customHeight="1">
      <c r="AA225" s="10"/>
    </row>
    <row r="226" ht="14.25" customHeight="1">
      <c r="AA226" s="10"/>
    </row>
    <row r="227" ht="14.25" customHeight="1">
      <c r="AA227" s="10"/>
    </row>
    <row r="228" ht="14.25" customHeight="1">
      <c r="AA228" s="10"/>
    </row>
    <row r="229" ht="14.25" customHeight="1">
      <c r="AA229" s="10"/>
    </row>
    <row r="230" ht="14.25" customHeight="1">
      <c r="AA230" s="10"/>
    </row>
    <row r="231" ht="14.25" customHeight="1">
      <c r="AA231" s="10"/>
    </row>
    <row r="232" ht="14.25" customHeight="1">
      <c r="AA232" s="10"/>
    </row>
    <row r="233" ht="14.25" customHeight="1">
      <c r="AA233" s="10"/>
    </row>
    <row r="234" ht="14.25" customHeight="1">
      <c r="AA234" s="10"/>
    </row>
    <row r="235" ht="14.25" customHeight="1">
      <c r="AA235" s="10"/>
    </row>
    <row r="236" ht="14.25" customHeight="1">
      <c r="AA236" s="10"/>
    </row>
    <row r="237" ht="14.25" customHeight="1">
      <c r="AA237" s="10"/>
    </row>
    <row r="238" ht="14.25" customHeight="1">
      <c r="AA238" s="10"/>
    </row>
    <row r="239" ht="14.25" customHeight="1">
      <c r="AA239" s="10"/>
    </row>
    <row r="240" ht="14.25" customHeight="1">
      <c r="AA240" s="10"/>
    </row>
    <row r="241" ht="14.25" customHeight="1">
      <c r="AA241" s="10"/>
    </row>
    <row r="242" ht="14.25" customHeight="1">
      <c r="AA242" s="10"/>
    </row>
    <row r="243" ht="14.25" customHeight="1">
      <c r="AA243" s="10"/>
    </row>
    <row r="244" ht="14.25" customHeight="1">
      <c r="AA244" s="10"/>
    </row>
    <row r="245" ht="14.25" customHeight="1">
      <c r="AA245" s="10"/>
    </row>
    <row r="246" ht="14.25" customHeight="1">
      <c r="AA246" s="10"/>
    </row>
    <row r="247" ht="14.25" customHeight="1">
      <c r="AA247" s="10"/>
    </row>
    <row r="248" ht="14.25" customHeight="1">
      <c r="AA248" s="10"/>
    </row>
    <row r="249" ht="14.25" customHeight="1">
      <c r="AA249" s="10"/>
    </row>
    <row r="250" ht="14.25" customHeight="1">
      <c r="AA250" s="10"/>
    </row>
    <row r="251" ht="14.25" customHeight="1">
      <c r="AA251" s="10"/>
    </row>
    <row r="252" ht="14.25" customHeight="1">
      <c r="AA252" s="10"/>
    </row>
    <row r="253" ht="14.25" customHeight="1">
      <c r="AA253" s="10"/>
    </row>
    <row r="254" ht="14.25" customHeight="1">
      <c r="AA254" s="10"/>
    </row>
    <row r="255" ht="14.25" customHeight="1">
      <c r="AA255" s="10"/>
    </row>
    <row r="256" ht="14.25" customHeight="1">
      <c r="AA256" s="10"/>
    </row>
    <row r="257" ht="14.25" customHeight="1">
      <c r="AA257" s="10"/>
    </row>
    <row r="258" ht="14.25" customHeight="1">
      <c r="AA258" s="10"/>
    </row>
    <row r="259" ht="14.25" customHeight="1">
      <c r="AA259" s="10"/>
    </row>
    <row r="260" ht="14.25" customHeight="1">
      <c r="AA260" s="10"/>
    </row>
    <row r="261" ht="14.25" customHeight="1">
      <c r="AA261" s="10"/>
    </row>
    <row r="262" ht="14.25" customHeight="1">
      <c r="AA262" s="10"/>
    </row>
    <row r="263" ht="14.25" customHeight="1">
      <c r="AA263" s="10"/>
    </row>
    <row r="264" ht="14.25" customHeight="1">
      <c r="AA264" s="10"/>
    </row>
    <row r="265" ht="14.25" customHeight="1">
      <c r="AA265" s="10"/>
    </row>
    <row r="266" ht="14.25" customHeight="1">
      <c r="AA266" s="10"/>
    </row>
    <row r="267" ht="14.25" customHeight="1">
      <c r="AA267" s="10"/>
    </row>
    <row r="268" ht="14.25" customHeight="1">
      <c r="AA268" s="10"/>
    </row>
    <row r="269" ht="14.25" customHeight="1">
      <c r="AA269" s="10"/>
    </row>
    <row r="270" ht="14.25" customHeight="1">
      <c r="AA270" s="10"/>
    </row>
    <row r="271" ht="14.25" customHeight="1">
      <c r="AA271" s="10"/>
    </row>
    <row r="272" ht="14.25" customHeight="1">
      <c r="AA272" s="10"/>
    </row>
    <row r="273" ht="14.25" customHeight="1">
      <c r="AA273" s="10"/>
    </row>
    <row r="274" ht="14.25" customHeight="1">
      <c r="AA274" s="10"/>
    </row>
    <row r="275" ht="14.25" customHeight="1">
      <c r="AA275" s="10"/>
    </row>
    <row r="276" ht="14.25" customHeight="1">
      <c r="AA276" s="10"/>
    </row>
    <row r="277" ht="14.25" customHeight="1">
      <c r="AA277" s="10"/>
    </row>
    <row r="278" ht="14.25" customHeight="1">
      <c r="AA278" s="10"/>
    </row>
    <row r="279" ht="14.25" customHeight="1">
      <c r="AA279" s="10"/>
    </row>
    <row r="280" ht="14.25" customHeight="1">
      <c r="AA280" s="10"/>
    </row>
    <row r="281" ht="14.25" customHeight="1">
      <c r="AA281" s="10"/>
    </row>
    <row r="282" ht="14.25" customHeight="1">
      <c r="AA282" s="10"/>
    </row>
    <row r="283" ht="14.25" customHeight="1">
      <c r="AA283" s="10"/>
    </row>
    <row r="284" ht="14.25" customHeight="1">
      <c r="AA284" s="10"/>
    </row>
    <row r="285" ht="14.25" customHeight="1">
      <c r="AA285" s="10"/>
    </row>
    <row r="286" ht="14.25" customHeight="1">
      <c r="AA286" s="10"/>
    </row>
    <row r="287" ht="14.25" customHeight="1">
      <c r="AA287" s="10"/>
    </row>
    <row r="288" ht="14.25" customHeight="1">
      <c r="AA288" s="10"/>
    </row>
    <row r="289" ht="14.25" customHeight="1">
      <c r="AA289" s="10"/>
    </row>
    <row r="290" ht="14.25" customHeight="1">
      <c r="AA290" s="10"/>
    </row>
    <row r="291" ht="14.25" customHeight="1">
      <c r="AA291" s="10"/>
    </row>
    <row r="292" ht="14.25" customHeight="1">
      <c r="AA292" s="10"/>
    </row>
    <row r="293" ht="14.25" customHeight="1">
      <c r="AA293" s="10"/>
    </row>
    <row r="294" ht="14.25" customHeight="1">
      <c r="AA294" s="10"/>
    </row>
    <row r="295" ht="14.25" customHeight="1">
      <c r="AA295" s="10"/>
    </row>
    <row r="296" ht="14.25" customHeight="1">
      <c r="AA296" s="10"/>
    </row>
    <row r="297" ht="14.25" customHeight="1">
      <c r="AA297" s="10"/>
    </row>
    <row r="298" ht="14.25" customHeight="1">
      <c r="AA298" s="10"/>
    </row>
    <row r="299" ht="14.25" customHeight="1">
      <c r="AA299" s="10"/>
    </row>
    <row r="300" ht="14.25" customHeight="1">
      <c r="AA300" s="10"/>
    </row>
    <row r="301" ht="14.25" customHeight="1">
      <c r="AA301" s="10"/>
    </row>
    <row r="302" ht="14.25" customHeight="1">
      <c r="AA302" s="10"/>
    </row>
    <row r="303" ht="14.25" customHeight="1">
      <c r="AA303" s="10"/>
    </row>
    <row r="304" ht="14.25" customHeight="1">
      <c r="AA304" s="10"/>
    </row>
    <row r="305" ht="14.25" customHeight="1">
      <c r="AA305" s="10"/>
    </row>
    <row r="306" ht="14.25" customHeight="1">
      <c r="AA306" s="10"/>
    </row>
    <row r="307" ht="14.25" customHeight="1">
      <c r="AA307" s="10"/>
    </row>
    <row r="308" ht="14.25" customHeight="1">
      <c r="AA308" s="10"/>
    </row>
    <row r="309" ht="14.25" customHeight="1">
      <c r="AA309" s="10"/>
    </row>
    <row r="310" ht="14.25" customHeight="1">
      <c r="AA310" s="10"/>
    </row>
    <row r="311" ht="14.25" customHeight="1">
      <c r="AA311" s="10"/>
    </row>
    <row r="312" ht="14.25" customHeight="1">
      <c r="AA312" s="10"/>
    </row>
    <row r="313" ht="14.25" customHeight="1">
      <c r="AA313" s="10"/>
    </row>
    <row r="314" ht="14.25" customHeight="1">
      <c r="AA314" s="10"/>
    </row>
    <row r="315" ht="14.25" customHeight="1">
      <c r="AA315" s="10"/>
    </row>
    <row r="316" ht="14.25" customHeight="1">
      <c r="AA316" s="10"/>
    </row>
    <row r="317" ht="14.25" customHeight="1">
      <c r="AA317" s="10"/>
    </row>
    <row r="318" ht="14.25" customHeight="1">
      <c r="AA318" s="10"/>
    </row>
    <row r="319" ht="14.25" customHeight="1">
      <c r="AA319" s="10"/>
    </row>
    <row r="320" ht="14.25" customHeight="1">
      <c r="AA320" s="10"/>
    </row>
    <row r="321" ht="14.25" customHeight="1">
      <c r="AA321" s="10"/>
    </row>
    <row r="322" ht="14.25" customHeight="1">
      <c r="AA322" s="10"/>
    </row>
    <row r="323" ht="14.25" customHeight="1">
      <c r="AA323" s="10"/>
    </row>
    <row r="324" ht="14.25" customHeight="1">
      <c r="AA324" s="10"/>
    </row>
    <row r="325" ht="14.25" customHeight="1">
      <c r="AA325" s="10"/>
    </row>
    <row r="326" ht="14.25" customHeight="1">
      <c r="AA326" s="10"/>
    </row>
    <row r="327" ht="14.25" customHeight="1">
      <c r="AA327" s="10"/>
    </row>
    <row r="328" ht="14.25" customHeight="1">
      <c r="AA328" s="10"/>
    </row>
    <row r="329" ht="14.25" customHeight="1">
      <c r="AA329" s="10"/>
    </row>
    <row r="330" ht="14.25" customHeight="1">
      <c r="AA330" s="10"/>
    </row>
    <row r="331" ht="14.25" customHeight="1">
      <c r="AA331" s="10"/>
    </row>
    <row r="332" ht="14.25" customHeight="1">
      <c r="AA332" s="10"/>
    </row>
    <row r="333" ht="14.25" customHeight="1">
      <c r="AA333" s="10"/>
    </row>
    <row r="334" ht="14.25" customHeight="1">
      <c r="AA334" s="10"/>
    </row>
    <row r="335" ht="14.25" customHeight="1">
      <c r="AA335" s="10"/>
    </row>
    <row r="336" ht="14.25" customHeight="1">
      <c r="AA336" s="10"/>
    </row>
    <row r="337" ht="14.25" customHeight="1">
      <c r="AA337" s="10"/>
    </row>
    <row r="338" ht="14.25" customHeight="1">
      <c r="AA338" s="10"/>
    </row>
    <row r="339" ht="14.25" customHeight="1">
      <c r="AA339" s="10"/>
    </row>
    <row r="340" ht="14.25" customHeight="1">
      <c r="AA340" s="10"/>
    </row>
    <row r="341" ht="14.25" customHeight="1">
      <c r="AA341" s="10"/>
    </row>
    <row r="342" ht="14.25" customHeight="1">
      <c r="AA342" s="10"/>
    </row>
    <row r="343" ht="14.25" customHeight="1">
      <c r="AA343" s="10"/>
    </row>
    <row r="344" ht="14.25" customHeight="1">
      <c r="AA344" s="10"/>
    </row>
    <row r="345" ht="14.25" customHeight="1">
      <c r="AA345" s="10"/>
    </row>
    <row r="346" ht="14.25" customHeight="1">
      <c r="AA346" s="10"/>
    </row>
    <row r="347" ht="14.25" customHeight="1">
      <c r="AA347" s="10"/>
    </row>
    <row r="348" ht="14.25" customHeight="1">
      <c r="AA348" s="10"/>
    </row>
    <row r="349" ht="14.25" customHeight="1">
      <c r="AA349" s="10"/>
    </row>
    <row r="350" ht="14.25" customHeight="1">
      <c r="AA350" s="10"/>
    </row>
    <row r="351" ht="14.25" customHeight="1">
      <c r="AA351" s="10"/>
    </row>
    <row r="352" ht="14.25" customHeight="1">
      <c r="AA352" s="10"/>
    </row>
    <row r="353" ht="14.25" customHeight="1">
      <c r="AA353" s="10"/>
    </row>
    <row r="354" ht="14.25" customHeight="1">
      <c r="AA354" s="10"/>
    </row>
    <row r="355" ht="14.25" customHeight="1">
      <c r="AA355" s="10"/>
    </row>
    <row r="356" ht="14.25" customHeight="1">
      <c r="AA356" s="10"/>
    </row>
    <row r="357" ht="14.25" customHeight="1">
      <c r="AA357" s="10"/>
    </row>
    <row r="358" ht="14.25" customHeight="1">
      <c r="AA358" s="10"/>
    </row>
    <row r="359" ht="14.25" customHeight="1">
      <c r="AA359" s="10"/>
    </row>
    <row r="360" ht="14.25" customHeight="1">
      <c r="AA360" s="10"/>
    </row>
    <row r="361" ht="14.25" customHeight="1">
      <c r="AA361" s="10"/>
    </row>
    <row r="362" ht="14.25" customHeight="1">
      <c r="AA362" s="10"/>
    </row>
    <row r="363" ht="14.25" customHeight="1">
      <c r="AA363" s="10"/>
    </row>
    <row r="364" ht="14.25" customHeight="1">
      <c r="AA364" s="10"/>
    </row>
    <row r="365" ht="14.25" customHeight="1">
      <c r="AA365" s="10"/>
    </row>
    <row r="366" ht="14.25" customHeight="1">
      <c r="AA366" s="10"/>
    </row>
    <row r="367" ht="14.25" customHeight="1">
      <c r="AA367" s="10"/>
    </row>
    <row r="368" ht="14.25" customHeight="1">
      <c r="AA368" s="10"/>
    </row>
    <row r="369" ht="14.25" customHeight="1">
      <c r="AA369" s="10"/>
    </row>
    <row r="370" ht="14.25" customHeight="1">
      <c r="AA370" s="10"/>
    </row>
    <row r="371" ht="14.25" customHeight="1">
      <c r="AA371" s="10"/>
    </row>
    <row r="372" ht="14.25" customHeight="1">
      <c r="AA372" s="10"/>
    </row>
    <row r="373" ht="14.25" customHeight="1">
      <c r="AA373" s="10"/>
    </row>
    <row r="374" ht="14.25" customHeight="1">
      <c r="AA374" s="10"/>
    </row>
    <row r="375" ht="14.25" customHeight="1">
      <c r="AA375" s="10"/>
    </row>
    <row r="376" ht="14.25" customHeight="1">
      <c r="AA376" s="10"/>
    </row>
    <row r="377" ht="14.25" customHeight="1">
      <c r="AA377" s="10"/>
    </row>
    <row r="378" ht="14.25" customHeight="1">
      <c r="AA378" s="10"/>
    </row>
    <row r="379" ht="14.25" customHeight="1">
      <c r="AA379" s="10"/>
    </row>
    <row r="380" ht="14.25" customHeight="1">
      <c r="AA380" s="10"/>
    </row>
    <row r="381" ht="14.25" customHeight="1">
      <c r="AA381" s="10"/>
    </row>
    <row r="382" ht="14.25" customHeight="1">
      <c r="AA382" s="10"/>
    </row>
    <row r="383" ht="14.25" customHeight="1">
      <c r="AA383" s="10"/>
    </row>
    <row r="384" ht="14.25" customHeight="1">
      <c r="AA384" s="10"/>
    </row>
    <row r="385" ht="14.25" customHeight="1">
      <c r="AA385" s="10"/>
    </row>
    <row r="386" ht="14.25" customHeight="1">
      <c r="AA386" s="10"/>
    </row>
    <row r="387" ht="14.25" customHeight="1">
      <c r="AA387" s="10"/>
    </row>
    <row r="388" ht="14.25" customHeight="1">
      <c r="AA388" s="10"/>
    </row>
    <row r="389" ht="14.25" customHeight="1">
      <c r="AA389" s="10"/>
    </row>
    <row r="390" ht="14.25" customHeight="1">
      <c r="AA390" s="10"/>
    </row>
    <row r="391" ht="14.25" customHeight="1">
      <c r="AA391" s="10"/>
    </row>
    <row r="392" ht="14.25" customHeight="1">
      <c r="AA392" s="10"/>
    </row>
    <row r="393" ht="14.25" customHeight="1">
      <c r="AA393" s="10"/>
    </row>
    <row r="394" ht="14.25" customHeight="1">
      <c r="AA394" s="10"/>
    </row>
    <row r="395" ht="14.25" customHeight="1">
      <c r="AA395" s="10"/>
    </row>
    <row r="396" ht="14.25" customHeight="1">
      <c r="AA396" s="10"/>
    </row>
    <row r="397" ht="14.25" customHeight="1">
      <c r="AA397" s="10"/>
    </row>
    <row r="398" ht="14.25" customHeight="1">
      <c r="AA398" s="10"/>
    </row>
    <row r="399" ht="14.25" customHeight="1">
      <c r="AA399" s="10"/>
    </row>
    <row r="400" ht="14.25" customHeight="1">
      <c r="AA400" s="10"/>
    </row>
    <row r="401" ht="14.25" customHeight="1">
      <c r="AA401" s="10"/>
    </row>
    <row r="402" ht="14.25" customHeight="1">
      <c r="AA402" s="10"/>
    </row>
    <row r="403" ht="14.25" customHeight="1">
      <c r="AA403" s="10"/>
    </row>
    <row r="404" ht="14.25" customHeight="1">
      <c r="AA404" s="10"/>
    </row>
    <row r="405" ht="14.25" customHeight="1">
      <c r="AA405" s="10"/>
    </row>
    <row r="406" ht="14.25" customHeight="1">
      <c r="AA406" s="10"/>
    </row>
    <row r="407" ht="14.25" customHeight="1">
      <c r="AA407" s="10"/>
    </row>
    <row r="408" ht="14.25" customHeight="1">
      <c r="AA408" s="10"/>
    </row>
    <row r="409" ht="14.25" customHeight="1">
      <c r="AA409" s="10"/>
    </row>
    <row r="410" ht="14.25" customHeight="1">
      <c r="AA410" s="10"/>
    </row>
    <row r="411" ht="14.25" customHeight="1">
      <c r="AA411" s="10"/>
    </row>
    <row r="412" ht="14.25" customHeight="1">
      <c r="AA412" s="10"/>
    </row>
    <row r="413" ht="14.25" customHeight="1">
      <c r="AA413" s="10"/>
    </row>
    <row r="414" ht="14.25" customHeight="1">
      <c r="AA414" s="10"/>
    </row>
    <row r="415" ht="14.25" customHeight="1">
      <c r="AA415" s="10"/>
    </row>
    <row r="416" ht="14.25" customHeight="1">
      <c r="AA416" s="10"/>
    </row>
    <row r="417" ht="14.25" customHeight="1">
      <c r="AA417" s="10"/>
    </row>
    <row r="418" ht="14.25" customHeight="1">
      <c r="AA418" s="10"/>
    </row>
    <row r="419" ht="14.25" customHeight="1">
      <c r="AA419" s="10"/>
    </row>
    <row r="420" ht="14.25" customHeight="1">
      <c r="AA420" s="10"/>
    </row>
    <row r="421" ht="14.25" customHeight="1">
      <c r="AA421" s="10"/>
    </row>
    <row r="422" ht="14.25" customHeight="1">
      <c r="AA422" s="10"/>
    </row>
    <row r="423" ht="14.25" customHeight="1">
      <c r="AA423" s="10"/>
    </row>
    <row r="424" ht="14.25" customHeight="1">
      <c r="AA424" s="10"/>
    </row>
    <row r="425" ht="14.25" customHeight="1">
      <c r="AA425" s="10"/>
    </row>
    <row r="426" ht="14.25" customHeight="1">
      <c r="AA426" s="10"/>
    </row>
    <row r="427" ht="14.25" customHeight="1">
      <c r="AA427" s="10"/>
    </row>
    <row r="428" ht="14.25" customHeight="1">
      <c r="AA428" s="10"/>
    </row>
    <row r="429" ht="14.25" customHeight="1">
      <c r="AA429" s="10"/>
    </row>
    <row r="430" ht="14.25" customHeight="1">
      <c r="AA430" s="10"/>
    </row>
    <row r="431" ht="14.25" customHeight="1">
      <c r="AA431" s="10"/>
    </row>
    <row r="432" ht="14.25" customHeight="1">
      <c r="AA432" s="10"/>
    </row>
    <row r="433" ht="14.25" customHeight="1">
      <c r="AA433" s="10"/>
    </row>
    <row r="434" ht="14.25" customHeight="1">
      <c r="AA434" s="10"/>
    </row>
    <row r="435" ht="14.25" customHeight="1">
      <c r="AA435" s="10"/>
    </row>
    <row r="436" ht="14.25" customHeight="1">
      <c r="AA436" s="10"/>
    </row>
    <row r="437" ht="14.25" customHeight="1">
      <c r="AA437" s="10"/>
    </row>
    <row r="438" ht="14.25" customHeight="1">
      <c r="AA438" s="10"/>
    </row>
    <row r="439" ht="14.25" customHeight="1">
      <c r="AA439" s="10"/>
    </row>
    <row r="440" ht="14.25" customHeight="1">
      <c r="AA440" s="10"/>
    </row>
    <row r="441" ht="14.25" customHeight="1">
      <c r="AA441" s="10"/>
    </row>
    <row r="442" ht="14.25" customHeight="1">
      <c r="AA442" s="10"/>
    </row>
    <row r="443" ht="14.25" customHeight="1">
      <c r="AA443" s="10"/>
    </row>
    <row r="444" ht="14.25" customHeight="1">
      <c r="AA444" s="10"/>
    </row>
    <row r="445" ht="14.25" customHeight="1">
      <c r="AA445" s="10"/>
    </row>
    <row r="446" ht="14.25" customHeight="1">
      <c r="AA446" s="10"/>
    </row>
    <row r="447" ht="14.25" customHeight="1">
      <c r="AA447" s="10"/>
    </row>
    <row r="448" ht="14.25" customHeight="1">
      <c r="AA448" s="10"/>
    </row>
    <row r="449" ht="14.25" customHeight="1">
      <c r="AA449" s="10"/>
    </row>
    <row r="450" ht="14.25" customHeight="1">
      <c r="AA450" s="10"/>
    </row>
    <row r="451" ht="14.25" customHeight="1">
      <c r="AA451" s="10"/>
    </row>
    <row r="452" ht="14.25" customHeight="1">
      <c r="AA452" s="10"/>
    </row>
    <row r="453" ht="14.25" customHeight="1">
      <c r="AA453" s="10"/>
    </row>
    <row r="454" ht="14.25" customHeight="1">
      <c r="AA454" s="10"/>
    </row>
    <row r="455" ht="14.25" customHeight="1">
      <c r="AA455" s="10"/>
    </row>
    <row r="456" ht="14.25" customHeight="1">
      <c r="AA456" s="10"/>
    </row>
    <row r="457" ht="14.25" customHeight="1">
      <c r="AA457" s="10"/>
    </row>
    <row r="458" ht="14.25" customHeight="1">
      <c r="AA458" s="10"/>
    </row>
    <row r="459" ht="14.25" customHeight="1">
      <c r="AA459" s="10"/>
    </row>
    <row r="460" ht="14.25" customHeight="1">
      <c r="AA460" s="10"/>
    </row>
    <row r="461" ht="14.25" customHeight="1">
      <c r="AA461" s="10"/>
    </row>
    <row r="462" ht="14.25" customHeight="1">
      <c r="AA462" s="10"/>
    </row>
    <row r="463" ht="14.25" customHeight="1">
      <c r="AA463" s="10"/>
    </row>
    <row r="464" ht="14.25" customHeight="1">
      <c r="AA464" s="10"/>
    </row>
    <row r="465" ht="14.25" customHeight="1">
      <c r="AA465" s="10"/>
    </row>
    <row r="466" ht="14.25" customHeight="1">
      <c r="AA466" s="10"/>
    </row>
    <row r="467" ht="14.25" customHeight="1">
      <c r="AA467" s="10"/>
    </row>
    <row r="468" ht="14.25" customHeight="1">
      <c r="AA468" s="10"/>
    </row>
    <row r="469" ht="14.25" customHeight="1">
      <c r="AA469" s="10"/>
    </row>
    <row r="470" ht="14.25" customHeight="1">
      <c r="AA470" s="10"/>
    </row>
    <row r="471" ht="14.25" customHeight="1">
      <c r="AA471" s="10"/>
    </row>
    <row r="472" ht="14.25" customHeight="1">
      <c r="AA472" s="10"/>
    </row>
    <row r="473" ht="14.25" customHeight="1">
      <c r="AA473" s="10"/>
    </row>
    <row r="474" ht="14.25" customHeight="1">
      <c r="AA474" s="10"/>
    </row>
    <row r="475" ht="14.25" customHeight="1">
      <c r="AA475" s="10"/>
    </row>
    <row r="476" ht="14.25" customHeight="1">
      <c r="AA476" s="10"/>
    </row>
    <row r="477" ht="14.25" customHeight="1">
      <c r="AA477" s="10"/>
    </row>
    <row r="478" ht="14.25" customHeight="1">
      <c r="AA478" s="10"/>
    </row>
    <row r="479" ht="14.25" customHeight="1">
      <c r="AA479" s="10"/>
    </row>
    <row r="480" ht="14.25" customHeight="1">
      <c r="AA480" s="10"/>
    </row>
    <row r="481" ht="14.25" customHeight="1">
      <c r="AA481" s="10"/>
    </row>
    <row r="482" ht="14.25" customHeight="1">
      <c r="AA482" s="10"/>
    </row>
    <row r="483" ht="14.25" customHeight="1">
      <c r="AA483" s="10"/>
    </row>
    <row r="484" ht="14.25" customHeight="1">
      <c r="AA484" s="10"/>
    </row>
    <row r="485" ht="14.25" customHeight="1">
      <c r="AA485" s="10"/>
    </row>
    <row r="486" ht="14.25" customHeight="1">
      <c r="AA486" s="10"/>
    </row>
    <row r="487" ht="14.25" customHeight="1">
      <c r="AA487" s="10"/>
    </row>
    <row r="488" ht="14.25" customHeight="1">
      <c r="AA488" s="10"/>
    </row>
    <row r="489" ht="14.25" customHeight="1">
      <c r="AA489" s="10"/>
    </row>
    <row r="490" ht="14.25" customHeight="1">
      <c r="AA490" s="10"/>
    </row>
    <row r="491" ht="14.25" customHeight="1">
      <c r="AA491" s="10"/>
    </row>
    <row r="492" ht="14.25" customHeight="1">
      <c r="AA492" s="10"/>
    </row>
    <row r="493" ht="14.25" customHeight="1">
      <c r="AA493" s="10"/>
    </row>
    <row r="494" ht="14.25" customHeight="1">
      <c r="AA494" s="10"/>
    </row>
    <row r="495" ht="14.25" customHeight="1">
      <c r="AA495" s="10"/>
    </row>
    <row r="496" ht="14.25" customHeight="1">
      <c r="AA496" s="10"/>
    </row>
    <row r="497" ht="14.25" customHeight="1">
      <c r="AA497" s="10"/>
    </row>
    <row r="498" ht="14.25" customHeight="1">
      <c r="AA498" s="10"/>
    </row>
    <row r="499" ht="14.25" customHeight="1">
      <c r="AA499" s="10"/>
    </row>
    <row r="500" ht="14.25" customHeight="1">
      <c r="AA500" s="10"/>
    </row>
    <row r="501" ht="14.25" customHeight="1">
      <c r="AA501" s="10"/>
    </row>
    <row r="502" ht="14.25" customHeight="1">
      <c r="AA502" s="10"/>
    </row>
    <row r="503" ht="14.25" customHeight="1">
      <c r="AA503" s="10"/>
    </row>
    <row r="504" ht="14.25" customHeight="1">
      <c r="AA504" s="10"/>
    </row>
    <row r="505" ht="14.25" customHeight="1">
      <c r="AA505" s="10"/>
    </row>
    <row r="506" ht="14.25" customHeight="1">
      <c r="AA506" s="10"/>
    </row>
    <row r="507" ht="14.25" customHeight="1">
      <c r="AA507" s="10"/>
    </row>
    <row r="508" ht="14.25" customHeight="1">
      <c r="AA508" s="10"/>
    </row>
    <row r="509" ht="14.25" customHeight="1">
      <c r="AA509" s="10"/>
    </row>
    <row r="510" ht="14.25" customHeight="1">
      <c r="AA510" s="10"/>
    </row>
    <row r="511" ht="14.25" customHeight="1">
      <c r="AA511" s="10"/>
    </row>
    <row r="512" ht="14.25" customHeight="1">
      <c r="AA512" s="10"/>
    </row>
    <row r="513" ht="14.25" customHeight="1">
      <c r="AA513" s="10"/>
    </row>
    <row r="514" ht="14.25" customHeight="1">
      <c r="AA514" s="10"/>
    </row>
    <row r="515" ht="14.25" customHeight="1">
      <c r="AA515" s="10"/>
    </row>
    <row r="516" ht="14.25" customHeight="1">
      <c r="AA516" s="10"/>
    </row>
    <row r="517" ht="14.25" customHeight="1">
      <c r="AA517" s="10"/>
    </row>
    <row r="518" ht="14.25" customHeight="1">
      <c r="AA518" s="10"/>
    </row>
    <row r="519" ht="14.25" customHeight="1">
      <c r="AA519" s="10"/>
    </row>
    <row r="520" ht="14.25" customHeight="1">
      <c r="AA520" s="10"/>
    </row>
    <row r="521" ht="14.25" customHeight="1">
      <c r="AA521" s="10"/>
    </row>
    <row r="522" ht="14.25" customHeight="1">
      <c r="AA522" s="10"/>
    </row>
    <row r="523" ht="14.25" customHeight="1">
      <c r="AA523" s="10"/>
    </row>
    <row r="524" ht="14.25" customHeight="1">
      <c r="AA524" s="10"/>
    </row>
    <row r="525" ht="14.25" customHeight="1">
      <c r="AA525" s="10"/>
    </row>
    <row r="526" ht="14.25" customHeight="1">
      <c r="AA526" s="10"/>
    </row>
    <row r="527" ht="14.25" customHeight="1">
      <c r="AA527" s="10"/>
    </row>
    <row r="528" ht="14.25" customHeight="1">
      <c r="AA528" s="10"/>
    </row>
    <row r="529" ht="14.25" customHeight="1">
      <c r="AA529" s="10"/>
    </row>
    <row r="530" ht="14.25" customHeight="1">
      <c r="AA530" s="10"/>
    </row>
    <row r="531" ht="14.25" customHeight="1">
      <c r="AA531" s="10"/>
    </row>
    <row r="532" ht="14.25" customHeight="1">
      <c r="AA532" s="10"/>
    </row>
    <row r="533" ht="14.25" customHeight="1">
      <c r="AA533" s="10"/>
    </row>
    <row r="534" ht="14.25" customHeight="1">
      <c r="AA534" s="10"/>
    </row>
    <row r="535" ht="14.25" customHeight="1">
      <c r="AA535" s="10"/>
    </row>
    <row r="536" ht="14.25" customHeight="1">
      <c r="AA536" s="10"/>
    </row>
    <row r="537" ht="14.25" customHeight="1">
      <c r="AA537" s="10"/>
    </row>
    <row r="538" ht="14.25" customHeight="1">
      <c r="AA538" s="10"/>
    </row>
    <row r="539" ht="14.25" customHeight="1">
      <c r="AA539" s="10"/>
    </row>
    <row r="540" ht="14.25" customHeight="1">
      <c r="AA540" s="10"/>
    </row>
    <row r="541" ht="14.25" customHeight="1">
      <c r="AA541" s="10"/>
    </row>
    <row r="542" ht="14.25" customHeight="1">
      <c r="AA542" s="10"/>
    </row>
    <row r="543" ht="14.25" customHeight="1">
      <c r="AA543" s="10"/>
    </row>
    <row r="544" ht="14.25" customHeight="1">
      <c r="AA544" s="10"/>
    </row>
    <row r="545" ht="14.25" customHeight="1">
      <c r="AA545" s="10"/>
    </row>
    <row r="546" ht="14.25" customHeight="1">
      <c r="AA546" s="10"/>
    </row>
    <row r="547" ht="14.25" customHeight="1">
      <c r="AA547" s="10"/>
    </row>
    <row r="548" ht="14.25" customHeight="1">
      <c r="AA548" s="10"/>
    </row>
    <row r="549" ht="14.25" customHeight="1">
      <c r="AA549" s="10"/>
    </row>
    <row r="550" ht="14.25" customHeight="1">
      <c r="AA550" s="10"/>
    </row>
    <row r="551" ht="14.25" customHeight="1">
      <c r="AA551" s="10"/>
    </row>
    <row r="552" ht="14.25" customHeight="1">
      <c r="AA552" s="10"/>
    </row>
    <row r="553" ht="14.25" customHeight="1">
      <c r="AA553" s="10"/>
    </row>
    <row r="554" ht="14.25" customHeight="1">
      <c r="AA554" s="10"/>
    </row>
    <row r="555" ht="14.25" customHeight="1">
      <c r="AA555" s="10"/>
    </row>
    <row r="556" ht="14.25" customHeight="1">
      <c r="AA556" s="10"/>
    </row>
    <row r="557" ht="14.25" customHeight="1">
      <c r="AA557" s="10"/>
    </row>
    <row r="558" ht="14.25" customHeight="1">
      <c r="AA558" s="10"/>
    </row>
    <row r="559" ht="14.25" customHeight="1">
      <c r="AA559" s="10"/>
    </row>
    <row r="560" ht="14.25" customHeight="1">
      <c r="AA560" s="10"/>
    </row>
    <row r="561" ht="14.25" customHeight="1">
      <c r="AA561" s="10"/>
    </row>
    <row r="562" ht="14.25" customHeight="1">
      <c r="AA562" s="10"/>
    </row>
    <row r="563" ht="14.25" customHeight="1">
      <c r="AA563" s="10"/>
    </row>
    <row r="564" ht="14.25" customHeight="1">
      <c r="AA564" s="10"/>
    </row>
    <row r="565" ht="14.25" customHeight="1">
      <c r="AA565" s="10"/>
    </row>
    <row r="566" ht="14.25" customHeight="1">
      <c r="AA566" s="10"/>
    </row>
    <row r="567" ht="14.25" customHeight="1">
      <c r="AA567" s="10"/>
    </row>
    <row r="568" ht="14.25" customHeight="1">
      <c r="AA568" s="10"/>
    </row>
    <row r="569" ht="14.25" customHeight="1">
      <c r="AA569" s="10"/>
    </row>
    <row r="570" ht="14.25" customHeight="1">
      <c r="AA570" s="10"/>
    </row>
    <row r="571" ht="14.25" customHeight="1">
      <c r="AA571" s="10"/>
    </row>
    <row r="572" ht="14.25" customHeight="1">
      <c r="AA572" s="10"/>
    </row>
    <row r="573" ht="14.25" customHeight="1">
      <c r="AA573" s="10"/>
    </row>
    <row r="574" ht="14.25" customHeight="1">
      <c r="AA574" s="10"/>
    </row>
    <row r="575" ht="14.25" customHeight="1">
      <c r="AA575" s="10"/>
    </row>
    <row r="576" ht="14.25" customHeight="1">
      <c r="AA576" s="10"/>
    </row>
    <row r="577" ht="14.25" customHeight="1">
      <c r="AA577" s="10"/>
    </row>
    <row r="578" ht="14.25" customHeight="1">
      <c r="AA578" s="10"/>
    </row>
    <row r="579" ht="14.25" customHeight="1">
      <c r="AA579" s="10"/>
    </row>
    <row r="580" ht="14.25" customHeight="1">
      <c r="AA580" s="10"/>
    </row>
    <row r="581" ht="14.25" customHeight="1">
      <c r="AA581" s="10"/>
    </row>
    <row r="582" ht="14.25" customHeight="1">
      <c r="AA582" s="10"/>
    </row>
    <row r="583" ht="14.25" customHeight="1">
      <c r="AA583" s="10"/>
    </row>
    <row r="584" ht="14.25" customHeight="1">
      <c r="AA584" s="10"/>
    </row>
    <row r="585" ht="14.25" customHeight="1">
      <c r="AA585" s="10"/>
    </row>
    <row r="586" ht="14.25" customHeight="1">
      <c r="AA586" s="10"/>
    </row>
    <row r="587" ht="14.25" customHeight="1">
      <c r="AA587" s="10"/>
    </row>
    <row r="588" ht="14.25" customHeight="1">
      <c r="AA588" s="10"/>
    </row>
    <row r="589" ht="14.25" customHeight="1">
      <c r="AA589" s="10"/>
    </row>
    <row r="590" ht="14.25" customHeight="1">
      <c r="AA590" s="10"/>
    </row>
    <row r="591" ht="14.25" customHeight="1">
      <c r="AA591" s="10"/>
    </row>
    <row r="592" ht="14.25" customHeight="1">
      <c r="AA592" s="10"/>
    </row>
    <row r="593" ht="14.25" customHeight="1">
      <c r="AA593" s="10"/>
    </row>
    <row r="594" ht="14.25" customHeight="1">
      <c r="AA594" s="10"/>
    </row>
    <row r="595" ht="14.25" customHeight="1">
      <c r="AA595" s="10"/>
    </row>
    <row r="596" ht="14.25" customHeight="1">
      <c r="AA596" s="10"/>
    </row>
    <row r="597" ht="14.25" customHeight="1">
      <c r="AA597" s="10"/>
    </row>
    <row r="598" ht="14.25" customHeight="1">
      <c r="AA598" s="10"/>
    </row>
    <row r="599" ht="14.25" customHeight="1">
      <c r="AA599" s="10"/>
    </row>
    <row r="600" ht="14.25" customHeight="1">
      <c r="AA600" s="10"/>
    </row>
    <row r="601" ht="14.25" customHeight="1">
      <c r="AA601" s="10"/>
    </row>
    <row r="602" ht="14.25" customHeight="1">
      <c r="AA602" s="10"/>
    </row>
    <row r="603" ht="14.25" customHeight="1">
      <c r="AA603" s="10"/>
    </row>
    <row r="604" ht="14.25" customHeight="1">
      <c r="AA604" s="10"/>
    </row>
    <row r="605" ht="14.25" customHeight="1">
      <c r="AA605" s="10"/>
    </row>
    <row r="606" ht="14.25" customHeight="1">
      <c r="AA606" s="10"/>
    </row>
    <row r="607" ht="14.25" customHeight="1">
      <c r="AA607" s="10"/>
    </row>
    <row r="608" ht="14.25" customHeight="1">
      <c r="AA608" s="10"/>
    </row>
    <row r="609" ht="14.25" customHeight="1">
      <c r="AA609" s="10"/>
    </row>
    <row r="610" ht="14.25" customHeight="1">
      <c r="AA610" s="10"/>
    </row>
    <row r="611" ht="14.25" customHeight="1">
      <c r="AA611" s="10"/>
    </row>
    <row r="612" ht="14.25" customHeight="1">
      <c r="AA612" s="10"/>
    </row>
    <row r="613" ht="14.25" customHeight="1">
      <c r="AA613" s="10"/>
    </row>
    <row r="614" ht="14.25" customHeight="1">
      <c r="AA614" s="10"/>
    </row>
    <row r="615" ht="14.25" customHeight="1">
      <c r="AA615" s="10"/>
    </row>
    <row r="616" ht="14.25" customHeight="1">
      <c r="AA616" s="10"/>
    </row>
    <row r="617" ht="14.25" customHeight="1">
      <c r="AA617" s="10"/>
    </row>
    <row r="618" ht="14.25" customHeight="1">
      <c r="AA618" s="10"/>
    </row>
    <row r="619" ht="14.25" customHeight="1">
      <c r="AA619" s="10"/>
    </row>
    <row r="620" ht="14.25" customHeight="1">
      <c r="AA620" s="10"/>
    </row>
    <row r="621" ht="14.25" customHeight="1">
      <c r="AA621" s="10"/>
    </row>
    <row r="622" ht="14.25" customHeight="1">
      <c r="AA622" s="10"/>
    </row>
    <row r="623" ht="14.25" customHeight="1">
      <c r="AA623" s="10"/>
    </row>
    <row r="624" ht="14.25" customHeight="1">
      <c r="AA624" s="10"/>
    </row>
    <row r="625" ht="14.25" customHeight="1">
      <c r="AA625" s="10"/>
    </row>
    <row r="626" ht="14.25" customHeight="1">
      <c r="AA626" s="10"/>
    </row>
    <row r="627" ht="14.25" customHeight="1">
      <c r="AA627" s="10"/>
    </row>
    <row r="628" ht="14.25" customHeight="1">
      <c r="AA628" s="10"/>
    </row>
    <row r="629" ht="14.25" customHeight="1">
      <c r="AA629" s="10"/>
    </row>
    <row r="630" ht="14.25" customHeight="1">
      <c r="AA630" s="10"/>
    </row>
    <row r="631" ht="14.25" customHeight="1">
      <c r="AA631" s="10"/>
    </row>
    <row r="632" ht="14.25" customHeight="1">
      <c r="AA632" s="10"/>
    </row>
    <row r="633" ht="14.25" customHeight="1">
      <c r="AA633" s="10"/>
    </row>
    <row r="634" ht="14.25" customHeight="1">
      <c r="AA634" s="10"/>
    </row>
    <row r="635" ht="14.25" customHeight="1">
      <c r="AA635" s="10"/>
    </row>
    <row r="636" ht="14.25" customHeight="1">
      <c r="AA636" s="10"/>
    </row>
    <row r="637" ht="14.25" customHeight="1">
      <c r="AA637" s="10"/>
    </row>
    <row r="638" ht="14.25" customHeight="1">
      <c r="AA638" s="10"/>
    </row>
    <row r="639" ht="14.25" customHeight="1">
      <c r="AA639" s="10"/>
    </row>
    <row r="640" ht="14.25" customHeight="1">
      <c r="AA640" s="10"/>
    </row>
    <row r="641" ht="14.25" customHeight="1">
      <c r="AA641" s="10"/>
    </row>
    <row r="642" ht="14.25" customHeight="1">
      <c r="AA642" s="10"/>
    </row>
    <row r="643" ht="14.25" customHeight="1">
      <c r="AA643" s="10"/>
    </row>
    <row r="644" ht="14.25" customHeight="1">
      <c r="AA644" s="10"/>
    </row>
    <row r="645" ht="14.25" customHeight="1">
      <c r="AA645" s="10"/>
    </row>
    <row r="646" ht="14.25" customHeight="1">
      <c r="AA646" s="10"/>
    </row>
    <row r="647" ht="14.25" customHeight="1">
      <c r="AA647" s="10"/>
    </row>
    <row r="648" ht="14.25" customHeight="1">
      <c r="AA648" s="10"/>
    </row>
    <row r="649" ht="14.25" customHeight="1">
      <c r="AA649" s="10"/>
    </row>
    <row r="650" ht="14.25" customHeight="1">
      <c r="AA650" s="10"/>
    </row>
    <row r="651" ht="14.25" customHeight="1">
      <c r="AA651" s="10"/>
    </row>
    <row r="652" ht="14.25" customHeight="1">
      <c r="AA652" s="10"/>
    </row>
    <row r="653" ht="14.25" customHeight="1">
      <c r="AA653" s="10"/>
    </row>
    <row r="654" ht="14.25" customHeight="1">
      <c r="AA654" s="10"/>
    </row>
    <row r="655" ht="14.25" customHeight="1">
      <c r="AA655" s="10"/>
    </row>
    <row r="656" ht="14.25" customHeight="1">
      <c r="AA656" s="10"/>
    </row>
    <row r="657" ht="14.25" customHeight="1">
      <c r="AA657" s="10"/>
    </row>
    <row r="658" ht="14.25" customHeight="1">
      <c r="AA658" s="10"/>
    </row>
    <row r="659" ht="14.25" customHeight="1">
      <c r="AA659" s="10"/>
    </row>
    <row r="660" ht="14.25" customHeight="1">
      <c r="AA660" s="10"/>
    </row>
    <row r="661" ht="14.25" customHeight="1">
      <c r="AA661" s="10"/>
    </row>
    <row r="662" ht="14.25" customHeight="1">
      <c r="AA662" s="10"/>
    </row>
    <row r="663" ht="14.25" customHeight="1">
      <c r="AA663" s="10"/>
    </row>
    <row r="664" ht="14.25" customHeight="1">
      <c r="AA664" s="10"/>
    </row>
    <row r="665" ht="14.25" customHeight="1">
      <c r="AA665" s="10"/>
    </row>
    <row r="666" ht="14.25" customHeight="1">
      <c r="AA666" s="10"/>
    </row>
    <row r="667" ht="14.25" customHeight="1">
      <c r="AA667" s="10"/>
    </row>
    <row r="668" ht="14.25" customHeight="1">
      <c r="AA668" s="10"/>
    </row>
    <row r="669" ht="14.25" customHeight="1">
      <c r="AA669" s="10"/>
    </row>
    <row r="670" ht="14.25" customHeight="1">
      <c r="AA670" s="10"/>
    </row>
    <row r="671" ht="14.25" customHeight="1">
      <c r="AA671" s="10"/>
    </row>
    <row r="672" ht="14.25" customHeight="1">
      <c r="AA672" s="10"/>
    </row>
    <row r="673" ht="14.25" customHeight="1">
      <c r="AA673" s="10"/>
    </row>
    <row r="674" ht="14.25" customHeight="1">
      <c r="AA674" s="10"/>
    </row>
    <row r="675" ht="14.25" customHeight="1">
      <c r="AA675" s="10"/>
    </row>
    <row r="676" ht="14.25" customHeight="1">
      <c r="AA676" s="10"/>
    </row>
    <row r="677" ht="14.25" customHeight="1">
      <c r="AA677" s="10"/>
    </row>
    <row r="678" ht="14.25" customHeight="1">
      <c r="AA678" s="10"/>
    </row>
    <row r="679" ht="14.25" customHeight="1">
      <c r="AA679" s="10"/>
    </row>
    <row r="680" ht="14.25" customHeight="1">
      <c r="AA680" s="10"/>
    </row>
    <row r="681" ht="14.25" customHeight="1">
      <c r="AA681" s="10"/>
    </row>
    <row r="682" ht="14.25" customHeight="1">
      <c r="AA682" s="10"/>
    </row>
    <row r="683" ht="14.25" customHeight="1">
      <c r="AA683" s="10"/>
    </row>
    <row r="684" ht="14.25" customHeight="1">
      <c r="AA684" s="10"/>
    </row>
    <row r="685" ht="14.25" customHeight="1">
      <c r="AA685" s="10"/>
    </row>
    <row r="686" ht="14.25" customHeight="1">
      <c r="AA686" s="10"/>
    </row>
    <row r="687" ht="14.25" customHeight="1">
      <c r="AA687" s="10"/>
    </row>
    <row r="688" ht="14.25" customHeight="1">
      <c r="AA688" s="10"/>
    </row>
    <row r="689" ht="14.25" customHeight="1">
      <c r="AA689" s="10"/>
    </row>
    <row r="690" ht="14.25" customHeight="1">
      <c r="AA690" s="10"/>
    </row>
    <row r="691" ht="14.25" customHeight="1">
      <c r="AA691" s="10"/>
    </row>
    <row r="692" ht="14.25" customHeight="1">
      <c r="AA692" s="10"/>
    </row>
    <row r="693" ht="14.25" customHeight="1">
      <c r="AA693" s="10"/>
    </row>
    <row r="694" ht="14.25" customHeight="1">
      <c r="AA694" s="10"/>
    </row>
    <row r="695" ht="14.25" customHeight="1">
      <c r="AA695" s="10"/>
    </row>
    <row r="696" ht="14.25" customHeight="1">
      <c r="AA696" s="10"/>
    </row>
    <row r="697" ht="14.25" customHeight="1">
      <c r="AA697" s="10"/>
    </row>
    <row r="698" ht="14.25" customHeight="1">
      <c r="AA698" s="10"/>
    </row>
    <row r="699" ht="14.25" customHeight="1">
      <c r="AA699" s="10"/>
    </row>
    <row r="700" ht="14.25" customHeight="1">
      <c r="AA700" s="10"/>
    </row>
    <row r="701" ht="14.25" customHeight="1">
      <c r="AA701" s="10"/>
    </row>
    <row r="702" ht="14.25" customHeight="1">
      <c r="AA702" s="10"/>
    </row>
    <row r="703" ht="14.25" customHeight="1">
      <c r="AA703" s="10"/>
    </row>
    <row r="704" ht="14.25" customHeight="1">
      <c r="AA704" s="10"/>
    </row>
    <row r="705" ht="14.25" customHeight="1">
      <c r="AA705" s="10"/>
    </row>
    <row r="706" ht="14.25" customHeight="1">
      <c r="AA706" s="10"/>
    </row>
    <row r="707" ht="14.25" customHeight="1">
      <c r="AA707" s="10"/>
    </row>
    <row r="708" ht="14.25" customHeight="1">
      <c r="AA708" s="10"/>
    </row>
    <row r="709" ht="14.25" customHeight="1">
      <c r="AA709" s="10"/>
    </row>
    <row r="710" ht="14.25" customHeight="1">
      <c r="AA710" s="10"/>
    </row>
    <row r="711" ht="14.25" customHeight="1">
      <c r="AA711" s="10"/>
    </row>
    <row r="712" ht="14.25" customHeight="1">
      <c r="AA712" s="10"/>
    </row>
    <row r="713" ht="14.25" customHeight="1">
      <c r="AA713" s="10"/>
    </row>
    <row r="714" ht="14.25" customHeight="1">
      <c r="AA714" s="10"/>
    </row>
    <row r="715" ht="14.25" customHeight="1">
      <c r="AA715" s="10"/>
    </row>
    <row r="716" ht="14.25" customHeight="1">
      <c r="AA716" s="10"/>
    </row>
    <row r="717" ht="14.25" customHeight="1">
      <c r="AA717" s="10"/>
    </row>
    <row r="718" ht="14.25" customHeight="1">
      <c r="AA718" s="10"/>
    </row>
    <row r="719" ht="14.25" customHeight="1">
      <c r="AA719" s="10"/>
    </row>
    <row r="720" ht="14.25" customHeight="1">
      <c r="AA720" s="10"/>
    </row>
    <row r="721" ht="14.25" customHeight="1">
      <c r="AA721" s="10"/>
    </row>
    <row r="722" ht="14.25" customHeight="1">
      <c r="AA722" s="10"/>
    </row>
    <row r="723" ht="14.25" customHeight="1">
      <c r="AA723" s="10"/>
    </row>
    <row r="724" ht="14.25" customHeight="1">
      <c r="AA724" s="10"/>
    </row>
    <row r="725" ht="14.25" customHeight="1">
      <c r="AA725" s="10"/>
    </row>
    <row r="726" ht="14.25" customHeight="1">
      <c r="AA726" s="10"/>
    </row>
    <row r="727" ht="14.25" customHeight="1">
      <c r="AA727" s="10"/>
    </row>
    <row r="728" ht="14.25" customHeight="1">
      <c r="AA728" s="10"/>
    </row>
    <row r="729" ht="14.25" customHeight="1">
      <c r="AA729" s="10"/>
    </row>
    <row r="730" ht="14.25" customHeight="1">
      <c r="AA730" s="10"/>
    </row>
    <row r="731" ht="14.25" customHeight="1">
      <c r="AA731" s="10"/>
    </row>
    <row r="732" ht="14.25" customHeight="1">
      <c r="AA732" s="10"/>
    </row>
    <row r="733" ht="14.25" customHeight="1">
      <c r="AA733" s="10"/>
    </row>
    <row r="734" ht="14.25" customHeight="1">
      <c r="AA734" s="10"/>
    </row>
    <row r="735" ht="14.25" customHeight="1">
      <c r="AA735" s="10"/>
    </row>
    <row r="736" ht="14.25" customHeight="1">
      <c r="AA736" s="10"/>
    </row>
    <row r="737" ht="14.25" customHeight="1">
      <c r="AA737" s="10"/>
    </row>
    <row r="738" ht="14.25" customHeight="1">
      <c r="AA738" s="10"/>
    </row>
    <row r="739" ht="14.25" customHeight="1">
      <c r="AA739" s="10"/>
    </row>
    <row r="740" ht="14.25" customHeight="1">
      <c r="AA740" s="10"/>
    </row>
    <row r="741" ht="14.25" customHeight="1">
      <c r="AA741" s="10"/>
    </row>
    <row r="742" ht="14.25" customHeight="1">
      <c r="AA742" s="10"/>
    </row>
    <row r="743" ht="14.25" customHeight="1">
      <c r="AA743" s="10"/>
    </row>
    <row r="744" ht="14.25" customHeight="1">
      <c r="AA744" s="10"/>
    </row>
    <row r="745" ht="14.25" customHeight="1">
      <c r="AA745" s="10"/>
    </row>
    <row r="746" ht="14.25" customHeight="1">
      <c r="AA746" s="10"/>
    </row>
    <row r="747" ht="14.25" customHeight="1">
      <c r="AA747" s="10"/>
    </row>
    <row r="748" ht="14.25" customHeight="1">
      <c r="AA748" s="10"/>
    </row>
    <row r="749" ht="14.25" customHeight="1">
      <c r="AA749" s="10"/>
    </row>
    <row r="750" ht="14.25" customHeight="1">
      <c r="AA750" s="10"/>
    </row>
    <row r="751" ht="14.25" customHeight="1">
      <c r="AA751" s="10"/>
    </row>
    <row r="752" ht="14.25" customHeight="1">
      <c r="AA752" s="10"/>
    </row>
    <row r="753" ht="14.25" customHeight="1">
      <c r="AA753" s="10"/>
    </row>
    <row r="754" ht="14.25" customHeight="1">
      <c r="AA754" s="10"/>
    </row>
    <row r="755" ht="14.25" customHeight="1">
      <c r="AA755" s="10"/>
    </row>
    <row r="756" ht="14.25" customHeight="1">
      <c r="AA756" s="10"/>
    </row>
    <row r="757" ht="14.25" customHeight="1">
      <c r="AA757" s="10"/>
    </row>
    <row r="758" ht="14.25" customHeight="1">
      <c r="AA758" s="10"/>
    </row>
    <row r="759" ht="14.25" customHeight="1">
      <c r="AA759" s="10"/>
    </row>
    <row r="760" ht="14.25" customHeight="1">
      <c r="AA760" s="10"/>
    </row>
    <row r="761" ht="14.25" customHeight="1">
      <c r="AA761" s="10"/>
    </row>
    <row r="762" ht="14.25" customHeight="1">
      <c r="AA762" s="10"/>
    </row>
    <row r="763" ht="14.25" customHeight="1">
      <c r="AA763" s="10"/>
    </row>
    <row r="764" ht="14.25" customHeight="1">
      <c r="AA764" s="10"/>
    </row>
    <row r="765" ht="14.25" customHeight="1">
      <c r="AA765" s="10"/>
    </row>
    <row r="766" ht="14.25" customHeight="1">
      <c r="AA766" s="10"/>
    </row>
    <row r="767" ht="14.25" customHeight="1">
      <c r="AA767" s="10"/>
    </row>
    <row r="768" ht="14.25" customHeight="1">
      <c r="AA768" s="10"/>
    </row>
    <row r="769" ht="14.25" customHeight="1">
      <c r="AA769" s="10"/>
    </row>
    <row r="770" ht="14.25" customHeight="1">
      <c r="AA770" s="10"/>
    </row>
    <row r="771" ht="14.25" customHeight="1">
      <c r="AA771" s="10"/>
    </row>
    <row r="772" ht="14.25" customHeight="1">
      <c r="AA772" s="10"/>
    </row>
    <row r="773" ht="14.25" customHeight="1">
      <c r="AA773" s="10"/>
    </row>
    <row r="774" ht="14.25" customHeight="1">
      <c r="AA774" s="10"/>
    </row>
    <row r="775" ht="14.25" customHeight="1">
      <c r="AA775" s="10"/>
    </row>
    <row r="776" ht="14.25" customHeight="1">
      <c r="AA776" s="10"/>
    </row>
    <row r="777" ht="14.25" customHeight="1">
      <c r="AA777" s="10"/>
    </row>
    <row r="778" ht="14.25" customHeight="1">
      <c r="AA778" s="10"/>
    </row>
    <row r="779" ht="14.25" customHeight="1">
      <c r="AA779" s="10"/>
    </row>
    <row r="780" ht="14.25" customHeight="1">
      <c r="AA780" s="10"/>
    </row>
    <row r="781" ht="14.25" customHeight="1">
      <c r="AA781" s="10"/>
    </row>
    <row r="782" ht="14.25" customHeight="1">
      <c r="AA782" s="10"/>
    </row>
    <row r="783" ht="14.25" customHeight="1">
      <c r="AA783" s="10"/>
    </row>
    <row r="784" ht="14.25" customHeight="1">
      <c r="AA784" s="10"/>
    </row>
    <row r="785" ht="14.25" customHeight="1">
      <c r="AA785" s="10"/>
    </row>
    <row r="786" ht="14.25" customHeight="1">
      <c r="AA786" s="10"/>
    </row>
    <row r="787" ht="14.25" customHeight="1">
      <c r="AA787" s="10"/>
    </row>
    <row r="788" ht="14.25" customHeight="1">
      <c r="AA788" s="10"/>
    </row>
    <row r="789" ht="14.25" customHeight="1">
      <c r="AA789" s="10"/>
    </row>
    <row r="790" ht="14.25" customHeight="1">
      <c r="AA790" s="10"/>
    </row>
    <row r="791" ht="14.25" customHeight="1">
      <c r="AA791" s="10"/>
    </row>
    <row r="792" ht="14.25" customHeight="1">
      <c r="AA792" s="10"/>
    </row>
    <row r="793" ht="14.25" customHeight="1">
      <c r="AA793" s="10"/>
    </row>
    <row r="794" ht="14.25" customHeight="1">
      <c r="AA794" s="10"/>
    </row>
    <row r="795" ht="14.25" customHeight="1">
      <c r="AA795" s="10"/>
    </row>
    <row r="796" ht="14.25" customHeight="1">
      <c r="AA796" s="10"/>
    </row>
    <row r="797" ht="14.25" customHeight="1">
      <c r="AA797" s="10"/>
    </row>
    <row r="798" ht="14.25" customHeight="1">
      <c r="AA798" s="10"/>
    </row>
    <row r="799" ht="14.25" customHeight="1">
      <c r="AA799" s="10"/>
    </row>
    <row r="800" ht="14.25" customHeight="1">
      <c r="AA800" s="10"/>
    </row>
    <row r="801" ht="14.25" customHeight="1">
      <c r="AA801" s="10"/>
    </row>
    <row r="802" ht="14.25" customHeight="1">
      <c r="AA802" s="10"/>
    </row>
    <row r="803" ht="14.25" customHeight="1">
      <c r="AA803" s="10"/>
    </row>
    <row r="804" ht="14.25" customHeight="1">
      <c r="AA804" s="10"/>
    </row>
    <row r="805" ht="14.25" customHeight="1">
      <c r="AA805" s="10"/>
    </row>
    <row r="806" ht="14.25" customHeight="1">
      <c r="AA806" s="10"/>
    </row>
    <row r="807" ht="14.25" customHeight="1">
      <c r="AA807" s="10"/>
    </row>
    <row r="808" ht="14.25" customHeight="1">
      <c r="AA808" s="10"/>
    </row>
    <row r="809" ht="14.25" customHeight="1">
      <c r="AA809" s="10"/>
    </row>
    <row r="810" ht="14.25" customHeight="1">
      <c r="AA810" s="10"/>
    </row>
    <row r="811" ht="14.25" customHeight="1">
      <c r="AA811" s="10"/>
    </row>
    <row r="812" ht="14.25" customHeight="1">
      <c r="AA812" s="10"/>
    </row>
    <row r="813" ht="14.25" customHeight="1">
      <c r="AA813" s="10"/>
    </row>
    <row r="814" ht="14.25" customHeight="1">
      <c r="AA814" s="10"/>
    </row>
    <row r="815" ht="14.25" customHeight="1">
      <c r="AA815" s="10"/>
    </row>
    <row r="816" ht="14.25" customHeight="1">
      <c r="AA816" s="10"/>
    </row>
    <row r="817" ht="14.25" customHeight="1">
      <c r="AA817" s="10"/>
    </row>
    <row r="818" ht="14.25" customHeight="1">
      <c r="AA818" s="10"/>
    </row>
    <row r="819" ht="14.25" customHeight="1">
      <c r="AA819" s="10"/>
    </row>
    <row r="820" ht="14.25" customHeight="1">
      <c r="AA820" s="10"/>
    </row>
    <row r="821" ht="14.25" customHeight="1">
      <c r="AA821" s="10"/>
    </row>
    <row r="822" ht="14.25" customHeight="1">
      <c r="AA822" s="10"/>
    </row>
    <row r="823" ht="14.25" customHeight="1">
      <c r="AA823" s="10"/>
    </row>
    <row r="824" ht="14.25" customHeight="1">
      <c r="AA824" s="10"/>
    </row>
    <row r="825" ht="14.25" customHeight="1">
      <c r="AA825" s="10"/>
    </row>
    <row r="826" ht="14.25" customHeight="1">
      <c r="AA826" s="10"/>
    </row>
    <row r="827" ht="14.25" customHeight="1">
      <c r="AA827" s="10"/>
    </row>
    <row r="828" ht="14.25" customHeight="1">
      <c r="AA828" s="10"/>
    </row>
    <row r="829" ht="14.25" customHeight="1">
      <c r="AA829" s="10"/>
    </row>
    <row r="830" ht="14.25" customHeight="1">
      <c r="AA830" s="10"/>
    </row>
    <row r="831" ht="14.25" customHeight="1">
      <c r="AA831" s="10"/>
    </row>
    <row r="832" ht="14.25" customHeight="1">
      <c r="AA832" s="10"/>
    </row>
    <row r="833" ht="14.25" customHeight="1">
      <c r="AA833" s="10"/>
    </row>
    <row r="834" ht="14.25" customHeight="1">
      <c r="AA834" s="10"/>
    </row>
    <row r="835" ht="14.25" customHeight="1">
      <c r="AA835" s="10"/>
    </row>
    <row r="836" ht="14.25" customHeight="1">
      <c r="AA836" s="10"/>
    </row>
    <row r="837" ht="14.25" customHeight="1">
      <c r="AA837" s="10"/>
    </row>
    <row r="838" ht="14.25" customHeight="1">
      <c r="AA838" s="10"/>
    </row>
    <row r="839" ht="14.25" customHeight="1">
      <c r="AA839" s="10"/>
    </row>
    <row r="840" ht="14.25" customHeight="1">
      <c r="AA840" s="10"/>
    </row>
    <row r="841" ht="14.25" customHeight="1">
      <c r="AA841" s="10"/>
    </row>
    <row r="842" ht="14.25" customHeight="1">
      <c r="AA842" s="10"/>
    </row>
    <row r="843" ht="14.25" customHeight="1">
      <c r="AA843" s="10"/>
    </row>
    <row r="844" ht="14.25" customHeight="1">
      <c r="AA844" s="10"/>
    </row>
    <row r="845" ht="14.25" customHeight="1">
      <c r="AA845" s="10"/>
    </row>
    <row r="846" ht="14.25" customHeight="1">
      <c r="AA846" s="10"/>
    </row>
    <row r="847" ht="14.25" customHeight="1">
      <c r="AA847" s="10"/>
    </row>
    <row r="848" ht="14.25" customHeight="1">
      <c r="AA848" s="10"/>
    </row>
    <row r="849" ht="14.25" customHeight="1">
      <c r="AA849" s="10"/>
    </row>
    <row r="850" ht="14.25" customHeight="1">
      <c r="AA850" s="10"/>
    </row>
    <row r="851" ht="14.25" customHeight="1">
      <c r="AA851" s="10"/>
    </row>
    <row r="852" ht="14.25" customHeight="1">
      <c r="AA852" s="10"/>
    </row>
    <row r="853" ht="14.25" customHeight="1">
      <c r="AA853" s="10"/>
    </row>
    <row r="854" ht="14.25" customHeight="1">
      <c r="AA854" s="10"/>
    </row>
    <row r="855" ht="14.25" customHeight="1">
      <c r="AA855" s="10"/>
    </row>
    <row r="856" ht="14.25" customHeight="1">
      <c r="AA856" s="10"/>
    </row>
    <row r="857" ht="14.25" customHeight="1">
      <c r="AA857" s="10"/>
    </row>
    <row r="858" ht="14.25" customHeight="1">
      <c r="AA858" s="10"/>
    </row>
    <row r="859" ht="14.25" customHeight="1">
      <c r="AA859" s="10"/>
    </row>
    <row r="860" ht="14.25" customHeight="1">
      <c r="AA860" s="10"/>
    </row>
    <row r="861" ht="14.25" customHeight="1">
      <c r="AA861" s="10"/>
    </row>
    <row r="862" ht="14.25" customHeight="1">
      <c r="AA862" s="10"/>
    </row>
    <row r="863" ht="14.25" customHeight="1">
      <c r="AA863" s="10"/>
    </row>
    <row r="864" ht="14.25" customHeight="1">
      <c r="AA864" s="10"/>
    </row>
    <row r="865" ht="14.25" customHeight="1">
      <c r="AA865" s="10"/>
    </row>
    <row r="866" ht="14.25" customHeight="1">
      <c r="AA866" s="10"/>
    </row>
    <row r="867" ht="14.25" customHeight="1">
      <c r="AA867" s="10"/>
    </row>
    <row r="868" ht="14.25" customHeight="1">
      <c r="AA868" s="10"/>
    </row>
    <row r="869" ht="14.25" customHeight="1">
      <c r="AA869" s="10"/>
    </row>
    <row r="870" ht="14.25" customHeight="1">
      <c r="AA870" s="10"/>
    </row>
    <row r="871" ht="14.25" customHeight="1">
      <c r="AA871" s="10"/>
    </row>
    <row r="872" ht="14.25" customHeight="1">
      <c r="AA872" s="10"/>
    </row>
    <row r="873" ht="14.25" customHeight="1">
      <c r="AA873" s="10"/>
    </row>
    <row r="874" ht="14.25" customHeight="1">
      <c r="AA874" s="10"/>
    </row>
    <row r="875" ht="14.25" customHeight="1">
      <c r="AA875" s="10"/>
    </row>
    <row r="876" ht="14.25" customHeight="1">
      <c r="AA876" s="10"/>
    </row>
    <row r="877" ht="14.25" customHeight="1">
      <c r="AA877" s="10"/>
    </row>
    <row r="878" ht="14.25" customHeight="1">
      <c r="AA878" s="10"/>
    </row>
    <row r="879" ht="14.25" customHeight="1">
      <c r="AA879" s="10"/>
    </row>
    <row r="880" ht="14.25" customHeight="1">
      <c r="AA880" s="10"/>
    </row>
    <row r="881" ht="14.25" customHeight="1">
      <c r="AA881" s="10"/>
    </row>
    <row r="882" ht="14.25" customHeight="1">
      <c r="AA882" s="10"/>
    </row>
    <row r="883" ht="14.25" customHeight="1">
      <c r="AA883" s="10"/>
    </row>
    <row r="884" ht="14.25" customHeight="1">
      <c r="AA884" s="10"/>
    </row>
    <row r="885" ht="14.25" customHeight="1">
      <c r="AA885" s="10"/>
    </row>
    <row r="886" ht="14.25" customHeight="1">
      <c r="AA886" s="10"/>
    </row>
    <row r="887" ht="14.25" customHeight="1">
      <c r="AA887" s="10"/>
    </row>
    <row r="888" ht="14.25" customHeight="1">
      <c r="AA888" s="10"/>
    </row>
    <row r="889" ht="14.25" customHeight="1">
      <c r="AA889" s="10"/>
    </row>
    <row r="890" ht="14.25" customHeight="1">
      <c r="AA890" s="10"/>
    </row>
    <row r="891" ht="14.25" customHeight="1">
      <c r="AA891" s="10"/>
    </row>
    <row r="892" ht="14.25" customHeight="1">
      <c r="AA892" s="10"/>
    </row>
    <row r="893" ht="14.25" customHeight="1">
      <c r="AA893" s="10"/>
    </row>
    <row r="894" ht="14.25" customHeight="1">
      <c r="AA894" s="10"/>
    </row>
    <row r="895" ht="14.25" customHeight="1">
      <c r="AA895" s="10"/>
    </row>
    <row r="896" ht="14.25" customHeight="1">
      <c r="AA896" s="10"/>
    </row>
    <row r="897" ht="14.25" customHeight="1">
      <c r="AA897" s="10"/>
    </row>
    <row r="898" ht="14.25" customHeight="1">
      <c r="AA898" s="10"/>
    </row>
    <row r="899" ht="14.25" customHeight="1">
      <c r="AA899" s="10"/>
    </row>
    <row r="900" ht="14.25" customHeight="1">
      <c r="AA900" s="10"/>
    </row>
    <row r="901" ht="14.25" customHeight="1">
      <c r="AA901" s="10"/>
    </row>
    <row r="902" ht="14.25" customHeight="1">
      <c r="AA902" s="10"/>
    </row>
    <row r="903" ht="14.25" customHeight="1">
      <c r="AA903" s="10"/>
    </row>
    <row r="904" ht="14.25" customHeight="1">
      <c r="AA904" s="10"/>
    </row>
    <row r="905" ht="14.25" customHeight="1">
      <c r="AA905" s="10"/>
    </row>
    <row r="906" ht="14.25" customHeight="1">
      <c r="AA906" s="10"/>
    </row>
    <row r="907" ht="14.25" customHeight="1">
      <c r="AA907" s="10"/>
    </row>
    <row r="908" ht="14.25" customHeight="1">
      <c r="AA908" s="10"/>
    </row>
    <row r="909" ht="14.25" customHeight="1">
      <c r="AA909" s="10"/>
    </row>
    <row r="910" ht="14.25" customHeight="1">
      <c r="AA910" s="10"/>
    </row>
    <row r="911" ht="14.25" customHeight="1">
      <c r="AA911" s="10"/>
    </row>
    <row r="912" ht="14.25" customHeight="1">
      <c r="AA912" s="10"/>
    </row>
    <row r="913" ht="14.25" customHeight="1">
      <c r="AA913" s="10"/>
    </row>
    <row r="914" ht="14.25" customHeight="1">
      <c r="AA914" s="10"/>
    </row>
    <row r="915" ht="14.25" customHeight="1">
      <c r="AA915" s="10"/>
    </row>
    <row r="916" ht="14.25" customHeight="1">
      <c r="AA916" s="10"/>
    </row>
    <row r="917" ht="14.25" customHeight="1">
      <c r="AA917" s="10"/>
    </row>
    <row r="918" ht="14.25" customHeight="1">
      <c r="AA918" s="10"/>
    </row>
    <row r="919" ht="14.25" customHeight="1">
      <c r="AA919" s="10"/>
    </row>
    <row r="920" ht="14.25" customHeight="1">
      <c r="AA920" s="10"/>
    </row>
    <row r="921" ht="14.25" customHeight="1">
      <c r="AA921" s="10"/>
    </row>
    <row r="922" ht="14.25" customHeight="1">
      <c r="AA922" s="10"/>
    </row>
    <row r="923" ht="14.25" customHeight="1">
      <c r="AA923" s="10"/>
    </row>
    <row r="924" ht="14.25" customHeight="1">
      <c r="AA924" s="10"/>
    </row>
    <row r="925" ht="14.25" customHeight="1">
      <c r="AA925" s="10"/>
    </row>
    <row r="926" ht="14.25" customHeight="1">
      <c r="AA926" s="10"/>
    </row>
    <row r="927" ht="14.25" customHeight="1">
      <c r="AA927" s="10"/>
    </row>
    <row r="928" ht="14.25" customHeight="1">
      <c r="AA928" s="10"/>
    </row>
    <row r="929" ht="14.25" customHeight="1">
      <c r="AA929" s="10"/>
    </row>
    <row r="930" ht="14.25" customHeight="1">
      <c r="AA930" s="10"/>
    </row>
    <row r="931" ht="14.25" customHeight="1">
      <c r="AA931" s="10"/>
    </row>
    <row r="932" ht="14.25" customHeight="1">
      <c r="AA932" s="10"/>
    </row>
    <row r="933" ht="14.25" customHeight="1">
      <c r="AA933" s="10"/>
    </row>
    <row r="934" ht="14.25" customHeight="1">
      <c r="AA934" s="10"/>
    </row>
    <row r="935" ht="14.25" customHeight="1">
      <c r="AA935" s="10"/>
    </row>
    <row r="936" ht="14.25" customHeight="1">
      <c r="AA936" s="10"/>
    </row>
    <row r="937" ht="14.25" customHeight="1">
      <c r="AA937" s="10"/>
    </row>
    <row r="938" ht="14.25" customHeight="1">
      <c r="AA938" s="10"/>
    </row>
    <row r="939" ht="14.25" customHeight="1">
      <c r="AA939" s="10"/>
    </row>
    <row r="940" ht="14.25" customHeight="1">
      <c r="AA940" s="10"/>
    </row>
    <row r="941" ht="14.25" customHeight="1">
      <c r="AA941" s="10"/>
    </row>
    <row r="942" ht="14.25" customHeight="1">
      <c r="AA942" s="10"/>
    </row>
    <row r="943" ht="14.25" customHeight="1">
      <c r="AA943" s="10"/>
    </row>
    <row r="944" ht="14.25" customHeight="1">
      <c r="AA944" s="10"/>
    </row>
    <row r="945" ht="14.25" customHeight="1">
      <c r="AA945" s="10"/>
    </row>
    <row r="946" ht="14.25" customHeight="1">
      <c r="AA946" s="10"/>
    </row>
    <row r="947" ht="14.25" customHeight="1">
      <c r="AA947" s="10"/>
    </row>
    <row r="948" ht="14.25" customHeight="1">
      <c r="AA948" s="10"/>
    </row>
    <row r="949" ht="14.25" customHeight="1">
      <c r="AA949" s="10"/>
    </row>
    <row r="950" ht="14.25" customHeight="1">
      <c r="AA950" s="10"/>
    </row>
    <row r="951" ht="14.25" customHeight="1">
      <c r="AA951" s="10"/>
    </row>
    <row r="952" ht="14.25" customHeight="1">
      <c r="AA952" s="10"/>
    </row>
    <row r="953" ht="14.25" customHeight="1">
      <c r="AA953" s="10"/>
    </row>
    <row r="954" ht="14.25" customHeight="1">
      <c r="AA954" s="10"/>
    </row>
    <row r="955" ht="14.25" customHeight="1">
      <c r="AA955" s="10"/>
    </row>
    <row r="956" ht="14.25" customHeight="1">
      <c r="AA956" s="10"/>
    </row>
    <row r="957" ht="14.25" customHeight="1">
      <c r="AA957" s="10"/>
    </row>
    <row r="958" ht="14.25" customHeight="1">
      <c r="AA958" s="10"/>
    </row>
    <row r="959" ht="14.25" customHeight="1">
      <c r="AA959" s="10"/>
    </row>
    <row r="960" ht="14.25" customHeight="1">
      <c r="AA960" s="10"/>
    </row>
    <row r="961" ht="14.25" customHeight="1">
      <c r="AA961" s="10"/>
    </row>
    <row r="962" ht="14.25" customHeight="1">
      <c r="AA962" s="10"/>
    </row>
    <row r="963" ht="14.25" customHeight="1">
      <c r="AA963" s="10"/>
    </row>
    <row r="964" ht="14.25" customHeight="1">
      <c r="AA964" s="10"/>
    </row>
    <row r="965" ht="14.25" customHeight="1">
      <c r="AA965" s="10"/>
    </row>
    <row r="966" ht="14.25" customHeight="1">
      <c r="AA966" s="10"/>
    </row>
    <row r="967" ht="14.25" customHeight="1">
      <c r="AA967" s="10"/>
    </row>
    <row r="968" ht="14.25" customHeight="1">
      <c r="AA968" s="10"/>
    </row>
    <row r="969" ht="14.25" customHeight="1">
      <c r="AA969" s="10"/>
    </row>
    <row r="970" ht="14.25" customHeight="1">
      <c r="AA970" s="10"/>
    </row>
    <row r="971" ht="14.25" customHeight="1">
      <c r="AA971" s="10"/>
    </row>
    <row r="972" ht="14.25" customHeight="1">
      <c r="AA972" s="10"/>
    </row>
    <row r="973" ht="14.25" customHeight="1">
      <c r="AA973" s="10"/>
    </row>
    <row r="974" ht="14.25" customHeight="1">
      <c r="AA974" s="10"/>
    </row>
    <row r="975" ht="14.25" customHeight="1">
      <c r="AA975" s="10"/>
    </row>
    <row r="976" ht="14.25" customHeight="1">
      <c r="AA976" s="10"/>
    </row>
    <row r="977" ht="14.25" customHeight="1">
      <c r="AA977" s="10"/>
    </row>
    <row r="978" ht="14.25" customHeight="1">
      <c r="AA978" s="10"/>
    </row>
    <row r="979" ht="14.25" customHeight="1">
      <c r="AA979" s="10"/>
    </row>
    <row r="980" ht="14.25" customHeight="1">
      <c r="AA980" s="10"/>
    </row>
    <row r="981" ht="14.25" customHeight="1">
      <c r="AA981" s="10"/>
    </row>
    <row r="982" ht="14.25" customHeight="1">
      <c r="AA982" s="10"/>
    </row>
    <row r="983" ht="14.25" customHeight="1">
      <c r="AA983" s="10"/>
    </row>
    <row r="984" ht="14.25" customHeight="1">
      <c r="AA984" s="10"/>
    </row>
    <row r="985" ht="14.25" customHeight="1">
      <c r="AA985" s="10"/>
    </row>
    <row r="986" ht="14.25" customHeight="1">
      <c r="AA986" s="10"/>
    </row>
    <row r="987" ht="14.25" customHeight="1">
      <c r="AA987" s="10"/>
    </row>
    <row r="988" ht="14.25" customHeight="1">
      <c r="AA988" s="10"/>
    </row>
    <row r="989" ht="14.25" customHeight="1">
      <c r="AA989" s="10"/>
    </row>
    <row r="990" ht="14.25" customHeight="1">
      <c r="AA990" s="10"/>
    </row>
    <row r="991" ht="14.25" customHeight="1">
      <c r="AA991" s="10"/>
    </row>
    <row r="992" ht="14.25" customHeight="1">
      <c r="AA992" s="10"/>
    </row>
    <row r="993" ht="14.25" customHeight="1">
      <c r="AA993" s="10"/>
    </row>
    <row r="994" ht="14.25" customHeight="1">
      <c r="AA994" s="10"/>
    </row>
    <row r="995" ht="14.25" customHeight="1">
      <c r="AA995" s="10"/>
    </row>
    <row r="996" ht="14.25" customHeight="1">
      <c r="AA996" s="10"/>
    </row>
    <row r="997" ht="14.25" customHeight="1">
      <c r="AA997" s="10"/>
    </row>
    <row r="998" ht="14.25" customHeight="1">
      <c r="AA998" s="10"/>
    </row>
    <row r="999" ht="14.25" customHeight="1">
      <c r="AA999" s="10"/>
    </row>
    <row r="1000" ht="14.25" customHeight="1">
      <c r="AA1000" s="10"/>
    </row>
    <row r="1001" ht="14.25" customHeight="1">
      <c r="AA1001" s="10"/>
    </row>
    <row r="1002" ht="14.25" customHeight="1">
      <c r="AA1002" s="10"/>
    </row>
  </sheetData>
  <mergeCells count="98">
    <mergeCell ref="Y3:Z3"/>
    <mergeCell ref="AB3:AD3"/>
    <mergeCell ref="AB4:AD4"/>
    <mergeCell ref="AE4:AF4"/>
    <mergeCell ref="A1:H1"/>
    <mergeCell ref="J1:N1"/>
    <mergeCell ref="P1:T1"/>
    <mergeCell ref="V1:Z1"/>
    <mergeCell ref="AB1:AF1"/>
    <mergeCell ref="J3:N3"/>
    <mergeCell ref="P3:R3"/>
    <mergeCell ref="AE3:AF3"/>
    <mergeCell ref="S3:T3"/>
    <mergeCell ref="V3:X3"/>
    <mergeCell ref="J4:L4"/>
    <mergeCell ref="M4:N4"/>
    <mergeCell ref="Y4:Z4"/>
    <mergeCell ref="M6:N6"/>
    <mergeCell ref="Y6:Z6"/>
    <mergeCell ref="AB7:AD7"/>
    <mergeCell ref="AB8:AD8"/>
    <mergeCell ref="AE8:AF8"/>
    <mergeCell ref="AB9:AD9"/>
    <mergeCell ref="AE9:AF9"/>
    <mergeCell ref="AB10:AD10"/>
    <mergeCell ref="AE10:AF10"/>
    <mergeCell ref="V5:X5"/>
    <mergeCell ref="Y5:Z5"/>
    <mergeCell ref="AB5:AD5"/>
    <mergeCell ref="AE5:AF5"/>
    <mergeCell ref="AB6:AD6"/>
    <mergeCell ref="AE6:AF6"/>
    <mergeCell ref="AE7:AF7"/>
    <mergeCell ref="V9:X9"/>
    <mergeCell ref="V10:X10"/>
    <mergeCell ref="Y10:Z10"/>
    <mergeCell ref="V4:X4"/>
    <mergeCell ref="V6:X6"/>
    <mergeCell ref="V7:X7"/>
    <mergeCell ref="Y7:Z7"/>
    <mergeCell ref="V8:X8"/>
    <mergeCell ref="Y8:Z8"/>
    <mergeCell ref="Y9:Z9"/>
    <mergeCell ref="V19:X19"/>
    <mergeCell ref="Y19:Z19"/>
    <mergeCell ref="AB19:AD19"/>
    <mergeCell ref="AE19:AF19"/>
    <mergeCell ref="Y20:Z20"/>
    <mergeCell ref="AB20:AD20"/>
    <mergeCell ref="AE20:AF20"/>
    <mergeCell ref="V20:X20"/>
    <mergeCell ref="V21:X21"/>
    <mergeCell ref="Y21:Z21"/>
    <mergeCell ref="AB21:AD21"/>
    <mergeCell ref="AE21:AF21"/>
    <mergeCell ref="V22:X22"/>
    <mergeCell ref="Y22:Z22"/>
    <mergeCell ref="J13:N13"/>
    <mergeCell ref="J14:L14"/>
    <mergeCell ref="M14:N14"/>
    <mergeCell ref="M16:N16"/>
    <mergeCell ref="S5:T5"/>
    <mergeCell ref="P7:T7"/>
    <mergeCell ref="J8:N8"/>
    <mergeCell ref="J9:L9"/>
    <mergeCell ref="M9:N9"/>
    <mergeCell ref="P9:R9"/>
    <mergeCell ref="M11:N11"/>
    <mergeCell ref="AB13:AD13"/>
    <mergeCell ref="AB14:AD14"/>
    <mergeCell ref="AB15:AD15"/>
    <mergeCell ref="AE15:AF15"/>
    <mergeCell ref="AB16:AD16"/>
    <mergeCell ref="AE16:AF16"/>
    <mergeCell ref="AB17:AD17"/>
    <mergeCell ref="AE17:AF17"/>
    <mergeCell ref="S9:T9"/>
    <mergeCell ref="S11:T11"/>
    <mergeCell ref="V13:X13"/>
    <mergeCell ref="Y13:Z13"/>
    <mergeCell ref="AE13:AF13"/>
    <mergeCell ref="Y14:Z14"/>
    <mergeCell ref="AE14:AF14"/>
    <mergeCell ref="V18:X18"/>
    <mergeCell ref="Y18:Z18"/>
    <mergeCell ref="AB18:AD18"/>
    <mergeCell ref="AE18:AF18"/>
    <mergeCell ref="V14:X14"/>
    <mergeCell ref="V15:X15"/>
    <mergeCell ref="Y15:Z15"/>
    <mergeCell ref="V16:X16"/>
    <mergeCell ref="Y16:Z16"/>
    <mergeCell ref="V17:X17"/>
    <mergeCell ref="Y17:Z17"/>
    <mergeCell ref="AB22:AD22"/>
    <mergeCell ref="AE22:AF22"/>
    <mergeCell ref="P23:R23"/>
    <mergeCell ref="S23:T23"/>
  </mergeCells>
  <printOptions/>
  <pageMargins bottom="0.787401575" footer="0.0" header="0.0" left="0.511811024" right="0.511811024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4.29"/>
    <col customWidth="1" min="3" max="3" width="21.86"/>
    <col customWidth="1" min="4" max="4" width="8.71"/>
    <col customWidth="1" min="5" max="5" width="10.29"/>
    <col customWidth="1" min="6" max="6" width="13.57"/>
    <col customWidth="1" min="7" max="7" width="26.71"/>
    <col customWidth="1" min="8" max="8" width="26.57"/>
    <col customWidth="1" min="9" max="9" width="23.57"/>
    <col customWidth="1" min="10" max="10" width="18.86"/>
    <col customWidth="1" min="11" max="11" width="8.71"/>
    <col customWidth="1" min="12" max="12" width="10.29"/>
    <col customWidth="1" min="13" max="13" width="13.57"/>
    <col customWidth="1" min="14" max="14" width="26.71"/>
    <col customWidth="1" min="15" max="15" width="26.57"/>
    <col customWidth="1" min="16" max="16" width="23.57"/>
    <col customWidth="1" min="17" max="17" width="19.86"/>
    <col customWidth="1" min="18" max="18" width="8.71"/>
    <col customWidth="1" min="19" max="19" width="13.86"/>
    <col customWidth="1" min="20" max="20" width="26.43"/>
    <col customWidth="1" min="21" max="21" width="26.71"/>
    <col customWidth="1" min="22" max="22" width="22.86"/>
    <col customWidth="1" min="23" max="23" width="19.86"/>
    <col customWidth="1" min="24" max="24" width="18.86"/>
    <col customWidth="1" min="25" max="25" width="8.71"/>
    <col customWidth="1" min="26" max="26" width="10.29"/>
    <col customWidth="1" min="27" max="27" width="13.57"/>
    <col customWidth="1" min="28" max="28" width="26.71"/>
    <col customWidth="1" min="29" max="29" width="22.86"/>
    <col customWidth="1" min="30" max="30" width="19.86"/>
    <col customWidth="1" min="31" max="31" width="18.86"/>
    <col customWidth="1" min="32" max="32" width="8.71"/>
    <col customWidth="1" min="33" max="33" width="24.0"/>
    <col customWidth="1" min="34" max="34" width="13.57"/>
    <col customWidth="1" min="35" max="35" width="26.71"/>
    <col customWidth="1" min="36" max="36" width="22.86"/>
    <col customWidth="1" min="37" max="37" width="19.86"/>
    <col customWidth="1" min="38" max="38" width="18.86"/>
    <col customWidth="1" min="39" max="39" width="8.71"/>
    <col customWidth="1" min="40" max="40" width="22.29"/>
    <col customWidth="1" min="41" max="41" width="13.57"/>
    <col customWidth="1" min="42" max="42" width="26.71"/>
    <col customWidth="1" min="43" max="43" width="22.86"/>
    <col customWidth="1" min="44" max="44" width="19.86"/>
    <col customWidth="1" min="45" max="45" width="18.86"/>
    <col customWidth="1" min="46" max="46" width="8.71"/>
    <col customWidth="1" min="47" max="47" width="10.29"/>
    <col customWidth="1" min="48" max="48" width="13.57"/>
    <col customWidth="1" min="49" max="49" width="26.71"/>
    <col customWidth="1" min="50" max="50" width="26.57"/>
    <col customWidth="1" min="51" max="51" width="23.57"/>
    <col customWidth="1" min="52" max="52" width="18.86"/>
  </cols>
  <sheetData>
    <row r="1" ht="14.25" customHeight="1">
      <c r="A1" s="60" t="s">
        <v>42</v>
      </c>
      <c r="B1" s="12"/>
      <c r="C1" s="13"/>
      <c r="D1" s="61"/>
      <c r="E1" s="62" t="s">
        <v>43</v>
      </c>
      <c r="F1" s="62"/>
      <c r="G1" s="62"/>
      <c r="H1" s="62"/>
      <c r="I1" s="62"/>
      <c r="J1" s="63" t="s">
        <v>44</v>
      </c>
      <c r="K1" s="61"/>
      <c r="L1" s="62" t="s">
        <v>45</v>
      </c>
      <c r="M1" s="62"/>
      <c r="N1" s="64" t="s">
        <v>46</v>
      </c>
      <c r="O1" s="65" t="s">
        <v>47</v>
      </c>
      <c r="P1" s="66" t="s">
        <v>48</v>
      </c>
      <c r="Q1" s="67" t="s">
        <v>49</v>
      </c>
      <c r="R1" s="61"/>
      <c r="S1" s="62" t="s">
        <v>50</v>
      </c>
      <c r="T1" s="62"/>
      <c r="U1" s="62"/>
      <c r="V1" s="62"/>
      <c r="W1" s="62"/>
      <c r="X1" s="63" t="s">
        <v>44</v>
      </c>
      <c r="Y1" s="61"/>
      <c r="Z1" s="62" t="s">
        <v>51</v>
      </c>
      <c r="AA1" s="62"/>
      <c r="AB1" s="62"/>
      <c r="AC1" s="62"/>
      <c r="AD1" s="62"/>
      <c r="AE1" s="63" t="s">
        <v>44</v>
      </c>
      <c r="AF1" s="61"/>
      <c r="AG1" s="62" t="s">
        <v>52</v>
      </c>
      <c r="AH1" s="62"/>
      <c r="AI1" s="62"/>
      <c r="AJ1" s="62"/>
      <c r="AK1" s="62"/>
      <c r="AL1" s="63" t="s">
        <v>44</v>
      </c>
      <c r="AM1" s="61"/>
      <c r="AN1" s="62" t="s">
        <v>53</v>
      </c>
      <c r="AO1" s="62"/>
      <c r="AP1" s="62"/>
      <c r="AQ1" s="62"/>
      <c r="AR1" s="62"/>
      <c r="AS1" s="63" t="s">
        <v>44</v>
      </c>
      <c r="AT1" s="61"/>
      <c r="AU1" s="62" t="s">
        <v>54</v>
      </c>
      <c r="AV1" s="62"/>
      <c r="AW1" s="68"/>
      <c r="AX1" s="68"/>
      <c r="AY1" s="68"/>
      <c r="AZ1" s="63" t="s">
        <v>44</v>
      </c>
    </row>
    <row r="2" ht="14.25" customHeight="1">
      <c r="A2" s="69" t="s">
        <v>55</v>
      </c>
      <c r="B2" s="70"/>
      <c r="C2" s="71">
        <f>SUM(B12)/(1-(C3))</f>
        <v>48.07678037</v>
      </c>
      <c r="D2" s="72"/>
      <c r="E2" s="73" t="s">
        <v>56</v>
      </c>
      <c r="F2" s="74"/>
      <c r="G2" s="73"/>
      <c r="H2" s="73"/>
      <c r="I2" s="75"/>
      <c r="J2" s="76">
        <f>SUM(J5:J18)</f>
        <v>0.5</v>
      </c>
      <c r="K2" s="72"/>
      <c r="L2" s="73" t="s">
        <v>56</v>
      </c>
      <c r="M2" s="73"/>
      <c r="N2" s="77"/>
      <c r="O2" s="78">
        <f>SUM(Q6,Q7)</f>
        <v>24.0804878</v>
      </c>
      <c r="P2" s="79">
        <f>SUM(Q9,Q10)</f>
        <v>25.45243902</v>
      </c>
      <c r="Q2" s="80">
        <f>SUM(Q12,Q13)</f>
        <v>26.82439024</v>
      </c>
      <c r="R2" s="72"/>
      <c r="S2" s="73" t="s">
        <v>56</v>
      </c>
      <c r="T2" s="73"/>
      <c r="U2" s="73"/>
      <c r="V2" s="73"/>
      <c r="W2" s="73"/>
      <c r="X2" s="81">
        <f>SUM(X5:X18)</f>
        <v>2.925</v>
      </c>
      <c r="Y2" s="72"/>
      <c r="Z2" s="73" t="s">
        <v>56</v>
      </c>
      <c r="AA2" s="73"/>
      <c r="AB2" s="73"/>
      <c r="AC2" s="73"/>
      <c r="AD2" s="73"/>
      <c r="AE2" s="81">
        <f>SUM(AE5:AE18)</f>
        <v>0</v>
      </c>
      <c r="AF2" s="82"/>
      <c r="AG2" s="73" t="s">
        <v>56</v>
      </c>
      <c r="AH2" s="73"/>
      <c r="AI2" s="73"/>
      <c r="AJ2" s="73"/>
      <c r="AK2" s="73"/>
      <c r="AL2" s="81">
        <f>SUM(AL5:AL18)</f>
        <v>6.842105263</v>
      </c>
      <c r="AM2" s="82"/>
      <c r="AN2" s="73" t="s">
        <v>56</v>
      </c>
      <c r="AO2" s="73"/>
      <c r="AP2" s="73"/>
      <c r="AQ2" s="73"/>
      <c r="AR2" s="73"/>
      <c r="AS2" s="81">
        <f>SUM(AS5:AS18)</f>
        <v>2.5</v>
      </c>
      <c r="AT2" s="82"/>
      <c r="AU2" s="73" t="s">
        <v>56</v>
      </c>
      <c r="AV2" s="73"/>
      <c r="AW2" s="73"/>
      <c r="AX2" s="73"/>
      <c r="AY2" s="73"/>
      <c r="AZ2" s="81">
        <f>SUM(AZ5:AZ18)</f>
        <v>0.793</v>
      </c>
    </row>
    <row r="3" ht="14.25" customHeight="1">
      <c r="A3" s="69" t="s">
        <v>57</v>
      </c>
      <c r="B3" s="83"/>
      <c r="C3" s="84">
        <v>0.16</v>
      </c>
      <c r="D3" s="43"/>
      <c r="E3" s="77"/>
      <c r="F3" s="77"/>
      <c r="G3" s="77"/>
      <c r="H3" s="77"/>
      <c r="I3" s="77"/>
      <c r="J3" s="77"/>
      <c r="K3" s="43"/>
      <c r="L3" s="85"/>
      <c r="M3" s="77"/>
      <c r="N3" s="77"/>
      <c r="O3" s="77"/>
      <c r="P3" s="77"/>
      <c r="Q3" s="77"/>
      <c r="R3" s="43"/>
      <c r="S3" s="77"/>
      <c r="T3" s="77"/>
      <c r="U3" s="77"/>
      <c r="V3" s="77"/>
      <c r="W3" s="77"/>
      <c r="X3" s="77"/>
      <c r="Y3" s="43"/>
      <c r="Z3" s="77"/>
      <c r="AA3" s="77"/>
      <c r="AB3" s="77"/>
      <c r="AC3" s="77"/>
      <c r="AD3" s="77"/>
      <c r="AE3" s="77"/>
      <c r="AF3" s="86"/>
      <c r="AG3" s="77"/>
      <c r="AH3" s="77"/>
      <c r="AI3" s="77"/>
      <c r="AJ3" s="77"/>
      <c r="AK3" s="77"/>
      <c r="AL3" s="77"/>
      <c r="AM3" s="86"/>
      <c r="AN3" s="77"/>
      <c r="AO3" s="77"/>
      <c r="AP3" s="77"/>
      <c r="AQ3" s="77"/>
      <c r="AR3" s="77"/>
      <c r="AS3" s="77"/>
      <c r="AT3" s="86"/>
      <c r="AU3" s="77"/>
      <c r="AV3" s="77"/>
      <c r="AW3" s="77"/>
      <c r="AX3" s="77"/>
      <c r="AY3" s="77"/>
      <c r="AZ3" s="77"/>
    </row>
    <row r="4" ht="14.25" customHeight="1">
      <c r="A4" s="68" t="s">
        <v>24</v>
      </c>
      <c r="B4" s="87" t="s">
        <v>58</v>
      </c>
      <c r="C4" s="87"/>
      <c r="D4" s="43"/>
      <c r="E4" s="88" t="s">
        <v>59</v>
      </c>
      <c r="F4" s="89" t="s">
        <v>60</v>
      </c>
      <c r="G4" s="89" t="s">
        <v>61</v>
      </c>
      <c r="H4" s="89" t="s">
        <v>62</v>
      </c>
      <c r="I4" s="89" t="s">
        <v>63</v>
      </c>
      <c r="J4" s="90" t="s">
        <v>56</v>
      </c>
      <c r="K4" s="72"/>
      <c r="L4" s="88" t="s">
        <v>59</v>
      </c>
      <c r="M4" s="89" t="s">
        <v>60</v>
      </c>
      <c r="N4" s="89" t="s">
        <v>61</v>
      </c>
      <c r="O4" s="89" t="s">
        <v>62</v>
      </c>
      <c r="P4" s="89" t="s">
        <v>63</v>
      </c>
      <c r="Q4" s="90" t="s">
        <v>56</v>
      </c>
      <c r="R4" s="72"/>
      <c r="S4" s="88" t="s">
        <v>59</v>
      </c>
      <c r="T4" s="89" t="s">
        <v>60</v>
      </c>
      <c r="U4" s="89" t="s">
        <v>61</v>
      </c>
      <c r="V4" s="89" t="s">
        <v>62</v>
      </c>
      <c r="W4" s="89" t="s">
        <v>63</v>
      </c>
      <c r="X4" s="90" t="s">
        <v>56</v>
      </c>
      <c r="Y4" s="72"/>
      <c r="Z4" s="88" t="s">
        <v>59</v>
      </c>
      <c r="AA4" s="89" t="s">
        <v>60</v>
      </c>
      <c r="AB4" s="89" t="s">
        <v>61</v>
      </c>
      <c r="AC4" s="89" t="s">
        <v>62</v>
      </c>
      <c r="AD4" s="89" t="s">
        <v>63</v>
      </c>
      <c r="AE4" s="90" t="s">
        <v>56</v>
      </c>
      <c r="AF4" s="72"/>
      <c r="AG4" s="88" t="s">
        <v>59</v>
      </c>
      <c r="AH4" s="89" t="s">
        <v>60</v>
      </c>
      <c r="AI4" s="89" t="s">
        <v>61</v>
      </c>
      <c r="AJ4" s="89" t="s">
        <v>62</v>
      </c>
      <c r="AK4" s="89" t="s">
        <v>63</v>
      </c>
      <c r="AL4" s="90" t="s">
        <v>56</v>
      </c>
      <c r="AM4" s="72"/>
      <c r="AN4" s="88" t="s">
        <v>59</v>
      </c>
      <c r="AO4" s="89" t="s">
        <v>60</v>
      </c>
      <c r="AP4" s="89" t="s">
        <v>61</v>
      </c>
      <c r="AQ4" s="89" t="s">
        <v>62</v>
      </c>
      <c r="AR4" s="89" t="s">
        <v>63</v>
      </c>
      <c r="AS4" s="90" t="s">
        <v>56</v>
      </c>
      <c r="AT4" s="72"/>
      <c r="AU4" s="88" t="s">
        <v>59</v>
      </c>
      <c r="AV4" s="89" t="s">
        <v>60</v>
      </c>
      <c r="AW4" s="89" t="s">
        <v>61</v>
      </c>
      <c r="AX4" s="89" t="s">
        <v>62</v>
      </c>
      <c r="AY4" s="89" t="s">
        <v>63</v>
      </c>
      <c r="AZ4" s="90" t="s">
        <v>56</v>
      </c>
    </row>
    <row r="5" ht="14.25" customHeight="1">
      <c r="A5" s="68" t="s">
        <v>26</v>
      </c>
      <c r="B5" s="91">
        <f>J2</f>
        <v>0.5</v>
      </c>
      <c r="C5" s="68"/>
      <c r="E5" s="92" t="s">
        <v>64</v>
      </c>
      <c r="F5" s="92" t="s">
        <v>60</v>
      </c>
      <c r="G5" s="92">
        <v>1.0</v>
      </c>
      <c r="H5" s="93">
        <v>0.5</v>
      </c>
      <c r="I5" s="94">
        <v>0.0</v>
      </c>
      <c r="J5" s="93">
        <v>0.5</v>
      </c>
      <c r="L5" s="95" t="s">
        <v>48</v>
      </c>
      <c r="M5" s="96"/>
      <c r="N5" s="97"/>
      <c r="O5" s="98"/>
      <c r="P5" s="99"/>
      <c r="Q5" s="100"/>
      <c r="S5" s="92" t="s">
        <v>65</v>
      </c>
      <c r="T5" s="92" t="s">
        <v>66</v>
      </c>
      <c r="U5" s="101">
        <v>0.25</v>
      </c>
      <c r="V5" s="102">
        <v>4.5</v>
      </c>
      <c r="W5" s="94">
        <v>0.0</v>
      </c>
      <c r="X5" s="102">
        <f t="shared" ref="X5:X18" si="1">SUM(U5*V5)/(1-(W5))</f>
        <v>1.125</v>
      </c>
      <c r="Z5" s="92" t="s">
        <v>67</v>
      </c>
      <c r="AA5" s="92" t="s">
        <v>68</v>
      </c>
      <c r="AB5" s="101">
        <v>0.0</v>
      </c>
      <c r="AC5" s="93">
        <v>0.5</v>
      </c>
      <c r="AD5" s="103">
        <v>0.0</v>
      </c>
      <c r="AE5" s="102">
        <f t="shared" ref="AE5:AE18" si="2">SUM(AB5*AC5)/(1-(AD5))</f>
        <v>0</v>
      </c>
      <c r="AG5" s="92" t="s">
        <v>69</v>
      </c>
      <c r="AH5" s="92" t="s">
        <v>70</v>
      </c>
      <c r="AI5" s="92">
        <v>1.0</v>
      </c>
      <c r="AJ5" s="93">
        <v>6.5</v>
      </c>
      <c r="AK5" s="103">
        <v>0.05</v>
      </c>
      <c r="AL5" s="102">
        <f t="shared" ref="AL5:AL18" si="3">SUM(AI5*AJ5)/(1-(AK5))</f>
        <v>6.842105263</v>
      </c>
      <c r="AN5" s="92" t="s">
        <v>71</v>
      </c>
      <c r="AO5" s="92" t="s">
        <v>60</v>
      </c>
      <c r="AP5" s="101">
        <v>2.0</v>
      </c>
      <c r="AQ5" s="102">
        <v>0.5</v>
      </c>
      <c r="AR5" s="94">
        <v>0.0</v>
      </c>
      <c r="AS5" s="102">
        <f t="shared" ref="AS5:AS18" si="4">SUM(AP5*AQ5)/(1-(AR5))</f>
        <v>1</v>
      </c>
      <c r="AU5" s="92" t="s">
        <v>39</v>
      </c>
      <c r="AV5" s="92" t="s">
        <v>72</v>
      </c>
      <c r="AW5" s="92">
        <v>0.13</v>
      </c>
      <c r="AX5" s="102">
        <v>6.1</v>
      </c>
      <c r="AY5" s="103">
        <v>0.0</v>
      </c>
      <c r="AZ5" s="102">
        <f t="shared" ref="AZ5:AZ18" si="5">SUM(AW5*AX5)/(1-(AY5))</f>
        <v>0.793</v>
      </c>
    </row>
    <row r="6" ht="14.25" customHeight="1">
      <c r="A6" s="68" t="s">
        <v>29</v>
      </c>
      <c r="B6" s="91">
        <f>Q2</f>
        <v>26.82439024</v>
      </c>
      <c r="C6" s="68"/>
      <c r="E6" s="92"/>
      <c r="F6" s="92"/>
      <c r="G6" s="92"/>
      <c r="H6" s="102"/>
      <c r="I6" s="94"/>
      <c r="J6" s="102">
        <f t="shared" ref="J6:J18" si="6">SUM(G6*H6)/(1-(I6))</f>
        <v>0</v>
      </c>
      <c r="L6" s="96" t="s">
        <v>73</v>
      </c>
      <c r="M6" s="96" t="s">
        <v>74</v>
      </c>
      <c r="N6" s="97">
        <v>0.26</v>
      </c>
      <c r="O6" s="98">
        <v>75.0</v>
      </c>
      <c r="P6" s="104">
        <v>0.18</v>
      </c>
      <c r="Q6" s="100">
        <f>SUM(N6*O6)/(1-(P6))</f>
        <v>23.7804878</v>
      </c>
      <c r="S6" s="92" t="s">
        <v>75</v>
      </c>
      <c r="T6" s="92" t="s">
        <v>60</v>
      </c>
      <c r="U6" s="92">
        <v>0.0</v>
      </c>
      <c r="V6" s="102">
        <v>0.0</v>
      </c>
      <c r="W6" s="94">
        <v>0.0</v>
      </c>
      <c r="X6" s="102">
        <f t="shared" si="1"/>
        <v>0</v>
      </c>
      <c r="Z6" s="92" t="s">
        <v>76</v>
      </c>
      <c r="AA6" s="92" t="s">
        <v>60</v>
      </c>
      <c r="AB6" s="101">
        <v>0.0</v>
      </c>
      <c r="AC6" s="102">
        <v>1.0</v>
      </c>
      <c r="AD6" s="103">
        <v>0.0</v>
      </c>
      <c r="AE6" s="102">
        <f t="shared" si="2"/>
        <v>0</v>
      </c>
      <c r="AG6" s="92" t="s">
        <v>77</v>
      </c>
      <c r="AH6" s="92" t="s">
        <v>78</v>
      </c>
      <c r="AI6" s="101">
        <v>0.0</v>
      </c>
      <c r="AJ6" s="102">
        <v>0.25</v>
      </c>
      <c r="AK6" s="103">
        <v>0.0</v>
      </c>
      <c r="AL6" s="102">
        <f t="shared" si="3"/>
        <v>0</v>
      </c>
      <c r="AN6" s="92" t="s">
        <v>79</v>
      </c>
      <c r="AO6" s="92" t="s">
        <v>60</v>
      </c>
      <c r="AP6" s="101">
        <v>2.0</v>
      </c>
      <c r="AQ6" s="93">
        <v>0.6</v>
      </c>
      <c r="AR6" s="94">
        <v>0.0</v>
      </c>
      <c r="AS6" s="102">
        <f t="shared" si="4"/>
        <v>1.2</v>
      </c>
      <c r="AU6" s="101" t="s">
        <v>80</v>
      </c>
      <c r="AV6" s="101" t="s">
        <v>60</v>
      </c>
      <c r="AW6" s="101">
        <v>0.0</v>
      </c>
      <c r="AX6" s="93">
        <v>0.2</v>
      </c>
      <c r="AY6" s="103">
        <v>0.2</v>
      </c>
      <c r="AZ6" s="102">
        <f t="shared" si="5"/>
        <v>0</v>
      </c>
    </row>
    <row r="7" ht="14.25" customHeight="1">
      <c r="A7" s="68" t="s">
        <v>32</v>
      </c>
      <c r="B7" s="91">
        <f>X2</f>
        <v>2.925</v>
      </c>
      <c r="C7" s="68"/>
      <c r="E7" s="92"/>
      <c r="F7" s="92"/>
      <c r="G7" s="92"/>
      <c r="H7" s="102"/>
      <c r="I7" s="94"/>
      <c r="J7" s="102">
        <f t="shared" si="6"/>
        <v>0</v>
      </c>
      <c r="L7" s="105" t="s">
        <v>81</v>
      </c>
      <c r="M7" s="106" t="s">
        <v>82</v>
      </c>
      <c r="N7" s="107">
        <v>1.0</v>
      </c>
      <c r="O7" s="108">
        <v>0.3</v>
      </c>
      <c r="P7" s="109">
        <v>0.0</v>
      </c>
      <c r="Q7" s="110">
        <f>SUM(N7*O7)/(1-(P7))</f>
        <v>0.3</v>
      </c>
      <c r="S7" s="92" t="s">
        <v>40</v>
      </c>
      <c r="T7" s="92" t="s">
        <v>60</v>
      </c>
      <c r="U7" s="101">
        <v>6.0</v>
      </c>
      <c r="V7" s="93">
        <v>0.3</v>
      </c>
      <c r="W7" s="94">
        <v>0.0</v>
      </c>
      <c r="X7" s="102">
        <f t="shared" si="1"/>
        <v>1.8</v>
      </c>
      <c r="Z7" s="101" t="s">
        <v>83</v>
      </c>
      <c r="AA7" s="101" t="s">
        <v>60</v>
      </c>
      <c r="AB7" s="101">
        <v>0.0</v>
      </c>
      <c r="AC7" s="93">
        <v>0.75</v>
      </c>
      <c r="AD7" s="103">
        <v>0.1</v>
      </c>
      <c r="AE7" s="102">
        <f t="shared" si="2"/>
        <v>0</v>
      </c>
      <c r="AG7" s="92" t="s">
        <v>84</v>
      </c>
      <c r="AH7" s="92" t="s">
        <v>78</v>
      </c>
      <c r="AI7" s="101">
        <v>0.0</v>
      </c>
      <c r="AJ7" s="93">
        <v>0.1</v>
      </c>
      <c r="AK7" s="103">
        <v>0.0</v>
      </c>
      <c r="AL7" s="102">
        <f t="shared" si="3"/>
        <v>0</v>
      </c>
      <c r="AN7" s="92" t="s">
        <v>85</v>
      </c>
      <c r="AO7" s="92" t="s">
        <v>60</v>
      </c>
      <c r="AP7" s="101">
        <v>0.0</v>
      </c>
      <c r="AQ7" s="102">
        <v>0.15</v>
      </c>
      <c r="AR7" s="94">
        <v>0.0</v>
      </c>
      <c r="AS7" s="102">
        <f t="shared" si="4"/>
        <v>0</v>
      </c>
      <c r="AU7" s="92"/>
      <c r="AV7" s="92"/>
      <c r="AW7" s="92"/>
      <c r="AX7" s="102"/>
      <c r="AY7" s="94"/>
      <c r="AZ7" s="102">
        <f t="shared" si="5"/>
        <v>0</v>
      </c>
    </row>
    <row r="8" ht="14.25" customHeight="1">
      <c r="A8" s="68" t="s">
        <v>34</v>
      </c>
      <c r="B8" s="91">
        <f>AE2</f>
        <v>0</v>
      </c>
      <c r="C8" s="68"/>
      <c r="E8" s="92"/>
      <c r="F8" s="92"/>
      <c r="G8" s="92"/>
      <c r="H8" s="102"/>
      <c r="I8" s="94"/>
      <c r="J8" s="102">
        <f t="shared" si="6"/>
        <v>0</v>
      </c>
      <c r="L8" s="111" t="s">
        <v>49</v>
      </c>
      <c r="M8" s="112"/>
      <c r="N8" s="112"/>
      <c r="O8" s="113"/>
      <c r="P8" s="114"/>
      <c r="Q8" s="115"/>
      <c r="S8" s="92" t="s">
        <v>86</v>
      </c>
      <c r="T8" s="92" t="s">
        <v>87</v>
      </c>
      <c r="U8" s="101">
        <v>0.0</v>
      </c>
      <c r="V8" s="102">
        <v>0.55</v>
      </c>
      <c r="W8" s="94">
        <v>0.0</v>
      </c>
      <c r="X8" s="102">
        <f t="shared" si="1"/>
        <v>0</v>
      </c>
      <c r="Z8" s="92"/>
      <c r="AA8" s="92"/>
      <c r="AB8" s="92"/>
      <c r="AC8" s="92"/>
      <c r="AD8" s="92"/>
      <c r="AE8" s="102">
        <f t="shared" si="2"/>
        <v>0</v>
      </c>
      <c r="AG8" s="92"/>
      <c r="AH8" s="92"/>
      <c r="AI8" s="92"/>
      <c r="AJ8" s="102"/>
      <c r="AK8" s="94"/>
      <c r="AL8" s="102">
        <f t="shared" si="3"/>
        <v>0</v>
      </c>
      <c r="AN8" s="101" t="s">
        <v>88</v>
      </c>
      <c r="AO8" s="101" t="s">
        <v>60</v>
      </c>
      <c r="AP8" s="101">
        <v>1.0</v>
      </c>
      <c r="AQ8" s="93">
        <v>0.3</v>
      </c>
      <c r="AR8" s="103">
        <v>0.0</v>
      </c>
      <c r="AS8" s="102">
        <f t="shared" si="4"/>
        <v>0.3</v>
      </c>
      <c r="AU8" s="92"/>
      <c r="AV8" s="92"/>
      <c r="AW8" s="92"/>
      <c r="AX8" s="102"/>
      <c r="AY8" s="94"/>
      <c r="AZ8" s="102">
        <f t="shared" si="5"/>
        <v>0</v>
      </c>
    </row>
    <row r="9" ht="14.25" customHeight="1">
      <c r="A9" s="68" t="s">
        <v>37</v>
      </c>
      <c r="B9" s="91">
        <f>AL2</f>
        <v>6.842105263</v>
      </c>
      <c r="C9" s="68"/>
      <c r="E9" s="92"/>
      <c r="F9" s="92"/>
      <c r="G9" s="92"/>
      <c r="H9" s="102"/>
      <c r="I9" s="94"/>
      <c r="J9" s="102">
        <f t="shared" si="6"/>
        <v>0</v>
      </c>
      <c r="L9" s="112" t="s">
        <v>73</v>
      </c>
      <c r="M9" s="112" t="s">
        <v>74</v>
      </c>
      <c r="N9" s="116">
        <v>0.275</v>
      </c>
      <c r="O9" s="117">
        <v>75.0</v>
      </c>
      <c r="P9" s="118">
        <v>0.18</v>
      </c>
      <c r="Q9" s="115">
        <f t="shared" ref="Q9:Q10" si="7">SUM(N9*O9)/(1-(P9))</f>
        <v>25.15243902</v>
      </c>
      <c r="S9" s="92" t="s">
        <v>89</v>
      </c>
      <c r="T9" s="92" t="s">
        <v>60</v>
      </c>
      <c r="U9" s="101">
        <v>0.0</v>
      </c>
      <c r="V9" s="102">
        <v>0.12</v>
      </c>
      <c r="W9" s="94">
        <v>0.1</v>
      </c>
      <c r="X9" s="102">
        <f t="shared" si="1"/>
        <v>0</v>
      </c>
      <c r="Z9" s="92"/>
      <c r="AA9" s="92"/>
      <c r="AB9" s="92"/>
      <c r="AC9" s="92"/>
      <c r="AD9" s="92"/>
      <c r="AE9" s="102">
        <f t="shared" si="2"/>
        <v>0</v>
      </c>
      <c r="AG9" s="92"/>
      <c r="AH9" s="92"/>
      <c r="AI9" s="92"/>
      <c r="AJ9" s="102"/>
      <c r="AK9" s="94"/>
      <c r="AL9" s="102">
        <f t="shared" si="3"/>
        <v>0</v>
      </c>
      <c r="AN9" s="92"/>
      <c r="AO9" s="92"/>
      <c r="AP9" s="92"/>
      <c r="AQ9" s="102"/>
      <c r="AR9" s="94"/>
      <c r="AS9" s="102">
        <f t="shared" si="4"/>
        <v>0</v>
      </c>
      <c r="AU9" s="92"/>
      <c r="AV9" s="92"/>
      <c r="AW9" s="92"/>
      <c r="AX9" s="102"/>
      <c r="AY9" s="94"/>
      <c r="AZ9" s="102">
        <f t="shared" si="5"/>
        <v>0</v>
      </c>
    </row>
    <row r="10" ht="14.25" customHeight="1">
      <c r="A10" s="68" t="s">
        <v>38</v>
      </c>
      <c r="B10" s="91">
        <f>AS2</f>
        <v>2.5</v>
      </c>
      <c r="C10" s="68"/>
      <c r="E10" s="92"/>
      <c r="F10" s="92"/>
      <c r="G10" s="92"/>
      <c r="H10" s="102"/>
      <c r="I10" s="94"/>
      <c r="J10" s="102">
        <f t="shared" si="6"/>
        <v>0</v>
      </c>
      <c r="L10" s="105" t="s">
        <v>81</v>
      </c>
      <c r="M10" s="106" t="s">
        <v>82</v>
      </c>
      <c r="N10" s="107">
        <v>1.0</v>
      </c>
      <c r="O10" s="108">
        <v>0.3</v>
      </c>
      <c r="P10" s="109">
        <v>0.0</v>
      </c>
      <c r="Q10" s="110">
        <f t="shared" si="7"/>
        <v>0.3</v>
      </c>
      <c r="S10" s="92"/>
      <c r="T10" s="92"/>
      <c r="U10" s="92"/>
      <c r="V10" s="102"/>
      <c r="W10" s="94"/>
      <c r="X10" s="102">
        <f t="shared" si="1"/>
        <v>0</v>
      </c>
      <c r="Z10" s="92"/>
      <c r="AA10" s="92"/>
      <c r="AB10" s="92"/>
      <c r="AC10" s="92"/>
      <c r="AD10" s="92"/>
      <c r="AE10" s="102">
        <f t="shared" si="2"/>
        <v>0</v>
      </c>
      <c r="AG10" s="92"/>
      <c r="AH10" s="92"/>
      <c r="AI10" s="92"/>
      <c r="AJ10" s="102"/>
      <c r="AK10" s="94"/>
      <c r="AL10" s="102">
        <f t="shared" si="3"/>
        <v>0</v>
      </c>
      <c r="AN10" s="92"/>
      <c r="AO10" s="92"/>
      <c r="AP10" s="92"/>
      <c r="AQ10" s="102"/>
      <c r="AR10" s="94"/>
      <c r="AS10" s="102">
        <f t="shared" si="4"/>
        <v>0</v>
      </c>
      <c r="AU10" s="92"/>
      <c r="AV10" s="92"/>
      <c r="AW10" s="92"/>
      <c r="AX10" s="102"/>
      <c r="AY10" s="94"/>
      <c r="AZ10" s="102">
        <f t="shared" si="5"/>
        <v>0</v>
      </c>
    </row>
    <row r="11" ht="14.25" customHeight="1">
      <c r="A11" s="68" t="s">
        <v>90</v>
      </c>
      <c r="B11" s="91">
        <f>AZ2</f>
        <v>0.793</v>
      </c>
      <c r="C11" s="68"/>
      <c r="E11" s="92"/>
      <c r="F11" s="92"/>
      <c r="G11" s="92"/>
      <c r="H11" s="102"/>
      <c r="I11" s="94"/>
      <c r="J11" s="102">
        <f t="shared" si="6"/>
        <v>0</v>
      </c>
      <c r="L11" s="119" t="s">
        <v>91</v>
      </c>
      <c r="M11" s="120"/>
      <c r="N11" s="120"/>
      <c r="O11" s="121"/>
      <c r="P11" s="122"/>
      <c r="Q11" s="123"/>
      <c r="S11" s="92"/>
      <c r="T11" s="92"/>
      <c r="U11" s="92"/>
      <c r="V11" s="102"/>
      <c r="W11" s="94"/>
      <c r="X11" s="102">
        <f t="shared" si="1"/>
        <v>0</v>
      </c>
      <c r="Z11" s="92"/>
      <c r="AA11" s="92"/>
      <c r="AB11" s="92"/>
      <c r="AC11" s="92"/>
      <c r="AD11" s="92"/>
      <c r="AE11" s="102">
        <f t="shared" si="2"/>
        <v>0</v>
      </c>
      <c r="AG11" s="92"/>
      <c r="AH11" s="92"/>
      <c r="AI11" s="92"/>
      <c r="AJ11" s="102"/>
      <c r="AK11" s="94"/>
      <c r="AL11" s="102">
        <f t="shared" si="3"/>
        <v>0</v>
      </c>
      <c r="AN11" s="92"/>
      <c r="AO11" s="92"/>
      <c r="AP11" s="92"/>
      <c r="AQ11" s="102"/>
      <c r="AR11" s="94"/>
      <c r="AS11" s="102">
        <f t="shared" si="4"/>
        <v>0</v>
      </c>
      <c r="AU11" s="92"/>
      <c r="AV11" s="92"/>
      <c r="AW11" s="92"/>
      <c r="AX11" s="102"/>
      <c r="AY11" s="94"/>
      <c r="AZ11" s="102">
        <f t="shared" si="5"/>
        <v>0</v>
      </c>
    </row>
    <row r="12" ht="14.25" customHeight="1">
      <c r="A12" s="124" t="s">
        <v>41</v>
      </c>
      <c r="B12" s="125">
        <f>SUM(B5:B11)</f>
        <v>40.38449551</v>
      </c>
      <c r="C12" s="126"/>
      <c r="E12" s="92"/>
      <c r="F12" s="92"/>
      <c r="G12" s="92"/>
      <c r="H12" s="102"/>
      <c r="I12" s="94"/>
      <c r="J12" s="102">
        <f t="shared" si="6"/>
        <v>0</v>
      </c>
      <c r="L12" s="120" t="s">
        <v>73</v>
      </c>
      <c r="M12" s="120" t="s">
        <v>74</v>
      </c>
      <c r="N12" s="127">
        <v>0.29</v>
      </c>
      <c r="O12" s="128">
        <v>75.0</v>
      </c>
      <c r="P12" s="129">
        <v>0.18</v>
      </c>
      <c r="Q12" s="123">
        <f>SUM(N12*O12)/(1-(P12))</f>
        <v>26.52439024</v>
      </c>
      <c r="S12" s="92"/>
      <c r="T12" s="92"/>
      <c r="U12" s="92"/>
      <c r="V12" s="102"/>
      <c r="W12" s="94"/>
      <c r="X12" s="102">
        <f t="shared" si="1"/>
        <v>0</v>
      </c>
      <c r="Z12" s="92"/>
      <c r="AA12" s="92"/>
      <c r="AB12" s="92"/>
      <c r="AC12" s="92"/>
      <c r="AD12" s="92"/>
      <c r="AE12" s="102">
        <f t="shared" si="2"/>
        <v>0</v>
      </c>
      <c r="AG12" s="92"/>
      <c r="AH12" s="92"/>
      <c r="AI12" s="92"/>
      <c r="AJ12" s="102"/>
      <c r="AK12" s="94"/>
      <c r="AL12" s="102">
        <f t="shared" si="3"/>
        <v>0</v>
      </c>
      <c r="AN12" s="92"/>
      <c r="AO12" s="92"/>
      <c r="AP12" s="92"/>
      <c r="AQ12" s="102"/>
      <c r="AR12" s="94"/>
      <c r="AS12" s="102">
        <f t="shared" si="4"/>
        <v>0</v>
      </c>
      <c r="AU12" s="92"/>
      <c r="AV12" s="92"/>
      <c r="AW12" s="92"/>
      <c r="AX12" s="102"/>
      <c r="AY12" s="94"/>
      <c r="AZ12" s="102">
        <f t="shared" si="5"/>
        <v>0</v>
      </c>
    </row>
    <row r="13" ht="14.25" customHeight="1">
      <c r="E13" s="92"/>
      <c r="F13" s="92"/>
      <c r="G13" s="92"/>
      <c r="H13" s="102"/>
      <c r="I13" s="94"/>
      <c r="J13" s="102">
        <f t="shared" si="6"/>
        <v>0</v>
      </c>
      <c r="L13" s="105" t="s">
        <v>81</v>
      </c>
      <c r="M13" s="106" t="s">
        <v>82</v>
      </c>
      <c r="N13" s="107">
        <v>1.0</v>
      </c>
      <c r="O13" s="108">
        <v>0.3</v>
      </c>
      <c r="P13" s="109">
        <v>0.0</v>
      </c>
      <c r="Q13" s="110">
        <f>SUM(N13*O13)/(1-(P13))</f>
        <v>0.3</v>
      </c>
      <c r="S13" s="92"/>
      <c r="T13" s="92"/>
      <c r="U13" s="92"/>
      <c r="V13" s="102"/>
      <c r="W13" s="94"/>
      <c r="X13" s="102">
        <f t="shared" si="1"/>
        <v>0</v>
      </c>
      <c r="Z13" s="92"/>
      <c r="AA13" s="92"/>
      <c r="AB13" s="92"/>
      <c r="AC13" s="92"/>
      <c r="AD13" s="92"/>
      <c r="AE13" s="102">
        <f t="shared" si="2"/>
        <v>0</v>
      </c>
      <c r="AG13" s="92"/>
      <c r="AH13" s="92"/>
      <c r="AI13" s="92"/>
      <c r="AJ13" s="102"/>
      <c r="AK13" s="94"/>
      <c r="AL13" s="102">
        <f t="shared" si="3"/>
        <v>0</v>
      </c>
      <c r="AN13" s="92"/>
      <c r="AO13" s="92"/>
      <c r="AP13" s="92"/>
      <c r="AQ13" s="102"/>
      <c r="AR13" s="94"/>
      <c r="AS13" s="102">
        <f t="shared" si="4"/>
        <v>0</v>
      </c>
      <c r="AU13" s="92"/>
      <c r="AV13" s="92"/>
      <c r="AW13" s="92"/>
      <c r="AX13" s="102"/>
      <c r="AY13" s="94"/>
      <c r="AZ13" s="102">
        <f t="shared" si="5"/>
        <v>0</v>
      </c>
    </row>
    <row r="14" ht="14.25" customHeight="1">
      <c r="A14" s="60" t="s">
        <v>92</v>
      </c>
      <c r="B14" s="12"/>
      <c r="C14" s="13"/>
      <c r="E14" s="92"/>
      <c r="F14" s="92"/>
      <c r="G14" s="92"/>
      <c r="H14" s="102"/>
      <c r="I14" s="94"/>
      <c r="J14" s="102">
        <f t="shared" si="6"/>
        <v>0</v>
      </c>
      <c r="L14" s="130"/>
      <c r="M14" s="131"/>
      <c r="N14" s="132"/>
      <c r="O14" s="133"/>
      <c r="P14" s="134"/>
      <c r="Q14" s="135"/>
      <c r="S14" s="92"/>
      <c r="T14" s="92"/>
      <c r="U14" s="92"/>
      <c r="V14" s="102"/>
      <c r="W14" s="94"/>
      <c r="X14" s="102">
        <f t="shared" si="1"/>
        <v>0</v>
      </c>
      <c r="Z14" s="92"/>
      <c r="AA14" s="92"/>
      <c r="AB14" s="92"/>
      <c r="AC14" s="92"/>
      <c r="AD14" s="92"/>
      <c r="AE14" s="102">
        <f t="shared" si="2"/>
        <v>0</v>
      </c>
      <c r="AG14" s="92"/>
      <c r="AH14" s="92"/>
      <c r="AI14" s="92"/>
      <c r="AJ14" s="102"/>
      <c r="AK14" s="94"/>
      <c r="AL14" s="102">
        <f t="shared" si="3"/>
        <v>0</v>
      </c>
      <c r="AN14" s="92"/>
      <c r="AO14" s="92"/>
      <c r="AP14" s="92"/>
      <c r="AQ14" s="102"/>
      <c r="AR14" s="94"/>
      <c r="AS14" s="102">
        <f t="shared" si="4"/>
        <v>0</v>
      </c>
      <c r="AU14" s="92"/>
      <c r="AV14" s="92"/>
      <c r="AW14" s="92"/>
      <c r="AX14" s="102"/>
      <c r="AY14" s="94"/>
      <c r="AZ14" s="102">
        <f t="shared" si="5"/>
        <v>0</v>
      </c>
    </row>
    <row r="15" ht="14.25" customHeight="1">
      <c r="A15" s="69" t="s">
        <v>55</v>
      </c>
      <c r="B15" s="70"/>
      <c r="C15" s="71">
        <f>SUM(B25)/(1-(C16))</f>
        <v>46.4435051</v>
      </c>
      <c r="E15" s="92"/>
      <c r="F15" s="92"/>
      <c r="G15" s="92"/>
      <c r="H15" s="102"/>
      <c r="I15" s="94"/>
      <c r="J15" s="102">
        <f t="shared" si="6"/>
        <v>0</v>
      </c>
      <c r="L15" s="105"/>
      <c r="M15" s="106"/>
      <c r="N15" s="107"/>
      <c r="O15" s="108"/>
      <c r="P15" s="109"/>
      <c r="Q15" s="110"/>
      <c r="S15" s="92"/>
      <c r="T15" s="92"/>
      <c r="U15" s="92"/>
      <c r="V15" s="102"/>
      <c r="W15" s="94"/>
      <c r="X15" s="102">
        <f t="shared" si="1"/>
        <v>0</v>
      </c>
      <c r="Z15" s="92"/>
      <c r="AA15" s="92"/>
      <c r="AB15" s="92"/>
      <c r="AC15" s="92"/>
      <c r="AD15" s="92"/>
      <c r="AE15" s="102">
        <f t="shared" si="2"/>
        <v>0</v>
      </c>
      <c r="AG15" s="92"/>
      <c r="AH15" s="92"/>
      <c r="AI15" s="92"/>
      <c r="AJ15" s="102"/>
      <c r="AK15" s="94"/>
      <c r="AL15" s="102">
        <f t="shared" si="3"/>
        <v>0</v>
      </c>
      <c r="AN15" s="92"/>
      <c r="AO15" s="92"/>
      <c r="AP15" s="92"/>
      <c r="AQ15" s="102"/>
      <c r="AR15" s="94"/>
      <c r="AS15" s="102">
        <f t="shared" si="4"/>
        <v>0</v>
      </c>
      <c r="AU15" s="92"/>
      <c r="AV15" s="92"/>
      <c r="AW15" s="92"/>
      <c r="AX15" s="102"/>
      <c r="AY15" s="94"/>
      <c r="AZ15" s="102">
        <f t="shared" si="5"/>
        <v>0</v>
      </c>
    </row>
    <row r="16" ht="14.25" customHeight="1">
      <c r="A16" s="69" t="s">
        <v>57</v>
      </c>
      <c r="B16" s="83"/>
      <c r="C16" s="84">
        <v>0.16</v>
      </c>
      <c r="E16" s="92"/>
      <c r="F16" s="92"/>
      <c r="G16" s="92"/>
      <c r="H16" s="102"/>
      <c r="I16" s="94"/>
      <c r="J16" s="102">
        <f t="shared" si="6"/>
        <v>0</v>
      </c>
      <c r="L16" s="92"/>
      <c r="M16" s="92"/>
      <c r="N16" s="92"/>
      <c r="O16" s="102"/>
      <c r="P16" s="94"/>
      <c r="Q16" s="136"/>
      <c r="S16" s="92"/>
      <c r="T16" s="92"/>
      <c r="U16" s="92"/>
      <c r="V16" s="102"/>
      <c r="W16" s="94"/>
      <c r="X16" s="102">
        <f t="shared" si="1"/>
        <v>0</v>
      </c>
      <c r="Z16" s="92"/>
      <c r="AA16" s="92"/>
      <c r="AB16" s="92"/>
      <c r="AC16" s="92"/>
      <c r="AD16" s="92"/>
      <c r="AE16" s="102">
        <f t="shared" si="2"/>
        <v>0</v>
      </c>
      <c r="AG16" s="92"/>
      <c r="AH16" s="92"/>
      <c r="AI16" s="92"/>
      <c r="AJ16" s="102"/>
      <c r="AK16" s="94"/>
      <c r="AL16" s="102">
        <f t="shared" si="3"/>
        <v>0</v>
      </c>
      <c r="AN16" s="92"/>
      <c r="AO16" s="92"/>
      <c r="AP16" s="92"/>
      <c r="AQ16" s="102"/>
      <c r="AR16" s="94"/>
      <c r="AS16" s="102">
        <f t="shared" si="4"/>
        <v>0</v>
      </c>
      <c r="AU16" s="92"/>
      <c r="AV16" s="92"/>
      <c r="AW16" s="92"/>
      <c r="AX16" s="102"/>
      <c r="AY16" s="94"/>
      <c r="AZ16" s="102">
        <f t="shared" si="5"/>
        <v>0</v>
      </c>
    </row>
    <row r="17" ht="14.25" customHeight="1">
      <c r="A17" s="68" t="s">
        <v>24</v>
      </c>
      <c r="B17" s="87" t="s">
        <v>58</v>
      </c>
      <c r="C17" s="87"/>
      <c r="E17" s="92"/>
      <c r="F17" s="92"/>
      <c r="G17" s="92"/>
      <c r="H17" s="102"/>
      <c r="I17" s="94"/>
      <c r="J17" s="102">
        <f t="shared" si="6"/>
        <v>0</v>
      </c>
      <c r="L17" s="92"/>
      <c r="M17" s="92"/>
      <c r="N17" s="92"/>
      <c r="O17" s="102"/>
      <c r="P17" s="94"/>
      <c r="Q17" s="136"/>
      <c r="S17" s="92"/>
      <c r="T17" s="92"/>
      <c r="U17" s="92"/>
      <c r="V17" s="102"/>
      <c r="W17" s="94"/>
      <c r="X17" s="102">
        <f t="shared" si="1"/>
        <v>0</v>
      </c>
      <c r="Z17" s="92"/>
      <c r="AA17" s="92"/>
      <c r="AB17" s="92"/>
      <c r="AC17" s="92"/>
      <c r="AD17" s="92"/>
      <c r="AE17" s="102">
        <f t="shared" si="2"/>
        <v>0</v>
      </c>
      <c r="AG17" s="92"/>
      <c r="AH17" s="92"/>
      <c r="AI17" s="92"/>
      <c r="AJ17" s="102"/>
      <c r="AK17" s="94"/>
      <c r="AL17" s="102">
        <f t="shared" si="3"/>
        <v>0</v>
      </c>
      <c r="AN17" s="92"/>
      <c r="AO17" s="92"/>
      <c r="AP17" s="92"/>
      <c r="AQ17" s="102"/>
      <c r="AR17" s="94"/>
      <c r="AS17" s="102">
        <f t="shared" si="4"/>
        <v>0</v>
      </c>
      <c r="AU17" s="92"/>
      <c r="AV17" s="92"/>
      <c r="AW17" s="92"/>
      <c r="AX17" s="102"/>
      <c r="AY17" s="94"/>
      <c r="AZ17" s="102">
        <f t="shared" si="5"/>
        <v>0</v>
      </c>
    </row>
    <row r="18" ht="14.25" customHeight="1">
      <c r="A18" s="68" t="s">
        <v>26</v>
      </c>
      <c r="B18" s="91">
        <f>J2</f>
        <v>0.5</v>
      </c>
      <c r="C18" s="68"/>
      <c r="E18" s="92"/>
      <c r="F18" s="92"/>
      <c r="G18" s="92"/>
      <c r="H18" s="102"/>
      <c r="I18" s="94"/>
      <c r="J18" s="102">
        <f t="shared" si="6"/>
        <v>0</v>
      </c>
      <c r="L18" s="92"/>
      <c r="M18" s="92"/>
      <c r="N18" s="92"/>
      <c r="O18" s="102"/>
      <c r="P18" s="94"/>
      <c r="Q18" s="136"/>
      <c r="S18" s="92"/>
      <c r="T18" s="92"/>
      <c r="U18" s="92"/>
      <c r="V18" s="102"/>
      <c r="W18" s="94"/>
      <c r="X18" s="102">
        <f t="shared" si="1"/>
        <v>0</v>
      </c>
      <c r="Z18" s="92"/>
      <c r="AA18" s="92"/>
      <c r="AB18" s="92"/>
      <c r="AC18" s="92"/>
      <c r="AD18" s="92"/>
      <c r="AE18" s="102">
        <f t="shared" si="2"/>
        <v>0</v>
      </c>
      <c r="AG18" s="92"/>
      <c r="AH18" s="92"/>
      <c r="AI18" s="92"/>
      <c r="AJ18" s="102"/>
      <c r="AK18" s="94"/>
      <c r="AL18" s="102">
        <f t="shared" si="3"/>
        <v>0</v>
      </c>
      <c r="AN18" s="92"/>
      <c r="AO18" s="92"/>
      <c r="AP18" s="92"/>
      <c r="AQ18" s="102"/>
      <c r="AR18" s="94"/>
      <c r="AS18" s="102">
        <f t="shared" si="4"/>
        <v>0</v>
      </c>
      <c r="AU18" s="92"/>
      <c r="AV18" s="92"/>
      <c r="AW18" s="92"/>
      <c r="AX18" s="102"/>
      <c r="AY18" s="94"/>
      <c r="AZ18" s="102">
        <f t="shared" si="5"/>
        <v>0</v>
      </c>
    </row>
    <row r="19" ht="14.25" customHeight="1">
      <c r="A19" s="68" t="s">
        <v>29</v>
      </c>
      <c r="B19" s="91">
        <f>P2</f>
        <v>25.45243902</v>
      </c>
      <c r="C19" s="68"/>
    </row>
    <row r="20" ht="14.25" customHeight="1">
      <c r="A20" s="68" t="s">
        <v>32</v>
      </c>
      <c r="B20" s="91">
        <f>X2</f>
        <v>2.925</v>
      </c>
      <c r="C20" s="68"/>
    </row>
    <row r="21" ht="14.25" customHeight="1">
      <c r="A21" s="68" t="s">
        <v>34</v>
      </c>
      <c r="B21" s="91">
        <f>AE2</f>
        <v>0</v>
      </c>
      <c r="C21" s="68"/>
    </row>
    <row r="22" ht="14.25" customHeight="1">
      <c r="A22" s="68" t="s">
        <v>37</v>
      </c>
      <c r="B22" s="91">
        <f>AL2</f>
        <v>6.842105263</v>
      </c>
      <c r="C22" s="68"/>
    </row>
    <row r="23" ht="14.25" customHeight="1">
      <c r="A23" s="68" t="s">
        <v>38</v>
      </c>
      <c r="B23" s="91">
        <f>AS2</f>
        <v>2.5</v>
      </c>
      <c r="C23" s="68"/>
    </row>
    <row r="24" ht="14.25" customHeight="1">
      <c r="A24" s="68" t="s">
        <v>90</v>
      </c>
      <c r="B24" s="91">
        <f>AZ2</f>
        <v>0.793</v>
      </c>
      <c r="C24" s="68"/>
    </row>
    <row r="25" ht="14.25" customHeight="1">
      <c r="A25" s="124" t="s">
        <v>41</v>
      </c>
      <c r="B25" s="125">
        <f>SUM(B18:B24)</f>
        <v>39.01254429</v>
      </c>
      <c r="C25" s="126"/>
    </row>
    <row r="26" ht="14.25" customHeight="1"/>
    <row r="27" ht="14.25" customHeight="1">
      <c r="A27" s="60" t="s">
        <v>93</v>
      </c>
      <c r="B27" s="12"/>
      <c r="C27" s="13"/>
    </row>
    <row r="28" ht="14.25" customHeight="1">
      <c r="A28" s="69" t="s">
        <v>55</v>
      </c>
      <c r="B28" s="70"/>
      <c r="C28" s="71">
        <f>SUM(B38)/(1-(C29))</f>
        <v>44.81022984</v>
      </c>
    </row>
    <row r="29" ht="14.25" customHeight="1">
      <c r="A29" s="69" t="s">
        <v>57</v>
      </c>
      <c r="B29" s="83"/>
      <c r="C29" s="84">
        <v>0.16</v>
      </c>
    </row>
    <row r="30" ht="14.25" customHeight="1">
      <c r="A30" s="68" t="s">
        <v>24</v>
      </c>
      <c r="B30" s="87" t="s">
        <v>58</v>
      </c>
      <c r="C30" s="87"/>
    </row>
    <row r="31" ht="14.25" customHeight="1">
      <c r="A31" s="68" t="s">
        <v>26</v>
      </c>
      <c r="B31" s="91">
        <f>J2</f>
        <v>0.5</v>
      </c>
      <c r="C31" s="68"/>
    </row>
    <row r="32" ht="14.25" customHeight="1">
      <c r="A32" s="68" t="s">
        <v>29</v>
      </c>
      <c r="B32" s="91">
        <f>O2</f>
        <v>24.0804878</v>
      </c>
      <c r="C32" s="68"/>
    </row>
    <row r="33" ht="14.25" customHeight="1">
      <c r="A33" s="68" t="s">
        <v>32</v>
      </c>
      <c r="B33" s="91">
        <f>X2</f>
        <v>2.925</v>
      </c>
      <c r="C33" s="68"/>
    </row>
    <row r="34" ht="14.25" customHeight="1">
      <c r="A34" s="68" t="s">
        <v>34</v>
      </c>
      <c r="B34" s="91">
        <f>AE2</f>
        <v>0</v>
      </c>
      <c r="C34" s="68"/>
    </row>
    <row r="35" ht="14.25" customHeight="1">
      <c r="A35" s="68" t="s">
        <v>37</v>
      </c>
      <c r="B35" s="91">
        <f>AL2</f>
        <v>6.842105263</v>
      </c>
      <c r="C35" s="68"/>
    </row>
    <row r="36" ht="14.25" customHeight="1">
      <c r="A36" s="68" t="s">
        <v>38</v>
      </c>
      <c r="B36" s="91">
        <f>AS2</f>
        <v>2.5</v>
      </c>
      <c r="C36" s="68"/>
    </row>
    <row r="37" ht="14.25" customHeight="1">
      <c r="A37" s="68" t="s">
        <v>90</v>
      </c>
      <c r="B37" s="91">
        <f>AZ2</f>
        <v>0.793</v>
      </c>
      <c r="C37" s="68"/>
    </row>
    <row r="38" ht="14.25" customHeight="1">
      <c r="A38" s="124" t="s">
        <v>41</v>
      </c>
      <c r="B38" s="125">
        <f>SUM(B31:B37)</f>
        <v>37.64059307</v>
      </c>
      <c r="C38" s="126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C1"/>
    <mergeCell ref="A14:C14"/>
    <mergeCell ref="A27:C27"/>
  </mergeCells>
  <dataValidations>
    <dataValidation type="custom" allowBlank="1" showDropDown="1" sqref="AS5:AS18 AE5:AE18 AL5:AL18 X5:X18 AX5:AZ18 H5:J18 O5:Q18">
      <formula1>AND(ISNUMBER(H5),(NOT(OR(NOT(ISERROR(DATEVALUE(H5))), AND(ISNUMBER(H5), LEFT(CELL("format", H5))="D")))))</formula1>
    </dataValidation>
  </dataValidations>
  <printOptions/>
  <pageMargins bottom="0.787401575" footer="0.0" header="0.0" left="0.511811024" right="0.511811024" top="0.7874015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