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Development\Projetos\NOVUS\Telik-Smart-Trafo\Telik_Trafo_LTE\partitions\gen_partition\"/>
    </mc:Choice>
  </mc:AlternateContent>
  <xr:revisionPtr revIDLastSave="0" documentId="13_ncr:1_{28A38FC9-10E2-41AF-BF96-F87F79FC6965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Parti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0" i="1" l="1"/>
  <c r="I11" i="1"/>
  <c r="I9" i="1" a="1"/>
  <c r="I9" i="1" s="1"/>
  <c r="C4" i="1"/>
  <c r="D4" i="1" s="1"/>
  <c r="D11" i="1"/>
  <c r="D12" i="1" s="1"/>
  <c r="B7" i="1"/>
  <c r="B6" i="1"/>
  <c r="F11" i="1"/>
  <c r="F10" i="1"/>
  <c r="C5" i="1"/>
  <c r="E14" i="1" s="1"/>
  <c r="E11" i="1"/>
  <c r="E20" i="1" s="1"/>
  <c r="E10" i="1"/>
  <c r="E19" i="1" s="1"/>
  <c r="D10" i="1"/>
  <c r="D19" i="1" s="1"/>
  <c r="D21" i="1" l="1"/>
  <c r="F14" i="1"/>
  <c r="E23" i="1"/>
  <c r="D5" i="1"/>
  <c r="E12" i="1" l="1"/>
  <c r="I12" i="1" s="1"/>
  <c r="E13" i="1"/>
  <c r="F13" i="1" s="1"/>
  <c r="D20" i="1"/>
  <c r="F12" i="1" l="1"/>
  <c r="D13" i="1"/>
  <c r="I13" i="1" s="1"/>
  <c r="E22" i="1"/>
  <c r="E21" i="1"/>
  <c r="D14" i="1" l="1"/>
  <c r="I14" i="1" s="1"/>
  <c r="D22" i="1"/>
  <c r="D2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<sst xmlns="http://schemas.openxmlformats.org/spreadsheetml/2006/main" count="61" uniqueCount="32">
  <si>
    <t>ONLY FILL IN TOTAL SIZE AND SPIFFS SIZE (MB)</t>
  </si>
  <si>
    <t>MB</t>
  </si>
  <si>
    <t>B</t>
  </si>
  <si>
    <t>Bytes in HEX</t>
  </si>
  <si>
    <t>Total Size (MB)</t>
  </si>
  <si>
    <t>SPIFFS size (MB)</t>
  </si>
  <si>
    <t>(App size is calculated automatically after entering SPIFFS size)</t>
  </si>
  <si>
    <t>Values below are in HEX (add '0x' prefix when using)</t>
  </si>
  <si>
    <t>First two partitions + offset = 64KB (0x10000)</t>
  </si>
  <si>
    <t># Name</t>
  </si>
  <si>
    <t>Type</t>
  </si>
  <si>
    <t>SubType</t>
  </si>
  <si>
    <t>Offset</t>
  </si>
  <si>
    <t>Size</t>
  </si>
  <si>
    <t>nvs</t>
  </si>
  <si>
    <t>data</t>
  </si>
  <si>
    <t>otadata</t>
  </si>
  <si>
    <t>ota</t>
  </si>
  <si>
    <t>app0</t>
  </si>
  <si>
    <t>app</t>
  </si>
  <si>
    <t>ota_0</t>
  </si>
  <si>
    <t>app1</t>
  </si>
  <si>
    <t>ota_1</t>
  </si>
  <si>
    <t>spiffs</t>
  </si>
  <si>
    <t>File &gt; Download &gt; Comma Seperated Values (Put the below table in your Partitions.csv )</t>
  </si>
  <si>
    <t>App0 size (MB)</t>
  </si>
  <si>
    <t>App1 size (MB)</t>
  </si>
  <si>
    <t>KB</t>
  </si>
  <si>
    <t>Link</t>
  </si>
  <si>
    <t>Partition Tables</t>
  </si>
  <si>
    <t>Custom Partition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</si>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</sst>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u/>
      <sz val="10"/>
      <color theme="10"/>
      <name val="Arial"/>
      <family val="2"/>
      <scheme val="minor"/>
    </font>
    <font>
      <sz val="11"/>
      <color rgb="FF0061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4" fillId="4" borderId="1" applyNumberFormat="0" applyAlignment="0" applyProtection="0"/>
    <xf numFmtId="0" fontId="5" fillId="5" borderId="2" applyNumberFormat="0" applyAlignment="0" applyProtection="0"/>
    <xf numFmtId="0" fontId="8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left"/>
    </xf>
    <xf numFmtId="0" fontId="6" fillId="0" borderId="0" xfId="0" applyFont="1"/>
    <xf numFmtId="0" fontId="4" fillId="4" borderId="1" xfId="1"/>
    <xf numFmtId="0" fontId="7" fillId="0" borderId="0" xfId="0" applyFont="1"/>
    <xf numFmtId="0" fontId="5" fillId="5" borderId="2" xfId="2"/>
    <xf numFmtId="2" fontId="5" fillId="5" borderId="2" xfId="2" applyNumberFormat="1"/>
    <xf numFmtId="0" fontId="8" fillId="0" borderId="0" xfId="3"/>
    <xf numFmtId="0" fontId="9" fillId="0" borderId="0" xfId="3" applyFont="1"/>
    <xf numFmtId="0" fontId="9" fillId="0" borderId="0" xfId="3" applyFont="1" applyAlignment="1">
      <alignment horizontal="center"/>
    </xf>
    <xf numFmtId="2" fontId="0" fillId="0" borderId="0" xfId="0" applyNumberFormat="1"/>
    <xf numFmtId="0" fontId="1" fillId="0" borderId="0" xfId="0" applyFont="1" applyAlignment="1">
      <alignment horizontal="left"/>
    </xf>
    <xf numFmtId="0" fontId="10" fillId="6" borderId="0" xfId="4"/>
  </cellXfs>
  <cellStyles count="5">
    <cellStyle name="Bom" xfId="4" builtinId="26"/>
    <cellStyle name="Entrada" xfId="1" builtinId="20"/>
    <cellStyle name="Hiperlink" xfId="3" builtinId="8"/>
    <cellStyle name="Normal" xfId="0" builtinId="0"/>
    <cellStyle name="Saí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espressif.com/how-to-use-custom-partition-tables-on-esp32-69c0f3fa89c8" TargetMode="External"/><Relationship Id="rId2" Type="http://schemas.openxmlformats.org/officeDocument/2006/relationships/hyperlink" Target="https://docs.espressif.com/projects/esp-idf/en/latest/esp32/api-guides/partition-tables.html" TargetMode="External"/><Relationship Id="rId1" Type="http://schemas.openxmlformats.org/officeDocument/2006/relationships/hyperlink" Target="https://github.com/espressif/arduino-esp32/issues/649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outlinePr summaryBelow="0" summaryRight="0"/>
  </sheetPr>
  <dimension ref="A1:L23"/>
  <sheetViews>
    <sheetView tabSelected="1" workbookViewId="0">
      <selection activeCell="I9" sqref="I9:I14"/>
    </sheetView>
  </sheetViews>
  <sheetFormatPr defaultColWidth="12.6640625" defaultRowHeight="15.75" customHeight="1" x14ac:dyDescent="0.25"/>
  <cols>
    <col min="1" max="1" width="20.21875" customWidth="1"/>
    <col min="5" max="5" width="15" customWidth="1"/>
    <col min="6" max="6" width="16" customWidth="1"/>
    <col min="7" max="7" width="5.6640625" customWidth="1"/>
    <col min="8" max="8" width="12.6640625" customWidth="1"/>
    <col min="9" max="9" width="47.77734375" customWidth="1"/>
  </cols>
  <sheetData>
    <row r="1" spans="1:12" ht="13.2" x14ac:dyDescent="0.25">
      <c r="A1" s="11"/>
      <c r="B1" s="1"/>
      <c r="C1" s="1"/>
      <c r="D1" s="1"/>
    </row>
    <row r="2" spans="1:12" ht="13.2" x14ac:dyDescent="0.25">
      <c r="A2" s="2" t="s">
        <v>0</v>
      </c>
      <c r="B2" s="3"/>
      <c r="C2" s="3"/>
      <c r="D2" s="13" t="s">
        <v>28</v>
      </c>
      <c r="E2" s="12" t="s">
        <v>29</v>
      </c>
      <c r="F2" s="12" t="s">
        <v>30</v>
      </c>
    </row>
    <row r="3" spans="1:12" ht="13.2" x14ac:dyDescent="0.25">
      <c r="B3" s="1" t="s">
        <v>1</v>
      </c>
      <c r="C3" s="1" t="s">
        <v>2</v>
      </c>
      <c r="D3" s="1" t="s">
        <v>3</v>
      </c>
    </row>
    <row r="4" spans="1:12" ht="13.8" x14ac:dyDescent="0.25">
      <c r="A4" s="6" t="s">
        <v>4</v>
      </c>
      <c r="B4" s="7">
        <v>4</v>
      </c>
      <c r="C4" s="1">
        <f>B4*(1024*1024)</f>
        <v>4194304</v>
      </c>
      <c r="D4" s="1" t="str">
        <f t="shared" ref="D4:D5" si="0">DEC2HEX(C4)</f>
        <v>400000</v>
      </c>
    </row>
    <row r="5" spans="1:12" ht="13.8" x14ac:dyDescent="0.25">
      <c r="A5" s="1" t="s">
        <v>5</v>
      </c>
      <c r="B5" s="7">
        <v>1</v>
      </c>
      <c r="C5" s="1">
        <f>B5*(1024*1024)</f>
        <v>1048576</v>
      </c>
      <c r="D5" s="1" t="str">
        <f t="shared" si="0"/>
        <v>100000</v>
      </c>
      <c r="E5" s="1" t="s">
        <v>6</v>
      </c>
    </row>
    <row r="6" spans="1:12" ht="13.2" x14ac:dyDescent="0.25">
      <c r="A6" s="6" t="s">
        <v>25</v>
      </c>
      <c r="B6">
        <f>(B4-B5)/2</f>
        <v>1.5</v>
      </c>
      <c r="D6" s="4"/>
      <c r="I6" s="5" t="s">
        <v>7</v>
      </c>
    </row>
    <row r="7" spans="1:12" ht="13.2" x14ac:dyDescent="0.25">
      <c r="A7" s="6" t="s">
        <v>26</v>
      </c>
      <c r="B7">
        <f>(B4-B5)/2</f>
        <v>1.5</v>
      </c>
      <c r="I7" s="5" t="s">
        <v>8</v>
      </c>
    </row>
    <row r="8" spans="1:12" ht="13.2" x14ac:dyDescent="0.25">
      <c r="L8" s="8"/>
    </row>
    <row r="9" spans="1:12" ht="13.8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I9" s="16" t="str" cm="1">
        <f t="array" ref="I9">_xlfn.CONCAT(A9:E9&amp;", ", "Flags")</f>
        <v># Name, Type, SubType, Offset, Size, Flags</v>
      </c>
    </row>
    <row r="10" spans="1:12" ht="13.8" x14ac:dyDescent="0.25">
      <c r="A10" s="1" t="s">
        <v>14</v>
      </c>
      <c r="B10" s="1" t="s">
        <v>15</v>
      </c>
      <c r="C10" s="1" t="s">
        <v>14</v>
      </c>
      <c r="D10" s="1" t="str">
        <f>DEC2HEX(HEX2DEC(9000))</f>
        <v>9000</v>
      </c>
      <c r="E10" s="1" t="str">
        <f>DEC2HEX(HEX2DEC(5000))</f>
        <v>5000</v>
      </c>
      <c r="F10" s="10">
        <f>HEX2DEC(E10)/(1024)</f>
        <v>20</v>
      </c>
      <c r="G10" s="9" t="s">
        <v>27</v>
      </c>
      <c r="I10" s="16" t="str">
        <f>LOWER(_xlfn.CONCAT(A10,", ",B10,", ",C10,", 0x",D10,,", 0x",E10,", "))</f>
        <v xml:space="preserve">nvs, data, nvs, 0x9000, 0x5000, </v>
      </c>
    </row>
    <row r="11" spans="1:12" ht="13.8" x14ac:dyDescent="0.25">
      <c r="A11" s="1" t="s">
        <v>16</v>
      </c>
      <c r="B11" s="1" t="s">
        <v>15</v>
      </c>
      <c r="C11" s="1" t="s">
        <v>17</v>
      </c>
      <c r="D11" s="1" t="str">
        <f t="shared" ref="D11:D12" si="1">DEC2HEX(HEX2DEC(D10) + HEX2DEC(E10))</f>
        <v>E000</v>
      </c>
      <c r="E11" s="1" t="str">
        <f>DEC2HEX(HEX2DEC(2000))</f>
        <v>2000</v>
      </c>
      <c r="F11" s="10">
        <f>HEX2DEC(E11)/(1024)</f>
        <v>8</v>
      </c>
      <c r="G11" s="9" t="s">
        <v>27</v>
      </c>
      <c r="I11" s="16" t="str">
        <f>LOWER(_xlfn.CONCAT(A11,", ",B11,", ",C11,", 0x",D11,,", 0x",E11,", "))</f>
        <v xml:space="preserve">otadata, data, ota, 0xe000, 0x2000, </v>
      </c>
    </row>
    <row r="12" spans="1:12" ht="13.8" x14ac:dyDescent="0.25">
      <c r="A12" s="1" t="s">
        <v>18</v>
      </c>
      <c r="B12" s="1" t="s">
        <v>19</v>
      </c>
      <c r="C12" s="1" t="s">
        <v>20</v>
      </c>
      <c r="D12" s="1" t="str">
        <f t="shared" si="1"/>
        <v>10000</v>
      </c>
      <c r="E12" s="1" t="str">
        <f>DEC2HEX((HEX2DEC(D4)-HEX2DEC(D5))/2)</f>
        <v>180000</v>
      </c>
      <c r="F12" s="10">
        <f>HEX2DEC(E12)/(1024*1024)</f>
        <v>1.5</v>
      </c>
      <c r="G12" s="9" t="s">
        <v>1</v>
      </c>
      <c r="I12" s="16" t="str">
        <f t="shared" ref="I12:I14" si="2">LOWER(_xlfn.CONCAT(A12,", ",B12,", ",C12,", 0x",D12,,", 0x",E12,", "))</f>
        <v xml:space="preserve">app0, app, ota_0, 0x10000, 0x180000, </v>
      </c>
      <c r="J12" s="8"/>
    </row>
    <row r="13" spans="1:12" ht="13.8" x14ac:dyDescent="0.25">
      <c r="A13" s="1" t="s">
        <v>21</v>
      </c>
      <c r="B13" s="1" t="s">
        <v>19</v>
      </c>
      <c r="C13" s="1" t="s">
        <v>22</v>
      </c>
      <c r="D13" s="1" t="str">
        <f>DEC2HEX(HEX2DEC(D12) + HEX2DEC(E12))</f>
        <v>190000</v>
      </c>
      <c r="E13" s="1" t="str">
        <f>DEC2HEX((HEX2DEC(D4)-HEX2DEC(D5))/2)</f>
        <v>180000</v>
      </c>
      <c r="F13" s="10">
        <f t="shared" ref="F13:F14" si="3">HEX2DEC(E13)/(1024*1024)</f>
        <v>1.5</v>
      </c>
      <c r="G13" s="9" t="s">
        <v>1</v>
      </c>
      <c r="I13" s="16" t="str">
        <f t="shared" si="2"/>
        <v xml:space="preserve">app1, app, ota_1, 0x190000, 0x180000, </v>
      </c>
    </row>
    <row r="14" spans="1:12" ht="13.8" x14ac:dyDescent="0.25">
      <c r="A14" s="1" t="s">
        <v>23</v>
      </c>
      <c r="B14" s="1" t="s">
        <v>15</v>
      </c>
      <c r="C14" s="1" t="s">
        <v>23</v>
      </c>
      <c r="D14" s="1" t="str">
        <f>DEC2HEX(HEX2DEC(D13) + HEX2DEC(E13))</f>
        <v>310000</v>
      </c>
      <c r="E14" s="15" t="str">
        <f>DEC2HEX(C5-(64*1024))</f>
        <v>F0000</v>
      </c>
      <c r="F14" s="10">
        <f t="shared" si="3"/>
        <v>0.9375</v>
      </c>
      <c r="G14" s="9" t="s">
        <v>1</v>
      </c>
      <c r="I14" s="16" t="str">
        <f t="shared" si="2"/>
        <v xml:space="preserve">spiffs, data, spiffs, 0x310000, 0xf0000, </v>
      </c>
    </row>
    <row r="16" spans="1:12" ht="13.2" x14ac:dyDescent="0.25">
      <c r="A16" s="4" t="s">
        <v>24</v>
      </c>
      <c r="H16" s="14"/>
      <c r="I16" s="14"/>
    </row>
    <row r="17" spans="1:9" ht="15.75" customHeight="1" x14ac:dyDescent="0.25">
      <c r="I17" s="14"/>
    </row>
    <row r="18" spans="1:9" ht="13.8" x14ac:dyDescent="0.25">
      <c r="A18" s="9" t="s">
        <v>9</v>
      </c>
      <c r="B18" s="9" t="s">
        <v>10</v>
      </c>
      <c r="C18" s="9" t="s">
        <v>11</v>
      </c>
      <c r="D18" s="9" t="s">
        <v>12</v>
      </c>
      <c r="E18" s="9" t="s">
        <v>13</v>
      </c>
      <c r="F18" s="9" t="s">
        <v>31</v>
      </c>
    </row>
    <row r="19" spans="1:9" ht="13.8" x14ac:dyDescent="0.25">
      <c r="A19" s="9" t="s">
        <v>14</v>
      </c>
      <c r="B19" s="9" t="s">
        <v>15</v>
      </c>
      <c r="C19" s="9" t="s">
        <v>14</v>
      </c>
      <c r="D19" s="9" t="str">
        <f t="shared" ref="D19:E19" si="4">CONCATENATE("0x"&amp;D10)</f>
        <v>0x9000</v>
      </c>
      <c r="E19" s="9" t="str">
        <f t="shared" si="4"/>
        <v>0x5000</v>
      </c>
      <c r="F19" s="9"/>
    </row>
    <row r="20" spans="1:9" ht="13.8" x14ac:dyDescent="0.25">
      <c r="A20" s="9" t="s">
        <v>16</v>
      </c>
      <c r="B20" s="9" t="s">
        <v>15</v>
      </c>
      <c r="C20" s="9" t="s">
        <v>17</v>
      </c>
      <c r="D20" s="9" t="str">
        <f t="shared" ref="D20:E20" si="5">CONCATENATE("0x"&amp;D11)</f>
        <v>0xE000</v>
      </c>
      <c r="E20" s="9" t="str">
        <f t="shared" si="5"/>
        <v>0x2000</v>
      </c>
      <c r="F20" s="9"/>
    </row>
    <row r="21" spans="1:9" ht="13.8" x14ac:dyDescent="0.25">
      <c r="A21" s="9" t="s">
        <v>18</v>
      </c>
      <c r="B21" s="9" t="s">
        <v>19</v>
      </c>
      <c r="C21" s="9" t="s">
        <v>20</v>
      </c>
      <c r="D21" s="9" t="str">
        <f>CONCATENATE("0x"&amp;D12)</f>
        <v>0x10000</v>
      </c>
      <c r="E21" s="9" t="str">
        <f t="shared" ref="E21" si="6">CONCATENATE("0x"&amp;E12)</f>
        <v>0x180000</v>
      </c>
      <c r="F21" s="9"/>
    </row>
    <row r="22" spans="1:9" ht="13.8" x14ac:dyDescent="0.25">
      <c r="A22" s="9" t="s">
        <v>21</v>
      </c>
      <c r="B22" s="9" t="s">
        <v>19</v>
      </c>
      <c r="C22" s="9" t="s">
        <v>22</v>
      </c>
      <c r="D22" s="9" t="str">
        <f t="shared" ref="D22:E22" si="7">CONCATENATE("0x"&amp;D13)</f>
        <v>0x190000</v>
      </c>
      <c r="E22" s="9" t="str">
        <f t="shared" si="7"/>
        <v>0x180000</v>
      </c>
      <c r="F22" s="9"/>
    </row>
    <row r="23" spans="1:9" ht="13.8" x14ac:dyDescent="0.25">
      <c r="A23" s="9" t="s">
        <v>23</v>
      </c>
      <c r="B23" s="9" t="s">
        <v>15</v>
      </c>
      <c r="C23" s="9" t="s">
        <v>23</v>
      </c>
      <c r="D23" s="9" t="str">
        <f t="shared" ref="D23:E23" si="8">CONCATENATE("0x"&amp;D14)</f>
        <v>0x310000</v>
      </c>
      <c r="E23" s="9" t="str">
        <f t="shared" si="8"/>
        <v>0xF0000</v>
      </c>
      <c r="F23" s="9"/>
    </row>
  </sheetData>
  <hyperlinks>
    <hyperlink ref="D2" r:id="rId1" xr:uid="{CE806BB1-60A8-40AB-B289-F12DFE01852B}"/>
    <hyperlink ref="E2" r:id="rId2" xr:uid="{292C1EE2-5F19-4241-B9A5-5C231E9F3C31}"/>
    <hyperlink ref="F2" r:id="rId3" xr:uid="{85E55D77-BDDC-42AF-B1A9-F7517ACAB133}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2022-10-25T17:54:41Z</dcterms:modified>
</cp:coreProperties>
</file>