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casmebille/Downloads/"/>
    </mc:Choice>
  </mc:AlternateContent>
  <xr:revisionPtr revIDLastSave="0" documentId="13_ncr:1_{E5B454F7-70F2-0247-ADF2-E4BCC5BE72CA}" xr6:coauthVersionLast="47" xr6:coauthVersionMax="47" xr10:uidLastSave="{00000000-0000-0000-0000-000000000000}"/>
  <bookViews>
    <workbookView minimized="1"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22" i="1"/>
  <c r="B21" i="1"/>
  <c r="B17" i="1"/>
  <c r="C26" i="1"/>
  <c r="C27" i="1" s="1"/>
  <c r="B20" i="1" s="1"/>
  <c r="B16" i="1"/>
  <c r="B15" i="1"/>
  <c r="B3" i="1"/>
  <c r="C3" i="1" s="1"/>
  <c r="B2" i="1"/>
  <c r="C12" i="1" s="1"/>
  <c r="C2" i="1" l="1"/>
  <c r="C4" i="1" s="1"/>
  <c r="B4" i="1" s="1"/>
  <c r="C17" i="1" s="1"/>
  <c r="C13" i="1" s="1"/>
  <c r="C11" i="1"/>
  <c r="C24" i="1"/>
  <c r="B18" i="1" s="1"/>
  <c r="B19" i="1"/>
  <c r="C22" i="1" l="1"/>
  <c r="C21" i="1"/>
  <c r="C25" i="1"/>
  <c r="C15" i="1"/>
  <c r="C19" i="1"/>
  <c r="C18" i="1"/>
  <c r="C20" i="1"/>
  <c r="C14" i="1" l="1"/>
  <c r="C16" i="1" s="1"/>
</calcChain>
</file>

<file path=xl/sharedStrings.xml><?xml version="1.0" encoding="utf-8"?>
<sst xmlns="http://schemas.openxmlformats.org/spreadsheetml/2006/main" count="80" uniqueCount="60">
  <si>
    <t>Parameter</t>
  </si>
  <si>
    <t>Value</t>
  </si>
  <si>
    <t xml:space="preserve">G </t>
  </si>
  <si>
    <t>Physical</t>
  </si>
  <si>
    <t>Simulation</t>
  </si>
  <si>
    <t>Halos</t>
  </si>
  <si>
    <t>mpart1</t>
  </si>
  <si>
    <t>mpart2</t>
  </si>
  <si>
    <t>n1</t>
  </si>
  <si>
    <t>n2</t>
  </si>
  <si>
    <t>tf (Gyr)</t>
  </si>
  <si>
    <t>BoxL (kpc)</t>
  </si>
  <si>
    <t>Choose the value</t>
  </si>
  <si>
    <t>Typical Halos</t>
  </si>
  <si>
    <t>Know E.g</t>
  </si>
  <si>
    <t>Mini Halo</t>
  </si>
  <si>
    <t>Dwarf Galaxy</t>
  </si>
  <si>
    <t>LMC like</t>
  </si>
  <si>
    <t>Milky Way</t>
  </si>
  <si>
    <t>Andromeda (M31)</t>
  </si>
  <si>
    <t>Galaxy group</t>
  </si>
  <si>
    <t>Massive Ellipticals</t>
  </si>
  <si>
    <t>Galaxy cluster</t>
  </si>
  <si>
    <t>Mass [M_sun]</t>
  </si>
  <si>
    <t>Radius [kpc]</t>
  </si>
  <si>
    <t>N/A</t>
  </si>
  <si>
    <t>Draco/Fornax</t>
  </si>
  <si>
    <t>Large Magellanic Cloud</t>
  </si>
  <si>
    <t>M31</t>
  </si>
  <si>
    <t>Local Group</t>
  </si>
  <si>
    <t>M87</t>
  </si>
  <si>
    <t>Coma, Virgo</t>
  </si>
  <si>
    <t>1 pixel</t>
  </si>
  <si>
    <t>deltaT=1</t>
  </si>
  <si>
    <t>mpart = 1</t>
  </si>
  <si>
    <t>npart</t>
  </si>
  <si>
    <t>Rho1</t>
  </si>
  <si>
    <t>Rho2</t>
  </si>
  <si>
    <t>n1(densité)</t>
  </si>
  <si>
    <t>n2(densité)</t>
  </si>
  <si>
    <t>n1(masse)</t>
  </si>
  <si>
    <t>n2(masse)</t>
  </si>
  <si>
    <t>mpart1 (densité)</t>
  </si>
  <si>
    <t>mpart2 (densité)</t>
  </si>
  <si>
    <t>mpart1 (masse)</t>
  </si>
  <si>
    <t>mpart2 (masse)</t>
  </si>
  <si>
    <t>R1 [kpc] / pixel</t>
  </si>
  <si>
    <t>R2 [kpc] / pixel</t>
  </si>
  <si>
    <t>M1 [M_sun] / Munit</t>
  </si>
  <si>
    <t>M2 [M_sun] / Munit</t>
  </si>
  <si>
    <t>n1 (choose)</t>
  </si>
  <si>
    <t>n2 (choose)</t>
  </si>
  <si>
    <t>mpart1 (choose)</t>
  </si>
  <si>
    <t>mpart2 (choose)</t>
  </si>
  <si>
    <t>Value (U.I)</t>
  </si>
  <si>
    <t>Time Unit [Gyr] / [s]</t>
  </si>
  <si>
    <t>Mass Unit [M_sun] / [kg]</t>
  </si>
  <si>
    <t>Length Unit [kpc] / [m]</t>
  </si>
  <si>
    <t>Softening heuristic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</si>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</sst>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1" fillId="0" borderId="1" xfId="0" applyFont="1" applyBorder="1"/>
    <xf numFmtId="11" fontId="2" fillId="3" borderId="0" xfId="0" applyNumberFormat="1" applyFont="1" applyFill="1"/>
    <xf numFmtId="0" fontId="1" fillId="0" borderId="1" xfId="0" applyFont="1" applyBorder="1" applyAlignment="1">
      <alignment horizontal="center" vertical="top"/>
    </xf>
    <xf numFmtId="0" fontId="0" fillId="4" borderId="0" xfId="0" applyFill="1"/>
    <xf numFmtId="11" fontId="1" fillId="0" borderId="0" xfId="0" applyNumberFormat="1" applyFont="1"/>
    <xf numFmtId="0" fontId="2" fillId="5" borderId="0" xfId="0" applyFont="1" applyFill="1"/>
    <xf numFmtId="11" fontId="2" fillId="5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workbookViewId="0">
      <selection activeCell="B9" sqref="B9"/>
    </sheetView>
  </sheetViews>
  <sheetFormatPr baseColWidth="10" defaultColWidth="8.83203125" defaultRowHeight="15" x14ac:dyDescent="0.2"/>
  <cols>
    <col min="1" max="1" width="20.5" bestFit="1" customWidth="1"/>
    <col min="2" max="2" width="8.33203125" bestFit="1" customWidth="1"/>
    <col min="3" max="3" width="11.83203125" bestFit="1" customWidth="1"/>
    <col min="4" max="4" width="25" bestFit="1" customWidth="1"/>
    <col min="6" max="6" width="19" bestFit="1" customWidth="1"/>
    <col min="7" max="7" width="14.83203125" bestFit="1" customWidth="1"/>
    <col min="8" max="8" width="12.1640625" bestFit="1" customWidth="1"/>
    <col min="9" max="9" width="10.5" bestFit="1" customWidth="1"/>
    <col min="10" max="10" width="18.6640625" bestFit="1" customWidth="1"/>
    <col min="13" max="13" width="19" bestFit="1" customWidth="1"/>
    <col min="14" max="14" width="12.1640625" bestFit="1" customWidth="1"/>
  </cols>
  <sheetData>
    <row r="1" spans="1:15" ht="16" thickBot="1" x14ac:dyDescent="0.25">
      <c r="A1" s="8" t="s">
        <v>0</v>
      </c>
      <c r="B1" s="8" t="s">
        <v>1</v>
      </c>
      <c r="C1" s="8" t="s">
        <v>54</v>
      </c>
      <c r="D1" s="6" t="s">
        <v>4</v>
      </c>
    </row>
    <row r="2" spans="1:15" x14ac:dyDescent="0.2">
      <c r="A2" t="s">
        <v>57</v>
      </c>
      <c r="B2" s="11">
        <f>B9/C9</f>
        <v>6.25</v>
      </c>
      <c r="C2" s="11">
        <f>B2*30860000000000000000</f>
        <v>1.92875E+20</v>
      </c>
      <c r="D2" t="s">
        <v>32</v>
      </c>
      <c r="F2" s="4"/>
      <c r="G2" t="s">
        <v>12</v>
      </c>
    </row>
    <row r="3" spans="1:15" x14ac:dyDescent="0.2">
      <c r="A3" t="s">
        <v>55</v>
      </c>
      <c r="B3" s="11">
        <f>B8/C8</f>
        <v>2</v>
      </c>
      <c r="C3" s="11">
        <f>B3*(31500000000000000)</f>
        <v>6.3E+16</v>
      </c>
      <c r="D3" t="s">
        <v>33</v>
      </c>
    </row>
    <row r="4" spans="1:15" x14ac:dyDescent="0.2">
      <c r="A4" t="s">
        <v>56</v>
      </c>
      <c r="B4" s="12">
        <f>C4/(2E+30)</f>
        <v>13543487.783094445</v>
      </c>
      <c r="C4" s="12">
        <f>(C2^3)/(B7*(C3^2))</f>
        <v>2.708697556618889E+37</v>
      </c>
      <c r="D4" t="s">
        <v>34</v>
      </c>
      <c r="M4" s="1" t="s">
        <v>0</v>
      </c>
      <c r="N4" s="1" t="s">
        <v>1</v>
      </c>
      <c r="O4" s="1" t="s">
        <v>54</v>
      </c>
    </row>
    <row r="5" spans="1:15" x14ac:dyDescent="0.2">
      <c r="M5" t="s">
        <v>57</v>
      </c>
      <c r="N5">
        <v>1.5625</v>
      </c>
      <c r="O5">
        <v>4.821875E+19</v>
      </c>
    </row>
    <row r="6" spans="1:15" ht="16" thickBot="1" x14ac:dyDescent="0.25">
      <c r="A6" s="6" t="s">
        <v>0</v>
      </c>
      <c r="B6" s="6" t="s">
        <v>3</v>
      </c>
      <c r="C6" s="6" t="s">
        <v>4</v>
      </c>
      <c r="M6" t="s">
        <v>55</v>
      </c>
      <c r="N6">
        <v>1</v>
      </c>
      <c r="O6">
        <v>3.15E+16</v>
      </c>
    </row>
    <row r="7" spans="1:15" x14ac:dyDescent="0.2">
      <c r="A7" s="1" t="s">
        <v>2</v>
      </c>
      <c r="B7" s="10">
        <v>6.6739999999999994E-11</v>
      </c>
      <c r="C7" s="5">
        <v>1</v>
      </c>
      <c r="M7" t="s">
        <v>56</v>
      </c>
      <c r="N7">
        <v>846467.98644340283</v>
      </c>
      <c r="O7">
        <v>1.6929359728868056E+36</v>
      </c>
    </row>
    <row r="8" spans="1:15" x14ac:dyDescent="0.2">
      <c r="A8" s="1" t="s">
        <v>10</v>
      </c>
      <c r="B8" s="9">
        <v>2</v>
      </c>
      <c r="C8" s="5">
        <v>1</v>
      </c>
    </row>
    <row r="9" spans="1:15" x14ac:dyDescent="0.2">
      <c r="A9" s="1" t="s">
        <v>11</v>
      </c>
      <c r="B9" s="9">
        <v>200</v>
      </c>
      <c r="C9" s="5">
        <v>32</v>
      </c>
      <c r="M9" s="1" t="s">
        <v>0</v>
      </c>
      <c r="N9" s="1" t="s">
        <v>3</v>
      </c>
      <c r="O9" s="1" t="s">
        <v>4</v>
      </c>
    </row>
    <row r="10" spans="1:15" ht="16" thickBot="1" x14ac:dyDescent="0.25">
      <c r="A10" s="6" t="s">
        <v>5</v>
      </c>
      <c r="M10" t="s">
        <v>2</v>
      </c>
      <c r="N10">
        <v>6.6739999999999994E-11</v>
      </c>
      <c r="O10">
        <v>1</v>
      </c>
    </row>
    <row r="11" spans="1:15" x14ac:dyDescent="0.2">
      <c r="A11" s="1" t="s">
        <v>46</v>
      </c>
      <c r="B11" s="5">
        <v>10</v>
      </c>
      <c r="C11" s="11">
        <f>B11/B2</f>
        <v>1.6</v>
      </c>
      <c r="M11" t="s">
        <v>10</v>
      </c>
      <c r="N11">
        <v>1</v>
      </c>
      <c r="O11">
        <v>1</v>
      </c>
    </row>
    <row r="12" spans="1:15" ht="16" thickBot="1" x14ac:dyDescent="0.25">
      <c r="A12" s="1" t="s">
        <v>47</v>
      </c>
      <c r="B12" s="5">
        <v>15</v>
      </c>
      <c r="C12" s="11">
        <f>B12/B2</f>
        <v>2.4</v>
      </c>
      <c r="G12" s="6" t="s">
        <v>13</v>
      </c>
      <c r="H12" s="6" t="s">
        <v>23</v>
      </c>
      <c r="I12" s="6" t="s">
        <v>24</v>
      </c>
      <c r="J12" s="6" t="s">
        <v>14</v>
      </c>
      <c r="M12" t="s">
        <v>11</v>
      </c>
      <c r="N12">
        <v>100</v>
      </c>
      <c r="O12">
        <v>64</v>
      </c>
    </row>
    <row r="13" spans="1:15" x14ac:dyDescent="0.2">
      <c r="A13" s="1" t="s">
        <v>48</v>
      </c>
      <c r="B13" s="7">
        <v>10000000000</v>
      </c>
      <c r="C13" s="11">
        <f xml:space="preserve"> C17*C23</f>
        <v>738.36224170279263</v>
      </c>
      <c r="G13" t="s">
        <v>15</v>
      </c>
      <c r="H13" s="2">
        <v>100000000</v>
      </c>
      <c r="I13">
        <v>5</v>
      </c>
      <c r="J13" t="s">
        <v>25</v>
      </c>
      <c r="M13" s="1" t="s">
        <v>5</v>
      </c>
    </row>
    <row r="14" spans="1:15" x14ac:dyDescent="0.2">
      <c r="A14" s="1" t="s">
        <v>49</v>
      </c>
      <c r="B14" s="7">
        <v>20000000000</v>
      </c>
      <c r="C14" s="11">
        <f xml:space="preserve"> C18*C24</f>
        <v>1476.7244834055853</v>
      </c>
      <c r="G14" t="s">
        <v>16</v>
      </c>
      <c r="H14" s="2">
        <v>10000000000</v>
      </c>
      <c r="I14">
        <v>30</v>
      </c>
      <c r="J14" t="s">
        <v>26</v>
      </c>
      <c r="M14" t="s">
        <v>46</v>
      </c>
      <c r="N14">
        <v>10</v>
      </c>
      <c r="O14">
        <v>10</v>
      </c>
    </row>
    <row r="15" spans="1:15" x14ac:dyDescent="0.2">
      <c r="A15" t="s">
        <v>36</v>
      </c>
      <c r="B15" s="12">
        <f>B13/(B11)^3</f>
        <v>10000000</v>
      </c>
      <c r="C15" s="11">
        <f>C13/(C11)^3</f>
        <v>180.26421916572082</v>
      </c>
      <c r="H15" s="2"/>
      <c r="M15" t="s">
        <v>47</v>
      </c>
      <c r="N15">
        <v>15</v>
      </c>
      <c r="O15">
        <v>9.6</v>
      </c>
    </row>
    <row r="16" spans="1:15" x14ac:dyDescent="0.2">
      <c r="A16" t="s">
        <v>37</v>
      </c>
      <c r="B16" s="12">
        <f>B14/(B12)^3</f>
        <v>5925925.9259259263</v>
      </c>
      <c r="C16" s="11">
        <f>C14/(C12^3)</f>
        <v>106.82324098709384</v>
      </c>
      <c r="H16" s="2"/>
      <c r="M16" t="s">
        <v>48</v>
      </c>
      <c r="N16">
        <v>10000000000</v>
      </c>
      <c r="O16">
        <v>11813.795867244682</v>
      </c>
    </row>
    <row r="17" spans="1:15" x14ac:dyDescent="0.2">
      <c r="A17" t="s">
        <v>42</v>
      </c>
      <c r="B17" s="12">
        <f>B13/C23</f>
        <v>3333333.3333333335</v>
      </c>
      <c r="C17" s="11">
        <f>B17/B4</f>
        <v>0.24612074723426422</v>
      </c>
      <c r="G17" t="s">
        <v>17</v>
      </c>
      <c r="H17" s="2">
        <v>100000000000</v>
      </c>
      <c r="I17">
        <v>80</v>
      </c>
      <c r="J17" t="s">
        <v>27</v>
      </c>
      <c r="M17" t="s">
        <v>49</v>
      </c>
      <c r="N17">
        <v>20000000000</v>
      </c>
      <c r="O17">
        <v>23627.591734489364</v>
      </c>
    </row>
    <row r="18" spans="1:15" x14ac:dyDescent="0.2">
      <c r="A18" t="s">
        <v>43</v>
      </c>
      <c r="B18" s="12">
        <f>B14/C24</f>
        <v>10621348.911311736</v>
      </c>
      <c r="C18" s="11">
        <f>B18/B4</f>
        <v>0.78424029920636495</v>
      </c>
      <c r="G18" t="s">
        <v>18</v>
      </c>
      <c r="H18" s="2">
        <v>1000000000000</v>
      </c>
      <c r="I18">
        <v>250</v>
      </c>
      <c r="J18" t="s">
        <v>18</v>
      </c>
      <c r="M18" t="s">
        <v>6</v>
      </c>
      <c r="N18">
        <v>5000000</v>
      </c>
      <c r="O18">
        <v>5.9068979336223411</v>
      </c>
    </row>
    <row r="19" spans="1:15" x14ac:dyDescent="0.2">
      <c r="A19" t="s">
        <v>44</v>
      </c>
      <c r="B19" s="12">
        <f>B13/C26</f>
        <v>10000000</v>
      </c>
      <c r="C19" s="11">
        <f>B19/B4</f>
        <v>0.73836224170279263</v>
      </c>
      <c r="H19" s="2"/>
      <c r="M19" t="s">
        <v>7</v>
      </c>
      <c r="N19">
        <v>10000000</v>
      </c>
      <c r="O19">
        <v>11.813795867244682</v>
      </c>
    </row>
    <row r="20" spans="1:15" x14ac:dyDescent="0.2">
      <c r="A20" t="s">
        <v>45</v>
      </c>
      <c r="B20" s="12">
        <f>B14/C27</f>
        <v>10000000</v>
      </c>
      <c r="C20" s="11">
        <f>B20/B4</f>
        <v>0.73836224170279263</v>
      </c>
      <c r="H20" s="2"/>
      <c r="M20" t="s">
        <v>8</v>
      </c>
      <c r="O20">
        <v>2000</v>
      </c>
    </row>
    <row r="21" spans="1:15" x14ac:dyDescent="0.2">
      <c r="A21" t="s">
        <v>52</v>
      </c>
      <c r="B21" s="12">
        <f>B13/C28</f>
        <v>6666666.666666667</v>
      </c>
      <c r="C21" s="11">
        <f>B21/B4</f>
        <v>0.49224149446852844</v>
      </c>
      <c r="H21" s="2"/>
      <c r="M21" t="s">
        <v>9</v>
      </c>
      <c r="O21">
        <v>2000</v>
      </c>
    </row>
    <row r="22" spans="1:15" x14ac:dyDescent="0.2">
      <c r="A22" t="s">
        <v>53</v>
      </c>
      <c r="B22" s="12">
        <f>B14/C29</f>
        <v>13333333.333333334</v>
      </c>
      <c r="C22" s="11">
        <f>B22/B4</f>
        <v>0.98448298893705688</v>
      </c>
      <c r="H22" s="2"/>
    </row>
    <row r="23" spans="1:15" x14ac:dyDescent="0.2">
      <c r="A23" s="1" t="s">
        <v>35</v>
      </c>
      <c r="B23" s="3"/>
      <c r="C23" s="5">
        <v>3000</v>
      </c>
      <c r="G23" t="s">
        <v>19</v>
      </c>
      <c r="H23" s="2">
        <v>3000000000000</v>
      </c>
      <c r="I23">
        <v>300</v>
      </c>
      <c r="J23" t="s">
        <v>28</v>
      </c>
    </row>
    <row r="24" spans="1:15" x14ac:dyDescent="0.2">
      <c r="A24" t="s">
        <v>38</v>
      </c>
      <c r="B24" s="3"/>
      <c r="C24" s="11">
        <f>INT(C23*B15/(B15+B16))</f>
        <v>1883</v>
      </c>
      <c r="G24" t="s">
        <v>20</v>
      </c>
      <c r="H24" s="2">
        <v>5000000000000</v>
      </c>
      <c r="I24">
        <v>400</v>
      </c>
      <c r="J24" t="s">
        <v>29</v>
      </c>
    </row>
    <row r="25" spans="1:15" x14ac:dyDescent="0.2">
      <c r="A25" t="s">
        <v>39</v>
      </c>
      <c r="B25" s="3"/>
      <c r="C25" s="11">
        <f>C23-C24</f>
        <v>1117</v>
      </c>
      <c r="G25" t="s">
        <v>21</v>
      </c>
      <c r="H25" s="2">
        <v>10000000000000</v>
      </c>
      <c r="I25">
        <v>600</v>
      </c>
      <c r="J25" t="s">
        <v>30</v>
      </c>
    </row>
    <row r="26" spans="1:15" x14ac:dyDescent="0.2">
      <c r="A26" t="s">
        <v>40</v>
      </c>
      <c r="B26" s="3"/>
      <c r="C26" s="11">
        <f>INT(C23*B13/(B13+B14))</f>
        <v>1000</v>
      </c>
      <c r="G26" t="s">
        <v>22</v>
      </c>
      <c r="H26" s="2">
        <v>1000000000000000</v>
      </c>
      <c r="I26">
        <v>2500</v>
      </c>
      <c r="J26" t="s">
        <v>31</v>
      </c>
    </row>
    <row r="27" spans="1:15" x14ac:dyDescent="0.2">
      <c r="A27" t="s">
        <v>41</v>
      </c>
      <c r="B27" s="3"/>
      <c r="C27" s="11">
        <f>C23-C26</f>
        <v>2000</v>
      </c>
    </row>
    <row r="28" spans="1:15" x14ac:dyDescent="0.2">
      <c r="A28" t="s">
        <v>50</v>
      </c>
      <c r="B28" s="3"/>
      <c r="C28" s="5">
        <v>1500</v>
      </c>
    </row>
    <row r="29" spans="1:15" x14ac:dyDescent="0.2">
      <c r="A29" t="s">
        <v>51</v>
      </c>
      <c r="B29" s="3"/>
      <c r="C29" s="5">
        <v>1500</v>
      </c>
    </row>
    <row r="31" spans="1:15" x14ac:dyDescent="0.2">
      <c r="A31" s="1" t="s">
        <v>58</v>
      </c>
    </row>
    <row r="32" spans="1:15" x14ac:dyDescent="0.2">
      <c r="A32" t="s">
        <v>59</v>
      </c>
      <c r="B32" s="11">
        <f>0.1*10/(C23^(1/3))</f>
        <v>6.933612743506351E-2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Lucas Mebille</cp:lastModifiedBy>
  <dcterms:created xsi:type="dcterms:W3CDTF">2025-07-09T13:39:01Z</dcterms:created>
  <dcterms:modified xsi:type="dcterms:W3CDTF">2025-08-20T10:40:24Z</dcterms:modified>
</cp:coreProperties>
</file>