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</sheets>
  <definedNames/>
  <calcPr/>
</workbook>
</file>

<file path=xl/sharedStrings.xml><?xml version="1.0" encoding="utf-8"?>
<sst xmlns="http://schemas.openxmlformats.org/spreadsheetml/2006/main" count="55" uniqueCount="46">
  <si>
    <t>Dados de Entrada (SI)</t>
  </si>
  <si>
    <t>Cdo</t>
  </si>
  <si>
    <t>V (m/s)</t>
  </si>
  <si>
    <t>h (ft)</t>
  </si>
  <si>
    <t>hmax (ft)</t>
  </si>
  <si>
    <t>h(Vmp)</t>
  </si>
  <si>
    <t>h(Vstall)</t>
  </si>
  <si>
    <t>h(Mdr)</t>
  </si>
  <si>
    <t>W</t>
  </si>
  <si>
    <t>N</t>
  </si>
  <si>
    <t>b</t>
  </si>
  <si>
    <t>m</t>
  </si>
  <si>
    <t>S</t>
  </si>
  <si>
    <t>m2</t>
  </si>
  <si>
    <t>CLmax</t>
  </si>
  <si>
    <t>Mdr</t>
  </si>
  <si>
    <t>Pmax</t>
  </si>
  <si>
    <t>rho_sl</t>
  </si>
  <si>
    <t>kg/m3</t>
  </si>
  <si>
    <t>e</t>
  </si>
  <si>
    <t>eficiencia motor</t>
  </si>
  <si>
    <t>AR</t>
  </si>
  <si>
    <t>K</t>
  </si>
  <si>
    <t>A)</t>
  </si>
  <si>
    <t>Ebr</t>
  </si>
  <si>
    <t>Winicial</t>
  </si>
  <si>
    <t>Vbr</t>
  </si>
  <si>
    <t>Distância Total Máxima</t>
  </si>
  <si>
    <t>X</t>
  </si>
  <si>
    <t>Wfuel</t>
  </si>
  <si>
    <t>Altitude Final</t>
  </si>
  <si>
    <t>SFCT</t>
  </si>
  <si>
    <t>sigma2</t>
  </si>
  <si>
    <t>h0 ft / m</t>
  </si>
  <si>
    <t>hf (ft)</t>
  </si>
  <si>
    <t>hf (m)</t>
  </si>
  <si>
    <t>B)</t>
  </si>
  <si>
    <t>alfa (valores do arco tangente)</t>
  </si>
  <si>
    <t>sigma</t>
  </si>
  <si>
    <t>sigma1</t>
  </si>
  <si>
    <t>h</t>
  </si>
  <si>
    <t>zeta</t>
  </si>
  <si>
    <t>Velocidade BR</t>
  </si>
  <si>
    <t>a</t>
  </si>
  <si>
    <t>Mach</t>
  </si>
  <si>
    <t>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</si>
</sst>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Georgia"/>
    </font>
    <font/>
    <font>
      <color theme="1"/>
      <name val="Georgia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Georgia"/>
              </a:defRPr>
            </a:pPr>
            <a:r>
              <a:rPr b="1">
                <a:solidFill>
                  <a:schemeClr val="dk1"/>
                </a:solidFill>
                <a:latin typeface="Georgia"/>
              </a:rPr>
              <a:t>Envelope de Voo</a:t>
            </a:r>
          </a:p>
        </c:rich>
      </c:tx>
      <c:overlay val="0"/>
    </c:title>
    <c:plotArea>
      <c:layout/>
      <c:lineChart>
        <c:ser>
          <c:idx val="0"/>
          <c:order val="0"/>
          <c:tx>
            <c:v>Envelope de Voo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'Q1'!$E$3:$E$158</c:f>
            </c:strRef>
          </c:cat>
          <c:val>
            <c:numRef>
              <c:f>'Q1'!$F$3:$F$158</c:f>
              <c:numCache/>
            </c:numRef>
          </c:val>
          <c:smooth val="0"/>
        </c:ser>
        <c:ser>
          <c:idx val="1"/>
          <c:order val="1"/>
          <c:tx>
            <c:v>Teto Absoluto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'Q1'!$E$3:$E$158</c:f>
            </c:strRef>
          </c:cat>
          <c:val>
            <c:numRef>
              <c:f>'Q1'!$G$3:$G$158</c:f>
              <c:numCache/>
            </c:numRef>
          </c:val>
          <c:smooth val="0"/>
        </c:ser>
        <c:ser>
          <c:idx val="2"/>
          <c:order val="2"/>
          <c:tx>
            <c:v>VMP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'Q1'!$E$3:$E$158</c:f>
            </c:strRef>
          </c:cat>
          <c:val>
            <c:numRef>
              <c:f>'Q1'!$H$3:$H$158</c:f>
              <c:numCache/>
            </c:numRef>
          </c:val>
          <c:smooth val="0"/>
        </c:ser>
        <c:ser>
          <c:idx val="3"/>
          <c:order val="3"/>
          <c:tx>
            <c:v>VSTALL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'Q1'!$E$3:$E$158</c:f>
            </c:strRef>
          </c:cat>
          <c:val>
            <c:numRef>
              <c:f>'Q1'!$I$3:$I$158</c:f>
              <c:numCache/>
            </c:numRef>
          </c:val>
          <c:smooth val="0"/>
        </c:ser>
        <c:ser>
          <c:idx val="4"/>
          <c:order val="4"/>
          <c:tx>
            <c:v>MDR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'Q1'!$E$3:$E$158</c:f>
            </c:strRef>
          </c:cat>
          <c:val>
            <c:numRef>
              <c:f>'Q1'!$J$3:$J$158</c:f>
              <c:numCache/>
            </c:numRef>
          </c:val>
          <c:smooth val="0"/>
        </c:ser>
        <c:axId val="879001015"/>
        <c:axId val="856252048"/>
      </c:lineChart>
      <c:catAx>
        <c:axId val="879001015"/>
        <c:scaling>
          <c:orientation val="minMax"/>
          <c:max val="160.0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Georgia"/>
                  </a:defRPr>
                </a:pPr>
                <a:r>
                  <a:rPr b="1">
                    <a:solidFill>
                      <a:srgbClr val="000000"/>
                    </a:solidFill>
                    <a:latin typeface="Georgia"/>
                  </a:rPr>
                  <a:t>Velocidade (m/s)</a:t>
                </a:r>
              </a:p>
            </c:rich>
          </c:tx>
          <c:layout>
            <c:manualLayout>
              <c:xMode val="edge"/>
              <c:yMode val="edge"/>
              <c:x val="0.1245460304054054"/>
              <c:y val="0.921428571428571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856252048"/>
      </c:catAx>
      <c:valAx>
        <c:axId val="856252048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Georgia"/>
                  </a:defRPr>
                </a:pPr>
                <a:r>
                  <a:rPr b="1" sz="1400">
                    <a:solidFill>
                      <a:srgbClr val="000000"/>
                    </a:solidFill>
                    <a:latin typeface="Georgia"/>
                  </a:rPr>
                  <a:t>Altitude (ft)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879001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466725</xdr:colOff>
      <xdr:row>1</xdr:row>
      <xdr:rowOff>190500</xdr:rowOff>
    </xdr:from>
    <xdr:ext cx="7048500" cy="4000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5" max="5" width="7.5"/>
    <col customWidth="1" min="6" max="6" width="11.63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0.02</v>
      </c>
      <c r="C2" s="7"/>
      <c r="D2" s="4"/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8</v>
      </c>
      <c r="B3" s="6">
        <v>139674.108</v>
      </c>
      <c r="C3" s="6" t="s">
        <v>9</v>
      </c>
      <c r="D3" s="4"/>
      <c r="E3" s="6">
        <v>1.0</v>
      </c>
      <c r="F3" s="6">
        <f>(1-(((2*$B$13*$B$3*$B$3)/(1.225*E3*$B$5*(($B$8*$B$11)-(0.5*$B$9*E3*E3*E3*$B$5*$B$2))))^(1/8.5242)))/(6.875*(10^(-6)))</f>
        <v>-49425.73053</v>
      </c>
      <c r="G3" s="7">
        <f>max(F3:F158)</f>
        <v>27791.85891</v>
      </c>
      <c r="H3" s="7">
        <f t="shared" ref="H3:H158" si="1">(1-((((sqrt((2*$B$3)/($B$9*$B$5)))*((($B$13)/(3*$B$2))^(1/4)))/(E3))^(2/4.2621)))/(6.875*(10^-6))</f>
        <v>-867960.2639</v>
      </c>
      <c r="I3" s="7">
        <f t="shared" ref="I3:I158" si="2">(1-(((sqrt((2*$B$3)/($B$9*$B$5*$B$6)))/(E3))^(2/4.2621)))/(6.875*10^-6)</f>
        <v>-789952.7859</v>
      </c>
      <c r="J3" s="7">
        <f t="shared" ref="J3:J158" si="3">(1-(((E3)/($B$7*340.297))^2))/(6.875*10^-6)</f>
        <v>145444.9604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10</v>
      </c>
      <c r="B4" s="6">
        <v>22.5552</v>
      </c>
      <c r="C4" s="6" t="s">
        <v>11</v>
      </c>
      <c r="D4" s="4"/>
      <c r="E4" s="6">
        <v>2.0</v>
      </c>
      <c r="F4" s="6">
        <f t="shared" ref="F4:F158" si="4">(1-(((2*$B$13*$B$3*$B$3)/(1.225*E4*$B$5*(($B$8*0.8)-(0.5*1.225*E4*E4*E4*$B$5*$B$2))))^(1/8.5242)))/(6.875*(10^(-6)))</f>
        <v>-34206.21319</v>
      </c>
      <c r="G4" s="8">
        <f t="shared" ref="G4:G158" si="5">G3</f>
        <v>27791.85891</v>
      </c>
      <c r="H4" s="7">
        <f t="shared" si="1"/>
        <v>-586574.3844</v>
      </c>
      <c r="I4" s="7">
        <f t="shared" si="2"/>
        <v>-530226.5492</v>
      </c>
      <c r="J4" s="7">
        <f t="shared" si="3"/>
        <v>145416.2053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12</v>
      </c>
      <c r="B5" s="6">
        <v>44.128944</v>
      </c>
      <c r="C5" s="6" t="s">
        <v>13</v>
      </c>
      <c r="D5" s="4"/>
      <c r="E5" s="6">
        <v>3.0</v>
      </c>
      <c r="F5" s="6">
        <f t="shared" si="4"/>
        <v>-25860.56822</v>
      </c>
      <c r="G5" s="8">
        <f t="shared" si="5"/>
        <v>27791.85891</v>
      </c>
      <c r="H5" s="7">
        <f t="shared" si="1"/>
        <v>-459742.8159</v>
      </c>
      <c r="I5" s="7">
        <f t="shared" si="2"/>
        <v>-413157.8248</v>
      </c>
      <c r="J5" s="7">
        <f t="shared" si="3"/>
        <v>145368.2801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14</v>
      </c>
      <c r="B6" s="6">
        <v>1.855</v>
      </c>
      <c r="C6" s="7"/>
      <c r="D6" s="4"/>
      <c r="E6" s="6">
        <v>4.0</v>
      </c>
      <c r="F6" s="6">
        <f t="shared" si="4"/>
        <v>-20175.54086</v>
      </c>
      <c r="G6" s="8">
        <f t="shared" si="5"/>
        <v>27791.85891</v>
      </c>
      <c r="H6" s="7">
        <f t="shared" si="1"/>
        <v>-383318.4201</v>
      </c>
      <c r="I6" s="7">
        <f t="shared" si="2"/>
        <v>-342616.1873</v>
      </c>
      <c r="J6" s="7">
        <f t="shared" si="3"/>
        <v>145301.1848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15</v>
      </c>
      <c r="B7" s="6">
        <v>0.362</v>
      </c>
      <c r="C7" s="7"/>
      <c r="D7" s="4"/>
      <c r="E7" s="6">
        <v>5.0</v>
      </c>
      <c r="F7" s="6">
        <f t="shared" si="4"/>
        <v>-15896.29583</v>
      </c>
      <c r="G7" s="8">
        <f t="shared" si="5"/>
        <v>27791.85891</v>
      </c>
      <c r="H7" s="7">
        <f t="shared" si="1"/>
        <v>-330750.5101</v>
      </c>
      <c r="I7" s="7">
        <f t="shared" si="2"/>
        <v>-294094.6856</v>
      </c>
      <c r="J7" s="7">
        <f t="shared" si="3"/>
        <v>145214.9195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16</v>
      </c>
      <c r="B8" s="6">
        <v>2572665.0</v>
      </c>
      <c r="C8" s="6" t="s">
        <v>8</v>
      </c>
      <c r="D8" s="4"/>
      <c r="E8" s="6">
        <v>6.0</v>
      </c>
      <c r="F8" s="6">
        <f t="shared" si="4"/>
        <v>-12482.29934</v>
      </c>
      <c r="G8" s="8">
        <f t="shared" si="5"/>
        <v>27791.85891</v>
      </c>
      <c r="H8" s="7">
        <f t="shared" si="1"/>
        <v>-291703.0456</v>
      </c>
      <c r="I8" s="7">
        <f t="shared" si="2"/>
        <v>-258052.8947</v>
      </c>
      <c r="J8" s="7">
        <f t="shared" si="3"/>
        <v>145109.484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17</v>
      </c>
      <c r="B9" s="6">
        <v>1.225</v>
      </c>
      <c r="C9" s="6" t="s">
        <v>18</v>
      </c>
      <c r="D9" s="4"/>
      <c r="E9" s="6">
        <v>7.0</v>
      </c>
      <c r="F9" s="6">
        <f t="shared" si="4"/>
        <v>-9652.463944</v>
      </c>
      <c r="G9" s="8">
        <f t="shared" si="5"/>
        <v>27791.85891</v>
      </c>
      <c r="H9" s="7">
        <f t="shared" si="1"/>
        <v>-261197.6231</v>
      </c>
      <c r="I9" s="7">
        <f t="shared" si="2"/>
        <v>-229895.6234</v>
      </c>
      <c r="J9" s="7">
        <f t="shared" si="3"/>
        <v>144984.8785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19</v>
      </c>
      <c r="B10" s="10">
        <v>0.8</v>
      </c>
      <c r="C10" s="7"/>
      <c r="D10" s="4"/>
      <c r="E10" s="6">
        <v>8.0</v>
      </c>
      <c r="F10" s="6">
        <f t="shared" si="4"/>
        <v>-7242.443511</v>
      </c>
      <c r="G10" s="8">
        <f t="shared" si="5"/>
        <v>27791.85891</v>
      </c>
      <c r="H10" s="7">
        <f t="shared" si="1"/>
        <v>-236498.7323</v>
      </c>
      <c r="I10" s="7">
        <f t="shared" si="2"/>
        <v>-207097.9265</v>
      </c>
      <c r="J10" s="7">
        <f t="shared" si="3"/>
        <v>144841.1029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20</v>
      </c>
      <c r="B11" s="10">
        <v>0.8</v>
      </c>
      <c r="C11" s="7"/>
      <c r="D11" s="4"/>
      <c r="E11" s="6">
        <v>9.0</v>
      </c>
      <c r="F11" s="6">
        <f t="shared" si="4"/>
        <v>-5148.071546</v>
      </c>
      <c r="G11" s="8">
        <f t="shared" si="5"/>
        <v>27791.85891</v>
      </c>
      <c r="H11" s="7">
        <f t="shared" si="1"/>
        <v>-215960.9803</v>
      </c>
      <c r="I11" s="7">
        <f t="shared" si="2"/>
        <v>-188141.0655</v>
      </c>
      <c r="J11" s="7">
        <f t="shared" si="3"/>
        <v>144678.1572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21</v>
      </c>
      <c r="B12" s="7">
        <f>(B4^2)/(B5)</f>
        <v>11.52842105</v>
      </c>
      <c r="C12" s="7"/>
      <c r="D12" s="4"/>
      <c r="E12" s="6">
        <v>10.0</v>
      </c>
      <c r="F12" s="6">
        <f t="shared" si="4"/>
        <v>-3299.297622</v>
      </c>
      <c r="G12" s="8">
        <f t="shared" si="5"/>
        <v>27791.85891</v>
      </c>
      <c r="H12" s="7">
        <f t="shared" si="1"/>
        <v>-198526.8864</v>
      </c>
      <c r="I12" s="7">
        <f t="shared" si="2"/>
        <v>-172048.9587</v>
      </c>
      <c r="J12" s="7">
        <f t="shared" si="3"/>
        <v>144496.0415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22</v>
      </c>
      <c r="B13" s="7">
        <f>1/(PI()*B12*B10)</f>
        <v>0.03451360389</v>
      </c>
      <c r="C13" s="7"/>
      <c r="D13" s="4"/>
      <c r="E13" s="6">
        <v>11.0</v>
      </c>
      <c r="F13" s="6">
        <f t="shared" si="4"/>
        <v>-1646.826332</v>
      </c>
      <c r="G13" s="8">
        <f t="shared" si="5"/>
        <v>27791.85891</v>
      </c>
      <c r="H13" s="7">
        <f t="shared" si="1"/>
        <v>-183481.4413</v>
      </c>
      <c r="I13" s="7">
        <f t="shared" si="2"/>
        <v>-158161.6349</v>
      </c>
      <c r="J13" s="7">
        <f t="shared" si="3"/>
        <v>144294.7557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6">
        <v>12.0</v>
      </c>
      <c r="F14" s="6">
        <f t="shared" si="4"/>
        <v>-154.6981023</v>
      </c>
      <c r="G14" s="8">
        <f t="shared" si="5"/>
        <v>27791.85891</v>
      </c>
      <c r="H14" s="7">
        <f t="shared" si="1"/>
        <v>-170321.3842</v>
      </c>
      <c r="I14" s="7">
        <f t="shared" si="2"/>
        <v>-146014.5715</v>
      </c>
      <c r="J14" s="7">
        <f t="shared" si="3"/>
        <v>144074.2997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C15" s="4"/>
      <c r="D15" s="4"/>
      <c r="E15" s="6">
        <v>13.0</v>
      </c>
      <c r="F15" s="6">
        <f t="shared" si="4"/>
        <v>1204.095691</v>
      </c>
      <c r="G15" s="8">
        <f t="shared" si="5"/>
        <v>27791.85891</v>
      </c>
      <c r="H15" s="7">
        <f t="shared" si="1"/>
        <v>-158680.7515</v>
      </c>
      <c r="I15" s="7">
        <f t="shared" si="2"/>
        <v>-135269.9751</v>
      </c>
      <c r="J15" s="7">
        <f t="shared" si="3"/>
        <v>143834.6737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6">
        <v>14.0</v>
      </c>
      <c r="F16" s="6">
        <f t="shared" si="4"/>
        <v>2450.337536</v>
      </c>
      <c r="G16" s="8">
        <f t="shared" si="5"/>
        <v>27791.85891</v>
      </c>
      <c r="H16" s="7">
        <f t="shared" si="1"/>
        <v>-148286.1312</v>
      </c>
      <c r="I16" s="7">
        <f t="shared" si="2"/>
        <v>-125675.4794</v>
      </c>
      <c r="J16" s="7">
        <f t="shared" si="3"/>
        <v>143575.8777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6">
        <v>15.0</v>
      </c>
      <c r="F17" s="6">
        <f t="shared" si="4"/>
        <v>3600.34831</v>
      </c>
      <c r="G17" s="8">
        <f t="shared" si="5"/>
        <v>27791.85891</v>
      </c>
      <c r="H17" s="7">
        <f t="shared" si="1"/>
        <v>-138928.5526</v>
      </c>
      <c r="I17" s="7">
        <f t="shared" si="2"/>
        <v>-117038.1992</v>
      </c>
      <c r="J17" s="7">
        <f t="shared" si="3"/>
        <v>143297.9115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6">
        <v>16.0</v>
      </c>
      <c r="F18" s="6">
        <f t="shared" si="4"/>
        <v>4667.170125</v>
      </c>
      <c r="G18" s="8">
        <f t="shared" si="5"/>
        <v>27791.85891</v>
      </c>
      <c r="H18" s="7">
        <f t="shared" si="1"/>
        <v>-130445.1617</v>
      </c>
      <c r="I18" s="7">
        <f t="shared" si="2"/>
        <v>-109207.8163</v>
      </c>
      <c r="J18" s="7">
        <f t="shared" si="3"/>
        <v>143000.7753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6">
        <v>17.0</v>
      </c>
      <c r="F19" s="6">
        <f t="shared" si="4"/>
        <v>5661.382902</v>
      </c>
      <c r="G19" s="8">
        <f t="shared" si="5"/>
        <v>27791.85891</v>
      </c>
      <c r="H19" s="7">
        <f t="shared" si="1"/>
        <v>-122706.8926</v>
      </c>
      <c r="I19" s="7">
        <f t="shared" si="2"/>
        <v>-102065.1995</v>
      </c>
      <c r="J19" s="7">
        <f t="shared" si="3"/>
        <v>142684.469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6">
        <v>18.0</v>
      </c>
      <c r="F20" s="6">
        <f t="shared" si="4"/>
        <v>6591.682541</v>
      </c>
      <c r="G20" s="8">
        <f t="shared" si="5"/>
        <v>27791.85891</v>
      </c>
      <c r="H20" s="7">
        <f t="shared" si="1"/>
        <v>-115609.9448</v>
      </c>
      <c r="I20" s="7">
        <f t="shared" si="2"/>
        <v>-95514.53831</v>
      </c>
      <c r="J20" s="7">
        <f t="shared" si="3"/>
        <v>142348.9926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6">
        <v>19.0</v>
      </c>
      <c r="F21" s="6">
        <f t="shared" si="4"/>
        <v>7465.299423</v>
      </c>
      <c r="G21" s="8">
        <f t="shared" si="5"/>
        <v>27791.85891</v>
      </c>
      <c r="H21" s="7">
        <f t="shared" si="1"/>
        <v>-109069.7515</v>
      </c>
      <c r="I21" s="7">
        <f t="shared" si="2"/>
        <v>-89477.77558</v>
      </c>
      <c r="J21" s="7">
        <f t="shared" si="3"/>
        <v>141994.3461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6">
        <v>20.0</v>
      </c>
      <c r="F22" s="6">
        <f t="shared" si="4"/>
        <v>8288.307264</v>
      </c>
      <c r="G22" s="8">
        <f t="shared" si="5"/>
        <v>27791.85891</v>
      </c>
      <c r="H22" s="7">
        <f t="shared" si="1"/>
        <v>-103016.6207</v>
      </c>
      <c r="I22" s="7">
        <f t="shared" si="2"/>
        <v>-83890.58376</v>
      </c>
      <c r="J22" s="7">
        <f t="shared" si="3"/>
        <v>141620.5296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6">
        <v>21.0</v>
      </c>
      <c r="F23" s="6">
        <f t="shared" si="4"/>
        <v>9065.854987</v>
      </c>
      <c r="G23" s="8">
        <f t="shared" si="5"/>
        <v>27791.85891</v>
      </c>
      <c r="H23" s="7">
        <f t="shared" si="1"/>
        <v>-97392.52679</v>
      </c>
      <c r="I23" s="7">
        <f t="shared" si="2"/>
        <v>-78699.40382</v>
      </c>
      <c r="J23" s="7">
        <f t="shared" si="3"/>
        <v>141227.543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6">
        <v>22.0</v>
      </c>
      <c r="F24" s="6">
        <f t="shared" si="4"/>
        <v>9802.3435</v>
      </c>
      <c r="G24" s="8">
        <f t="shared" si="5"/>
        <v>27791.85891</v>
      </c>
      <c r="H24" s="7">
        <f t="shared" si="1"/>
        <v>-92148.71053</v>
      </c>
      <c r="I24" s="7">
        <f t="shared" si="2"/>
        <v>-73859.22966</v>
      </c>
      <c r="J24" s="7">
        <f t="shared" si="3"/>
        <v>140815.3862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6">
        <v>23.0</v>
      </c>
      <c r="F25" s="6">
        <f t="shared" si="4"/>
        <v>10501.56232</v>
      </c>
      <c r="G25" s="8">
        <f t="shared" si="5"/>
        <v>27791.85891</v>
      </c>
      <c r="H25" s="7">
        <f t="shared" si="1"/>
        <v>-87243.8562</v>
      </c>
      <c r="I25" s="7">
        <f t="shared" si="2"/>
        <v>-69331.92588</v>
      </c>
      <c r="J25" s="7">
        <f t="shared" si="3"/>
        <v>140384.0595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6">
        <v>24.0</v>
      </c>
      <c r="F26" s="6">
        <f t="shared" si="4"/>
        <v>11166.7965</v>
      </c>
      <c r="G26" s="8">
        <f t="shared" si="5"/>
        <v>27791.85891</v>
      </c>
      <c r="H26" s="7">
        <f t="shared" si="1"/>
        <v>-82642.68945</v>
      </c>
      <c r="I26" s="7">
        <f t="shared" si="2"/>
        <v>-65084.93336</v>
      </c>
      <c r="J26" s="7">
        <f t="shared" si="3"/>
        <v>139933.5626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6">
        <v>25.0</v>
      </c>
      <c r="F27" s="6">
        <f t="shared" si="4"/>
        <v>11800.91124</v>
      </c>
      <c r="G27" s="8">
        <f t="shared" si="5"/>
        <v>27791.85891</v>
      </c>
      <c r="H27" s="7">
        <f t="shared" si="1"/>
        <v>-78314.8852</v>
      </c>
      <c r="I27" s="7">
        <f t="shared" si="2"/>
        <v>-61090.2613</v>
      </c>
      <c r="J27" s="7">
        <f t="shared" si="3"/>
        <v>139463.8956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6">
        <v>26.0</v>
      </c>
      <c r="F28" s="6">
        <f t="shared" si="4"/>
        <v>12406.41956</v>
      </c>
      <c r="G28" s="8">
        <f t="shared" si="5"/>
        <v>27791.85891</v>
      </c>
      <c r="H28" s="7">
        <f t="shared" si="1"/>
        <v>-74234.20776</v>
      </c>
      <c r="I28" s="7">
        <f t="shared" si="2"/>
        <v>-57323.69349</v>
      </c>
      <c r="J28" s="7">
        <f t="shared" si="3"/>
        <v>138975.0586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6">
        <v>27.0</v>
      </c>
      <c r="F29" s="6">
        <f t="shared" si="4"/>
        <v>12985.53692</v>
      </c>
      <c r="G29" s="8">
        <f t="shared" si="5"/>
        <v>27791.85891</v>
      </c>
      <c r="H29" s="7">
        <f t="shared" si="1"/>
        <v>-70377.82698</v>
      </c>
      <c r="I29" s="7">
        <f t="shared" si="2"/>
        <v>-53764.15714</v>
      </c>
      <c r="J29" s="7">
        <f t="shared" si="3"/>
        <v>138467.0515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6">
        <v>28.0</v>
      </c>
      <c r="F30" s="6">
        <f t="shared" si="4"/>
        <v>13540.22565</v>
      </c>
      <c r="G30" s="8">
        <f t="shared" si="5"/>
        <v>27791.85891</v>
      </c>
      <c r="H30" s="7">
        <f t="shared" si="1"/>
        <v>-66725.76923</v>
      </c>
      <c r="I30" s="7">
        <f t="shared" si="2"/>
        <v>-50393.21607</v>
      </c>
      <c r="J30" s="7">
        <f t="shared" si="3"/>
        <v>137939.8743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6">
        <v>29.0</v>
      </c>
      <c r="F31" s="6">
        <f t="shared" si="4"/>
        <v>14072.23148</v>
      </c>
      <c r="G31" s="8">
        <f t="shared" si="5"/>
        <v>27791.85891</v>
      </c>
      <c r="H31" s="7">
        <f t="shared" si="1"/>
        <v>-63260.47301</v>
      </c>
      <c r="I31" s="7">
        <f t="shared" si="2"/>
        <v>-47194.6606</v>
      </c>
      <c r="J31" s="7">
        <f t="shared" si="3"/>
        <v>137393.5271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6">
        <v>30.0</v>
      </c>
      <c r="F32" s="6">
        <f t="shared" si="4"/>
        <v>14583.11368</v>
      </c>
      <c r="G32" s="8">
        <f t="shared" si="5"/>
        <v>27791.85891</v>
      </c>
      <c r="H32" s="7">
        <f t="shared" si="1"/>
        <v>-59966.42627</v>
      </c>
      <c r="I32" s="7">
        <f t="shared" si="2"/>
        <v>-44154.1727</v>
      </c>
      <c r="J32" s="7">
        <f t="shared" si="3"/>
        <v>136828.0097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6">
        <v>31.0</v>
      </c>
      <c r="F33" s="6">
        <f t="shared" si="4"/>
        <v>15074.27015</v>
      </c>
      <c r="G33" s="8">
        <f t="shared" si="5"/>
        <v>27791.85891</v>
      </c>
      <c r="H33" s="7">
        <f t="shared" si="1"/>
        <v>-56829.86833</v>
      </c>
      <c r="I33" s="7">
        <f t="shared" si="2"/>
        <v>-41259.05091</v>
      </c>
      <c r="J33" s="7">
        <f t="shared" si="3"/>
        <v>136243.3223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6">
        <v>32.0</v>
      </c>
      <c r="F34" s="6">
        <f t="shared" si="4"/>
        <v>15546.95852</v>
      </c>
      <c r="G34" s="8">
        <f t="shared" si="5"/>
        <v>27791.85891</v>
      </c>
      <c r="H34" s="7">
        <f t="shared" si="1"/>
        <v>-53838.54312</v>
      </c>
      <c r="I34" s="7">
        <f t="shared" si="2"/>
        <v>-38497.98259</v>
      </c>
      <c r="J34" s="7">
        <f t="shared" si="3"/>
        <v>135639.4648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6">
        <v>33.0</v>
      </c>
      <c r="F35" s="6">
        <f t="shared" si="4"/>
        <v>16002.31379</v>
      </c>
      <c r="G35" s="8">
        <f t="shared" si="5"/>
        <v>27791.85891</v>
      </c>
      <c r="H35" s="7">
        <f t="shared" si="1"/>
        <v>-50981.49377</v>
      </c>
      <c r="I35" s="7">
        <f t="shared" si="2"/>
        <v>-35860.85425</v>
      </c>
      <c r="J35" s="7">
        <f t="shared" si="3"/>
        <v>135016.4372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6">
        <v>34.0</v>
      </c>
      <c r="F36" s="6">
        <f t="shared" si="4"/>
        <v>16441.3634</v>
      </c>
      <c r="G36" s="8">
        <f t="shared" si="5"/>
        <v>27791.85891</v>
      </c>
      <c r="H36" s="7">
        <f t="shared" si="1"/>
        <v>-48248.89038</v>
      </c>
      <c r="I36" s="7">
        <f t="shared" si="2"/>
        <v>-33338.59266</v>
      </c>
      <c r="J36" s="7">
        <f t="shared" si="3"/>
        <v>134374.2396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6">
        <v>35.0</v>
      </c>
      <c r="F37" s="6">
        <f t="shared" si="4"/>
        <v>16865.04001</v>
      </c>
      <c r="G37" s="8">
        <f t="shared" si="5"/>
        <v>27791.85891</v>
      </c>
      <c r="H37" s="7">
        <f t="shared" si="1"/>
        <v>-45631.88504</v>
      </c>
      <c r="I37" s="7">
        <f t="shared" si="2"/>
        <v>-30923.03098</v>
      </c>
      <c r="J37" s="7">
        <f t="shared" si="3"/>
        <v>133712.8718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6">
        <v>36.0</v>
      </c>
      <c r="F38" s="6">
        <f t="shared" si="4"/>
        <v>17274.19242</v>
      </c>
      <c r="G38" s="8">
        <f t="shared" si="5"/>
        <v>27791.85891</v>
      </c>
      <c r="H38" s="7">
        <f t="shared" si="1"/>
        <v>-43122.48896</v>
      </c>
      <c r="I38" s="7">
        <f t="shared" si="2"/>
        <v>-28606.79535</v>
      </c>
      <c r="J38" s="7">
        <f t="shared" si="3"/>
        <v>133032.334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6">
        <v>37.0</v>
      </c>
      <c r="F39" s="6">
        <f t="shared" si="4"/>
        <v>17669.59503</v>
      </c>
      <c r="G39" s="8">
        <f t="shared" si="5"/>
        <v>27791.85891</v>
      </c>
      <c r="H39" s="7">
        <f t="shared" si="1"/>
        <v>-40713.46795</v>
      </c>
      <c r="I39" s="7">
        <f t="shared" si="2"/>
        <v>-26383.20843</v>
      </c>
      <c r="J39" s="7">
        <f t="shared" si="3"/>
        <v>132332.6261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6">
        <v>38.0</v>
      </c>
      <c r="F40" s="6">
        <f t="shared" si="4"/>
        <v>18051.9559</v>
      </c>
      <c r="G40" s="8">
        <f t="shared" si="5"/>
        <v>27791.85891</v>
      </c>
      <c r="H40" s="7">
        <f t="shared" si="1"/>
        <v>-38398.25299</v>
      </c>
      <c r="I40" s="7">
        <f t="shared" si="2"/>
        <v>-24246.20686</v>
      </c>
      <c r="J40" s="7">
        <f t="shared" si="3"/>
        <v>131613.7481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6">
        <v>39.0</v>
      </c>
      <c r="F41" s="6">
        <f t="shared" si="4"/>
        <v>18421.92385</v>
      </c>
      <c r="G41" s="8">
        <f t="shared" si="5"/>
        <v>27791.85891</v>
      </c>
      <c r="H41" s="7">
        <f t="shared" si="1"/>
        <v>-36170.86352</v>
      </c>
      <c r="I41" s="7">
        <f t="shared" si="2"/>
        <v>-22190.27041</v>
      </c>
      <c r="J41" s="7">
        <f t="shared" si="3"/>
        <v>130875.7001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6">
        <v>40.0</v>
      </c>
      <c r="F42" s="6">
        <f t="shared" si="4"/>
        <v>18780.09457</v>
      </c>
      <c r="G42" s="8">
        <f t="shared" si="5"/>
        <v>27791.85891</v>
      </c>
      <c r="H42" s="7">
        <f t="shared" si="1"/>
        <v>-34025.84119</v>
      </c>
      <c r="I42" s="7">
        <f t="shared" si="2"/>
        <v>-20210.36091</v>
      </c>
      <c r="J42" s="7">
        <f t="shared" si="3"/>
        <v>130118.482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6">
        <v>41.0</v>
      </c>
      <c r="F43" s="6">
        <f t="shared" si="4"/>
        <v>19127.01594</v>
      </c>
      <c r="G43" s="8">
        <f t="shared" si="5"/>
        <v>27791.85891</v>
      </c>
      <c r="H43" s="7">
        <f t="shared" si="1"/>
        <v>-31958.1926</v>
      </c>
      <c r="I43" s="7">
        <f t="shared" si="2"/>
        <v>-18301.86931</v>
      </c>
      <c r="J43" s="7">
        <f t="shared" si="3"/>
        <v>129342.0937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6">
        <v>42.0</v>
      </c>
      <c r="F44" s="6">
        <f t="shared" si="4"/>
        <v>19463.19278</v>
      </c>
      <c r="G44" s="8">
        <f t="shared" si="5"/>
        <v>27791.85891</v>
      </c>
      <c r="H44" s="7">
        <f t="shared" si="1"/>
        <v>-29963.33947</v>
      </c>
      <c r="I44" s="7">
        <f t="shared" si="2"/>
        <v>-16460.56974</v>
      </c>
      <c r="J44" s="7">
        <f t="shared" si="3"/>
        <v>128546.5354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6">
        <v>43.0</v>
      </c>
      <c r="F45" s="6">
        <f t="shared" si="4"/>
        <v>19789.09094</v>
      </c>
      <c r="G45" s="8">
        <f t="shared" si="5"/>
        <v>27791.85891</v>
      </c>
      <c r="H45" s="7">
        <f t="shared" si="1"/>
        <v>-28037.07523</v>
      </c>
      <c r="I45" s="7">
        <f t="shared" si="2"/>
        <v>-14682.57946</v>
      </c>
      <c r="J45" s="7">
        <f t="shared" si="3"/>
        <v>127731.8071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6">
        <v>44.0</v>
      </c>
      <c r="F46" s="6">
        <f t="shared" si="4"/>
        <v>20105.14092</v>
      </c>
      <c r="G46" s="8">
        <f t="shared" si="5"/>
        <v>27791.85891</v>
      </c>
      <c r="H46" s="7">
        <f t="shared" si="1"/>
        <v>-26175.52705</v>
      </c>
      <c r="I46" s="7">
        <f t="shared" si="2"/>
        <v>-12964.32371</v>
      </c>
      <c r="J46" s="7">
        <f t="shared" si="3"/>
        <v>126897.9086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6">
        <v>45.0</v>
      </c>
      <c r="F47" s="6">
        <f t="shared" si="4"/>
        <v>20411.74113</v>
      </c>
      <c r="G47" s="8">
        <f t="shared" si="5"/>
        <v>27791.85891</v>
      </c>
      <c r="H47" s="7">
        <f t="shared" si="1"/>
        <v>-24375.12246</v>
      </c>
      <c r="I47" s="7">
        <f t="shared" si="2"/>
        <v>-11302.50504</v>
      </c>
      <c r="J47" s="7">
        <f t="shared" si="3"/>
        <v>126044.8401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6">
        <v>46.0</v>
      </c>
      <c r="F48" s="6">
        <f t="shared" si="4"/>
        <v>20709.2607</v>
      </c>
      <c r="G48" s="8">
        <f t="shared" si="5"/>
        <v>27791.85891</v>
      </c>
      <c r="H48" s="7">
        <f t="shared" si="1"/>
        <v>-22632.56001</v>
      </c>
      <c r="I48" s="7">
        <f t="shared" si="2"/>
        <v>-9694.076116</v>
      </c>
      <c r="J48" s="7">
        <f t="shared" si="3"/>
        <v>125172.6015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6">
        <v>47.0</v>
      </c>
      <c r="F49" s="6">
        <f t="shared" si="4"/>
        <v>20998.04203</v>
      </c>
      <c r="G49" s="8">
        <f t="shared" si="5"/>
        <v>27791.85891</v>
      </c>
      <c r="H49" s="7">
        <f t="shared" si="1"/>
        <v>-20944.78336</v>
      </c>
      <c r="I49" s="7">
        <f t="shared" si="2"/>
        <v>-8136.215865</v>
      </c>
      <c r="J49" s="7">
        <f t="shared" si="3"/>
        <v>124281.1928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6">
        <v>48.0</v>
      </c>
      <c r="F50" s="6">
        <f t="shared" si="4"/>
        <v>21278.40306</v>
      </c>
      <c r="G50" s="8">
        <f t="shared" si="5"/>
        <v>27791.85891</v>
      </c>
      <c r="H50" s="7">
        <f t="shared" si="1"/>
        <v>-19308.95832</v>
      </c>
      <c r="I50" s="7">
        <f t="shared" si="2"/>
        <v>-6626.308249</v>
      </c>
      <c r="J50" s="7">
        <f t="shared" si="3"/>
        <v>123370.614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6">
        <v>49.0</v>
      </c>
      <c r="F51" s="6">
        <f t="shared" si="4"/>
        <v>21550.63926</v>
      </c>
      <c r="G51" s="8">
        <f t="shared" si="5"/>
        <v>27791.85891</v>
      </c>
      <c r="H51" s="7">
        <f t="shared" si="1"/>
        <v>-17722.45246</v>
      </c>
      <c r="I51" s="7">
        <f t="shared" si="2"/>
        <v>-5161.923476</v>
      </c>
      <c r="J51" s="7">
        <f t="shared" si="3"/>
        <v>122440.8652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6">
        <v>50.0</v>
      </c>
      <c r="F52" s="6">
        <f t="shared" si="4"/>
        <v>21815.02545</v>
      </c>
      <c r="G52" s="8">
        <f t="shared" si="5"/>
        <v>27791.85891</v>
      </c>
      <c r="H52" s="7">
        <f t="shared" si="1"/>
        <v>-16182.81699</v>
      </c>
      <c r="I52" s="7">
        <f t="shared" si="2"/>
        <v>-3740.80126</v>
      </c>
      <c r="J52" s="7">
        <f t="shared" si="3"/>
        <v>121491.9462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6">
        <v>51.0</v>
      </c>
      <c r="F53" s="6">
        <f t="shared" si="4"/>
        <v>22071.81744</v>
      </c>
      <c r="G53" s="8">
        <f t="shared" si="5"/>
        <v>27791.85891</v>
      </c>
      <c r="H53" s="7">
        <f t="shared" si="1"/>
        <v>-14687.77061</v>
      </c>
      <c r="I53" s="7">
        <f t="shared" si="2"/>
        <v>-2360.835884</v>
      </c>
      <c r="J53" s="7">
        <f t="shared" si="3"/>
        <v>120523.8572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6">
        <v>52.0</v>
      </c>
      <c r="F54" s="6">
        <f t="shared" si="4"/>
        <v>22321.25342</v>
      </c>
      <c r="G54" s="8">
        <f t="shared" si="5"/>
        <v>27791.85891</v>
      </c>
      <c r="H54" s="7">
        <f t="shared" si="1"/>
        <v>-13235.18498</v>
      </c>
      <c r="I54" s="7">
        <f t="shared" si="2"/>
        <v>-1020.06285</v>
      </c>
      <c r="J54" s="7">
        <f t="shared" si="3"/>
        <v>119536.5981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6">
        <v>53.0</v>
      </c>
      <c r="F55" s="6">
        <f t="shared" si="4"/>
        <v>22563.55536</v>
      </c>
      <c r="G55" s="8">
        <f t="shared" si="5"/>
        <v>27791.85891</v>
      </c>
      <c r="H55" s="7">
        <f t="shared" si="1"/>
        <v>-11823.0718</v>
      </c>
      <c r="I55" s="7">
        <f t="shared" si="2"/>
        <v>283.3530917</v>
      </c>
      <c r="J55" s="7">
        <f t="shared" si="3"/>
        <v>118530.169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6">
        <v>54.0</v>
      </c>
      <c r="F56" s="6">
        <f t="shared" si="4"/>
        <v>22798.93009</v>
      </c>
      <c r="G56" s="8">
        <f t="shared" si="5"/>
        <v>27791.85891</v>
      </c>
      <c r="H56" s="7">
        <f t="shared" si="1"/>
        <v>-10449.57116</v>
      </c>
      <c r="I56" s="7">
        <f t="shared" si="2"/>
        <v>1551.128696</v>
      </c>
      <c r="J56" s="7">
        <f t="shared" si="3"/>
        <v>117504.5697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6">
        <v>55.0</v>
      </c>
      <c r="F57" s="6">
        <f t="shared" si="4"/>
        <v>23027.57046</v>
      </c>
      <c r="G57" s="8">
        <f t="shared" si="5"/>
        <v>27791.85891</v>
      </c>
      <c r="H57" s="7">
        <f t="shared" si="1"/>
        <v>-9112.941021</v>
      </c>
      <c r="I57" s="7">
        <f t="shared" si="2"/>
        <v>2784.871894</v>
      </c>
      <c r="J57" s="7">
        <f t="shared" si="3"/>
        <v>116459.8004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6">
        <v>56.0</v>
      </c>
      <c r="F58" s="6">
        <f t="shared" si="4"/>
        <v>23249.65623</v>
      </c>
      <c r="G58" s="8">
        <f t="shared" si="5"/>
        <v>27791.85891</v>
      </c>
      <c r="H58" s="7">
        <f t="shared" si="1"/>
        <v>-7811.54781</v>
      </c>
      <c r="I58" s="7">
        <f t="shared" si="2"/>
        <v>3986.090526</v>
      </c>
      <c r="J58" s="7">
        <f t="shared" si="3"/>
        <v>115395.861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6">
        <v>57.0</v>
      </c>
      <c r="F59" s="6">
        <f t="shared" si="4"/>
        <v>23465.35497</v>
      </c>
      <c r="G59" s="8">
        <f t="shared" si="5"/>
        <v>27791.85891</v>
      </c>
      <c r="H59" s="7">
        <f t="shared" si="1"/>
        <v>-6543.857837</v>
      </c>
      <c r="I59" s="7">
        <f t="shared" si="2"/>
        <v>5156.200222</v>
      </c>
      <c r="J59" s="7">
        <f t="shared" si="3"/>
        <v>114312.7515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6">
        <v>58.0</v>
      </c>
      <c r="F60" s="6">
        <f t="shared" si="4"/>
        <v>23674.82285</v>
      </c>
      <c r="G60" s="8">
        <f t="shared" si="5"/>
        <v>27791.85891</v>
      </c>
      <c r="H60" s="7">
        <f t="shared" si="1"/>
        <v>-5308.429581</v>
      </c>
      <c r="I60" s="7">
        <f t="shared" si="2"/>
        <v>6296.531542</v>
      </c>
      <c r="J60" s="7">
        <f t="shared" si="3"/>
        <v>113210.4719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6">
        <v>59.0</v>
      </c>
      <c r="F61" s="6">
        <f t="shared" si="4"/>
        <v>23878.20536</v>
      </c>
      <c r="G61" s="8">
        <f t="shared" si="5"/>
        <v>27791.85891</v>
      </c>
      <c r="H61" s="7">
        <f t="shared" si="1"/>
        <v>-4103.906671</v>
      </c>
      <c r="I61" s="7">
        <f t="shared" si="2"/>
        <v>7408.336452</v>
      </c>
      <c r="J61" s="7">
        <f t="shared" si="3"/>
        <v>112089.0223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6">
        <v>60.0</v>
      </c>
      <c r="F62" s="6">
        <f t="shared" si="4"/>
        <v>24075.63791</v>
      </c>
      <c r="G62" s="8">
        <f t="shared" si="5"/>
        <v>27791.85891</v>
      </c>
      <c r="H62" s="7">
        <f t="shared" si="1"/>
        <v>-2929.011515</v>
      </c>
      <c r="I62" s="7">
        <f t="shared" si="2"/>
        <v>8492.7942</v>
      </c>
      <c r="J62" s="7">
        <f t="shared" si="3"/>
        <v>110948.4026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6">
        <v>61.0</v>
      </c>
      <c r="F63" s="6">
        <f t="shared" si="4"/>
        <v>24267.24652</v>
      </c>
      <c r="G63" s="8">
        <f t="shared" si="5"/>
        <v>27791.85891</v>
      </c>
      <c r="H63" s="7">
        <f t="shared" si="1"/>
        <v>-1782.539505</v>
      </c>
      <c r="I63" s="7">
        <f t="shared" si="2"/>
        <v>9551.016671</v>
      </c>
      <c r="J63" s="7">
        <f t="shared" si="3"/>
        <v>109788.6128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6">
        <v>62.0</v>
      </c>
      <c r="F64" s="6">
        <f t="shared" si="4"/>
        <v>24453.14823</v>
      </c>
      <c r="G64" s="8">
        <f t="shared" si="5"/>
        <v>27791.85891</v>
      </c>
      <c r="H64" s="7">
        <f t="shared" si="1"/>
        <v>-663.3537281</v>
      </c>
      <c r="I64" s="7">
        <f t="shared" si="2"/>
        <v>10584.05326</v>
      </c>
      <c r="J64" s="7">
        <f t="shared" si="3"/>
        <v>108609.6529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6">
        <v>63.0</v>
      </c>
      <c r="F65" s="6">
        <f t="shared" si="4"/>
        <v>24633.45168</v>
      </c>
      <c r="G65" s="8">
        <f t="shared" si="5"/>
        <v>27791.85891</v>
      </c>
      <c r="H65" s="7">
        <f t="shared" si="1"/>
        <v>429.6198514</v>
      </c>
      <c r="I65" s="7">
        <f t="shared" si="2"/>
        <v>11592.89534</v>
      </c>
      <c r="J65" s="7">
        <f t="shared" si="3"/>
        <v>107411.5229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6">
        <v>64.0</v>
      </c>
      <c r="F66" s="6">
        <f t="shared" si="4"/>
        <v>24808.2575</v>
      </c>
      <c r="G66" s="8">
        <f t="shared" si="5"/>
        <v>27791.85891</v>
      </c>
      <c r="H66" s="7">
        <f t="shared" si="1"/>
        <v>1497.396804</v>
      </c>
      <c r="I66" s="7">
        <f t="shared" si="2"/>
        <v>12578.48029</v>
      </c>
      <c r="J66" s="7">
        <f t="shared" si="3"/>
        <v>106194.2229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6">
        <v>65.0</v>
      </c>
      <c r="F67" s="6">
        <f t="shared" si="4"/>
        <v>24977.65873</v>
      </c>
      <c r="G67" s="8">
        <f t="shared" si="5"/>
        <v>27791.85891</v>
      </c>
      <c r="H67" s="7">
        <f t="shared" si="1"/>
        <v>2540.938273</v>
      </c>
      <c r="I67" s="7">
        <f t="shared" si="2"/>
        <v>13541.69529</v>
      </c>
      <c r="J67" s="7">
        <f t="shared" si="3"/>
        <v>104957.7528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6">
        <v>66.0</v>
      </c>
      <c r="F68" s="6">
        <f t="shared" si="4"/>
        <v>25141.74117</v>
      </c>
      <c r="G68" s="8">
        <f t="shared" si="5"/>
        <v>27791.85891</v>
      </c>
      <c r="H68" s="7">
        <f t="shared" si="1"/>
        <v>3561.15467</v>
      </c>
      <c r="I68" s="7">
        <f t="shared" si="2"/>
        <v>14483.38066</v>
      </c>
      <c r="J68" s="7">
        <f t="shared" si="3"/>
        <v>103702.1126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6">
        <v>67.0</v>
      </c>
      <c r="F69" s="6">
        <f t="shared" si="4"/>
        <v>25300.5837</v>
      </c>
      <c r="G69" s="8">
        <f t="shared" si="5"/>
        <v>27791.85891</v>
      </c>
      <c r="H69" s="7">
        <f t="shared" si="1"/>
        <v>4558.909078</v>
      </c>
      <c r="I69" s="7">
        <f t="shared" si="2"/>
        <v>15404.33304</v>
      </c>
      <c r="J69" s="7">
        <f t="shared" si="3"/>
        <v>102427.3023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6">
        <v>68.0</v>
      </c>
      <c r="F70" s="6">
        <f t="shared" si="4"/>
        <v>25454.25859</v>
      </c>
      <c r="G70" s="8">
        <f t="shared" si="5"/>
        <v>27791.85891</v>
      </c>
      <c r="H70" s="7">
        <f t="shared" si="1"/>
        <v>5535.020373</v>
      </c>
      <c r="I70" s="7">
        <f t="shared" si="2"/>
        <v>16305.30829</v>
      </c>
      <c r="J70" s="7">
        <f t="shared" si="3"/>
        <v>101133.3219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6">
        <v>69.0</v>
      </c>
      <c r="F71" s="6">
        <f t="shared" si="4"/>
        <v>25602.83176</v>
      </c>
      <c r="G71" s="8">
        <f t="shared" si="5"/>
        <v>27791.85891</v>
      </c>
      <c r="H71" s="7">
        <f t="shared" si="1"/>
        <v>6490.266097</v>
      </c>
      <c r="I71" s="7">
        <f t="shared" si="2"/>
        <v>17187.0241</v>
      </c>
      <c r="J71" s="7">
        <f t="shared" si="3"/>
        <v>99820.17149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6">
        <v>70.0</v>
      </c>
      <c r="F72" s="6">
        <f t="shared" si="4"/>
        <v>25746.36299</v>
      </c>
      <c r="G72" s="8">
        <f t="shared" si="5"/>
        <v>27791.85891</v>
      </c>
      <c r="H72" s="7">
        <f t="shared" si="1"/>
        <v>7425.385109</v>
      </c>
      <c r="I72" s="7">
        <f t="shared" si="2"/>
        <v>18050.16244</v>
      </c>
      <c r="J72" s="7">
        <f t="shared" si="3"/>
        <v>98487.85098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6">
        <v>71.0</v>
      </c>
      <c r="F73" s="6">
        <f t="shared" si="4"/>
        <v>25884.90616</v>
      </c>
      <c r="G73" s="8">
        <f t="shared" si="5"/>
        <v>27791.85891</v>
      </c>
      <c r="H73" s="7">
        <f t="shared" si="1"/>
        <v>8341.080026</v>
      </c>
      <c r="I73" s="7">
        <f t="shared" si="2"/>
        <v>18895.37186</v>
      </c>
      <c r="J73" s="7">
        <f t="shared" si="3"/>
        <v>97136.36038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6">
        <v>72.0</v>
      </c>
      <c r="F74" s="6">
        <f t="shared" si="4"/>
        <v>26018.50945</v>
      </c>
      <c r="G74" s="8">
        <f t="shared" si="5"/>
        <v>27791.85891</v>
      </c>
      <c r="H74" s="7">
        <f t="shared" si="1"/>
        <v>9238.019487</v>
      </c>
      <c r="I74" s="7">
        <f t="shared" si="2"/>
        <v>19723.26951</v>
      </c>
      <c r="J74" s="7">
        <f t="shared" si="3"/>
        <v>95765.6997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6">
        <v>73.0</v>
      </c>
      <c r="F75" s="6">
        <f t="shared" si="4"/>
        <v>26147.21545</v>
      </c>
      <c r="G75" s="8">
        <f t="shared" si="5"/>
        <v>27791.85891</v>
      </c>
      <c r="H75" s="7">
        <f t="shared" si="1"/>
        <v>10116.84024</v>
      </c>
      <c r="I75" s="7">
        <f t="shared" si="2"/>
        <v>20534.44315</v>
      </c>
      <c r="J75" s="7">
        <f t="shared" si="3"/>
        <v>94375.86895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6">
        <v>74.0</v>
      </c>
      <c r="F76" s="6">
        <f t="shared" si="4"/>
        <v>26271.06135</v>
      </c>
      <c r="G76" s="8">
        <f t="shared" si="5"/>
        <v>27791.85891</v>
      </c>
      <c r="H76" s="7">
        <f t="shared" si="1"/>
        <v>10978.14905</v>
      </c>
      <c r="I76" s="7">
        <f t="shared" si="2"/>
        <v>21329.45283</v>
      </c>
      <c r="J76" s="7">
        <f t="shared" si="3"/>
        <v>92966.86811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6">
        <v>75.0</v>
      </c>
      <c r="F77" s="6">
        <f t="shared" si="4"/>
        <v>26390.07903</v>
      </c>
      <c r="G77" s="8">
        <f t="shared" si="5"/>
        <v>27791.85891</v>
      </c>
      <c r="H77" s="7">
        <f t="shared" si="1"/>
        <v>11822.52456</v>
      </c>
      <c r="I77" s="7">
        <f t="shared" si="2"/>
        <v>22108.83263</v>
      </c>
      <c r="J77" s="7">
        <f t="shared" si="3"/>
        <v>91538.6972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6">
        <v>76.0</v>
      </c>
      <c r="F78" s="6">
        <f t="shared" si="4"/>
        <v>26504.2952</v>
      </c>
      <c r="G78" s="8">
        <f t="shared" si="5"/>
        <v>27791.85891</v>
      </c>
      <c r="H78" s="7">
        <f t="shared" si="1"/>
        <v>12650.51886</v>
      </c>
      <c r="I78" s="7">
        <f t="shared" si="2"/>
        <v>22873.09217</v>
      </c>
      <c r="J78" s="7">
        <f t="shared" si="3"/>
        <v>90091.35621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6">
        <v>77.0</v>
      </c>
      <c r="F79" s="6">
        <f t="shared" si="4"/>
        <v>26613.73144</v>
      </c>
      <c r="G79" s="8">
        <f t="shared" si="5"/>
        <v>27791.85891</v>
      </c>
      <c r="H79" s="7">
        <f t="shared" si="1"/>
        <v>13462.6591</v>
      </c>
      <c r="I79" s="7">
        <f t="shared" si="2"/>
        <v>23622.71802</v>
      </c>
      <c r="J79" s="7">
        <f t="shared" si="3"/>
        <v>88624.84514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6">
        <v>78.0</v>
      </c>
      <c r="F80" s="6">
        <f t="shared" si="4"/>
        <v>26718.40427</v>
      </c>
      <c r="G80" s="8">
        <f t="shared" si="5"/>
        <v>27791.85891</v>
      </c>
      <c r="H80" s="7">
        <f t="shared" si="1"/>
        <v>14259.4489</v>
      </c>
      <c r="I80" s="7">
        <f t="shared" si="2"/>
        <v>24358.17503</v>
      </c>
      <c r="J80" s="7">
        <f t="shared" si="3"/>
        <v>87139.16398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6">
        <v>79.0</v>
      </c>
      <c r="F81" s="6">
        <f t="shared" si="4"/>
        <v>26818.32525</v>
      </c>
      <c r="G81" s="8">
        <f t="shared" si="5"/>
        <v>27791.85891</v>
      </c>
      <c r="H81" s="7">
        <f t="shared" si="1"/>
        <v>15041.36969</v>
      </c>
      <c r="I81" s="7">
        <f t="shared" si="2"/>
        <v>25079.90756</v>
      </c>
      <c r="J81" s="7">
        <f t="shared" si="3"/>
        <v>85634.31275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6">
        <v>80.0</v>
      </c>
      <c r="F82" s="6">
        <f t="shared" si="4"/>
        <v>26913.50092</v>
      </c>
      <c r="G82" s="8">
        <f t="shared" si="5"/>
        <v>27791.85891</v>
      </c>
      <c r="H82" s="7">
        <f t="shared" si="1"/>
        <v>15808.88195</v>
      </c>
      <c r="I82" s="7">
        <f t="shared" si="2"/>
        <v>25788.34066</v>
      </c>
      <c r="J82" s="7">
        <f t="shared" si="3"/>
        <v>84110.29144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6">
        <v>81.0</v>
      </c>
      <c r="F83" s="6">
        <f t="shared" si="4"/>
        <v>27003.93289</v>
      </c>
      <c r="G83" s="8">
        <f t="shared" si="5"/>
        <v>27791.85891</v>
      </c>
      <c r="H83" s="7">
        <f t="shared" si="1"/>
        <v>16562.42637</v>
      </c>
      <c r="I83" s="7">
        <f t="shared" si="2"/>
        <v>26483.8811</v>
      </c>
      <c r="J83" s="7">
        <f t="shared" si="3"/>
        <v>82567.10005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6">
        <v>82.0</v>
      </c>
      <c r="F84" s="6">
        <f t="shared" si="4"/>
        <v>27089.61779</v>
      </c>
      <c r="G84" s="8">
        <f t="shared" si="5"/>
        <v>27791.85891</v>
      </c>
      <c r="H84" s="7">
        <f t="shared" si="1"/>
        <v>17302.42494</v>
      </c>
      <c r="I84" s="7">
        <f t="shared" si="2"/>
        <v>27166.91837</v>
      </c>
      <c r="J84" s="7">
        <f t="shared" si="3"/>
        <v>81004.73858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6">
        <v>83.0</v>
      </c>
      <c r="F85" s="6">
        <f t="shared" si="4"/>
        <v>27170.54725</v>
      </c>
      <c r="G85" s="8">
        <f t="shared" si="5"/>
        <v>27791.85891</v>
      </c>
      <c r="H85" s="7">
        <f t="shared" si="1"/>
        <v>18029.28195</v>
      </c>
      <c r="I85" s="7">
        <f t="shared" si="2"/>
        <v>27837.82565</v>
      </c>
      <c r="J85" s="7">
        <f t="shared" si="3"/>
        <v>79423.20703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6">
        <v>84.0</v>
      </c>
      <c r="F86" s="6">
        <f t="shared" si="4"/>
        <v>27246.70789</v>
      </c>
      <c r="G86" s="8">
        <f t="shared" si="5"/>
        <v>27791.85891</v>
      </c>
      <c r="H86" s="7">
        <f t="shared" si="1"/>
        <v>18743.38494</v>
      </c>
      <c r="I86" s="7">
        <f t="shared" si="2"/>
        <v>28496.96066</v>
      </c>
      <c r="J86" s="7">
        <f t="shared" si="3"/>
        <v>77822.5054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6">
        <v>85.0</v>
      </c>
      <c r="F87" s="6">
        <f t="shared" si="4"/>
        <v>27318.0812</v>
      </c>
      <c r="G87" s="8">
        <f t="shared" si="5"/>
        <v>27791.85891</v>
      </c>
      <c r="H87" s="7">
        <f t="shared" si="1"/>
        <v>19445.10559</v>
      </c>
      <c r="I87" s="7">
        <f t="shared" si="2"/>
        <v>29144.66644</v>
      </c>
      <c r="J87" s="7">
        <f t="shared" si="3"/>
        <v>76202.6337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6">
        <v>86.0</v>
      </c>
      <c r="F88" s="6">
        <f t="shared" si="4"/>
        <v>27384.64352</v>
      </c>
      <c r="G88" s="8">
        <f t="shared" si="5"/>
        <v>27791.85891</v>
      </c>
      <c r="H88" s="7">
        <f t="shared" si="1"/>
        <v>20134.80052</v>
      </c>
      <c r="I88" s="7">
        <f t="shared" si="2"/>
        <v>29781.27219</v>
      </c>
      <c r="J88" s="7">
        <f t="shared" si="3"/>
        <v>74563.59191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6">
        <v>87.0</v>
      </c>
      <c r="F89" s="6">
        <f t="shared" si="4"/>
        <v>27446.36592</v>
      </c>
      <c r="G89" s="8">
        <f t="shared" si="5"/>
        <v>27791.85891</v>
      </c>
      <c r="H89" s="7">
        <f t="shared" si="1"/>
        <v>20812.8121</v>
      </c>
      <c r="I89" s="7">
        <f t="shared" si="2"/>
        <v>30407.09392</v>
      </c>
      <c r="J89" s="7">
        <f t="shared" si="3"/>
        <v>72905.38004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6">
        <v>88.0</v>
      </c>
      <c r="F90" s="6">
        <f t="shared" si="4"/>
        <v>27503.21407</v>
      </c>
      <c r="G90" s="8">
        <f t="shared" si="5"/>
        <v>27791.85891</v>
      </c>
      <c r="H90" s="7">
        <f t="shared" si="1"/>
        <v>21479.46917</v>
      </c>
      <c r="I90" s="7">
        <f t="shared" si="2"/>
        <v>31022.43514</v>
      </c>
      <c r="J90" s="7">
        <f t="shared" si="3"/>
        <v>71227.9981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6">
        <v>89.0</v>
      </c>
      <c r="F91" s="6">
        <f t="shared" si="4"/>
        <v>27555.14812</v>
      </c>
      <c r="G91" s="8">
        <f t="shared" si="5"/>
        <v>27791.85891</v>
      </c>
      <c r="H91" s="7">
        <f t="shared" si="1"/>
        <v>22135.08769</v>
      </c>
      <c r="I91" s="7">
        <f t="shared" si="2"/>
        <v>31627.58751</v>
      </c>
      <c r="J91" s="7">
        <f t="shared" si="3"/>
        <v>69531.44607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6">
        <v>90.0</v>
      </c>
      <c r="F92" s="6">
        <f t="shared" si="4"/>
        <v>27602.12252</v>
      </c>
      <c r="G92" s="8">
        <f t="shared" si="5"/>
        <v>27791.85891</v>
      </c>
      <c r="H92" s="7">
        <f t="shared" si="1"/>
        <v>22779.97142</v>
      </c>
      <c r="I92" s="7">
        <f t="shared" si="2"/>
        <v>32222.8314</v>
      </c>
      <c r="J92" s="7">
        <f t="shared" si="3"/>
        <v>67815.72397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6">
        <v>91.0</v>
      </c>
      <c r="F93" s="6">
        <f t="shared" si="4"/>
        <v>27644.08587</v>
      </c>
      <c r="G93" s="8">
        <f t="shared" si="5"/>
        <v>27791.85891</v>
      </c>
      <c r="H93" s="7">
        <f t="shared" si="1"/>
        <v>23414.41251</v>
      </c>
      <c r="I93" s="7">
        <f t="shared" si="2"/>
        <v>32808.43646</v>
      </c>
      <c r="J93" s="7">
        <f t="shared" si="3"/>
        <v>66080.83179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6">
        <v>92.0</v>
      </c>
      <c r="F94" s="6">
        <f t="shared" si="4"/>
        <v>27680.98068</v>
      </c>
      <c r="G94" s="8">
        <f t="shared" si="5"/>
        <v>27791.85891</v>
      </c>
      <c r="H94" s="7">
        <f t="shared" si="1"/>
        <v>24038.69205</v>
      </c>
      <c r="I94" s="7">
        <f t="shared" si="2"/>
        <v>33384.66216</v>
      </c>
      <c r="J94" s="7">
        <f t="shared" si="3"/>
        <v>64326.76952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6">
        <v>93.0</v>
      </c>
      <c r="F95" s="6">
        <f t="shared" si="4"/>
        <v>27712.74313</v>
      </c>
      <c r="G95" s="8">
        <f t="shared" si="5"/>
        <v>27791.85891</v>
      </c>
      <c r="H95" s="7">
        <f t="shared" si="1"/>
        <v>24653.08061</v>
      </c>
      <c r="I95" s="7">
        <f t="shared" si="2"/>
        <v>33951.75824</v>
      </c>
      <c r="J95" s="7">
        <f t="shared" si="3"/>
        <v>62553.53718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6">
        <v>94.0</v>
      </c>
      <c r="F96" s="6">
        <f t="shared" si="4"/>
        <v>27739.30284</v>
      </c>
      <c r="G96" s="8">
        <f t="shared" si="5"/>
        <v>27791.85891</v>
      </c>
      <c r="H96" s="7">
        <f t="shared" si="1"/>
        <v>25257.83876</v>
      </c>
      <c r="I96" s="7">
        <f t="shared" si="2"/>
        <v>34509.96521</v>
      </c>
      <c r="J96" s="7">
        <f t="shared" si="3"/>
        <v>60761.13476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6">
        <v>95.0</v>
      </c>
      <c r="F97" s="6">
        <f t="shared" si="4"/>
        <v>27760.58255</v>
      </c>
      <c r="G97" s="8">
        <f t="shared" si="5"/>
        <v>27791.85891</v>
      </c>
      <c r="H97" s="7">
        <f t="shared" si="1"/>
        <v>25853.21752</v>
      </c>
      <c r="I97" s="7">
        <f t="shared" si="2"/>
        <v>35059.51476</v>
      </c>
      <c r="J97" s="7">
        <f t="shared" si="3"/>
        <v>58949.56226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6">
        <v>96.0</v>
      </c>
      <c r="F98" s="6">
        <f t="shared" si="4"/>
        <v>27776.49781</v>
      </c>
      <c r="G98" s="8">
        <f t="shared" si="5"/>
        <v>27791.85891</v>
      </c>
      <c r="H98" s="7">
        <f t="shared" si="1"/>
        <v>26439.45881</v>
      </c>
      <c r="I98" s="7">
        <f t="shared" si="2"/>
        <v>35600.6302</v>
      </c>
      <c r="J98" s="7">
        <f t="shared" si="3"/>
        <v>57118.81968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6">
        <v>97.0</v>
      </c>
      <c r="F99" s="6">
        <f t="shared" si="4"/>
        <v>27786.95659</v>
      </c>
      <c r="G99" s="8">
        <f t="shared" si="5"/>
        <v>27791.85891</v>
      </c>
      <c r="H99" s="7">
        <f t="shared" si="1"/>
        <v>27016.79588</v>
      </c>
      <c r="I99" s="7">
        <f t="shared" si="2"/>
        <v>36133.52682</v>
      </c>
      <c r="J99" s="7">
        <f t="shared" si="3"/>
        <v>55268.90702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6">
        <v>98.0</v>
      </c>
      <c r="F100" s="6">
        <f t="shared" si="4"/>
        <v>27791.85891</v>
      </c>
      <c r="G100" s="8">
        <f t="shared" si="5"/>
        <v>27791.85891</v>
      </c>
      <c r="H100" s="7">
        <f t="shared" si="1"/>
        <v>27585.4537</v>
      </c>
      <c r="I100" s="7">
        <f t="shared" si="2"/>
        <v>36658.41227</v>
      </c>
      <c r="J100" s="7">
        <f t="shared" si="3"/>
        <v>53399.82428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6">
        <v>99.0</v>
      </c>
      <c r="F101" s="6">
        <f t="shared" si="4"/>
        <v>27791.09639</v>
      </c>
      <c r="G101" s="8">
        <f t="shared" si="5"/>
        <v>27791.85891</v>
      </c>
      <c r="H101" s="7">
        <f t="shared" si="1"/>
        <v>28145.64932</v>
      </c>
      <c r="I101" s="7">
        <f t="shared" si="2"/>
        <v>37175.48691</v>
      </c>
      <c r="J101" s="7">
        <f t="shared" si="3"/>
        <v>51511.57146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6">
        <v>100.0</v>
      </c>
      <c r="F102" s="6">
        <f t="shared" si="4"/>
        <v>27784.55171</v>
      </c>
      <c r="G102" s="8">
        <f t="shared" si="5"/>
        <v>27791.85891</v>
      </c>
      <c r="H102" s="7">
        <f t="shared" si="1"/>
        <v>28697.59227</v>
      </c>
      <c r="I102" s="7">
        <f t="shared" si="2"/>
        <v>37684.94412</v>
      </c>
      <c r="J102" s="7">
        <f t="shared" si="3"/>
        <v>49604.14856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6">
        <v>101.0</v>
      </c>
      <c r="F103" s="6">
        <f t="shared" si="4"/>
        <v>27772.09816</v>
      </c>
      <c r="G103" s="8">
        <f t="shared" si="5"/>
        <v>27791.85891</v>
      </c>
      <c r="H103" s="7">
        <f t="shared" si="1"/>
        <v>29241.48484</v>
      </c>
      <c r="I103" s="7">
        <f t="shared" si="2"/>
        <v>38186.97062</v>
      </c>
      <c r="J103" s="7">
        <f t="shared" si="3"/>
        <v>47677.55558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6">
        <v>102.0</v>
      </c>
      <c r="F104" s="6">
        <f t="shared" si="4"/>
        <v>27753.59893</v>
      </c>
      <c r="G104" s="8">
        <f t="shared" si="5"/>
        <v>27791.85891</v>
      </c>
      <c r="H104" s="7">
        <f t="shared" si="1"/>
        <v>29777.52242</v>
      </c>
      <c r="I104" s="7">
        <f t="shared" si="2"/>
        <v>38681.74678</v>
      </c>
      <c r="J104" s="7">
        <f t="shared" si="3"/>
        <v>45731.79252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6">
        <v>103.0</v>
      </c>
      <c r="F105" s="6">
        <f t="shared" si="4"/>
        <v>27728.90654</v>
      </c>
      <c r="G105" s="8">
        <f t="shared" si="5"/>
        <v>27791.85891</v>
      </c>
      <c r="H105" s="7">
        <f t="shared" si="1"/>
        <v>30305.89381</v>
      </c>
      <c r="I105" s="7">
        <f t="shared" si="2"/>
        <v>39169.44685</v>
      </c>
      <c r="J105" s="7">
        <f t="shared" si="3"/>
        <v>43766.85939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6">
        <v>104.0</v>
      </c>
      <c r="F106" s="6">
        <f t="shared" si="4"/>
        <v>27697.86203</v>
      </c>
      <c r="G106" s="8">
        <f t="shared" si="5"/>
        <v>27791.85891</v>
      </c>
      <c r="H106" s="7">
        <f t="shared" si="1"/>
        <v>30826.78151</v>
      </c>
      <c r="I106" s="7">
        <f t="shared" si="2"/>
        <v>39650.23929</v>
      </c>
      <c r="J106" s="7">
        <f t="shared" si="3"/>
        <v>41782.75617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6">
        <v>105.0</v>
      </c>
      <c r="F107" s="6">
        <f t="shared" si="4"/>
        <v>27660.29419</v>
      </c>
      <c r="G107" s="8">
        <f t="shared" si="5"/>
        <v>27791.85891</v>
      </c>
      <c r="H107" s="7">
        <f t="shared" si="1"/>
        <v>31340.36195</v>
      </c>
      <c r="I107" s="7">
        <f t="shared" si="2"/>
        <v>40124.28693</v>
      </c>
      <c r="J107" s="7">
        <f t="shared" si="3"/>
        <v>39779.48288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6">
        <v>106.0</v>
      </c>
      <c r="F108" s="6">
        <f t="shared" si="4"/>
        <v>27616.01865</v>
      </c>
      <c r="G108" s="8">
        <f t="shared" si="5"/>
        <v>27791.85891</v>
      </c>
      <c r="H108" s="7">
        <f t="shared" si="1"/>
        <v>31846.80578</v>
      </c>
      <c r="I108" s="7">
        <f t="shared" si="2"/>
        <v>40591.74731</v>
      </c>
      <c r="J108" s="7">
        <f t="shared" si="3"/>
        <v>37757.0395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6">
        <v>107.0</v>
      </c>
      <c r="F109" s="6">
        <f t="shared" si="4"/>
        <v>27564.83688</v>
      </c>
      <c r="G109" s="8">
        <f t="shared" si="5"/>
        <v>27791.85891</v>
      </c>
      <c r="H109" s="7">
        <f t="shared" si="1"/>
        <v>32346.2781</v>
      </c>
      <c r="I109" s="7">
        <f t="shared" si="2"/>
        <v>41052.77282</v>
      </c>
      <c r="J109" s="7">
        <f t="shared" si="3"/>
        <v>35715.42605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6">
        <v>108.0</v>
      </c>
      <c r="F110" s="6">
        <f t="shared" si="4"/>
        <v>27506.53506</v>
      </c>
      <c r="G110" s="8">
        <f t="shared" si="5"/>
        <v>27791.85891</v>
      </c>
      <c r="H110" s="7">
        <f t="shared" si="1"/>
        <v>32838.93871</v>
      </c>
      <c r="I110" s="7">
        <f t="shared" si="2"/>
        <v>41507.51094</v>
      </c>
      <c r="J110" s="7">
        <f t="shared" si="3"/>
        <v>33654.64252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6">
        <v>109.0</v>
      </c>
      <c r="F111" s="6">
        <f t="shared" si="4"/>
        <v>27440.88286</v>
      </c>
      <c r="G111" s="8">
        <f t="shared" si="5"/>
        <v>27791.85891</v>
      </c>
      <c r="H111" s="7">
        <f t="shared" si="1"/>
        <v>33324.94229</v>
      </c>
      <c r="I111" s="7">
        <f t="shared" si="2"/>
        <v>41956.10445</v>
      </c>
      <c r="J111" s="7">
        <f t="shared" si="3"/>
        <v>31574.6889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6">
        <v>110.0</v>
      </c>
      <c r="F112" s="6">
        <f t="shared" si="4"/>
        <v>27367.63208</v>
      </c>
      <c r="G112" s="8">
        <f t="shared" si="5"/>
        <v>27791.85891</v>
      </c>
      <c r="H112" s="7">
        <f t="shared" si="1"/>
        <v>33804.43864</v>
      </c>
      <c r="I112" s="7">
        <f t="shared" si="2"/>
        <v>42398.69163</v>
      </c>
      <c r="J112" s="7">
        <f t="shared" si="3"/>
        <v>29475.56521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6">
        <v>111.0</v>
      </c>
      <c r="F113" s="6">
        <f t="shared" si="4"/>
        <v>27286.51508</v>
      </c>
      <c r="G113" s="8">
        <f t="shared" si="5"/>
        <v>27791.85891</v>
      </c>
      <c r="H113" s="7">
        <f t="shared" si="1"/>
        <v>34277.57287</v>
      </c>
      <c r="I113" s="7">
        <f t="shared" si="2"/>
        <v>42835.40641</v>
      </c>
      <c r="J113" s="7">
        <f t="shared" si="3"/>
        <v>27357.27144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6">
        <v>112.0</v>
      </c>
      <c r="F114" s="6">
        <f t="shared" si="4"/>
        <v>27197.24308</v>
      </c>
      <c r="G114" s="8">
        <f t="shared" si="5"/>
        <v>27791.85891</v>
      </c>
      <c r="H114" s="7">
        <f t="shared" si="1"/>
        <v>34744.48557</v>
      </c>
      <c r="I114" s="7">
        <f t="shared" si="2"/>
        <v>43266.37857</v>
      </c>
      <c r="J114" s="7">
        <f t="shared" si="3"/>
        <v>25219.80759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6">
        <v>113.0</v>
      </c>
      <c r="F115" s="6">
        <f t="shared" si="4"/>
        <v>27099.50426</v>
      </c>
      <c r="G115" s="8">
        <f t="shared" si="5"/>
        <v>27791.85891</v>
      </c>
      <c r="H115" s="7">
        <f t="shared" si="1"/>
        <v>35205.31302</v>
      </c>
      <c r="I115" s="7">
        <f t="shared" si="2"/>
        <v>43691.73388</v>
      </c>
      <c r="J115" s="7">
        <f t="shared" si="3"/>
        <v>23063.17366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6">
        <v>114.0</v>
      </c>
      <c r="F116" s="6">
        <f t="shared" si="4"/>
        <v>26992.96155</v>
      </c>
      <c r="G116" s="8">
        <f t="shared" si="5"/>
        <v>27791.85891</v>
      </c>
      <c r="H116" s="7">
        <f t="shared" si="1"/>
        <v>35660.18734</v>
      </c>
      <c r="I116" s="7">
        <f t="shared" si="2"/>
        <v>44111.59431</v>
      </c>
      <c r="J116" s="7">
        <f t="shared" si="3"/>
        <v>20887.36965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6">
        <v>115.0</v>
      </c>
      <c r="F117" s="6">
        <f t="shared" si="4"/>
        <v>26877.25026</v>
      </c>
      <c r="G117" s="8">
        <f t="shared" si="5"/>
        <v>27791.85891</v>
      </c>
      <c r="H117" s="7">
        <f t="shared" si="1"/>
        <v>36109.23664</v>
      </c>
      <c r="I117" s="7">
        <f t="shared" si="2"/>
        <v>44526.0781</v>
      </c>
      <c r="J117" s="7">
        <f t="shared" si="3"/>
        <v>18692.39556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6">
        <v>116.0</v>
      </c>
      <c r="F118" s="6">
        <f t="shared" si="4"/>
        <v>26751.9753</v>
      </c>
      <c r="G118" s="8">
        <f t="shared" si="5"/>
        <v>27791.85891</v>
      </c>
      <c r="H118" s="7">
        <f t="shared" si="1"/>
        <v>36552.58522</v>
      </c>
      <c r="I118" s="7">
        <f t="shared" si="2"/>
        <v>44935.29997</v>
      </c>
      <c r="J118" s="7">
        <f t="shared" si="3"/>
        <v>16478.25139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6">
        <v>117.0</v>
      </c>
      <c r="F119" s="6">
        <f t="shared" si="4"/>
        <v>26616.7081</v>
      </c>
      <c r="G119" s="8">
        <f t="shared" si="5"/>
        <v>27791.85891</v>
      </c>
      <c r="H119" s="7">
        <f t="shared" si="1"/>
        <v>36990.35364</v>
      </c>
      <c r="I119" s="7">
        <f t="shared" si="2"/>
        <v>45339.37123</v>
      </c>
      <c r="J119" s="7">
        <f t="shared" si="3"/>
        <v>14244.93714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6">
        <v>118.0</v>
      </c>
      <c r="F120" s="6">
        <f t="shared" si="4"/>
        <v>26470.98311</v>
      </c>
      <c r="G120" s="8">
        <f t="shared" si="5"/>
        <v>27791.85891</v>
      </c>
      <c r="H120" s="7">
        <f t="shared" si="1"/>
        <v>37422.65896</v>
      </c>
      <c r="I120" s="7">
        <f t="shared" si="2"/>
        <v>45738.39989</v>
      </c>
      <c r="J120" s="7">
        <f t="shared" si="3"/>
        <v>11992.45282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6">
        <v>119.0</v>
      </c>
      <c r="F121" s="6">
        <f t="shared" si="4"/>
        <v>26314.29377</v>
      </c>
      <c r="G121" s="8">
        <f t="shared" si="5"/>
        <v>27791.85891</v>
      </c>
      <c r="H121" s="7">
        <f t="shared" si="1"/>
        <v>37849.61478</v>
      </c>
      <c r="I121" s="7">
        <f t="shared" si="2"/>
        <v>46132.49084</v>
      </c>
      <c r="J121" s="7">
        <f t="shared" si="3"/>
        <v>9720.79841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6">
        <v>120.0</v>
      </c>
      <c r="F122" s="6">
        <f t="shared" si="4"/>
        <v>26146.08799</v>
      </c>
      <c r="G122" s="8">
        <f t="shared" si="5"/>
        <v>27791.85891</v>
      </c>
      <c r="H122" s="7">
        <f t="shared" si="1"/>
        <v>38271.33142</v>
      </c>
      <c r="I122" s="7">
        <f t="shared" si="2"/>
        <v>46521.7459</v>
      </c>
      <c r="J122" s="7">
        <f t="shared" si="3"/>
        <v>7429.973925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6">
        <v>121.0</v>
      </c>
      <c r="F123" s="6">
        <f t="shared" si="4"/>
        <v>25965.76289</v>
      </c>
      <c r="G123" s="8">
        <f t="shared" si="5"/>
        <v>27791.85891</v>
      </c>
      <c r="H123" s="7">
        <f t="shared" si="1"/>
        <v>38687.91605</v>
      </c>
      <c r="I123" s="7">
        <f t="shared" si="2"/>
        <v>46906.26397</v>
      </c>
      <c r="J123" s="7">
        <f t="shared" si="3"/>
        <v>5119.979359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6">
        <v>122.0</v>
      </c>
      <c r="F124" s="6">
        <f t="shared" si="4"/>
        <v>25772.65885</v>
      </c>
      <c r="G124" s="8">
        <f t="shared" si="5"/>
        <v>27791.85891</v>
      </c>
      <c r="H124" s="7">
        <f t="shared" si="1"/>
        <v>39099.47274</v>
      </c>
      <c r="I124" s="7">
        <f t="shared" si="2"/>
        <v>47286.14115</v>
      </c>
      <c r="J124" s="7">
        <f t="shared" si="3"/>
        <v>2790.814715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6">
        <v>123.0</v>
      </c>
      <c r="F125" s="6">
        <f t="shared" si="4"/>
        <v>25566.05257</v>
      </c>
      <c r="G125" s="8">
        <f t="shared" si="5"/>
        <v>27791.85891</v>
      </c>
      <c r="H125" s="7">
        <f t="shared" si="1"/>
        <v>39506.10268</v>
      </c>
      <c r="I125" s="7">
        <f t="shared" si="2"/>
        <v>47661.47079</v>
      </c>
      <c r="J125" s="7">
        <f t="shared" si="3"/>
        <v>442.4799909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6">
        <v>124.0</v>
      </c>
      <c r="F126" s="6">
        <f t="shared" si="4"/>
        <v>25345.14906</v>
      </c>
      <c r="G126" s="8">
        <f t="shared" si="5"/>
        <v>27791.85891</v>
      </c>
      <c r="H126" s="7">
        <f t="shared" si="1"/>
        <v>39907.90416</v>
      </c>
      <c r="I126" s="7">
        <f t="shared" si="2"/>
        <v>48032.34365</v>
      </c>
      <c r="J126" s="7">
        <f t="shared" si="3"/>
        <v>-1925.024812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6">
        <v>125.0</v>
      </c>
      <c r="F127" s="6">
        <f t="shared" si="4"/>
        <v>25109.07234</v>
      </c>
      <c r="G127" s="8">
        <f t="shared" si="5"/>
        <v>27791.85891</v>
      </c>
      <c r="H127" s="7">
        <f t="shared" si="1"/>
        <v>40304.97278</v>
      </c>
      <c r="I127" s="7">
        <f t="shared" si="2"/>
        <v>48398.84797</v>
      </c>
      <c r="J127" s="7">
        <f t="shared" si="3"/>
        <v>-4311.699695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6">
        <v>126.0</v>
      </c>
      <c r="F128" s="6">
        <f t="shared" si="4"/>
        <v>24856.85456</v>
      </c>
      <c r="G128" s="8">
        <f t="shared" si="5"/>
        <v>27791.85891</v>
      </c>
      <c r="H128" s="7">
        <f t="shared" si="1"/>
        <v>40697.40148</v>
      </c>
      <c r="I128" s="7">
        <f t="shared" si="2"/>
        <v>48761.06952</v>
      </c>
      <c r="J128" s="7">
        <f t="shared" si="3"/>
        <v>-6717.544657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6">
        <v>127.0</v>
      </c>
      <c r="F129" s="6">
        <f t="shared" si="4"/>
        <v>24587.42324</v>
      </c>
      <c r="G129" s="8">
        <f t="shared" si="5"/>
        <v>27791.85891</v>
      </c>
      <c r="H129" s="7">
        <f t="shared" si="1"/>
        <v>41085.28067</v>
      </c>
      <c r="I129" s="7">
        <f t="shared" si="2"/>
        <v>49119.09176</v>
      </c>
      <c r="J129" s="7">
        <f t="shared" si="3"/>
        <v>-9142.559699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6">
        <v>128.0</v>
      </c>
      <c r="F130" s="6">
        <f t="shared" si="4"/>
        <v>24299.58624</v>
      </c>
      <c r="G130" s="8">
        <f t="shared" si="5"/>
        <v>27791.85891</v>
      </c>
      <c r="H130" s="7">
        <f t="shared" si="1"/>
        <v>41468.6983</v>
      </c>
      <c r="I130" s="7">
        <f t="shared" si="2"/>
        <v>49472.99586</v>
      </c>
      <c r="J130" s="7">
        <f t="shared" si="3"/>
        <v>-11586.74482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6">
        <v>129.0</v>
      </c>
      <c r="F131" s="6">
        <f t="shared" si="4"/>
        <v>23992.01384</v>
      </c>
      <c r="G131" s="8">
        <f t="shared" si="5"/>
        <v>27791.85891</v>
      </c>
      <c r="H131" s="7">
        <f t="shared" si="1"/>
        <v>41847.73994</v>
      </c>
      <c r="I131" s="7">
        <f t="shared" si="2"/>
        <v>49822.86082</v>
      </c>
      <c r="J131" s="7">
        <f t="shared" si="3"/>
        <v>-14050.10002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6">
        <v>130.0</v>
      </c>
      <c r="F132" s="6">
        <f t="shared" si="4"/>
        <v>23663.21753</v>
      </c>
      <c r="G132" s="8">
        <f t="shared" si="5"/>
        <v>27791.85891</v>
      </c>
      <c r="H132" s="7">
        <f t="shared" si="1"/>
        <v>42222.48889</v>
      </c>
      <c r="I132" s="7">
        <f t="shared" si="2"/>
        <v>50168.76352</v>
      </c>
      <c r="J132" s="7">
        <f t="shared" si="3"/>
        <v>-16532.6253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6">
        <v>131.0</v>
      </c>
      <c r="F133" s="6">
        <f t="shared" si="4"/>
        <v>23311.52433</v>
      </c>
      <c r="G133" s="8">
        <f t="shared" si="5"/>
        <v>27791.85891</v>
      </c>
      <c r="H133" s="7">
        <f t="shared" si="1"/>
        <v>42593.02622</v>
      </c>
      <c r="I133" s="7">
        <f t="shared" si="2"/>
        <v>50510.77878</v>
      </c>
      <c r="J133" s="7">
        <f t="shared" si="3"/>
        <v>-19034.32066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6">
        <v>132.0</v>
      </c>
      <c r="F134" s="6">
        <f t="shared" si="4"/>
        <v>22935.04598</v>
      </c>
      <c r="G134" s="8">
        <f t="shared" si="5"/>
        <v>27791.85891</v>
      </c>
      <c r="H134" s="7">
        <f t="shared" si="1"/>
        <v>42959.43087</v>
      </c>
      <c r="I134" s="7">
        <f t="shared" si="2"/>
        <v>50848.97948</v>
      </c>
      <c r="J134" s="7">
        <f t="shared" si="3"/>
        <v>-21555.1861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6">
        <v>133.0</v>
      </c>
      <c r="F135" s="6">
        <f t="shared" si="4"/>
        <v>22531.6412</v>
      </c>
      <c r="G135" s="8">
        <f t="shared" si="5"/>
        <v>27791.85891</v>
      </c>
      <c r="H135" s="7">
        <f t="shared" si="1"/>
        <v>43321.77973</v>
      </c>
      <c r="I135" s="7">
        <f t="shared" si="2"/>
        <v>51183.43658</v>
      </c>
      <c r="J135" s="7">
        <f t="shared" si="3"/>
        <v>-24095.22161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6">
        <v>134.0</v>
      </c>
      <c r="F136" s="6">
        <f t="shared" si="4"/>
        <v>22098.86958</v>
      </c>
      <c r="G136" s="8">
        <f t="shared" si="5"/>
        <v>27791.85891</v>
      </c>
      <c r="H136" s="7">
        <f t="shared" si="1"/>
        <v>43680.14768</v>
      </c>
      <c r="I136" s="7">
        <f t="shared" si="2"/>
        <v>51514.21921</v>
      </c>
      <c r="J136" s="7">
        <f t="shared" si="3"/>
        <v>-26654.42721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6">
        <v>135.0</v>
      </c>
      <c r="F137" s="6">
        <f t="shared" si="4"/>
        <v>21633.93438</v>
      </c>
      <c r="G137" s="8">
        <f t="shared" si="5"/>
        <v>27791.85891</v>
      </c>
      <c r="H137" s="7">
        <f t="shared" si="1"/>
        <v>44034.60769</v>
      </c>
      <c r="I137" s="7">
        <f t="shared" si="2"/>
        <v>51841.3947</v>
      </c>
      <c r="J137" s="7">
        <f t="shared" si="3"/>
        <v>-29232.80289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6">
        <v>136.0</v>
      </c>
      <c r="F138" s="6">
        <f t="shared" si="4"/>
        <v>21133.6111</v>
      </c>
      <c r="G138" s="8">
        <f t="shared" si="5"/>
        <v>27791.85891</v>
      </c>
      <c r="H138" s="7">
        <f t="shared" si="1"/>
        <v>44385.23083</v>
      </c>
      <c r="I138" s="7">
        <f t="shared" si="2"/>
        <v>52165.02867</v>
      </c>
      <c r="J138" s="7">
        <f t="shared" si="3"/>
        <v>-31830.34864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6">
        <v>137.0</v>
      </c>
      <c r="F139" s="6">
        <f t="shared" si="4"/>
        <v>20594.15741</v>
      </c>
      <c r="G139" s="8">
        <f t="shared" si="5"/>
        <v>27791.85891</v>
      </c>
      <c r="H139" s="7">
        <f t="shared" si="1"/>
        <v>44732.08641</v>
      </c>
      <c r="I139" s="7">
        <f t="shared" si="2"/>
        <v>52485.18509</v>
      </c>
      <c r="J139" s="7">
        <f t="shared" si="3"/>
        <v>-34447.06448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6">
        <v>138.0</v>
      </c>
      <c r="F140" s="6">
        <f t="shared" si="4"/>
        <v>20011.19811</v>
      </c>
      <c r="G140" s="8">
        <f t="shared" si="5"/>
        <v>27791.85891</v>
      </c>
      <c r="H140" s="7">
        <f t="shared" si="1"/>
        <v>45075.24197</v>
      </c>
      <c r="I140" s="7">
        <f t="shared" si="2"/>
        <v>52801.92629</v>
      </c>
      <c r="J140" s="7">
        <f t="shared" si="3"/>
        <v>-37082.95039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6">
        <v>139.0</v>
      </c>
      <c r="F141" s="6">
        <f t="shared" si="4"/>
        <v>19379.57664</v>
      </c>
      <c r="G141" s="8">
        <f t="shared" si="5"/>
        <v>27791.85891</v>
      </c>
      <c r="H141" s="7">
        <f t="shared" si="1"/>
        <v>45414.76336</v>
      </c>
      <c r="I141" s="7">
        <f t="shared" si="2"/>
        <v>53115.31306</v>
      </c>
      <c r="J141" s="7">
        <f t="shared" si="3"/>
        <v>-39738.00639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6">
        <v>140.0</v>
      </c>
      <c r="F142" s="6">
        <f t="shared" si="4"/>
        <v>18693.16057</v>
      </c>
      <c r="G142" s="8">
        <f t="shared" si="5"/>
        <v>27791.85891</v>
      </c>
      <c r="H142" s="7">
        <f t="shared" si="1"/>
        <v>45750.7148</v>
      </c>
      <c r="I142" s="7">
        <f t="shared" si="2"/>
        <v>53425.40468</v>
      </c>
      <c r="J142" s="7">
        <f t="shared" si="3"/>
        <v>-42412.23246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6">
        <v>141.0</v>
      </c>
      <c r="F143" s="6">
        <f t="shared" si="4"/>
        <v>17944.58312</v>
      </c>
      <c r="G143" s="8">
        <f t="shared" si="5"/>
        <v>27791.85891</v>
      </c>
      <c r="H143" s="7">
        <f t="shared" si="1"/>
        <v>46083.15893</v>
      </c>
      <c r="I143" s="7">
        <f t="shared" si="2"/>
        <v>53732.25896</v>
      </c>
      <c r="J143" s="7">
        <f t="shared" si="3"/>
        <v>-45105.62861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6">
        <v>142.0</v>
      </c>
      <c r="F144" s="6">
        <f t="shared" si="4"/>
        <v>17124.89371</v>
      </c>
      <c r="G144" s="8">
        <f t="shared" si="5"/>
        <v>27791.85891</v>
      </c>
      <c r="H144" s="7">
        <f t="shared" si="1"/>
        <v>46412.15685</v>
      </c>
      <c r="I144" s="7">
        <f t="shared" si="2"/>
        <v>54035.93231</v>
      </c>
      <c r="J144" s="7">
        <f t="shared" si="3"/>
        <v>-47818.19485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6">
        <v>143.0</v>
      </c>
      <c r="F145" s="6">
        <f t="shared" si="4"/>
        <v>16223.07651</v>
      </c>
      <c r="G145" s="8">
        <f t="shared" si="5"/>
        <v>27791.85891</v>
      </c>
      <c r="H145" s="7">
        <f t="shared" si="1"/>
        <v>46737.76819</v>
      </c>
      <c r="I145" s="7">
        <f t="shared" si="2"/>
        <v>54336.47975</v>
      </c>
      <c r="J145" s="7">
        <f t="shared" si="3"/>
        <v>-50549.93116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6">
        <v>144.0</v>
      </c>
      <c r="F146" s="6">
        <f t="shared" si="4"/>
        <v>15225.37262</v>
      </c>
      <c r="G146" s="8">
        <f t="shared" si="5"/>
        <v>27791.85891</v>
      </c>
      <c r="H146" s="7">
        <f t="shared" si="1"/>
        <v>47060.05111</v>
      </c>
      <c r="I146" s="7">
        <f t="shared" si="2"/>
        <v>54633.95499</v>
      </c>
      <c r="J146" s="7">
        <f t="shared" si="3"/>
        <v>-53300.83755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6">
        <v>145.0</v>
      </c>
      <c r="F147" s="6">
        <f t="shared" si="4"/>
        <v>14114.30181</v>
      </c>
      <c r="G147" s="8">
        <f t="shared" si="5"/>
        <v>27791.85891</v>
      </c>
      <c r="H147" s="7">
        <f t="shared" si="1"/>
        <v>47379.06241</v>
      </c>
      <c r="I147" s="7">
        <f t="shared" si="2"/>
        <v>54928.41043</v>
      </c>
      <c r="J147" s="7">
        <f t="shared" si="3"/>
        <v>-56070.91402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6">
        <v>146.0</v>
      </c>
      <c r="F148" s="6">
        <f t="shared" si="4"/>
        <v>12867.20955</v>
      </c>
      <c r="G148" s="8">
        <f t="shared" si="5"/>
        <v>27791.85891</v>
      </c>
      <c r="H148" s="7">
        <f t="shared" si="1"/>
        <v>47694.85751</v>
      </c>
      <c r="I148" s="7">
        <f t="shared" si="2"/>
        <v>55219.89725</v>
      </c>
      <c r="J148" s="7">
        <f t="shared" si="3"/>
        <v>-58860.16057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6">
        <v>147.0</v>
      </c>
      <c r="F149" s="6">
        <f t="shared" si="4"/>
        <v>11454.03491</v>
      </c>
      <c r="G149" s="8">
        <f t="shared" si="5"/>
        <v>27791.85891</v>
      </c>
      <c r="H149" s="7">
        <f t="shared" si="1"/>
        <v>48007.49055</v>
      </c>
      <c r="I149" s="7">
        <f t="shared" si="2"/>
        <v>55508.4654</v>
      </c>
      <c r="J149" s="7">
        <f t="shared" si="3"/>
        <v>-61668.5772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6">
        <v>148.0</v>
      </c>
      <c r="F150" s="6">
        <f t="shared" si="4"/>
        <v>9833.741176</v>
      </c>
      <c r="G150" s="8">
        <f t="shared" si="5"/>
        <v>27791.85891</v>
      </c>
      <c r="H150" s="7">
        <f t="shared" si="1"/>
        <v>48317.01437</v>
      </c>
      <c r="I150" s="7">
        <f t="shared" si="2"/>
        <v>55794.16366</v>
      </c>
      <c r="J150" s="7">
        <f t="shared" si="3"/>
        <v>-64496.16391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6">
        <v>149.0</v>
      </c>
      <c r="F151" s="6">
        <f t="shared" si="4"/>
        <v>7948.32347</v>
      </c>
      <c r="G151" s="8">
        <f t="shared" si="5"/>
        <v>27791.85891</v>
      </c>
      <c r="H151" s="7">
        <f t="shared" si="1"/>
        <v>48623.48059</v>
      </c>
      <c r="I151" s="7">
        <f t="shared" si="2"/>
        <v>56077.03968</v>
      </c>
      <c r="J151" s="7">
        <f t="shared" si="3"/>
        <v>-67342.92069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6">
        <v>150.0</v>
      </c>
      <c r="F152" s="6">
        <f t="shared" si="4"/>
        <v>5712.123352</v>
      </c>
      <c r="G152" s="8">
        <f t="shared" si="5"/>
        <v>27791.85891</v>
      </c>
      <c r="H152" s="7">
        <f t="shared" si="1"/>
        <v>48926.93964</v>
      </c>
      <c r="I152" s="7">
        <f t="shared" si="2"/>
        <v>56357.14001</v>
      </c>
      <c r="J152" s="7">
        <f t="shared" si="3"/>
        <v>-70208.84756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6">
        <v>151.0</v>
      </c>
      <c r="F153" s="6">
        <f t="shared" si="4"/>
        <v>2991.252921</v>
      </c>
      <c r="G153" s="8">
        <f t="shared" si="5"/>
        <v>27791.85891</v>
      </c>
      <c r="H153" s="7">
        <f t="shared" si="1"/>
        <v>49227.44077</v>
      </c>
      <c r="I153" s="7">
        <f t="shared" si="2"/>
        <v>56634.5101</v>
      </c>
      <c r="J153" s="7">
        <f t="shared" si="3"/>
        <v>-73093.94451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6">
        <v>152.0</v>
      </c>
      <c r="F154" s="6">
        <f t="shared" si="4"/>
        <v>-440.2732945</v>
      </c>
      <c r="G154" s="8">
        <f t="shared" si="5"/>
        <v>27791.85891</v>
      </c>
      <c r="H154" s="7">
        <f t="shared" si="1"/>
        <v>49525.03212</v>
      </c>
      <c r="I154" s="7">
        <f t="shared" si="2"/>
        <v>56909.1944</v>
      </c>
      <c r="J154" s="7">
        <f t="shared" si="3"/>
        <v>-75998.21153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6">
        <v>153.0</v>
      </c>
      <c r="F155" s="6">
        <f t="shared" si="4"/>
        <v>-5008.383788</v>
      </c>
      <c r="G155" s="8">
        <f t="shared" si="5"/>
        <v>27791.85891</v>
      </c>
      <c r="H155" s="7">
        <f t="shared" si="1"/>
        <v>49819.76074</v>
      </c>
      <c r="I155" s="7">
        <f t="shared" si="2"/>
        <v>57181.23632</v>
      </c>
      <c r="J155" s="7">
        <f t="shared" si="3"/>
        <v>-78921.64864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6">
        <v>154.0</v>
      </c>
      <c r="F156" s="6">
        <f t="shared" si="4"/>
        <v>-11668.39236</v>
      </c>
      <c r="G156" s="8">
        <f t="shared" si="5"/>
        <v>27791.85891</v>
      </c>
      <c r="H156" s="7">
        <f t="shared" si="1"/>
        <v>50111.6726</v>
      </c>
      <c r="I156" s="7">
        <f t="shared" si="2"/>
        <v>57450.6783</v>
      </c>
      <c r="J156" s="7">
        <f t="shared" si="3"/>
        <v>-81864.25582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6">
        <v>155.0</v>
      </c>
      <c r="F157" s="6">
        <f t="shared" si="4"/>
        <v>-23391.80793</v>
      </c>
      <c r="G157" s="8">
        <f t="shared" si="5"/>
        <v>27791.85891</v>
      </c>
      <c r="H157" s="7">
        <f t="shared" si="1"/>
        <v>50400.81266</v>
      </c>
      <c r="I157" s="7">
        <f t="shared" si="2"/>
        <v>57717.56184</v>
      </c>
      <c r="J157" s="7">
        <f t="shared" si="3"/>
        <v>-84826.03309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6">
        <v>156.0</v>
      </c>
      <c r="F158" s="6">
        <f t="shared" si="4"/>
        <v>-68860.83537</v>
      </c>
      <c r="G158" s="8">
        <f t="shared" si="5"/>
        <v>27791.85891</v>
      </c>
      <c r="H158" s="7">
        <f t="shared" si="1"/>
        <v>50687.22486</v>
      </c>
      <c r="I158" s="7">
        <f t="shared" si="2"/>
        <v>57981.9275</v>
      </c>
      <c r="J158" s="7">
        <f t="shared" si="3"/>
        <v>-87806.98043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2"/>
      <c r="C1" s="3"/>
      <c r="D1" s="11"/>
      <c r="E1" s="1" t="s">
        <v>23</v>
      </c>
      <c r="F1" s="2"/>
      <c r="G1" s="2"/>
      <c r="H1" s="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</v>
      </c>
      <c r="B2" s="6">
        <v>0.02</v>
      </c>
      <c r="C2" s="7"/>
      <c r="D2" s="11"/>
      <c r="E2" s="1" t="s">
        <v>24</v>
      </c>
      <c r="F2" s="3"/>
      <c r="G2" s="12">
        <f>(sqrt(3/4))/(2*sqrt(B2*B11))</f>
        <v>16.48126274</v>
      </c>
      <c r="H2" s="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5" t="s">
        <v>25</v>
      </c>
      <c r="B3" s="6">
        <v>139674.108</v>
      </c>
      <c r="C3" s="6"/>
      <c r="D3" s="11"/>
      <c r="E3" s="1" t="s">
        <v>26</v>
      </c>
      <c r="F3" s="3"/>
      <c r="G3" s="12">
        <f>(sqrt((2*B3)/(1.225*B13*B5)))*(((3*B11)/(B2))^(1/4))</f>
        <v>137.8631563</v>
      </c>
      <c r="H3" s="3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5" t="s">
        <v>10</v>
      </c>
      <c r="B4" s="6">
        <v>22.5552</v>
      </c>
      <c r="C4" s="6"/>
      <c r="D4" s="11"/>
      <c r="E4" s="1" t="s">
        <v>27</v>
      </c>
      <c r="F4" s="2"/>
      <c r="G4" s="2"/>
      <c r="H4" s="3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5" t="s">
        <v>12</v>
      </c>
      <c r="B5" s="6">
        <v>44.128944</v>
      </c>
      <c r="C5" s="6"/>
      <c r="D5" s="11"/>
      <c r="E5" s="13" t="s">
        <v>28</v>
      </c>
      <c r="F5" s="3"/>
      <c r="G5" s="14">
        <f>((G2*G3)/(B7))*(LN(1/(1-B14)))</f>
        <v>9838993.473</v>
      </c>
      <c r="H5" s="3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5" t="s">
        <v>29</v>
      </c>
      <c r="B6" s="6">
        <v>71393.931</v>
      </c>
      <c r="C6" s="7"/>
      <c r="D6" s="11"/>
      <c r="E6" s="1" t="s">
        <v>30</v>
      </c>
      <c r="F6" s="2"/>
      <c r="G6" s="2"/>
      <c r="H6" s="3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5" t="s">
        <v>31</v>
      </c>
      <c r="B7" s="6">
        <v>1.6527777E-4</v>
      </c>
      <c r="C7" s="7"/>
      <c r="D7" s="11"/>
      <c r="E7" s="15" t="s">
        <v>32</v>
      </c>
      <c r="F7" s="3"/>
      <c r="G7" s="12">
        <f>(B13)*(1-B14)</f>
        <v>0.3024192003</v>
      </c>
      <c r="H7" s="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5" t="s">
        <v>33</v>
      </c>
      <c r="B8" s="6">
        <v>15500.0</v>
      </c>
      <c r="C8" s="6">
        <v>4724.4</v>
      </c>
      <c r="D8" s="11"/>
      <c r="E8" s="15" t="s">
        <v>34</v>
      </c>
      <c r="F8" s="3"/>
      <c r="G8" s="12">
        <f>(1-((G7)^(1/4.2621)))/(6.875*10^-6)</f>
        <v>35588.19829</v>
      </c>
      <c r="H8" s="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5" t="s">
        <v>15</v>
      </c>
      <c r="B9" s="6">
        <v>0.462</v>
      </c>
      <c r="C9" s="6"/>
      <c r="D9" s="11"/>
      <c r="E9" s="15" t="s">
        <v>35</v>
      </c>
      <c r="F9" s="3"/>
      <c r="G9" s="12">
        <f>G8*0.3048</f>
        <v>10847.28284</v>
      </c>
      <c r="H9" s="3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9" t="s">
        <v>21</v>
      </c>
      <c r="B10" s="10">
        <f>(B4^2)/(B5)</f>
        <v>11.52842105</v>
      </c>
      <c r="C10" s="7"/>
      <c r="D10" s="11"/>
      <c r="E10" s="1" t="s">
        <v>36</v>
      </c>
      <c r="F10" s="2"/>
      <c r="G10" s="2"/>
      <c r="H10" s="3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22</v>
      </c>
      <c r="B11" s="10">
        <f>1/(PI()*B10*B12)</f>
        <v>0.03451360389</v>
      </c>
      <c r="C11" s="7"/>
      <c r="D11" s="11"/>
      <c r="E11" s="15" t="s">
        <v>37</v>
      </c>
      <c r="F11" s="3"/>
      <c r="G11" s="12">
        <f>(B14*sqrt(3/4))/(2*(1-(B11*(sqrt((B2)/(3*B11)))*((sqrt(3/4))/(2*sqrt(B2*B11))))))</f>
        <v>0.2951105675</v>
      </c>
      <c r="H11" s="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5" t="s">
        <v>19</v>
      </c>
      <c r="B12" s="6">
        <v>0.8</v>
      </c>
      <c r="C12" s="7"/>
      <c r="D12" s="11"/>
      <c r="E12" s="15" t="s">
        <v>38</v>
      </c>
      <c r="F12" s="3"/>
      <c r="G12" s="12">
        <f>((ATAN(G11)*sqrt((2*B3)/(1.225*B5))*(((3*B11)/(B2))^(1/4)))/(G5*B7*sqrt(B2*B11)))^2</f>
        <v>0.5304379316</v>
      </c>
      <c r="H12" s="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5" t="s">
        <v>39</v>
      </c>
      <c r="B13" s="7">
        <f>(1-(6.875*(10^-6)*B8))^(4.2621)</f>
        <v>0.6186295043</v>
      </c>
      <c r="C13" s="7"/>
      <c r="D13" s="11"/>
      <c r="E13" s="15" t="s">
        <v>40</v>
      </c>
      <c r="F13" s="3"/>
      <c r="G13" s="12">
        <f>(1-((G12)^(1/4.2621)))/(6.875*10^-6)</f>
        <v>20105.97804</v>
      </c>
      <c r="H13" s="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5" t="s">
        <v>41</v>
      </c>
      <c r="B14" s="7">
        <f>B6/B3</f>
        <v>0.5111464968</v>
      </c>
      <c r="C14" s="7"/>
      <c r="D14" s="11"/>
      <c r="E14" s="15" t="s">
        <v>42</v>
      </c>
      <c r="F14" s="3"/>
      <c r="G14" s="12">
        <f>(sqrt((2*B3)/(1.225*G12*B5)))*(((3*B11)/(B2))^(1/4))</f>
        <v>148.8833887</v>
      </c>
      <c r="H14" s="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5" t="s">
        <v>43</v>
      </c>
      <c r="F15" s="3"/>
      <c r="G15" s="12">
        <f>340.297*sqrt((G12)^(1/4.2621))</f>
        <v>315.9032974</v>
      </c>
      <c r="H15" s="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5" t="s">
        <v>44</v>
      </c>
      <c r="F16" s="3"/>
      <c r="G16" s="12">
        <f>G14/G15</f>
        <v>0.4712941902</v>
      </c>
      <c r="H16" s="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" t="s">
        <v>45</v>
      </c>
      <c r="F17" s="2"/>
      <c r="G17" s="2"/>
      <c r="H17" s="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5"/>
      <c r="F18" s="3"/>
      <c r="G18" s="12"/>
      <c r="H18" s="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5"/>
      <c r="F19" s="3"/>
      <c r="G19" s="12"/>
      <c r="H19" s="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5"/>
      <c r="F20" s="3"/>
      <c r="G20" s="12"/>
      <c r="H20" s="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5"/>
      <c r="F21" s="3"/>
      <c r="G21" s="12"/>
      <c r="H21" s="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5"/>
      <c r="F22" s="3"/>
      <c r="G22" s="12"/>
      <c r="H22" s="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5"/>
      <c r="F23" s="3"/>
      <c r="G23" s="12"/>
      <c r="H23" s="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5"/>
      <c r="F24" s="3"/>
      <c r="G24" s="12"/>
      <c r="H24" s="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44">
    <mergeCell ref="A1:C1"/>
    <mergeCell ref="E1:H1"/>
    <mergeCell ref="E2:F2"/>
    <mergeCell ref="G2:H2"/>
    <mergeCell ref="E3:F3"/>
    <mergeCell ref="G3:H3"/>
    <mergeCell ref="E4:H4"/>
    <mergeCell ref="E5:F5"/>
    <mergeCell ref="G5:H5"/>
    <mergeCell ref="E6:H6"/>
    <mergeCell ref="E7:F7"/>
    <mergeCell ref="G7:H7"/>
    <mergeCell ref="E8:F8"/>
    <mergeCell ref="G8:H8"/>
    <mergeCell ref="E9:F9"/>
    <mergeCell ref="G9:H9"/>
    <mergeCell ref="E10:H10"/>
    <mergeCell ref="E11:F11"/>
    <mergeCell ref="G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E20:F20"/>
    <mergeCell ref="E21:F21"/>
    <mergeCell ref="E22:F22"/>
    <mergeCell ref="E23:F23"/>
    <mergeCell ref="E24:F24"/>
    <mergeCell ref="G21:H21"/>
    <mergeCell ref="G22:H22"/>
    <mergeCell ref="G23:H23"/>
    <mergeCell ref="G24:H24"/>
    <mergeCell ref="G16:H16"/>
    <mergeCell ref="E17:H17"/>
    <mergeCell ref="E18:F18"/>
    <mergeCell ref="G18:H18"/>
    <mergeCell ref="E19:F19"/>
    <mergeCell ref="G19:H19"/>
    <mergeCell ref="G20:H20"/>
  </mergeCells>
  <drawing r:id="rId1"/>
</worksheet>
</file>