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Lucas Moura\Documents\Bioquimica\"/>
    </mc:Choice>
  </mc:AlternateContent>
  <xr:revisionPtr revIDLastSave="0" documentId="13_ncr:1_{8D2E7471-626F-4FC0-A278-9A12913C0F8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5" i="1" l="1"/>
  <c r="O15" i="1"/>
  <c r="O14" i="1"/>
  <c r="O13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C5" i="1"/>
  <c r="A5" i="1"/>
  <c r="D4" i="1"/>
  <c r="C4" i="1"/>
  <c r="G1" i="1"/>
  <c r="B4" i="1" s="1"/>
</calcChain>
</file>

<file path=xl/sharedStrings.xml><?xml version="1.0" encoding="utf-8"?>
<sst xmlns="http://schemas.openxmlformats.org/spreadsheetml/2006/main" count="13" uniqueCount="11">
  <si>
    <t xml:space="preserve">Aminoácido: </t>
  </si>
  <si>
    <t>Histidina</t>
  </si>
  <si>
    <t>Ponto Inicial</t>
  </si>
  <si>
    <t>NaOH</t>
  </si>
  <si>
    <t>HCl</t>
  </si>
  <si>
    <t>mL</t>
  </si>
  <si>
    <t>pH</t>
  </si>
  <si>
    <t>Pka1</t>
  </si>
  <si>
    <t>pKa2</t>
  </si>
  <si>
    <t>pka3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</si>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</sst>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NaOH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Sheet1!$A$4:$A$21</c:f>
              <c:numCache>
                <c:formatCode>0.00_ </c:formatCode>
                <c:ptCount val="1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</c:numCache>
            </c:numRef>
          </c:xVal>
          <c:yVal>
            <c:numRef>
              <c:f>Sheet1!$B$4:$B$21</c:f>
              <c:numCache>
                <c:formatCode>0.00_ </c:formatCode>
                <c:ptCount val="18"/>
                <c:pt idx="0">
                  <c:v>7.915</c:v>
                </c:pt>
                <c:pt idx="1">
                  <c:v>8.68</c:v>
                </c:pt>
                <c:pt idx="2">
                  <c:v>9.17</c:v>
                </c:pt>
                <c:pt idx="3">
                  <c:v>9.49</c:v>
                </c:pt>
                <c:pt idx="4">
                  <c:v>9.7799999999999994</c:v>
                </c:pt>
                <c:pt idx="5">
                  <c:v>10</c:v>
                </c:pt>
                <c:pt idx="6">
                  <c:v>10.33</c:v>
                </c:pt>
                <c:pt idx="7">
                  <c:v>10.73</c:v>
                </c:pt>
                <c:pt idx="8">
                  <c:v>11.22</c:v>
                </c:pt>
                <c:pt idx="9">
                  <c:v>11.79</c:v>
                </c:pt>
                <c:pt idx="10">
                  <c:v>12.07</c:v>
                </c:pt>
                <c:pt idx="11">
                  <c:v>12.25</c:v>
                </c:pt>
                <c:pt idx="12">
                  <c:v>12.28</c:v>
                </c:pt>
                <c:pt idx="13">
                  <c:v>12.4</c:v>
                </c:pt>
                <c:pt idx="14">
                  <c:v>12.53</c:v>
                </c:pt>
                <c:pt idx="15">
                  <c:v>12.59</c:v>
                </c:pt>
                <c:pt idx="16">
                  <c:v>12.65</c:v>
                </c:pt>
                <c:pt idx="17">
                  <c:v>12.69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40-4A41-B988-435F91F433BF}"/>
            </c:ext>
          </c:extLst>
        </c:ser>
        <c:ser>
          <c:idx val="1"/>
          <c:order val="1"/>
          <c:tx>
            <c:v>HCl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Sheet1!$C$4:$C$29</c:f>
              <c:numCache>
                <c:formatCode>0.00_ </c:formatCode>
                <c:ptCount val="26"/>
                <c:pt idx="0">
                  <c:v>0</c:v>
                </c:pt>
                <c:pt idx="1">
                  <c:v>-0.8</c:v>
                </c:pt>
                <c:pt idx="2">
                  <c:v>-1.3</c:v>
                </c:pt>
                <c:pt idx="3">
                  <c:v>-1.8</c:v>
                </c:pt>
                <c:pt idx="4">
                  <c:v>-2.2999999999999998</c:v>
                </c:pt>
                <c:pt idx="5">
                  <c:v>-2.8</c:v>
                </c:pt>
                <c:pt idx="6">
                  <c:v>-3.3</c:v>
                </c:pt>
                <c:pt idx="7">
                  <c:v>-3.8</c:v>
                </c:pt>
                <c:pt idx="8">
                  <c:v>-4.3</c:v>
                </c:pt>
                <c:pt idx="9">
                  <c:v>-4.8</c:v>
                </c:pt>
                <c:pt idx="10">
                  <c:v>-5.3</c:v>
                </c:pt>
                <c:pt idx="11">
                  <c:v>-5.8</c:v>
                </c:pt>
                <c:pt idx="12">
                  <c:v>-6.3</c:v>
                </c:pt>
                <c:pt idx="13">
                  <c:v>-6.8</c:v>
                </c:pt>
                <c:pt idx="14">
                  <c:v>-7.3</c:v>
                </c:pt>
                <c:pt idx="15">
                  <c:v>-7.8</c:v>
                </c:pt>
                <c:pt idx="16">
                  <c:v>-8.3000000000000007</c:v>
                </c:pt>
                <c:pt idx="17">
                  <c:v>-8.8000000000000007</c:v>
                </c:pt>
                <c:pt idx="18">
                  <c:v>-9.3000000000000007</c:v>
                </c:pt>
                <c:pt idx="19">
                  <c:v>-9.8000000000000007</c:v>
                </c:pt>
                <c:pt idx="20">
                  <c:v>-10.3</c:v>
                </c:pt>
                <c:pt idx="21">
                  <c:v>-10.8</c:v>
                </c:pt>
                <c:pt idx="22">
                  <c:v>-11.3</c:v>
                </c:pt>
                <c:pt idx="23">
                  <c:v>-11.8</c:v>
                </c:pt>
                <c:pt idx="24">
                  <c:v>-12.3</c:v>
                </c:pt>
                <c:pt idx="25">
                  <c:v>-12.8</c:v>
                </c:pt>
              </c:numCache>
            </c:numRef>
          </c:xVal>
          <c:yVal>
            <c:numRef>
              <c:f>Sheet1!$D$4:$D$29</c:f>
              <c:numCache>
                <c:formatCode>0.00_ </c:formatCode>
                <c:ptCount val="26"/>
                <c:pt idx="0">
                  <c:v>7.915</c:v>
                </c:pt>
                <c:pt idx="1">
                  <c:v>6.48</c:v>
                </c:pt>
                <c:pt idx="2">
                  <c:v>6.32</c:v>
                </c:pt>
                <c:pt idx="3">
                  <c:v>6.27</c:v>
                </c:pt>
                <c:pt idx="4">
                  <c:v>6.03</c:v>
                </c:pt>
                <c:pt idx="5">
                  <c:v>5.75</c:v>
                </c:pt>
                <c:pt idx="6">
                  <c:v>5.36</c:v>
                </c:pt>
                <c:pt idx="7">
                  <c:v>4.5</c:v>
                </c:pt>
                <c:pt idx="8">
                  <c:v>2.97</c:v>
                </c:pt>
                <c:pt idx="9">
                  <c:v>2.66</c:v>
                </c:pt>
                <c:pt idx="10">
                  <c:v>2.4500000000000002</c:v>
                </c:pt>
                <c:pt idx="11">
                  <c:v>2.33</c:v>
                </c:pt>
                <c:pt idx="12">
                  <c:v>2.2200000000000002</c:v>
                </c:pt>
                <c:pt idx="13">
                  <c:v>2.14</c:v>
                </c:pt>
                <c:pt idx="14">
                  <c:v>2.0699999999999998</c:v>
                </c:pt>
                <c:pt idx="15">
                  <c:v>2.0099999999999998</c:v>
                </c:pt>
                <c:pt idx="16">
                  <c:v>1.92</c:v>
                </c:pt>
                <c:pt idx="17">
                  <c:v>1.89</c:v>
                </c:pt>
                <c:pt idx="18">
                  <c:v>1.85</c:v>
                </c:pt>
                <c:pt idx="19">
                  <c:v>1.8</c:v>
                </c:pt>
                <c:pt idx="20">
                  <c:v>1.76</c:v>
                </c:pt>
                <c:pt idx="21">
                  <c:v>1.73</c:v>
                </c:pt>
                <c:pt idx="22">
                  <c:v>1.7</c:v>
                </c:pt>
                <c:pt idx="23">
                  <c:v>1.66</c:v>
                </c:pt>
                <c:pt idx="24">
                  <c:v>1.63</c:v>
                </c:pt>
                <c:pt idx="25">
                  <c:v>1.01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40-4A41-B988-435F91F43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860903"/>
        <c:axId val="150530546"/>
      </c:scatterChart>
      <c:valAx>
        <c:axId val="785860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546"/>
        <c:crosses val="autoZero"/>
        <c:crossBetween val="midCat"/>
      </c:valAx>
      <c:valAx>
        <c:axId val="1505305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860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3</xdr:row>
      <xdr:rowOff>82550</xdr:rowOff>
    </xdr:from>
    <xdr:to>
      <xdr:col>11</xdr:col>
      <xdr:colOff>488950</xdr:colOff>
      <xdr:row>23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95250</xdr:colOff>
      <xdr:row>24</xdr:row>
      <xdr:rowOff>38100</xdr:rowOff>
    </xdr:from>
    <xdr:to>
      <xdr:col>11</xdr:col>
      <xdr:colOff>441960</xdr:colOff>
      <xdr:row>44</xdr:row>
      <xdr:rowOff>69850</xdr:rowOff>
    </xdr:to>
    <xdr:pic>
      <xdr:nvPicPr>
        <xdr:cNvPr id="6" name="Picture 5" descr="Curva+de+titulação&gt;+Histidin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9600" y="4838700"/>
          <a:ext cx="5375910" cy="4032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tabSelected="1" workbookViewId="0">
      <selection activeCell="R16" sqref="R16"/>
    </sheetView>
  </sheetViews>
  <sheetFormatPr defaultColWidth="8.85546875" defaultRowHeight="15"/>
  <cols>
    <col min="1" max="1" width="10.140625" customWidth="1"/>
  </cols>
  <sheetData>
    <row r="1" spans="1:18">
      <c r="A1" s="6" t="s">
        <v>0</v>
      </c>
      <c r="B1" s="7"/>
      <c r="C1" s="8" t="s">
        <v>1</v>
      </c>
      <c r="D1" s="9"/>
      <c r="E1" s="10" t="s">
        <v>2</v>
      </c>
      <c r="F1" s="10"/>
      <c r="G1" s="10">
        <f>(7.6+8.23)/2</f>
        <v>7.915</v>
      </c>
      <c r="H1" s="10"/>
    </row>
    <row r="2" spans="1:18">
      <c r="A2" s="11" t="s">
        <v>3</v>
      </c>
      <c r="B2" s="11"/>
      <c r="C2" s="12" t="s">
        <v>4</v>
      </c>
      <c r="D2" s="12"/>
    </row>
    <row r="3" spans="1:18">
      <c r="A3" s="2" t="s">
        <v>5</v>
      </c>
      <c r="B3" s="2" t="s">
        <v>6</v>
      </c>
      <c r="C3" s="1" t="s">
        <v>5</v>
      </c>
      <c r="D3" s="1" t="s">
        <v>6</v>
      </c>
    </row>
    <row r="4" spans="1:18">
      <c r="A4" s="3">
        <v>0</v>
      </c>
      <c r="B4" s="3">
        <f>G1</f>
        <v>7.915</v>
      </c>
      <c r="C4" s="4">
        <f>0</f>
        <v>0</v>
      </c>
      <c r="D4" s="4">
        <f>G1</f>
        <v>7.915</v>
      </c>
    </row>
    <row r="5" spans="1:18">
      <c r="A5" s="3">
        <f>0.5</f>
        <v>0.5</v>
      </c>
      <c r="B5" s="3">
        <v>8.68</v>
      </c>
      <c r="C5" s="4">
        <f>-0.8</f>
        <v>-0.8</v>
      </c>
      <c r="D5" s="4">
        <v>6.48</v>
      </c>
    </row>
    <row r="6" spans="1:18">
      <c r="A6" s="3">
        <f>0.5+A5</f>
        <v>1</v>
      </c>
      <c r="B6" s="3">
        <v>9.17</v>
      </c>
      <c r="C6" s="4">
        <f>-0.5+C5</f>
        <v>-1.3</v>
      </c>
      <c r="D6" s="4">
        <v>6.32</v>
      </c>
    </row>
    <row r="7" spans="1:18">
      <c r="A7" s="3">
        <f>0.5+A6</f>
        <v>1.5</v>
      </c>
      <c r="B7" s="3">
        <v>9.49</v>
      </c>
      <c r="C7" s="4">
        <f t="shared" ref="C7:C29" si="0">-0.5+C6</f>
        <v>-1.8</v>
      </c>
      <c r="D7" s="4">
        <v>6.27</v>
      </c>
    </row>
    <row r="8" spans="1:18">
      <c r="A8" s="3">
        <f t="shared" ref="A8:A13" si="1">0.5+A7</f>
        <v>2</v>
      </c>
      <c r="B8" s="3">
        <v>9.7799999999999994</v>
      </c>
      <c r="C8" s="4">
        <f t="shared" si="0"/>
        <v>-2.2999999999999998</v>
      </c>
      <c r="D8" s="4">
        <v>6.03</v>
      </c>
    </row>
    <row r="9" spans="1:18">
      <c r="A9" s="3">
        <f t="shared" si="1"/>
        <v>2.5</v>
      </c>
      <c r="B9" s="3">
        <v>10</v>
      </c>
      <c r="C9" s="4">
        <f t="shared" si="0"/>
        <v>-2.8</v>
      </c>
      <c r="D9" s="4">
        <v>5.75</v>
      </c>
    </row>
    <row r="10" spans="1:18">
      <c r="A10" s="3">
        <f t="shared" si="1"/>
        <v>3</v>
      </c>
      <c r="B10" s="3">
        <v>10.33</v>
      </c>
      <c r="C10" s="4">
        <f t="shared" si="0"/>
        <v>-3.3</v>
      </c>
      <c r="D10" s="4">
        <v>5.36</v>
      </c>
    </row>
    <row r="11" spans="1:18">
      <c r="A11" s="3">
        <f t="shared" si="1"/>
        <v>3.5</v>
      </c>
      <c r="B11" s="3">
        <v>10.73</v>
      </c>
      <c r="C11" s="4">
        <f t="shared" si="0"/>
        <v>-3.8</v>
      </c>
      <c r="D11" s="4">
        <v>4.5</v>
      </c>
    </row>
    <row r="12" spans="1:18">
      <c r="A12" s="3">
        <f t="shared" si="1"/>
        <v>4</v>
      </c>
      <c r="B12" s="3">
        <v>11.22</v>
      </c>
      <c r="C12" s="4">
        <f t="shared" si="0"/>
        <v>-4.3</v>
      </c>
      <c r="D12" s="4">
        <v>2.97</v>
      </c>
    </row>
    <row r="13" spans="1:18">
      <c r="A13" s="3">
        <f t="shared" si="1"/>
        <v>4.5</v>
      </c>
      <c r="B13" s="3">
        <v>11.79</v>
      </c>
      <c r="C13" s="4">
        <f t="shared" si="0"/>
        <v>-4.8</v>
      </c>
      <c r="D13" s="4">
        <v>2.66</v>
      </c>
      <c r="N13" s="13" t="s">
        <v>7</v>
      </c>
      <c r="O13">
        <f>(1.63+2.07)/2</f>
        <v>1.8499999999999999</v>
      </c>
    </row>
    <row r="14" spans="1:18">
      <c r="A14" s="3">
        <f t="shared" ref="A14:A21" si="2">0.5+A13</f>
        <v>5</v>
      </c>
      <c r="B14" s="3">
        <v>12.07</v>
      </c>
      <c r="C14" s="4">
        <f t="shared" si="0"/>
        <v>-5.3</v>
      </c>
      <c r="D14" s="4">
        <v>2.4500000000000002</v>
      </c>
      <c r="N14" s="13" t="s">
        <v>8</v>
      </c>
      <c r="O14">
        <f>(5.75+6.48)/2</f>
        <v>6.1150000000000002</v>
      </c>
    </row>
    <row r="15" spans="1:18">
      <c r="A15" s="3">
        <f t="shared" si="2"/>
        <v>5.5</v>
      </c>
      <c r="B15" s="3">
        <v>12.25</v>
      </c>
      <c r="C15" s="4">
        <f t="shared" si="0"/>
        <v>-5.8</v>
      </c>
      <c r="D15" s="4">
        <v>2.33</v>
      </c>
      <c r="N15" s="13" t="s">
        <v>9</v>
      </c>
      <c r="O15">
        <f>(9.17+10)/2</f>
        <v>9.5850000000000009</v>
      </c>
      <c r="Q15" s="13" t="s">
        <v>10</v>
      </c>
      <c r="R15">
        <f>(O14+O15)/2</f>
        <v>7.8500000000000005</v>
      </c>
    </row>
    <row r="16" spans="1:18">
      <c r="A16" s="3">
        <f t="shared" si="2"/>
        <v>6</v>
      </c>
      <c r="B16" s="3">
        <v>12.28</v>
      </c>
      <c r="C16" s="4">
        <f t="shared" si="0"/>
        <v>-6.3</v>
      </c>
      <c r="D16" s="4">
        <v>2.2200000000000002</v>
      </c>
    </row>
    <row r="17" spans="1:4">
      <c r="A17" s="3">
        <f t="shared" si="2"/>
        <v>6.5</v>
      </c>
      <c r="B17" s="3">
        <v>12.4</v>
      </c>
      <c r="C17" s="4">
        <f t="shared" si="0"/>
        <v>-6.8</v>
      </c>
      <c r="D17" s="4">
        <v>2.14</v>
      </c>
    </row>
    <row r="18" spans="1:4">
      <c r="A18" s="3">
        <f t="shared" si="2"/>
        <v>7</v>
      </c>
      <c r="B18" s="3">
        <v>12.53</v>
      </c>
      <c r="C18" s="4">
        <f t="shared" si="0"/>
        <v>-7.3</v>
      </c>
      <c r="D18" s="4">
        <v>2.0699999999999998</v>
      </c>
    </row>
    <row r="19" spans="1:4">
      <c r="A19" s="3">
        <f t="shared" si="2"/>
        <v>7.5</v>
      </c>
      <c r="B19" s="3">
        <v>12.59</v>
      </c>
      <c r="C19" s="4">
        <f t="shared" si="0"/>
        <v>-7.8</v>
      </c>
      <c r="D19" s="4">
        <v>2.0099999999999998</v>
      </c>
    </row>
    <row r="20" spans="1:4">
      <c r="A20" s="3">
        <f t="shared" si="2"/>
        <v>8</v>
      </c>
      <c r="B20" s="3">
        <v>12.65</v>
      </c>
      <c r="C20" s="4">
        <f t="shared" si="0"/>
        <v>-8.3000000000000007</v>
      </c>
      <c r="D20" s="4">
        <v>1.92</v>
      </c>
    </row>
    <row r="21" spans="1:4">
      <c r="A21" s="3">
        <f t="shared" si="2"/>
        <v>8.5</v>
      </c>
      <c r="B21" s="3">
        <v>12.69</v>
      </c>
      <c r="C21" s="4">
        <f t="shared" si="0"/>
        <v>-8.8000000000000007</v>
      </c>
      <c r="D21" s="4">
        <v>1.89</v>
      </c>
    </row>
    <row r="22" spans="1:4">
      <c r="A22" s="5"/>
      <c r="B22" s="5"/>
      <c r="C22" s="4">
        <f t="shared" si="0"/>
        <v>-9.3000000000000007</v>
      </c>
      <c r="D22" s="4">
        <v>1.85</v>
      </c>
    </row>
    <row r="23" spans="1:4">
      <c r="A23" s="5"/>
      <c r="B23" s="5"/>
      <c r="C23" s="4">
        <f t="shared" si="0"/>
        <v>-9.8000000000000007</v>
      </c>
      <c r="D23" s="4">
        <v>1.8</v>
      </c>
    </row>
    <row r="24" spans="1:4">
      <c r="A24" s="5"/>
      <c r="B24" s="5"/>
      <c r="C24" s="4">
        <f t="shared" si="0"/>
        <v>-10.3</v>
      </c>
      <c r="D24" s="4">
        <v>1.76</v>
      </c>
    </row>
    <row r="25" spans="1:4">
      <c r="A25" s="5"/>
      <c r="B25" s="5"/>
      <c r="C25" s="4">
        <f t="shared" si="0"/>
        <v>-10.8</v>
      </c>
      <c r="D25" s="4">
        <v>1.73</v>
      </c>
    </row>
    <row r="26" spans="1:4">
      <c r="A26" s="5"/>
      <c r="B26" s="5"/>
      <c r="C26" s="4">
        <f t="shared" si="0"/>
        <v>-11.3</v>
      </c>
      <c r="D26" s="4">
        <v>1.7</v>
      </c>
    </row>
    <row r="27" spans="1:4">
      <c r="A27" s="5"/>
      <c r="B27" s="5"/>
      <c r="C27" s="4">
        <f t="shared" si="0"/>
        <v>-11.8</v>
      </c>
      <c r="D27" s="4">
        <v>1.66</v>
      </c>
    </row>
    <row r="28" spans="1:4">
      <c r="A28" s="5"/>
      <c r="B28" s="5"/>
      <c r="C28" s="4">
        <f t="shared" si="0"/>
        <v>-12.3</v>
      </c>
      <c r="D28" s="4">
        <v>1.63</v>
      </c>
    </row>
    <row r="29" spans="1:4">
      <c r="A29" s="5"/>
      <c r="B29" s="5"/>
      <c r="C29" s="4">
        <f t="shared" si="0"/>
        <v>-12.8</v>
      </c>
      <c r="D29" s="4">
        <v>1.01</v>
      </c>
    </row>
  </sheetData>
  <mergeCells count="6">
    <mergeCell ref="A1:B1"/>
    <mergeCell ref="C1:D1"/>
    <mergeCell ref="E1:F1"/>
    <mergeCell ref="G1:H1"/>
    <mergeCell ref="A2:B2"/>
    <mergeCell ref="C2:D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 Moura de Almeida</cp:lastModifiedBy>
  <dcterms:created xsi:type="dcterms:W3CDTF">2019-10-07T16:40:02Z</dcterms:created>
  <dcterms:modified xsi:type="dcterms:W3CDTF">2019-11-27T00:13:47Z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