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Lucas Moura\Documents\Bioquimica\"/>
    </mc:Choice>
  </mc:AlternateContent>
  <xr:revisionPtr revIDLastSave="0" documentId="13_ncr:1_{B39863CD-B08D-405A-9B13-EEEBC427AA93}" xr6:coauthVersionLast="45" xr6:coauthVersionMax="45" xr10:uidLastSave="{00000000-0000-0000-0000-000000000000}"/>
  <bookViews>
    <workbookView xWindow="30" yWindow="0" windowWidth="20460" windowHeight="10920" activeTab="2" xr2:uid="{654DD550-BEE0-4F63-BED0-E976B1D94C42}"/>
  </bookViews>
  <sheets>
    <sheet name="T1" sheetId="2" r:id="rId1"/>
    <sheet name="T2" sheetId="1" r:id="rId2"/>
    <sheet name="Q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1" l="1"/>
  <c r="B16" i="2" l="1"/>
  <c r="B7" i="2"/>
  <c r="B8" i="2"/>
  <c r="A12" i="2" l="1"/>
  <c r="B12" i="2" s="1"/>
  <c r="A11" i="2"/>
  <c r="B11" i="2" s="1"/>
  <c r="A10" i="2"/>
  <c r="B10" i="2" s="1"/>
  <c r="A9" i="2"/>
  <c r="B9" i="2" s="1"/>
  <c r="A6" i="2"/>
  <c r="B6" i="2" s="1"/>
  <c r="A5" i="2"/>
  <c r="B5" i="2" s="1"/>
  <c r="A4" i="2"/>
  <c r="B4" i="2" s="1"/>
  <c r="A3" i="2"/>
  <c r="B3" i="2" s="1"/>
  <c r="A2" i="2"/>
  <c r="B2" i="2" s="1"/>
  <c r="A10" i="1"/>
  <c r="B10" i="1" s="1"/>
  <c r="A9" i="1"/>
  <c r="B9" i="1" s="1"/>
  <c r="A8" i="1"/>
  <c r="B8" i="1" s="1"/>
  <c r="A7" i="1"/>
  <c r="B7" i="1" s="1"/>
  <c r="A6" i="1"/>
  <c r="B6" i="1" s="1"/>
  <c r="A5" i="1"/>
  <c r="B5" i="1" s="1"/>
  <c r="A4" i="1"/>
  <c r="B4" i="1" s="1"/>
  <c r="A3" i="1"/>
  <c r="B3" i="1" s="1"/>
  <c r="A2" i="1"/>
  <c r="B2" i="1" s="1"/>
</calcChain>
</file>

<file path=xl/sharedStrings.xml><?xml version="1.0" encoding="utf-8"?>
<sst xmlns="http://schemas.openxmlformats.org/spreadsheetml/2006/main" count="11" uniqueCount="10">
  <si>
    <t>Absorbância (550 nm)</t>
  </si>
  <si>
    <t>Absorbância (280 nm)</t>
  </si>
  <si>
    <r>
      <t>Padrão de albumina (</t>
    </r>
    <r>
      <rPr>
        <sz val="10"/>
        <color theme="1"/>
        <rFont val="Symbol"/>
        <family val="1"/>
        <charset val="2"/>
      </rPr>
      <t>m</t>
    </r>
    <r>
      <rPr>
        <sz val="10"/>
        <color theme="1"/>
        <rFont val="Calibri"/>
        <family val="2"/>
        <scheme val="minor"/>
      </rPr>
      <t>mol/l)</t>
    </r>
  </si>
  <si>
    <t>DESCONHECIDO</t>
  </si>
  <si>
    <r>
      <t>Padrão de Albumina (</t>
    </r>
    <r>
      <rPr>
        <sz val="10"/>
        <color theme="1"/>
        <rFont val="Symbol"/>
        <family val="1"/>
        <charset val="2"/>
      </rPr>
      <t>m</t>
    </r>
    <r>
      <rPr>
        <sz val="10"/>
        <color theme="1"/>
        <rFont val="Calibri"/>
        <family val="2"/>
        <scheme val="minor"/>
      </rPr>
      <t>mol/l)</t>
    </r>
  </si>
  <si>
    <t>O método de Biureto é baseado na reação do reativo do biureto, composto por uma mistura de hidróxido de sódio e cobre, com um complexante que estabiliza o cobre em solução. Em meio alcalino, o cobre reage com proteínas formando um complexo quadrado planar com a ligação peptídica. O produto de reação apresenta duas bandas de absorção, uma em 270 nm e outra em 540 nm. Apesar da banda na região de 270 nm aumentar em seis vezes a sensibilidade do método do biureto, a banda na região de 540 nm é a mais utilizada para fins analíticos, porque diversas substâncias, normalmente presentes na maioria dos meios analisados, absorvem na região de 270 nm causando muita interferência no método. Apesar de ser rápido, utilizar reagentes de baixo custo e não apresentar grande variação da absortividade específica para diferentes proteínas, este método não é muito sensível, como foi destacado por diversos autores, colocando-o em grande desvantagem, em relação a outras metodologias, e por isto tem sido, ao longo dos anos, substituído por métodos mais sensíveis.</t>
  </si>
  <si>
    <t>Solução Problema</t>
  </si>
  <si>
    <t>Absorbância</t>
  </si>
  <si>
    <r>
      <rPr>
        <sz val="11"/>
        <color theme="1"/>
        <rFont val="Symbol"/>
        <family val="1"/>
        <charset val="2"/>
      </rPr>
      <t>m</t>
    </r>
    <r>
      <rPr>
        <sz val="11"/>
        <color theme="1"/>
        <rFont val="Calibri"/>
        <family val="2"/>
        <scheme val="minor"/>
      </rPr>
      <t>mol/l</t>
    </r>
  </si>
  <si>
    <t>Padrão de Albumina (mol/l)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</si>
</sst>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
    <numFmt numFmtId="166" formatCode="0.0000"/>
    <numFmt numFmtId="167" formatCode="0.0000E+00"/>
  </numFmts>
  <fonts count="8">
    <font>
      <sz val="11"/>
      <color theme="1"/>
      <name val="Calibri"/>
      <family val="2"/>
      <scheme val="minor"/>
    </font>
    <font>
      <sz val="11"/>
      <color theme="1"/>
      <name val="Symbol"/>
      <family val="1"/>
      <charset val="2"/>
    </font>
    <font>
      <sz val="10"/>
      <color theme="1"/>
      <name val="Calibri"/>
      <family val="2"/>
      <scheme val="minor"/>
    </font>
    <font>
      <sz val="10"/>
      <color theme="1"/>
      <name val="Symbol"/>
      <family val="1"/>
      <charset val="2"/>
    </font>
    <font>
      <sz val="10"/>
      <color rgb="FFFF0000"/>
      <name val="Calibri"/>
      <family val="2"/>
      <scheme val="minor"/>
    </font>
    <font>
      <sz val="10"/>
      <name val="Calibri"/>
      <family val="2"/>
      <scheme val="minor"/>
    </font>
    <font>
      <sz val="12"/>
      <color rgb="FFFF0000"/>
      <name val="Calibri"/>
      <family val="2"/>
      <scheme val="minor"/>
    </font>
    <font>
      <sz val="11"/>
      <color theme="1"/>
      <name val="Calibri"/>
      <family val="1"/>
      <charset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Border="1" applyAlignment="1">
      <alignment horizontal="center" vertical="center"/>
    </xf>
    <xf numFmtId="0" fontId="0" fillId="0" borderId="0" xfId="0" applyFill="1" applyBorder="1" applyAlignment="1">
      <alignment horizontal="center" vertical="center"/>
    </xf>
    <xf numFmtId="0" fontId="1" fillId="0" borderId="0" xfId="0" applyFont="1" applyBorder="1" applyAlignment="1">
      <alignment horizontal="center" vertical="center"/>
    </xf>
    <xf numFmtId="0" fontId="0" fillId="0" borderId="0" xfId="0" applyBorder="1"/>
    <xf numFmtId="2" fontId="0" fillId="0" borderId="0" xfId="0" applyNumberFormat="1"/>
    <xf numFmtId="167" fontId="0" fillId="0" borderId="0" xfId="0" applyNumberFormat="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xf>
    <xf numFmtId="164" fontId="2" fillId="2" borderId="1" xfId="0" applyNumberFormat="1" applyFont="1" applyFill="1" applyBorder="1" applyAlignment="1">
      <alignment horizontal="center"/>
    </xf>
    <xf numFmtId="2" fontId="2" fillId="3" borderId="1" xfId="0" applyNumberFormat="1" applyFont="1" applyFill="1" applyBorder="1" applyAlignment="1">
      <alignment horizontal="center"/>
    </xf>
    <xf numFmtId="165" fontId="4" fillId="2" borderId="1" xfId="0" applyNumberFormat="1" applyFont="1" applyFill="1" applyBorder="1" applyAlignment="1">
      <alignment horizontal="center"/>
    </xf>
    <xf numFmtId="2" fontId="4" fillId="3" borderId="1" xfId="0" applyNumberFormat="1" applyFont="1" applyFill="1" applyBorder="1" applyAlignment="1">
      <alignment horizontal="center"/>
    </xf>
    <xf numFmtId="166" fontId="2" fillId="3" borderId="1" xfId="0" applyNumberFormat="1" applyFont="1" applyFill="1" applyBorder="1" applyAlignment="1">
      <alignment horizontal="center"/>
    </xf>
    <xf numFmtId="1" fontId="5" fillId="2" borderId="1" xfId="0" applyNumberFormat="1" applyFont="1" applyFill="1" applyBorder="1" applyAlignment="1">
      <alignment horizontal="center"/>
    </xf>
    <xf numFmtId="166" fontId="5" fillId="3" borderId="1" xfId="0" applyNumberFormat="1"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7" fillId="0" borderId="1" xfId="0" applyFont="1" applyBorder="1" applyAlignment="1">
      <alignment horizontal="center" vertical="center"/>
    </xf>
    <xf numFmtId="0" fontId="0" fillId="0" borderId="0" xfId="0" applyBorder="1" applyAlignment="1">
      <alignment horizontal="center" vertical="center"/>
    </xf>
    <xf numFmtId="0" fontId="6"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'T1'!$B$2:$B$12</c:f>
              <c:numCache>
                <c:formatCode>0.000000</c:formatCode>
                <c:ptCount val="11"/>
                <c:pt idx="0">
                  <c:v>0</c:v>
                </c:pt>
                <c:pt idx="1">
                  <c:v>2.0000000000000002E-5</c:v>
                </c:pt>
                <c:pt idx="2">
                  <c:v>4.0000000000000003E-5</c:v>
                </c:pt>
                <c:pt idx="3">
                  <c:v>6.0000000000000002E-5</c:v>
                </c:pt>
                <c:pt idx="4">
                  <c:v>8.0000000000000007E-5</c:v>
                </c:pt>
                <c:pt idx="5">
                  <c:v>1E-4</c:v>
                </c:pt>
                <c:pt idx="6">
                  <c:v>1.2E-4</c:v>
                </c:pt>
                <c:pt idx="7">
                  <c:v>1.3999999999999999E-4</c:v>
                </c:pt>
                <c:pt idx="8">
                  <c:v>1.6000000000000001E-4</c:v>
                </c:pt>
                <c:pt idx="9">
                  <c:v>1.8000000000000001E-4</c:v>
                </c:pt>
                <c:pt idx="10">
                  <c:v>2.0000000000000001E-4</c:v>
                </c:pt>
              </c:numCache>
            </c:numRef>
          </c:xVal>
          <c:yVal>
            <c:numRef>
              <c:f>'T1'!$C$2:$C$12</c:f>
              <c:numCache>
                <c:formatCode>0.0000</c:formatCode>
                <c:ptCount val="11"/>
                <c:pt idx="0">
                  <c:v>0</c:v>
                </c:pt>
                <c:pt idx="1">
                  <c:v>7.8700000000000006E-2</c:v>
                </c:pt>
                <c:pt idx="2">
                  <c:v>0.1547</c:v>
                </c:pt>
                <c:pt idx="3">
                  <c:v>0.24429999999999999</c:v>
                </c:pt>
                <c:pt idx="4">
                  <c:v>0.34139999999999998</c:v>
                </c:pt>
                <c:pt idx="5">
                  <c:v>0.38869999999999999</c:v>
                </c:pt>
                <c:pt idx="6">
                  <c:v>0.47499999999999998</c:v>
                </c:pt>
                <c:pt idx="7">
                  <c:v>0.54259999999999997</c:v>
                </c:pt>
                <c:pt idx="8">
                  <c:v>0.62170000000000003</c:v>
                </c:pt>
                <c:pt idx="9">
                  <c:v>0.7016</c:v>
                </c:pt>
                <c:pt idx="10">
                  <c:v>0.76319999999999999</c:v>
                </c:pt>
              </c:numCache>
            </c:numRef>
          </c:yVal>
          <c:smooth val="0"/>
          <c:extLst>
            <c:ext xmlns:c16="http://schemas.microsoft.com/office/drawing/2014/chart" uri="{C3380CC4-5D6E-409C-BE32-E72D297353CC}">
              <c16:uniqueId val="{00000000-31C9-4BA8-AEAC-B8425AD90BB0}"/>
            </c:ext>
          </c:extLst>
        </c:ser>
        <c:dLbls>
          <c:showLegendKey val="0"/>
          <c:showVal val="0"/>
          <c:showCatName val="0"/>
          <c:showSerName val="0"/>
          <c:showPercent val="0"/>
          <c:showBubbleSize val="0"/>
        </c:dLbls>
        <c:axId val="948320191"/>
        <c:axId val="945097135"/>
      </c:scatterChart>
      <c:valAx>
        <c:axId val="948320191"/>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97135"/>
        <c:crosses val="autoZero"/>
        <c:crossBetween val="midCat"/>
      </c:valAx>
      <c:valAx>
        <c:axId val="94509713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20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olid"/>
              </a:ln>
              <a:effectLst/>
            </c:spPr>
            <c:trendlineType val="linear"/>
            <c:dispRSqr val="1"/>
            <c:dispEq val="1"/>
            <c:trendlineLbl>
              <c:layout>
                <c:manualLayout>
                  <c:x val="-6.071894138232721E-2"/>
                  <c:y val="-9.675925925925926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'T2'!$B$2:$B$6</c:f>
              <c:numCache>
                <c:formatCode>0.000000</c:formatCode>
                <c:ptCount val="5"/>
                <c:pt idx="0">
                  <c:v>0</c:v>
                </c:pt>
                <c:pt idx="1">
                  <c:v>2.0000000000000002E-5</c:v>
                </c:pt>
                <c:pt idx="2">
                  <c:v>4.0000000000000003E-5</c:v>
                </c:pt>
                <c:pt idx="3">
                  <c:v>6.0000000000000002E-5</c:v>
                </c:pt>
                <c:pt idx="4">
                  <c:v>8.0000000000000007E-5</c:v>
                </c:pt>
              </c:numCache>
            </c:numRef>
          </c:xVal>
          <c:yVal>
            <c:numRef>
              <c:f>'T2'!$C$2:$C$6</c:f>
              <c:numCache>
                <c:formatCode>0.00</c:formatCode>
                <c:ptCount val="5"/>
                <c:pt idx="0">
                  <c:v>0</c:v>
                </c:pt>
                <c:pt idx="1">
                  <c:v>0.04</c:v>
                </c:pt>
                <c:pt idx="2">
                  <c:v>0.08</c:v>
                </c:pt>
                <c:pt idx="3">
                  <c:v>0.16</c:v>
                </c:pt>
                <c:pt idx="4">
                  <c:v>0.25</c:v>
                </c:pt>
              </c:numCache>
            </c:numRef>
          </c:yVal>
          <c:smooth val="0"/>
          <c:extLst>
            <c:ext xmlns:c16="http://schemas.microsoft.com/office/drawing/2014/chart" uri="{C3380CC4-5D6E-409C-BE32-E72D297353CC}">
              <c16:uniqueId val="{00000000-B0C0-4DCF-AFB7-7C26C08C12FD}"/>
            </c:ext>
          </c:extLst>
        </c:ser>
        <c:dLbls>
          <c:showLegendKey val="0"/>
          <c:showVal val="0"/>
          <c:showCatName val="0"/>
          <c:showSerName val="0"/>
          <c:showPercent val="0"/>
          <c:showBubbleSize val="0"/>
        </c:dLbls>
        <c:axId val="1517070975"/>
        <c:axId val="858980111"/>
      </c:scatterChart>
      <c:valAx>
        <c:axId val="1517070975"/>
        <c:scaling>
          <c:orientation val="minMax"/>
        </c:scaling>
        <c:delete val="0"/>
        <c:axPos val="b"/>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980111"/>
        <c:crosses val="autoZero"/>
        <c:crossBetween val="midCat"/>
      </c:valAx>
      <c:valAx>
        <c:axId val="85898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709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333375</xdr:colOff>
      <xdr:row>0</xdr:row>
      <xdr:rowOff>128587</xdr:rowOff>
    </xdr:from>
    <xdr:to>
      <xdr:col>11</xdr:col>
      <xdr:colOff>28575</xdr:colOff>
      <xdr:row>14</xdr:row>
      <xdr:rowOff>4762</xdr:rowOff>
    </xdr:to>
    <xdr:graphicFrame macro="">
      <xdr:nvGraphicFramePr>
        <xdr:cNvPr id="3" name="Chart 2">
          <a:extLst>
            <a:ext uri="{FF2B5EF4-FFF2-40B4-BE49-F238E27FC236}">
              <a16:creationId xmlns:a16="http://schemas.microsoft.com/office/drawing/2014/main" id="{48CDC433-F477-46CA-A32B-996B8A44F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3</xdr:row>
      <xdr:rowOff>14287</xdr:rowOff>
    </xdr:from>
    <xdr:to>
      <xdr:col>9</xdr:col>
      <xdr:colOff>561975</xdr:colOff>
      <xdr:row>17</xdr:row>
      <xdr:rowOff>90487</xdr:rowOff>
    </xdr:to>
    <xdr:graphicFrame macro="">
      <xdr:nvGraphicFramePr>
        <xdr:cNvPr id="3" name="Chart 2">
          <a:extLst>
            <a:ext uri="{FF2B5EF4-FFF2-40B4-BE49-F238E27FC236}">
              <a16:creationId xmlns:a16="http://schemas.microsoft.com/office/drawing/2014/main" id="{4675B043-F0E0-47A7-928F-0B1A58F12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D624-B23E-4863-849A-49E5F1C5630F}">
  <dimension ref="A1:C16"/>
  <sheetViews>
    <sheetView workbookViewId="0">
      <selection activeCell="M3" sqref="M3"/>
    </sheetView>
  </sheetViews>
  <sheetFormatPr defaultRowHeight="15"/>
  <cols>
    <col min="1" max="1" width="17.5703125" customWidth="1"/>
    <col min="2" max="2" width="15.7109375" customWidth="1"/>
    <col min="3" max="3" width="17.85546875" customWidth="1"/>
  </cols>
  <sheetData>
    <row r="1" spans="1:3" ht="30.75" customHeight="1">
      <c r="A1" s="7" t="s">
        <v>2</v>
      </c>
      <c r="B1" s="7" t="s">
        <v>4</v>
      </c>
      <c r="C1" s="8" t="s">
        <v>1</v>
      </c>
    </row>
    <row r="2" spans="1:3">
      <c r="A2" s="9">
        <f>0</f>
        <v>0</v>
      </c>
      <c r="B2" s="10">
        <f>A2/1000000</f>
        <v>0</v>
      </c>
      <c r="C2" s="14">
        <v>0</v>
      </c>
    </row>
    <row r="3" spans="1:3">
      <c r="A3" s="9">
        <f>20</f>
        <v>20</v>
      </c>
      <c r="B3" s="10">
        <f t="shared" ref="B3:B12" si="0">A3/1000000</f>
        <v>2.0000000000000002E-5</v>
      </c>
      <c r="C3" s="14">
        <v>7.8700000000000006E-2</v>
      </c>
    </row>
    <row r="4" spans="1:3">
      <c r="A4" s="9">
        <f>40</f>
        <v>40</v>
      </c>
      <c r="B4" s="10">
        <f t="shared" si="0"/>
        <v>4.0000000000000003E-5</v>
      </c>
      <c r="C4" s="14">
        <v>0.1547</v>
      </c>
    </row>
    <row r="5" spans="1:3">
      <c r="A5" s="9">
        <f>60</f>
        <v>60</v>
      </c>
      <c r="B5" s="10">
        <f t="shared" si="0"/>
        <v>6.0000000000000002E-5</v>
      </c>
      <c r="C5" s="14">
        <v>0.24429999999999999</v>
      </c>
    </row>
    <row r="6" spans="1:3">
      <c r="A6" s="9">
        <f>80</f>
        <v>80</v>
      </c>
      <c r="B6" s="10">
        <f t="shared" si="0"/>
        <v>8.0000000000000007E-5</v>
      </c>
      <c r="C6" s="14">
        <v>0.34139999999999998</v>
      </c>
    </row>
    <row r="7" spans="1:3">
      <c r="A7" s="15">
        <v>100</v>
      </c>
      <c r="B7" s="10">
        <f t="shared" si="0"/>
        <v>1E-4</v>
      </c>
      <c r="C7" s="16">
        <v>0.38869999999999999</v>
      </c>
    </row>
    <row r="8" spans="1:3">
      <c r="A8" s="9">
        <v>120</v>
      </c>
      <c r="B8" s="10">
        <f t="shared" si="0"/>
        <v>1.2E-4</v>
      </c>
      <c r="C8" s="14">
        <v>0.47499999999999998</v>
      </c>
    </row>
    <row r="9" spans="1:3">
      <c r="A9" s="9">
        <f>140</f>
        <v>140</v>
      </c>
      <c r="B9" s="10">
        <f t="shared" si="0"/>
        <v>1.3999999999999999E-4</v>
      </c>
      <c r="C9" s="14">
        <v>0.54259999999999997</v>
      </c>
    </row>
    <row r="10" spans="1:3">
      <c r="A10" s="9">
        <f>160</f>
        <v>160</v>
      </c>
      <c r="B10" s="10">
        <f t="shared" si="0"/>
        <v>1.6000000000000001E-4</v>
      </c>
      <c r="C10" s="14">
        <v>0.62170000000000003</v>
      </c>
    </row>
    <row r="11" spans="1:3">
      <c r="A11" s="9">
        <f>180</f>
        <v>180</v>
      </c>
      <c r="B11" s="10">
        <f t="shared" si="0"/>
        <v>1.8000000000000001E-4</v>
      </c>
      <c r="C11" s="14">
        <v>0.7016</v>
      </c>
    </row>
    <row r="12" spans="1:3">
      <c r="A12" s="9">
        <f>200</f>
        <v>200</v>
      </c>
      <c r="B12" s="10">
        <f t="shared" si="0"/>
        <v>2.0000000000000001E-4</v>
      </c>
      <c r="C12" s="14">
        <v>0.76319999999999999</v>
      </c>
    </row>
    <row r="15" spans="1:3">
      <c r="B15" s="19" t="s">
        <v>8</v>
      </c>
      <c r="C15" s="17" t="s">
        <v>7</v>
      </c>
    </row>
    <row r="16" spans="1:3">
      <c r="A16" s="18" t="s">
        <v>6</v>
      </c>
      <c r="B16" s="17">
        <f>((C16-0.0084)/3835.8)*1000000</f>
        <v>92.966265185880374</v>
      </c>
      <c r="C16" s="17">
        <v>0.36499999999999999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FA6D0-CAEE-437D-B164-1928F8F02749}">
  <dimension ref="A1:M19"/>
  <sheetViews>
    <sheetView workbookViewId="0">
      <selection activeCell="L9" sqref="L9"/>
    </sheetView>
  </sheetViews>
  <sheetFormatPr defaultRowHeight="15"/>
  <cols>
    <col min="1" max="1" width="18.7109375" customWidth="1"/>
    <col min="2" max="2" width="18.42578125" customWidth="1"/>
    <col min="3" max="3" width="16.42578125" customWidth="1"/>
    <col min="5" max="5" width="10.28515625" bestFit="1" customWidth="1"/>
    <col min="7" max="7" width="19.5703125" customWidth="1"/>
    <col min="10" max="10" width="18.28515625" bestFit="1" customWidth="1"/>
  </cols>
  <sheetData>
    <row r="1" spans="1:13" ht="31.5" customHeight="1">
      <c r="A1" s="7" t="s">
        <v>2</v>
      </c>
      <c r="B1" s="7" t="s">
        <v>9</v>
      </c>
      <c r="C1" s="8" t="s">
        <v>0</v>
      </c>
      <c r="J1" s="3"/>
    </row>
    <row r="2" spans="1:13">
      <c r="A2" s="9">
        <f>0</f>
        <v>0</v>
      </c>
      <c r="B2" s="10">
        <f>A2/1000000</f>
        <v>0</v>
      </c>
      <c r="C2" s="11">
        <v>0</v>
      </c>
    </row>
    <row r="3" spans="1:13">
      <c r="A3" s="9">
        <f>20</f>
        <v>20</v>
      </c>
      <c r="B3" s="10">
        <f t="shared" ref="B3:B10" si="0">A3/1000000</f>
        <v>2.0000000000000002E-5</v>
      </c>
      <c r="C3" s="11">
        <v>0.04</v>
      </c>
      <c r="M3" s="1"/>
    </row>
    <row r="4" spans="1:13">
      <c r="A4" s="9">
        <f>40</f>
        <v>40</v>
      </c>
      <c r="B4" s="10">
        <f t="shared" si="0"/>
        <v>4.0000000000000003E-5</v>
      </c>
      <c r="C4" s="11">
        <v>0.08</v>
      </c>
      <c r="E4" s="6"/>
    </row>
    <row r="5" spans="1:13">
      <c r="A5" s="9">
        <f>60</f>
        <v>60</v>
      </c>
      <c r="B5" s="10">
        <f t="shared" si="0"/>
        <v>6.0000000000000002E-5</v>
      </c>
      <c r="C5" s="11">
        <v>0.16</v>
      </c>
    </row>
    <row r="6" spans="1:13">
      <c r="A6" s="9">
        <f>80</f>
        <v>80</v>
      </c>
      <c r="B6" s="10">
        <f t="shared" si="0"/>
        <v>8.0000000000000007E-5</v>
      </c>
      <c r="C6" s="11">
        <v>0.25</v>
      </c>
    </row>
    <row r="7" spans="1:13">
      <c r="A7" s="9">
        <f>140</f>
        <v>140</v>
      </c>
      <c r="B7" s="10">
        <f t="shared" si="0"/>
        <v>1.3999999999999999E-4</v>
      </c>
      <c r="C7" s="11">
        <v>0.33</v>
      </c>
    </row>
    <row r="8" spans="1:13">
      <c r="A8" s="9">
        <f>160</f>
        <v>160</v>
      </c>
      <c r="B8" s="10">
        <f t="shared" si="0"/>
        <v>1.6000000000000001E-4</v>
      </c>
      <c r="C8" s="11">
        <v>0.37</v>
      </c>
    </row>
    <row r="9" spans="1:13">
      <c r="A9" s="9">
        <f>180</f>
        <v>180</v>
      </c>
      <c r="B9" s="10">
        <f t="shared" si="0"/>
        <v>1.8000000000000001E-4</v>
      </c>
      <c r="C9" s="11">
        <v>0.36</v>
      </c>
    </row>
    <row r="10" spans="1:13">
      <c r="A10" s="9">
        <f>200</f>
        <v>200</v>
      </c>
      <c r="B10" s="10">
        <f t="shared" si="0"/>
        <v>2.0000000000000001E-4</v>
      </c>
      <c r="C10" s="11">
        <v>0.39</v>
      </c>
    </row>
    <row r="11" spans="1:13">
      <c r="J11" s="1"/>
    </row>
    <row r="12" spans="1:13">
      <c r="A12" s="12" t="s">
        <v>3</v>
      </c>
      <c r="B12" s="10">
        <f>((C12-0.0018)/3100)</f>
        <v>9.6193548387096765E-5</v>
      </c>
      <c r="C12" s="13">
        <v>0.3</v>
      </c>
      <c r="J12" s="2"/>
    </row>
    <row r="13" spans="1:13">
      <c r="E13" s="5"/>
    </row>
    <row r="18" spans="10:12">
      <c r="J18" s="1"/>
      <c r="K18" s="20"/>
      <c r="L18" s="20"/>
    </row>
    <row r="19" spans="10:12">
      <c r="J19" s="4"/>
      <c r="K19" s="4"/>
      <c r="L19" s="4"/>
    </row>
  </sheetData>
  <mergeCells count="1">
    <mergeCell ref="K18:L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3CB91-D319-479B-95AB-F11370AAB8A2}">
  <dimension ref="B2:S21"/>
  <sheetViews>
    <sheetView tabSelected="1" workbookViewId="0">
      <selection activeCell="B2" sqref="B2:S21"/>
    </sheetView>
  </sheetViews>
  <sheetFormatPr defaultRowHeight="15"/>
  <sheetData>
    <row r="2" spans="2:19">
      <c r="B2" s="21" t="s">
        <v>5</v>
      </c>
      <c r="C2" s="21"/>
      <c r="D2" s="21"/>
      <c r="E2" s="21"/>
      <c r="F2" s="21"/>
      <c r="G2" s="21"/>
      <c r="H2" s="21"/>
      <c r="I2" s="21"/>
      <c r="J2" s="21"/>
      <c r="K2" s="21"/>
      <c r="L2" s="21"/>
      <c r="M2" s="21"/>
      <c r="N2" s="21"/>
      <c r="O2" s="21"/>
      <c r="P2" s="21"/>
      <c r="Q2" s="21"/>
      <c r="R2" s="21"/>
      <c r="S2" s="21"/>
    </row>
    <row r="3" spans="2:19">
      <c r="B3" s="21"/>
      <c r="C3" s="21"/>
      <c r="D3" s="21"/>
      <c r="E3" s="21"/>
      <c r="F3" s="21"/>
      <c r="G3" s="21"/>
      <c r="H3" s="21"/>
      <c r="I3" s="21"/>
      <c r="J3" s="21"/>
      <c r="K3" s="21"/>
      <c r="L3" s="21"/>
      <c r="M3" s="21"/>
      <c r="N3" s="21"/>
      <c r="O3" s="21"/>
      <c r="P3" s="21"/>
      <c r="Q3" s="21"/>
      <c r="R3" s="21"/>
      <c r="S3" s="21"/>
    </row>
    <row r="4" spans="2:19">
      <c r="B4" s="21"/>
      <c r="C4" s="21"/>
      <c r="D4" s="21"/>
      <c r="E4" s="21"/>
      <c r="F4" s="21"/>
      <c r="G4" s="21"/>
      <c r="H4" s="21"/>
      <c r="I4" s="21"/>
      <c r="J4" s="21"/>
      <c r="K4" s="21"/>
      <c r="L4" s="21"/>
      <c r="M4" s="21"/>
      <c r="N4" s="21"/>
      <c r="O4" s="21"/>
      <c r="P4" s="21"/>
      <c r="Q4" s="21"/>
      <c r="R4" s="21"/>
      <c r="S4" s="21"/>
    </row>
    <row r="5" spans="2:19">
      <c r="B5" s="21"/>
      <c r="C5" s="21"/>
      <c r="D5" s="21"/>
      <c r="E5" s="21"/>
      <c r="F5" s="21"/>
      <c r="G5" s="21"/>
      <c r="H5" s="21"/>
      <c r="I5" s="21"/>
      <c r="J5" s="21"/>
      <c r="K5" s="21"/>
      <c r="L5" s="21"/>
      <c r="M5" s="21"/>
      <c r="N5" s="21"/>
      <c r="O5" s="21"/>
      <c r="P5" s="21"/>
      <c r="Q5" s="21"/>
      <c r="R5" s="21"/>
      <c r="S5" s="21"/>
    </row>
    <row r="6" spans="2:19">
      <c r="B6" s="21"/>
      <c r="C6" s="21"/>
      <c r="D6" s="21"/>
      <c r="E6" s="21"/>
      <c r="F6" s="21"/>
      <c r="G6" s="21"/>
      <c r="H6" s="21"/>
      <c r="I6" s="21"/>
      <c r="J6" s="21"/>
      <c r="K6" s="21"/>
      <c r="L6" s="21"/>
      <c r="M6" s="21"/>
      <c r="N6" s="21"/>
      <c r="O6" s="21"/>
      <c r="P6" s="21"/>
      <c r="Q6" s="21"/>
      <c r="R6" s="21"/>
      <c r="S6" s="21"/>
    </row>
    <row r="7" spans="2:19">
      <c r="B7" s="21"/>
      <c r="C7" s="21"/>
      <c r="D7" s="21"/>
      <c r="E7" s="21"/>
      <c r="F7" s="21"/>
      <c r="G7" s="21"/>
      <c r="H7" s="21"/>
      <c r="I7" s="21"/>
      <c r="J7" s="21"/>
      <c r="K7" s="21"/>
      <c r="L7" s="21"/>
      <c r="M7" s="21"/>
      <c r="N7" s="21"/>
      <c r="O7" s="21"/>
      <c r="P7" s="21"/>
      <c r="Q7" s="21"/>
      <c r="R7" s="21"/>
      <c r="S7" s="21"/>
    </row>
    <row r="8" spans="2:19">
      <c r="B8" s="21"/>
      <c r="C8" s="21"/>
      <c r="D8" s="21"/>
      <c r="E8" s="21"/>
      <c r="F8" s="21"/>
      <c r="G8" s="21"/>
      <c r="H8" s="21"/>
      <c r="I8" s="21"/>
      <c r="J8" s="21"/>
      <c r="K8" s="21"/>
      <c r="L8" s="21"/>
      <c r="M8" s="21"/>
      <c r="N8" s="21"/>
      <c r="O8" s="21"/>
      <c r="P8" s="21"/>
      <c r="Q8" s="21"/>
      <c r="R8" s="21"/>
      <c r="S8" s="21"/>
    </row>
    <row r="9" spans="2:19">
      <c r="B9" s="21"/>
      <c r="C9" s="21"/>
      <c r="D9" s="21"/>
      <c r="E9" s="21"/>
      <c r="F9" s="21"/>
      <c r="G9" s="21"/>
      <c r="H9" s="21"/>
      <c r="I9" s="21"/>
      <c r="J9" s="21"/>
      <c r="K9" s="21"/>
      <c r="L9" s="21"/>
      <c r="M9" s="21"/>
      <c r="N9" s="21"/>
      <c r="O9" s="21"/>
      <c r="P9" s="21"/>
      <c r="Q9" s="21"/>
      <c r="R9" s="21"/>
      <c r="S9" s="21"/>
    </row>
    <row r="10" spans="2:19">
      <c r="B10" s="21"/>
      <c r="C10" s="21"/>
      <c r="D10" s="21"/>
      <c r="E10" s="21"/>
      <c r="F10" s="21"/>
      <c r="G10" s="21"/>
      <c r="H10" s="21"/>
      <c r="I10" s="21"/>
      <c r="J10" s="21"/>
      <c r="K10" s="21"/>
      <c r="L10" s="21"/>
      <c r="M10" s="21"/>
      <c r="N10" s="21"/>
      <c r="O10" s="21"/>
      <c r="P10" s="21"/>
      <c r="Q10" s="21"/>
      <c r="R10" s="21"/>
      <c r="S10" s="21"/>
    </row>
    <row r="11" spans="2:19">
      <c r="B11" s="21"/>
      <c r="C11" s="21"/>
      <c r="D11" s="21"/>
      <c r="E11" s="21"/>
      <c r="F11" s="21"/>
      <c r="G11" s="21"/>
      <c r="H11" s="21"/>
      <c r="I11" s="21"/>
      <c r="J11" s="21"/>
      <c r="K11" s="21"/>
      <c r="L11" s="21"/>
      <c r="M11" s="21"/>
      <c r="N11" s="21"/>
      <c r="O11" s="21"/>
      <c r="P11" s="21"/>
      <c r="Q11" s="21"/>
      <c r="R11" s="21"/>
      <c r="S11" s="21"/>
    </row>
    <row r="12" spans="2:19">
      <c r="B12" s="21"/>
      <c r="C12" s="21"/>
      <c r="D12" s="21"/>
      <c r="E12" s="21"/>
      <c r="F12" s="21"/>
      <c r="G12" s="21"/>
      <c r="H12" s="21"/>
      <c r="I12" s="21"/>
      <c r="J12" s="21"/>
      <c r="K12" s="21"/>
      <c r="L12" s="21"/>
      <c r="M12" s="21"/>
      <c r="N12" s="21"/>
      <c r="O12" s="21"/>
      <c r="P12" s="21"/>
      <c r="Q12" s="21"/>
      <c r="R12" s="21"/>
      <c r="S12" s="21"/>
    </row>
    <row r="13" spans="2:19">
      <c r="B13" s="21"/>
      <c r="C13" s="21"/>
      <c r="D13" s="21"/>
      <c r="E13" s="21"/>
      <c r="F13" s="21"/>
      <c r="G13" s="21"/>
      <c r="H13" s="21"/>
      <c r="I13" s="21"/>
      <c r="J13" s="21"/>
      <c r="K13" s="21"/>
      <c r="L13" s="21"/>
      <c r="M13" s="21"/>
      <c r="N13" s="21"/>
      <c r="O13" s="21"/>
      <c r="P13" s="21"/>
      <c r="Q13" s="21"/>
      <c r="R13" s="21"/>
      <c r="S13" s="21"/>
    </row>
    <row r="14" spans="2:19">
      <c r="B14" s="21"/>
      <c r="C14" s="21"/>
      <c r="D14" s="21"/>
      <c r="E14" s="21"/>
      <c r="F14" s="21"/>
      <c r="G14" s="21"/>
      <c r="H14" s="21"/>
      <c r="I14" s="21"/>
      <c r="J14" s="21"/>
      <c r="K14" s="21"/>
      <c r="L14" s="21"/>
      <c r="M14" s="21"/>
      <c r="N14" s="21"/>
      <c r="O14" s="21"/>
      <c r="P14" s="21"/>
      <c r="Q14" s="21"/>
      <c r="R14" s="21"/>
      <c r="S14" s="21"/>
    </row>
    <row r="15" spans="2:19">
      <c r="B15" s="21"/>
      <c r="C15" s="21"/>
      <c r="D15" s="21"/>
      <c r="E15" s="21"/>
      <c r="F15" s="21"/>
      <c r="G15" s="21"/>
      <c r="H15" s="21"/>
      <c r="I15" s="21"/>
      <c r="J15" s="21"/>
      <c r="K15" s="21"/>
      <c r="L15" s="21"/>
      <c r="M15" s="21"/>
      <c r="N15" s="21"/>
      <c r="O15" s="21"/>
      <c r="P15" s="21"/>
      <c r="Q15" s="21"/>
      <c r="R15" s="21"/>
      <c r="S15" s="21"/>
    </row>
    <row r="16" spans="2:19">
      <c r="B16" s="21"/>
      <c r="C16" s="21"/>
      <c r="D16" s="21"/>
      <c r="E16" s="21"/>
      <c r="F16" s="21"/>
      <c r="G16" s="21"/>
      <c r="H16" s="21"/>
      <c r="I16" s="21"/>
      <c r="J16" s="21"/>
      <c r="K16" s="21"/>
      <c r="L16" s="21"/>
      <c r="M16" s="21"/>
      <c r="N16" s="21"/>
      <c r="O16" s="21"/>
      <c r="P16" s="21"/>
      <c r="Q16" s="21"/>
      <c r="R16" s="21"/>
      <c r="S16" s="21"/>
    </row>
    <row r="17" spans="2:19">
      <c r="B17" s="21"/>
      <c r="C17" s="21"/>
      <c r="D17" s="21"/>
      <c r="E17" s="21"/>
      <c r="F17" s="21"/>
      <c r="G17" s="21"/>
      <c r="H17" s="21"/>
      <c r="I17" s="21"/>
      <c r="J17" s="21"/>
      <c r="K17" s="21"/>
      <c r="L17" s="21"/>
      <c r="M17" s="21"/>
      <c r="N17" s="21"/>
      <c r="O17" s="21"/>
      <c r="P17" s="21"/>
      <c r="Q17" s="21"/>
      <c r="R17" s="21"/>
      <c r="S17" s="21"/>
    </row>
    <row r="18" spans="2:19">
      <c r="B18" s="21"/>
      <c r="C18" s="21"/>
      <c r="D18" s="21"/>
      <c r="E18" s="21"/>
      <c r="F18" s="21"/>
      <c r="G18" s="21"/>
      <c r="H18" s="21"/>
      <c r="I18" s="21"/>
      <c r="J18" s="21"/>
      <c r="K18" s="21"/>
      <c r="L18" s="21"/>
      <c r="M18" s="21"/>
      <c r="N18" s="21"/>
      <c r="O18" s="21"/>
      <c r="P18" s="21"/>
      <c r="Q18" s="21"/>
      <c r="R18" s="21"/>
      <c r="S18" s="21"/>
    </row>
    <row r="19" spans="2:19">
      <c r="B19" s="21"/>
      <c r="C19" s="21"/>
      <c r="D19" s="21"/>
      <c r="E19" s="21"/>
      <c r="F19" s="21"/>
      <c r="G19" s="21"/>
      <c r="H19" s="21"/>
      <c r="I19" s="21"/>
      <c r="J19" s="21"/>
      <c r="K19" s="21"/>
      <c r="L19" s="21"/>
      <c r="M19" s="21"/>
      <c r="N19" s="21"/>
      <c r="O19" s="21"/>
      <c r="P19" s="21"/>
      <c r="Q19" s="21"/>
      <c r="R19" s="21"/>
      <c r="S19" s="21"/>
    </row>
    <row r="20" spans="2:19">
      <c r="B20" s="21"/>
      <c r="C20" s="21"/>
      <c r="D20" s="21"/>
      <c r="E20" s="21"/>
      <c r="F20" s="21"/>
      <c r="G20" s="21"/>
      <c r="H20" s="21"/>
      <c r="I20" s="21"/>
      <c r="J20" s="21"/>
      <c r="K20" s="21"/>
      <c r="L20" s="21"/>
      <c r="M20" s="21"/>
      <c r="N20" s="21"/>
      <c r="O20" s="21"/>
      <c r="P20" s="21"/>
      <c r="Q20" s="21"/>
      <c r="R20" s="21"/>
      <c r="S20" s="21"/>
    </row>
    <row r="21" spans="2:19">
      <c r="B21" s="21"/>
      <c r="C21" s="21"/>
      <c r="D21" s="21"/>
      <c r="E21" s="21"/>
      <c r="F21" s="21"/>
      <c r="G21" s="21"/>
      <c r="H21" s="21"/>
      <c r="I21" s="21"/>
      <c r="J21" s="21"/>
      <c r="K21" s="21"/>
      <c r="L21" s="21"/>
      <c r="M21" s="21"/>
      <c r="N21" s="21"/>
      <c r="O21" s="21"/>
      <c r="P21" s="21"/>
      <c r="Q21" s="21"/>
      <c r="R21" s="21"/>
      <c r="S21" s="21"/>
    </row>
  </sheetData>
  <mergeCells count="1">
    <mergeCell ref="B2:S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T1</vt:lpstr>
      <vt:lpstr>T2</vt:lpstr>
      <vt:lpstr>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Moura de Almeida</dc:creator>
  <cp:lastModifiedBy>Lucas Moura de Almeida</cp:lastModifiedBy>
  <dcterms:created xsi:type="dcterms:W3CDTF">2019-10-15T02:18:33Z</dcterms:created>
  <dcterms:modified xsi:type="dcterms:W3CDTF">2019-11-27T00:54:47Z</dcterms:modified>
</cp:coreProperties>
</file>