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Moura\Documents\Física do Contínuo\"/>
    </mc:Choice>
  </mc:AlternateContent>
  <xr:revisionPtr revIDLastSave="0" documentId="13_ncr:1_{24CB8977-53F1-4CC8-BF10-014876910501}" xr6:coauthVersionLast="45" xr6:coauthVersionMax="45" xr10:uidLastSave="{00000000-0000-0000-0000-000000000000}"/>
  <bookViews>
    <workbookView xWindow="-120" yWindow="-120" windowWidth="20730" windowHeight="11160" xr2:uid="{11ED2ED4-626F-4911-B224-2113CE5029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1" l="1"/>
  <c r="I12" i="1"/>
  <c r="D21" i="1"/>
  <c r="D10" i="1"/>
  <c r="S24" i="1"/>
  <c r="S23" i="1"/>
  <c r="O5" i="1"/>
  <c r="D20" i="1"/>
  <c r="O4" i="1" l="1"/>
  <c r="O6" i="1" l="1"/>
  <c r="L40" i="1" l="1"/>
  <c r="D11" i="1" l="1"/>
  <c r="L41" i="1"/>
  <c r="K37" i="1"/>
  <c r="G38" i="1" l="1"/>
  <c r="H41" i="1"/>
  <c r="K35" i="1"/>
  <c r="K34" i="1"/>
  <c r="I38" i="1"/>
  <c r="I35" i="1"/>
  <c r="G35" i="1"/>
  <c r="H40" i="1" l="1"/>
  <c r="D4" i="1"/>
  <c r="D3" i="1"/>
  <c r="D6" i="1" s="1"/>
</calcChain>
</file>

<file path=xl/sharedStrings.xml><?xml version="1.0" encoding="utf-8"?>
<sst xmlns="http://schemas.openxmlformats.org/spreadsheetml/2006/main" count="49" uniqueCount="43">
  <si>
    <t>Hidrostática:  Empuxo e Princípio de Arquimedes</t>
  </si>
  <si>
    <t>Desconto (N)</t>
  </si>
  <si>
    <t>Conjunto (N)</t>
  </si>
  <si>
    <t>Conjunto + H2O (N)</t>
  </si>
  <si>
    <t>Massa Cilindro (g)</t>
  </si>
  <si>
    <t>Parte 1 - Verificação P.A</t>
  </si>
  <si>
    <t>Diâmetro do Cilindro (m)</t>
  </si>
  <si>
    <t>Altura Total (m)</t>
  </si>
  <si>
    <r>
      <t>Volume  Cilindro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</si>
  <si>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P.A - Todo corpo imerso em um fluido sofre ação de uma força (empuxo) verticalmente para cima, cuja intensidade é igual ao peso do fluido deslocado pelo corpo.</t>
  </si>
  <si>
    <t>Empuxo</t>
  </si>
  <si>
    <t>Densidade do Liquido</t>
  </si>
  <si>
    <t>Peso do Fluido Deslocado</t>
  </si>
  <si>
    <t>h (m)</t>
  </si>
  <si>
    <t>Pap (N)</t>
  </si>
  <si>
    <t>Portanto com os dados obtidos temos a comprovação do Princípio de Arquimedes</t>
  </si>
  <si>
    <r>
      <t>Pap = -</t>
    </r>
    <r>
      <rPr>
        <sz val="11"/>
        <color rgb="FFFF0000"/>
        <rFont val="Symbol"/>
        <family val="1"/>
        <charset val="2"/>
      </rPr>
      <t>m*</t>
    </r>
    <r>
      <rPr>
        <sz val="11"/>
        <color rgb="FFFF0000"/>
        <rFont val="Calibri Light"/>
        <family val="2"/>
        <scheme val="major"/>
      </rPr>
      <t>Area*h*g+P</t>
    </r>
    <r>
      <rPr>
        <sz val="11"/>
        <color rgb="FFFF0000"/>
        <rFont val="Calibri"/>
        <family val="2"/>
        <scheme val="minor"/>
      </rPr>
      <t xml:space="preserve"> - Portanto temos que o coeficiente angular é </t>
    </r>
    <r>
      <rPr>
        <sz val="11"/>
        <color rgb="FFFF0000"/>
        <rFont val="Symbol"/>
        <family val="1"/>
        <charset val="2"/>
      </rPr>
      <t>m*</t>
    </r>
    <r>
      <rPr>
        <sz val="11"/>
        <color rgb="FFFF0000"/>
        <rFont val="Calibri"/>
        <family val="2"/>
        <scheme val="minor"/>
      </rPr>
      <t>Area*g - Sabendo o  módulo da Area e da gravidade podemos calcular a densidade</t>
    </r>
  </si>
  <si>
    <t>Gráfico</t>
  </si>
  <si>
    <t>Parte 3 - Densidade via Gráfico</t>
  </si>
  <si>
    <t>Parte 2 - Densidade</t>
  </si>
  <si>
    <t>Análise dos dados - reta media/ incerteza</t>
  </si>
  <si>
    <t>coef a</t>
  </si>
  <si>
    <t>coef b</t>
  </si>
  <si>
    <t xml:space="preserve">coef a </t>
  </si>
  <si>
    <t>a</t>
  </si>
  <si>
    <t>b</t>
  </si>
  <si>
    <t>inc a</t>
  </si>
  <si>
    <t>inc b</t>
  </si>
  <si>
    <t>Calculo - Reta média c/  incertezas - Inserir no relatorio</t>
  </si>
  <si>
    <t>Reta Máxima</t>
  </si>
  <si>
    <t>x1</t>
  </si>
  <si>
    <t>y1</t>
  </si>
  <si>
    <t>x2</t>
  </si>
  <si>
    <t>y2</t>
  </si>
  <si>
    <t>Reta Mínima</t>
  </si>
  <si>
    <t>Reta Média</t>
  </si>
  <si>
    <t>Quantidade de dados</t>
  </si>
  <si>
    <t>Incerteza Ab</t>
  </si>
  <si>
    <t>Incerteza Volume</t>
  </si>
  <si>
    <t>Incerteza do Diametro</t>
  </si>
  <si>
    <t xml:space="preserve">&lt;- Inserir valor </t>
  </si>
  <si>
    <t>Área</t>
  </si>
  <si>
    <t>Densidade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</si>
</sst>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Symbol"/>
      <family val="1"/>
      <charset val="2"/>
    </font>
    <font>
      <sz val="11"/>
      <color rgb="FFFF0000"/>
      <name val="Calibri Light"/>
      <family val="2"/>
      <scheme val="maj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Pap vs 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Sheet1!$K$11:$K$18</c:f>
              <c:numCache>
                <c:formatCode>0.000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1.2E-2</c:v>
                </c:pt>
                <c:pt idx="3">
                  <c:v>2.1999999999999999E-2</c:v>
                </c:pt>
                <c:pt idx="4">
                  <c:v>3.2000000000000001E-2</c:v>
                </c:pt>
                <c:pt idx="5">
                  <c:v>4.2000000000000003E-2</c:v>
                </c:pt>
                <c:pt idx="6">
                  <c:v>5.1999999999999998E-2</c:v>
                </c:pt>
                <c:pt idx="7">
                  <c:v>6.2E-2</c:v>
                </c:pt>
              </c:numCache>
            </c:numRef>
          </c:xVal>
          <c:yVal>
            <c:numRef>
              <c:f>Sheet1!$M$11:$M$18</c:f>
              <c:numCache>
                <c:formatCode>0.000</c:formatCode>
                <c:ptCount val="8"/>
                <c:pt idx="0">
                  <c:v>0.84</c:v>
                </c:pt>
                <c:pt idx="1">
                  <c:v>0.8</c:v>
                </c:pt>
                <c:pt idx="2">
                  <c:v>0.73</c:v>
                </c:pt>
                <c:pt idx="3">
                  <c:v>0.64</c:v>
                </c:pt>
                <c:pt idx="4">
                  <c:v>0.61</c:v>
                </c:pt>
                <c:pt idx="5">
                  <c:v>0.53</c:v>
                </c:pt>
                <c:pt idx="6">
                  <c:v>0.5</c:v>
                </c:pt>
                <c:pt idx="7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62-46EB-941E-331E6DA48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181599"/>
        <c:axId val="1500990095"/>
      </c:scatterChart>
      <c:valAx>
        <c:axId val="19691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90095"/>
        <c:crosses val="autoZero"/>
        <c:crossBetween val="midCat"/>
      </c:valAx>
      <c:valAx>
        <c:axId val="15009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18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9</xdr:row>
      <xdr:rowOff>100012</xdr:rowOff>
    </xdr:from>
    <xdr:to>
      <xdr:col>20</xdr:col>
      <xdr:colOff>57150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9D688-4CBE-4DF3-B8CD-FC53B2791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8A76-3402-442C-89C1-668BC20C04B7}">
  <dimension ref="A1:T41"/>
  <sheetViews>
    <sheetView tabSelected="1" zoomScaleNormal="100" workbookViewId="0">
      <selection activeCell="N31" sqref="N31"/>
    </sheetView>
  </sheetViews>
  <sheetFormatPr defaultColWidth="8.85546875" defaultRowHeight="15" x14ac:dyDescent="0.25"/>
  <cols>
    <col min="2" max="2" width="11.140625" customWidth="1"/>
    <col min="4" max="4" width="12" bestFit="1" customWidth="1"/>
  </cols>
  <sheetData>
    <row r="1" spans="1:20" ht="19.5" thickBot="1" x14ac:dyDescent="0.35">
      <c r="D1" s="8" t="s">
        <v>0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0"/>
    </row>
    <row r="3" spans="1:20" x14ac:dyDescent="0.25">
      <c r="A3" s="11" t="s">
        <v>6</v>
      </c>
      <c r="B3" s="11"/>
      <c r="C3" s="11"/>
      <c r="D3" s="2">
        <f>28.3/1000</f>
        <v>2.8300000000000002E-2</v>
      </c>
      <c r="F3" s="11" t="s">
        <v>1</v>
      </c>
      <c r="G3" s="11"/>
      <c r="H3" s="11"/>
      <c r="I3" s="2">
        <v>0.2</v>
      </c>
    </row>
    <row r="4" spans="1:20" x14ac:dyDescent="0.25">
      <c r="A4" s="12" t="s">
        <v>7</v>
      </c>
      <c r="B4" s="12"/>
      <c r="C4" s="12"/>
      <c r="D4" s="3">
        <f>7.2/100</f>
        <v>7.2000000000000008E-2</v>
      </c>
      <c r="K4" s="11" t="s">
        <v>39</v>
      </c>
      <c r="L4" s="11"/>
      <c r="M4" s="11"/>
      <c r="N4" s="11"/>
      <c r="O4" s="11">
        <f>0.025/1000</f>
        <v>2.5000000000000001E-5</v>
      </c>
      <c r="P4" s="11"/>
      <c r="Q4" s="22" t="s">
        <v>40</v>
      </c>
      <c r="R4" s="23"/>
    </row>
    <row r="5" spans="1:20" x14ac:dyDescent="0.25">
      <c r="K5" s="11" t="s">
        <v>37</v>
      </c>
      <c r="L5" s="11"/>
      <c r="M5" s="11"/>
      <c r="N5" s="11"/>
      <c r="O5" s="11">
        <f>(PI()*D3/2)*O4</f>
        <v>1.1113384012073896E-6</v>
      </c>
      <c r="P5" s="11"/>
    </row>
    <row r="6" spans="1:20" ht="17.25" x14ac:dyDescent="0.25">
      <c r="A6" s="11" t="s">
        <v>8</v>
      </c>
      <c r="B6" s="11"/>
      <c r="C6" s="11"/>
      <c r="D6" s="1">
        <f>PI()*D3*D3*D4/4</f>
        <v>4.5289262526003547E-5</v>
      </c>
      <c r="K6" s="11" t="s">
        <v>38</v>
      </c>
      <c r="L6" s="11"/>
      <c r="M6" s="11"/>
      <c r="N6" s="11"/>
      <c r="O6" s="11">
        <f>D6*(SQRT((O4/D3)^2+(0.0005/(2*D4))^2))</f>
        <v>1.6226396974552936E-7</v>
      </c>
      <c r="P6" s="11"/>
    </row>
    <row r="9" spans="1:20" x14ac:dyDescent="0.25">
      <c r="A9" s="13" t="s">
        <v>5</v>
      </c>
      <c r="B9" s="13"/>
      <c r="C9" s="13"/>
      <c r="D9" s="13"/>
      <c r="F9" s="7" t="s">
        <v>19</v>
      </c>
      <c r="G9" s="7"/>
      <c r="H9" s="7"/>
      <c r="I9" s="7"/>
      <c r="K9" s="7" t="s">
        <v>18</v>
      </c>
      <c r="L9" s="7"/>
      <c r="M9" s="7"/>
      <c r="N9" s="7"/>
      <c r="P9" s="7" t="s">
        <v>17</v>
      </c>
      <c r="Q9" s="7"/>
      <c r="R9" s="7"/>
      <c r="S9" s="7"/>
      <c r="T9" s="7"/>
    </row>
    <row r="10" spans="1:20" x14ac:dyDescent="0.25">
      <c r="A10" s="11" t="s">
        <v>2</v>
      </c>
      <c r="B10" s="11"/>
      <c r="C10" s="11"/>
      <c r="D10" s="2">
        <f>1.15-I3</f>
        <v>0.95</v>
      </c>
      <c r="F10" s="11" t="s">
        <v>4</v>
      </c>
      <c r="G10" s="11"/>
      <c r="H10" s="11"/>
      <c r="I10" s="2">
        <v>63</v>
      </c>
      <c r="K10" s="11" t="s">
        <v>13</v>
      </c>
      <c r="L10" s="11"/>
      <c r="M10" s="11" t="s">
        <v>14</v>
      </c>
      <c r="N10" s="11"/>
    </row>
    <row r="11" spans="1:20" x14ac:dyDescent="0.25">
      <c r="A11" s="11" t="s">
        <v>3</v>
      </c>
      <c r="B11" s="11"/>
      <c r="C11" s="11"/>
      <c r="D11" s="2">
        <f>0.665-I3</f>
        <v>0.46500000000000002</v>
      </c>
      <c r="K11" s="14">
        <v>0</v>
      </c>
      <c r="L11" s="15"/>
      <c r="M11" s="14">
        <v>0.84</v>
      </c>
      <c r="N11" s="15"/>
    </row>
    <row r="12" spans="1:20" x14ac:dyDescent="0.25">
      <c r="F12" s="11" t="s">
        <v>10</v>
      </c>
      <c r="G12" s="11"/>
      <c r="H12" s="11"/>
      <c r="I12" s="2">
        <f>D10-D11</f>
        <v>0.48499999999999993</v>
      </c>
      <c r="K12" s="14">
        <v>2E-3</v>
      </c>
      <c r="L12" s="15"/>
      <c r="M12" s="14">
        <v>0.8</v>
      </c>
      <c r="N12" s="15"/>
    </row>
    <row r="13" spans="1:20" x14ac:dyDescent="0.25">
      <c r="A13" s="17" t="s">
        <v>9</v>
      </c>
      <c r="B13" s="17"/>
      <c r="C13" s="17"/>
      <c r="D13" s="17"/>
      <c r="F13" s="12" t="s">
        <v>11</v>
      </c>
      <c r="G13" s="12"/>
      <c r="H13" s="12"/>
      <c r="I13" s="2">
        <f>(I12)/(D6*9.8)</f>
        <v>1092.7489907779352</v>
      </c>
      <c r="K13" s="14">
        <v>1.2E-2</v>
      </c>
      <c r="L13" s="15"/>
      <c r="M13" s="14">
        <v>0.73</v>
      </c>
      <c r="N13" s="15"/>
    </row>
    <row r="14" spans="1:20" x14ac:dyDescent="0.25">
      <c r="A14" s="17"/>
      <c r="B14" s="17"/>
      <c r="C14" s="17"/>
      <c r="D14" s="17"/>
      <c r="K14" s="14">
        <v>2.1999999999999999E-2</v>
      </c>
      <c r="L14" s="15"/>
      <c r="M14" s="14">
        <v>0.64</v>
      </c>
      <c r="N14" s="15"/>
    </row>
    <row r="15" spans="1:20" x14ac:dyDescent="0.25">
      <c r="A15" s="17"/>
      <c r="B15" s="17"/>
      <c r="C15" s="17"/>
      <c r="D15" s="17"/>
      <c r="K15" s="14">
        <v>3.2000000000000001E-2</v>
      </c>
      <c r="L15" s="15"/>
      <c r="M15" s="14">
        <v>0.61</v>
      </c>
      <c r="N15" s="15"/>
    </row>
    <row r="16" spans="1:20" x14ac:dyDescent="0.25">
      <c r="A16" s="17"/>
      <c r="B16" s="17"/>
      <c r="C16" s="17"/>
      <c r="D16" s="17"/>
      <c r="K16" s="14">
        <v>4.2000000000000003E-2</v>
      </c>
      <c r="L16" s="15"/>
      <c r="M16" s="14">
        <v>0.53</v>
      </c>
      <c r="N16" s="15"/>
    </row>
    <row r="17" spans="1:19" x14ac:dyDescent="0.25">
      <c r="A17" s="17"/>
      <c r="B17" s="17"/>
      <c r="C17" s="17"/>
      <c r="D17" s="17"/>
      <c r="K17" s="14">
        <v>5.1999999999999998E-2</v>
      </c>
      <c r="L17" s="15"/>
      <c r="M17" s="14">
        <v>0.5</v>
      </c>
      <c r="N17" s="15"/>
    </row>
    <row r="18" spans="1:19" x14ac:dyDescent="0.25">
      <c r="A18" s="17"/>
      <c r="B18" s="17"/>
      <c r="C18" s="17"/>
      <c r="D18" s="17"/>
      <c r="K18" s="14">
        <v>6.2E-2</v>
      </c>
      <c r="L18" s="15"/>
      <c r="M18" s="14">
        <v>0.42</v>
      </c>
      <c r="N18" s="15"/>
    </row>
    <row r="20" spans="1:19" x14ac:dyDescent="0.25">
      <c r="A20" s="18" t="s">
        <v>10</v>
      </c>
      <c r="B20" s="18"/>
      <c r="C20" s="18"/>
      <c r="D20" s="4">
        <f>I12</f>
        <v>0.48499999999999993</v>
      </c>
      <c r="K20" s="16" t="s">
        <v>16</v>
      </c>
      <c r="L20" s="16"/>
      <c r="M20" s="16"/>
      <c r="N20" s="16"/>
    </row>
    <row r="21" spans="1:19" x14ac:dyDescent="0.25">
      <c r="A21" s="11" t="s">
        <v>12</v>
      </c>
      <c r="B21" s="11"/>
      <c r="C21" s="11"/>
      <c r="D21" s="2">
        <f>(I13*D6)*9.8</f>
        <v>0.48499999999999993</v>
      </c>
      <c r="K21" s="16"/>
      <c r="L21" s="16"/>
      <c r="M21" s="16"/>
      <c r="N21" s="16"/>
    </row>
    <row r="22" spans="1:19" x14ac:dyDescent="0.25">
      <c r="K22" s="16"/>
      <c r="L22" s="16"/>
      <c r="M22" s="16"/>
      <c r="N22" s="16"/>
    </row>
    <row r="23" spans="1:19" x14ac:dyDescent="0.25">
      <c r="A23" s="16" t="s">
        <v>15</v>
      </c>
      <c r="B23" s="16"/>
      <c r="C23" s="16"/>
      <c r="D23" s="16"/>
      <c r="K23" s="16"/>
      <c r="L23" s="16"/>
      <c r="M23" s="16"/>
      <c r="N23" s="16"/>
      <c r="P23" s="11" t="s">
        <v>41</v>
      </c>
      <c r="Q23" s="11"/>
      <c r="R23" s="11"/>
      <c r="S23" s="1">
        <f>PI()*D3*D3/4</f>
        <v>6.2901753508338249E-4</v>
      </c>
    </row>
    <row r="24" spans="1:19" x14ac:dyDescent="0.25">
      <c r="A24" s="16"/>
      <c r="B24" s="16"/>
      <c r="C24" s="16"/>
      <c r="D24" s="16"/>
      <c r="K24" s="16"/>
      <c r="L24" s="16"/>
      <c r="M24" s="16"/>
      <c r="N24" s="16"/>
      <c r="P24" s="11" t="s">
        <v>42</v>
      </c>
      <c r="Q24" s="11"/>
      <c r="R24" s="11"/>
      <c r="S24" s="1">
        <f>7/(9.8*S23)</f>
        <v>1135.5577141279989</v>
      </c>
    </row>
    <row r="25" spans="1:19" x14ac:dyDescent="0.25">
      <c r="A25" s="16"/>
      <c r="B25" s="16"/>
      <c r="C25" s="16"/>
      <c r="D25" s="16"/>
      <c r="K25" s="16"/>
      <c r="L25" s="16"/>
      <c r="M25" s="16"/>
      <c r="N25" s="16"/>
    </row>
    <row r="26" spans="1:19" x14ac:dyDescent="0.25">
      <c r="A26" s="16"/>
      <c r="B26" s="16"/>
      <c r="C26" s="16"/>
      <c r="D26" s="16"/>
      <c r="K26" s="16"/>
      <c r="L26" s="16"/>
      <c r="M26" s="16"/>
      <c r="N26" s="16"/>
    </row>
    <row r="27" spans="1:19" x14ac:dyDescent="0.25">
      <c r="A27" s="16"/>
      <c r="B27" s="16"/>
      <c r="C27" s="16"/>
      <c r="D27" s="16"/>
    </row>
    <row r="28" spans="1:19" x14ac:dyDescent="0.25">
      <c r="A28" s="16"/>
      <c r="B28" s="16"/>
      <c r="C28" s="16"/>
      <c r="D28" s="16"/>
    </row>
    <row r="30" spans="1:19" x14ac:dyDescent="0.25">
      <c r="F30" s="7" t="s">
        <v>28</v>
      </c>
      <c r="G30" s="7"/>
      <c r="H30" s="7"/>
      <c r="I30" s="7"/>
      <c r="J30" s="7"/>
      <c r="K30" s="7"/>
      <c r="L30" s="7"/>
      <c r="M30" s="7"/>
    </row>
    <row r="31" spans="1:19" x14ac:dyDescent="0.25">
      <c r="F31" s="11" t="s">
        <v>36</v>
      </c>
      <c r="G31" s="11"/>
      <c r="H31" s="11"/>
      <c r="I31" s="11"/>
      <c r="J31" s="11"/>
      <c r="K31" s="11">
        <v>8</v>
      </c>
      <c r="L31" s="11"/>
      <c r="M31" s="11"/>
    </row>
    <row r="32" spans="1:19" x14ac:dyDescent="0.25">
      <c r="F32" s="11" t="s">
        <v>20</v>
      </c>
      <c r="G32" s="11"/>
      <c r="H32" s="11"/>
      <c r="I32" s="11"/>
      <c r="J32" s="11"/>
      <c r="K32" s="11"/>
      <c r="L32" s="11"/>
      <c r="M32" s="11"/>
    </row>
    <row r="33" spans="1:13" x14ac:dyDescent="0.25">
      <c r="F33" s="7" t="s">
        <v>29</v>
      </c>
      <c r="G33" s="7"/>
      <c r="H33" s="7"/>
      <c r="I33" s="7"/>
      <c r="J33" s="7"/>
      <c r="K33" s="7"/>
      <c r="L33" s="7"/>
      <c r="M33" s="7"/>
    </row>
    <row r="34" spans="1:13" x14ac:dyDescent="0.25">
      <c r="F34" s="5" t="s">
        <v>30</v>
      </c>
      <c r="G34" s="5">
        <v>0</v>
      </c>
      <c r="H34" s="5" t="s">
        <v>32</v>
      </c>
      <c r="I34" s="5">
        <v>6.2E-2</v>
      </c>
      <c r="J34" s="5" t="s">
        <v>21</v>
      </c>
      <c r="K34" s="11">
        <f>(I35-G35)/(I34-G34)</f>
        <v>-7.096774193548387</v>
      </c>
      <c r="L34" s="11"/>
      <c r="M34" s="11"/>
    </row>
    <row r="35" spans="1:13" x14ac:dyDescent="0.25">
      <c r="F35" s="5" t="s">
        <v>31</v>
      </c>
      <c r="G35" s="5">
        <f>0.84+0.01</f>
        <v>0.85</v>
      </c>
      <c r="H35" s="5" t="s">
        <v>33</v>
      </c>
      <c r="I35" s="5">
        <f>0.42-0.01</f>
        <v>0.41</v>
      </c>
      <c r="J35" s="5" t="s">
        <v>22</v>
      </c>
      <c r="K35" s="11">
        <f>0.85</f>
        <v>0.85</v>
      </c>
      <c r="L35" s="11"/>
      <c r="M35" s="11"/>
    </row>
    <row r="36" spans="1:13" x14ac:dyDescent="0.25">
      <c r="F36" s="7" t="s">
        <v>34</v>
      </c>
      <c r="G36" s="7"/>
      <c r="H36" s="7"/>
      <c r="I36" s="7"/>
      <c r="J36" s="7"/>
      <c r="K36" s="7"/>
      <c r="L36" s="7"/>
      <c r="M36" s="7"/>
    </row>
    <row r="37" spans="1:13" x14ac:dyDescent="0.25">
      <c r="F37" s="5" t="s">
        <v>30</v>
      </c>
      <c r="G37" s="5">
        <v>0</v>
      </c>
      <c r="H37" s="5" t="s">
        <v>32</v>
      </c>
      <c r="I37" s="5">
        <v>6.2E-2</v>
      </c>
      <c r="J37" s="5" t="s">
        <v>23</v>
      </c>
      <c r="K37" s="11">
        <f>(I38-G38)/(I37-G37)</f>
        <v>-6.4516129032258061</v>
      </c>
      <c r="L37" s="11"/>
      <c r="M37" s="11"/>
    </row>
    <row r="38" spans="1:13" x14ac:dyDescent="0.25">
      <c r="F38" s="5" t="s">
        <v>31</v>
      </c>
      <c r="G38" s="5">
        <f>0.84-0.01</f>
        <v>0.83</v>
      </c>
      <c r="H38" s="5" t="s">
        <v>33</v>
      </c>
      <c r="I38" s="5">
        <f>0.42+0.01</f>
        <v>0.43</v>
      </c>
      <c r="J38" s="5" t="s">
        <v>22</v>
      </c>
      <c r="K38" s="11">
        <v>0.83</v>
      </c>
      <c r="L38" s="11"/>
      <c r="M38" s="11"/>
    </row>
    <row r="39" spans="1:13" x14ac:dyDescent="0.25">
      <c r="F39" s="7" t="s">
        <v>35</v>
      </c>
      <c r="G39" s="7"/>
      <c r="H39" s="7"/>
      <c r="I39" s="7"/>
      <c r="J39" s="7"/>
      <c r="K39" s="7"/>
      <c r="L39" s="7"/>
      <c r="M39" s="7"/>
    </row>
    <row r="40" spans="1:13" x14ac:dyDescent="0.25">
      <c r="F40" s="19" t="s">
        <v>24</v>
      </c>
      <c r="G40" s="19"/>
      <c r="H40" s="20">
        <f>0.5*(K34+K37)</f>
        <v>-6.7741935483870961</v>
      </c>
      <c r="I40" s="20"/>
      <c r="J40" s="19" t="s">
        <v>26</v>
      </c>
      <c r="K40" s="19"/>
      <c r="L40" s="20">
        <f>(0.5/SQRT(8))*ABS((K34+K37))</f>
        <v>2.3950390975673379</v>
      </c>
      <c r="M40" s="20"/>
    </row>
    <row r="41" spans="1:13" x14ac:dyDescent="0.25">
      <c r="A41" s="6"/>
      <c r="B41" s="6"/>
      <c r="C41" s="6"/>
      <c r="F41" s="19" t="s">
        <v>25</v>
      </c>
      <c r="G41" s="19"/>
      <c r="H41" s="21">
        <f>0.5*(K35+K38)</f>
        <v>0.84</v>
      </c>
      <c r="I41" s="21"/>
      <c r="J41" s="19" t="s">
        <v>27</v>
      </c>
      <c r="K41" s="19"/>
      <c r="L41" s="21">
        <f>(0.5/SQRT(8))*ABS((K35+K38))</f>
        <v>0.29698484809834991</v>
      </c>
      <c r="M41" s="21"/>
    </row>
  </sheetData>
  <mergeCells count="65">
    <mergeCell ref="P23:R23"/>
    <mergeCell ref="P24:R24"/>
    <mergeCell ref="Q4:R4"/>
    <mergeCell ref="K5:N5"/>
    <mergeCell ref="K6:N6"/>
    <mergeCell ref="O5:P5"/>
    <mergeCell ref="O6:P6"/>
    <mergeCell ref="K4:N4"/>
    <mergeCell ref="O4:P4"/>
    <mergeCell ref="K38:M38"/>
    <mergeCell ref="F39:M39"/>
    <mergeCell ref="F40:G40"/>
    <mergeCell ref="F41:G41"/>
    <mergeCell ref="H40:I40"/>
    <mergeCell ref="H41:I41"/>
    <mergeCell ref="J40:K40"/>
    <mergeCell ref="J41:K41"/>
    <mergeCell ref="L40:M40"/>
    <mergeCell ref="L41:M41"/>
    <mergeCell ref="K34:M34"/>
    <mergeCell ref="K35:M35"/>
    <mergeCell ref="K37:M37"/>
    <mergeCell ref="F36:M36"/>
    <mergeCell ref="K31:M31"/>
    <mergeCell ref="F31:J31"/>
    <mergeCell ref="F32:M32"/>
    <mergeCell ref="F33:M33"/>
    <mergeCell ref="M18:N18"/>
    <mergeCell ref="A23:D28"/>
    <mergeCell ref="K20:N26"/>
    <mergeCell ref="K18:L18"/>
    <mergeCell ref="K16:L16"/>
    <mergeCell ref="K17:L17"/>
    <mergeCell ref="M16:N16"/>
    <mergeCell ref="M17:N17"/>
    <mergeCell ref="A13:D18"/>
    <mergeCell ref="F13:H13"/>
    <mergeCell ref="A21:C21"/>
    <mergeCell ref="A20:C20"/>
    <mergeCell ref="P9:T9"/>
    <mergeCell ref="K14:L14"/>
    <mergeCell ref="K15:L15"/>
    <mergeCell ref="M11:N11"/>
    <mergeCell ref="M12:N12"/>
    <mergeCell ref="M13:N13"/>
    <mergeCell ref="M14:N14"/>
    <mergeCell ref="M15:N15"/>
    <mergeCell ref="K12:L12"/>
    <mergeCell ref="K13:L13"/>
    <mergeCell ref="F30:M30"/>
    <mergeCell ref="D1:Q1"/>
    <mergeCell ref="A3:C3"/>
    <mergeCell ref="F3:H3"/>
    <mergeCell ref="A10:C10"/>
    <mergeCell ref="A11:C11"/>
    <mergeCell ref="A4:C4"/>
    <mergeCell ref="A9:D9"/>
    <mergeCell ref="F9:I9"/>
    <mergeCell ref="F10:H10"/>
    <mergeCell ref="K9:N9"/>
    <mergeCell ref="K10:L10"/>
    <mergeCell ref="M10:N10"/>
    <mergeCell ref="K11:L11"/>
    <mergeCell ref="A6:C6"/>
    <mergeCell ref="F12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Moura de Almeida</dc:creator>
  <cp:lastModifiedBy>Lucas Moura de Almeida</cp:lastModifiedBy>
  <dcterms:created xsi:type="dcterms:W3CDTF">2019-11-03T20:47:50Z</dcterms:created>
  <dcterms:modified xsi:type="dcterms:W3CDTF">2019-12-01T06:03:19Z</dcterms:modified>
</cp:coreProperties>
</file>