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Dados" sheetId="2" r:id="rId5"/>
    <sheet state="visible" name="Gráfico" sheetId="3" r:id="rId6"/>
  </sheets>
  <definedNames/>
  <calcPr/>
</workbook>
</file>

<file path=xl/sharedStrings.xml><?xml version="1.0" encoding="utf-8"?>
<sst xmlns="http://schemas.openxmlformats.org/spreadsheetml/2006/main" count="32" uniqueCount="23">
  <si>
    <t>Experimento 2 - Movimento Retilíneo Uniformemente Variado (MRUV)</t>
  </si>
  <si>
    <t>Tabela 1</t>
  </si>
  <si>
    <t>Medida</t>
  </si>
  <si>
    <t>m1 (g)</t>
  </si>
  <si>
    <t>m2 (g)</t>
  </si>
  <si>
    <t>Media</t>
  </si>
  <si>
    <t>Incerteza</t>
  </si>
  <si>
    <t>Tabela 2</t>
  </si>
  <si>
    <t>Intervalo</t>
  </si>
  <si>
    <t>I</t>
  </si>
  <si>
    <t>II</t>
  </si>
  <si>
    <t>III</t>
  </si>
  <si>
    <t>IV</t>
  </si>
  <si>
    <t>L (cm)</t>
  </si>
  <si>
    <t>t (s)</t>
  </si>
  <si>
    <t>Média</t>
  </si>
  <si>
    <t>Tabela 3</t>
  </si>
  <si>
    <t>Sensor</t>
  </si>
  <si>
    <t>Xmed (cm)</t>
  </si>
  <si>
    <t>Incerteza X (cm)</t>
  </si>
  <si>
    <t>Incerteza t (s)</t>
  </si>
  <si>
    <t>t^2 (s)</t>
  </si>
  <si>
    <t>Incerteza t^2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</si>
</sst>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20.0"/>
      <color rgb="FF000000"/>
      <name val="Montserrat"/>
    </font>
    <font/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F48484"/>
        <bgColor rgb="FFF48484"/>
      </patternFill>
    </fill>
  </fills>
  <borders count="11">
    <border/>
    <border>
      <left/>
      <right/>
      <top/>
      <bottom/>
    </border>
    <border>
      <left/>
      <top/>
    </border>
    <border>
      <top/>
    </border>
    <border>
      <lef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49" xfId="0" applyAlignment="1" applyBorder="1" applyFont="1" applyNumberFormat="1">
      <alignment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3" fontId="3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5" fillId="0" fontId="3" numFmtId="0" xfId="0" applyAlignment="1" applyBorder="1" applyFont="1">
      <alignment horizontal="center" vertical="center"/>
    </xf>
    <xf borderId="5" fillId="4" fontId="0" numFmtId="0" xfId="0" applyAlignment="1" applyBorder="1" applyFill="1" applyFont="1">
      <alignment horizontal="center" vertical="center"/>
    </xf>
    <xf borderId="5" fillId="0" fontId="3" numFmtId="0" xfId="0" applyAlignment="1" applyBorder="1" applyFont="1">
      <alignment horizontal="center"/>
    </xf>
    <xf borderId="5" fillId="4" fontId="0" numFmtId="0" xfId="0" applyAlignment="1" applyBorder="1" applyFont="1">
      <alignment horizontal="center"/>
    </xf>
    <xf borderId="5" fillId="3" fontId="0" numFmtId="0" xfId="0" applyAlignment="1" applyBorder="1" applyFont="1">
      <alignment horizontal="center"/>
    </xf>
    <xf borderId="5" fillId="5" fontId="0" numFmtId="2" xfId="0" applyAlignment="1" applyBorder="1" applyFill="1" applyFont="1" applyNumberForma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4" fontId="0" numFmtId="0" xfId="0" applyAlignment="1" applyBorder="1" applyFont="1">
      <alignment horizontal="center" vertical="center"/>
    </xf>
    <xf borderId="8" fillId="4" fontId="0" numFmtId="3" xfId="0" applyAlignment="1" applyBorder="1" applyFont="1" applyNumberFormat="1">
      <alignment horizontal="center" vertical="center"/>
    </xf>
    <xf borderId="9" fillId="3" fontId="0" numFmtId="0" xfId="0" applyAlignment="1" applyBorder="1" applyFont="1">
      <alignment horizontal="center" vertical="center"/>
    </xf>
    <xf borderId="10" fillId="3" fontId="0" numFmtId="0" xfId="0" applyAlignment="1" applyBorder="1" applyFont="1">
      <alignment horizontal="center" vertical="center"/>
    </xf>
    <xf borderId="9" fillId="3" fontId="0" numFmtId="0" xfId="0" applyAlignment="1" applyBorder="1" applyFont="1">
      <alignment horizontal="center"/>
    </xf>
    <xf borderId="10" fillId="3" fontId="0" numFmtId="0" xfId="0" applyAlignment="1" applyBorder="1" applyFont="1">
      <alignment horizontal="center"/>
    </xf>
    <xf borderId="8" fillId="5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/>
    </xf>
    <xf borderId="5" fillId="5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right" vertical="center"/>
    </xf>
    <xf borderId="1" fillId="2" fontId="0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Posição vs Tempo²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Dados!$K$24:$K$28</c:f>
            </c:numRef>
          </c:xVal>
          <c:yVal>
            <c:numRef>
              <c:f>Dados!$L$24:$L$28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9218"/>
        <c:axId val="2000046274"/>
      </c:scatterChart>
      <c:valAx>
        <c:axId val="15061921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595959"/>
                    </a:solidFill>
                    <a:latin typeface="Calibri"/>
                  </a:defRPr>
                </a:pPr>
                <a:r>
                  <a:t>Tempo^2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00046274"/>
      </c:valAx>
      <c:valAx>
        <c:axId val="200004627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595959"/>
                    </a:solidFill>
                    <a:latin typeface="Calibri"/>
                  </a:defRPr>
                </a:pPr>
                <a:r>
                  <a:t>Posição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061921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</xdr:row>
      <xdr:rowOff>57150</xdr:rowOff>
    </xdr:from>
    <xdr:ext cx="1190625" cy="1257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17</xdr:row>
      <xdr:rowOff>104775</xdr:rowOff>
    </xdr:from>
    <xdr:ext cx="5143500" cy="3638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9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</row>
    <row r="3">
      <c r="A3" s="1"/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1"/>
      <c r="B4" s="5"/>
    </row>
    <row r="5">
      <c r="A5" s="1"/>
      <c r="B5" s="5"/>
    </row>
    <row r="6">
      <c r="A6" s="1"/>
      <c r="B6" s="5"/>
    </row>
    <row r="7">
      <c r="A7" s="1"/>
      <c r="B7" s="5"/>
    </row>
    <row r="8">
      <c r="A8" s="1"/>
      <c r="B8" s="5"/>
    </row>
    <row r="9">
      <c r="A9" s="1"/>
      <c r="B9" s="5"/>
    </row>
    <row r="10">
      <c r="A10" s="1"/>
      <c r="B10" s="5"/>
    </row>
    <row r="11">
      <c r="A11" s="1"/>
      <c r="B11" s="5"/>
    </row>
    <row r="12">
      <c r="A12" s="1"/>
      <c r="B12" s="5"/>
    </row>
    <row r="13">
      <c r="A13" s="1"/>
      <c r="B13" s="5"/>
    </row>
    <row r="14">
      <c r="A14" s="1"/>
      <c r="B14" s="5"/>
    </row>
    <row r="15">
      <c r="A15" s="1"/>
      <c r="B15" s="5"/>
    </row>
    <row r="16">
      <c r="A16" s="1"/>
      <c r="B16" s="5"/>
    </row>
    <row r="17">
      <c r="A17" s="1"/>
      <c r="B17" s="5"/>
    </row>
    <row r="18">
      <c r="A18" s="1"/>
      <c r="B18" s="5"/>
    </row>
    <row r="19">
      <c r="A19" s="1"/>
      <c r="B19" s="5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</sheetData>
  <mergeCells count="1">
    <mergeCell ref="B3:R1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</cols>
  <sheetData>
    <row r="1" ht="19.5" customHeight="1">
      <c r="A1" s="1"/>
      <c r="B1" s="1"/>
      <c r="C1" s="6" t="s">
        <v>1</v>
      </c>
      <c r="D1" s="7"/>
      <c r="E1" s="7"/>
      <c r="F1" s="7"/>
      <c r="G1" s="7"/>
      <c r="H1" s="7"/>
      <c r="I1" s="7"/>
      <c r="J1" s="7"/>
      <c r="K1" s="7"/>
      <c r="L1" s="8"/>
      <c r="M1" s="1"/>
      <c r="N1" s="1"/>
    </row>
    <row r="2" ht="19.5" customHeight="1">
      <c r="A2" s="1"/>
      <c r="B2" s="1"/>
      <c r="C2" s="9" t="s">
        <v>2</v>
      </c>
      <c r="D2" s="8"/>
      <c r="E2" s="9" t="s">
        <v>3</v>
      </c>
      <c r="F2" s="7"/>
      <c r="G2" s="7"/>
      <c r="H2" s="8"/>
      <c r="I2" s="9" t="s">
        <v>4</v>
      </c>
      <c r="J2" s="7"/>
      <c r="K2" s="7"/>
      <c r="L2" s="8"/>
      <c r="M2" s="1"/>
      <c r="N2" s="1"/>
    </row>
    <row r="3" ht="19.5" customHeight="1">
      <c r="A3" s="1"/>
      <c r="B3" s="1"/>
      <c r="C3" s="9">
        <v>1.0</v>
      </c>
      <c r="D3" s="8"/>
      <c r="E3" s="10">
        <v>320.89</v>
      </c>
      <c r="F3" s="7"/>
      <c r="G3" s="7"/>
      <c r="H3" s="8"/>
      <c r="I3" s="10">
        <v>17.81</v>
      </c>
      <c r="J3" s="7"/>
      <c r="K3" s="7"/>
      <c r="L3" s="8"/>
      <c r="M3" s="1"/>
      <c r="N3" s="1"/>
    </row>
    <row r="4" ht="19.5" customHeight="1">
      <c r="A4" s="1"/>
      <c r="B4" s="1"/>
      <c r="C4" s="11">
        <v>2.0</v>
      </c>
      <c r="D4" s="8"/>
      <c r="E4" s="12">
        <v>320.89</v>
      </c>
      <c r="F4" s="7"/>
      <c r="G4" s="7"/>
      <c r="H4" s="8"/>
      <c r="I4" s="12">
        <v>17.81</v>
      </c>
      <c r="J4" s="7"/>
      <c r="K4" s="7"/>
      <c r="L4" s="8"/>
      <c r="M4" s="1"/>
      <c r="N4" s="1"/>
    </row>
    <row r="5" ht="19.5" customHeight="1">
      <c r="A5" s="1"/>
      <c r="B5" s="1"/>
      <c r="C5" s="11">
        <v>3.0</v>
      </c>
      <c r="D5" s="8"/>
      <c r="E5" s="12">
        <v>320.89</v>
      </c>
      <c r="F5" s="7"/>
      <c r="G5" s="7"/>
      <c r="H5" s="8"/>
      <c r="I5" s="12">
        <v>17.81</v>
      </c>
      <c r="J5" s="7"/>
      <c r="K5" s="7"/>
      <c r="L5" s="8"/>
      <c r="M5" s="1"/>
      <c r="N5" s="1"/>
    </row>
    <row r="6" ht="19.5" customHeight="1">
      <c r="A6" s="1"/>
      <c r="B6" s="1"/>
      <c r="C6" s="13"/>
      <c r="D6" s="7"/>
      <c r="E6" s="7"/>
      <c r="F6" s="7"/>
      <c r="G6" s="7"/>
      <c r="H6" s="7"/>
      <c r="I6" s="7"/>
      <c r="J6" s="7"/>
      <c r="K6" s="7"/>
      <c r="L6" s="8"/>
      <c r="M6" s="1"/>
      <c r="N6" s="1"/>
    </row>
    <row r="7" ht="19.5" customHeight="1">
      <c r="A7" s="1"/>
      <c r="B7" s="1"/>
      <c r="C7" s="9" t="s">
        <v>5</v>
      </c>
      <c r="D7" s="8"/>
      <c r="E7" s="14" t="str">
        <f>ROUND((SUM(E3:H5))/3,2)</f>
        <v>320.89</v>
      </c>
      <c r="F7" s="7"/>
      <c r="G7" s="7"/>
      <c r="H7" s="8"/>
      <c r="I7" s="14" t="str">
        <f>ROUND((SUM(I3:L5))/3,2)</f>
        <v>17.81</v>
      </c>
      <c r="J7" s="7"/>
      <c r="K7" s="7"/>
      <c r="L7" s="8"/>
      <c r="M7" s="1"/>
      <c r="N7" s="1"/>
    </row>
    <row r="8" ht="19.5" customHeight="1">
      <c r="A8" s="1"/>
      <c r="B8" s="1"/>
      <c r="C8" s="9" t="s">
        <v>6</v>
      </c>
      <c r="D8" s="8"/>
      <c r="E8" s="14" t="str">
        <f>ROUND(SQRT((1/6)*((E3-E7)^2+(E4-E7)^2+(E5-E7)^2)),2)</f>
        <v>0.00</v>
      </c>
      <c r="F8" s="7"/>
      <c r="G8" s="7"/>
      <c r="H8" s="8"/>
      <c r="I8" s="14" t="str">
        <f>ROUND(SQRT((1/6)*((I3-I7)^2+(I4-I7)^2+(I5-I7)^2)),2)</f>
        <v>0.00</v>
      </c>
      <c r="J8" s="7"/>
      <c r="K8" s="7"/>
      <c r="L8" s="8"/>
      <c r="M8" s="1"/>
      <c r="N8" s="1"/>
    </row>
    <row r="9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9.5" customHeight="1">
      <c r="A11" s="1"/>
      <c r="B11" s="1"/>
      <c r="C11" s="6" t="s">
        <v>7</v>
      </c>
      <c r="D11" s="7"/>
      <c r="E11" s="7"/>
      <c r="F11" s="7"/>
      <c r="G11" s="7"/>
      <c r="H11" s="7"/>
      <c r="I11" s="7"/>
      <c r="J11" s="7"/>
      <c r="K11" s="7"/>
      <c r="L11" s="8"/>
      <c r="M11" s="1"/>
      <c r="N11" s="1"/>
    </row>
    <row r="12" ht="19.5" customHeight="1">
      <c r="A12" s="1"/>
      <c r="B12" s="1"/>
      <c r="C12" s="9" t="s">
        <v>8</v>
      </c>
      <c r="D12" s="8"/>
      <c r="E12" s="9" t="s">
        <v>9</v>
      </c>
      <c r="F12" s="8"/>
      <c r="G12" s="9" t="s">
        <v>10</v>
      </c>
      <c r="H12" s="8"/>
      <c r="I12" s="9" t="s">
        <v>11</v>
      </c>
      <c r="J12" s="8"/>
      <c r="K12" s="9" t="s">
        <v>12</v>
      </c>
      <c r="L12" s="8"/>
      <c r="M12" s="1"/>
      <c r="N12" s="1"/>
    </row>
    <row r="13" ht="19.5" customHeight="1">
      <c r="A13" s="1"/>
      <c r="B13" s="1"/>
      <c r="C13" s="9" t="s">
        <v>2</v>
      </c>
      <c r="D13" s="8"/>
      <c r="E13" s="15" t="s">
        <v>13</v>
      </c>
      <c r="F13" s="15" t="s">
        <v>14</v>
      </c>
      <c r="G13" s="15" t="s">
        <v>13</v>
      </c>
      <c r="H13" s="15" t="s">
        <v>14</v>
      </c>
      <c r="I13" s="15" t="s">
        <v>13</v>
      </c>
      <c r="J13" s="15" t="s">
        <v>14</v>
      </c>
      <c r="K13" s="15" t="s">
        <v>13</v>
      </c>
      <c r="L13" s="15" t="s">
        <v>14</v>
      </c>
      <c r="M13" s="1"/>
      <c r="N13" s="1"/>
    </row>
    <row r="14" ht="19.5" customHeight="1">
      <c r="A14" s="1"/>
      <c r="B14" s="1"/>
      <c r="C14" s="9">
        <v>1.0</v>
      </c>
      <c r="D14" s="8"/>
      <c r="E14" s="16">
        <v>20.7</v>
      </c>
      <c r="F14" s="17">
        <v>0.85605</v>
      </c>
      <c r="G14" s="16">
        <v>22.8</v>
      </c>
      <c r="H14" s="16">
        <v>0.41595</v>
      </c>
      <c r="I14" s="16">
        <v>17.1</v>
      </c>
      <c r="J14" s="16">
        <v>0.2411</v>
      </c>
      <c r="K14" s="16">
        <v>15.4</v>
      </c>
      <c r="L14" s="16">
        <v>0.18495</v>
      </c>
      <c r="M14" s="1"/>
      <c r="N14" s="1"/>
    </row>
    <row r="15" ht="19.5" customHeight="1">
      <c r="A15" s="1"/>
      <c r="B15" s="1"/>
      <c r="C15" s="9">
        <v>2.0</v>
      </c>
      <c r="D15" s="8"/>
      <c r="E15" s="16">
        <v>16.7</v>
      </c>
      <c r="F15" s="17">
        <v>0.85435</v>
      </c>
      <c r="G15" s="16">
        <v>18.2</v>
      </c>
      <c r="H15" s="16">
        <v>0.41435</v>
      </c>
      <c r="I15" s="16">
        <v>13.1</v>
      </c>
      <c r="J15" s="16">
        <v>0.2401</v>
      </c>
      <c r="K15" s="16">
        <v>11.4</v>
      </c>
      <c r="L15" s="16">
        <v>0.1843</v>
      </c>
      <c r="M15" s="1"/>
      <c r="N15" s="1"/>
    </row>
    <row r="16" ht="19.5" customHeight="1">
      <c r="A16" s="1"/>
      <c r="B16" s="1"/>
      <c r="C16" s="9">
        <v>3.0</v>
      </c>
      <c r="D16" s="8"/>
      <c r="E16" s="16">
        <v>18.7</v>
      </c>
      <c r="F16" s="16">
        <v>0.8601</v>
      </c>
      <c r="G16" s="16">
        <v>20.2</v>
      </c>
      <c r="H16" s="16">
        <v>0.4146</v>
      </c>
      <c r="I16" s="16">
        <v>15.1</v>
      </c>
      <c r="J16" s="16">
        <v>0.24045</v>
      </c>
      <c r="K16" s="16">
        <v>13.4</v>
      </c>
      <c r="L16" s="16">
        <v>0.1844</v>
      </c>
      <c r="M16" s="1"/>
      <c r="N16" s="1"/>
    </row>
    <row r="17" ht="19.5" customHeight="1">
      <c r="A17" s="1"/>
      <c r="B17" s="1"/>
      <c r="C17" s="18"/>
      <c r="D17" s="19"/>
      <c r="E17" s="20"/>
      <c r="F17" s="21"/>
      <c r="G17" s="20"/>
      <c r="H17" s="21"/>
      <c r="I17" s="20"/>
      <c r="J17" s="21"/>
      <c r="K17" s="20"/>
      <c r="L17" s="21"/>
      <c r="M17" s="1"/>
      <c r="N17" s="1"/>
    </row>
    <row r="18" ht="19.5" customHeight="1">
      <c r="A18" s="1"/>
      <c r="B18" s="1"/>
      <c r="C18" s="9" t="s">
        <v>15</v>
      </c>
      <c r="D18" s="8"/>
      <c r="E18" s="22" t="str">
        <f>ROUND((SUM(E14:E16))/3,0)</f>
        <v>19</v>
      </c>
      <c r="F18" s="22" t="str">
        <f>ROUND((SUM(F14:F16))/3,3)</f>
        <v>0.857</v>
      </c>
      <c r="G18" s="22" t="str">
        <f>ROUND((SUM(G14:G16))/3,0)</f>
        <v>20</v>
      </c>
      <c r="H18" s="22" t="str">
        <f>ROUND((SUM(H14:H16))/3,4)</f>
        <v>0.415</v>
      </c>
      <c r="I18" s="22" t="str">
        <f>ROUND((SUM(I14:I16))/3,0)</f>
        <v>15</v>
      </c>
      <c r="J18" s="22" t="str">
        <f>ROUND((SUM(J14:J16))/3,4)</f>
        <v>0.2406</v>
      </c>
      <c r="K18" s="22" t="str">
        <f>ROUND((SUM(K14:K16))/3,0)</f>
        <v>13</v>
      </c>
      <c r="L18" s="22" t="str">
        <f>ROUND((SUM(L14:L16))/3,4)</f>
        <v>0.1846</v>
      </c>
      <c r="M18" s="1"/>
      <c r="N18" s="1"/>
    </row>
    <row r="19" ht="19.5" customHeight="1">
      <c r="A19" s="1"/>
      <c r="B19" s="1"/>
      <c r="C19" s="9" t="s">
        <v>6</v>
      </c>
      <c r="D19" s="8"/>
      <c r="E19" s="22" t="str">
        <f>ROUND(SQRT((1/6)*((E14-E18)^2+(E15-E18)^2+(E16-E18)^2)),0)</f>
        <v>1</v>
      </c>
      <c r="F19" s="22" t="str">
        <f>ROUND(SQRT((1/6)*((F14-F18)^2+(F15-F18)^2+(F16-F18)^2)),3)</f>
        <v>0.002</v>
      </c>
      <c r="G19" s="22" t="str">
        <f>ROUND(SQRT((1/6)*((G14-G18)^2+(G15-G18)^2+(G16-G18)^2)),0)</f>
        <v>1</v>
      </c>
      <c r="H19" s="22" t="str">
        <f>ROUND(SQRT((1/6)*((H14-H18)^2+(H15-H18)^2+(H16-H18)^2)),4)</f>
        <v>0.0005</v>
      </c>
      <c r="I19" s="22" t="str">
        <f>ROUND(SQRT((1/6)*((I14-I18)^2+(I15-I18)^2+(I16-I18)^2)),0)</f>
        <v>1</v>
      </c>
      <c r="J19" s="22" t="str">
        <f>ROUND(SQRT((1/6)*((J14-J18)^2+(J15-J18)^2+(J16-J18)^2)),4)</f>
        <v>0.0003</v>
      </c>
      <c r="K19" s="22" t="str">
        <f>ROUND(SQRT((1/6)*((K14-K18)^2+(K15-K18)^2+(K16-K18)^2)),0)</f>
        <v>1</v>
      </c>
      <c r="L19" s="22" t="str">
        <f>ROUND(SQRT((1/6)*((L14-L18)^2+(L15-L18)^2+(L16-L18)^2)),4)</f>
        <v>0.0002</v>
      </c>
      <c r="M19" s="1"/>
      <c r="N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9.5" customHeight="1">
      <c r="A21" s="1"/>
      <c r="B21" s="1"/>
      <c r="C21" s="23"/>
      <c r="D21" s="23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9.5" customHeight="1">
      <c r="A22" s="6" t="s">
        <v>16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ht="19.5" customHeight="1">
      <c r="A23" s="9" t="s">
        <v>17</v>
      </c>
      <c r="B23" s="8"/>
      <c r="C23" s="9" t="s">
        <v>18</v>
      </c>
      <c r="D23" s="8"/>
      <c r="E23" s="9" t="s">
        <v>19</v>
      </c>
      <c r="F23" s="8"/>
      <c r="G23" s="9" t="s">
        <v>14</v>
      </c>
      <c r="H23" s="8"/>
      <c r="I23" s="9" t="s">
        <v>20</v>
      </c>
      <c r="J23" s="8"/>
      <c r="K23" s="9" t="s">
        <v>21</v>
      </c>
      <c r="L23" s="8"/>
      <c r="M23" s="9" t="s">
        <v>22</v>
      </c>
      <c r="N23" s="8"/>
    </row>
    <row r="24" ht="19.5" customHeight="1">
      <c r="A24" s="9">
        <v>0.0</v>
      </c>
      <c r="B24" s="8"/>
      <c r="C24" s="24">
        <v>0.0</v>
      </c>
      <c r="D24" s="8"/>
      <c r="E24" s="24">
        <v>0.0</v>
      </c>
      <c r="F24" s="8"/>
      <c r="G24" s="24">
        <v>0.0</v>
      </c>
      <c r="H24" s="8"/>
      <c r="I24" s="24">
        <v>0.0</v>
      </c>
      <c r="J24" s="8"/>
      <c r="K24" s="24">
        <v>0.0</v>
      </c>
      <c r="L24" s="8"/>
      <c r="M24" s="24">
        <v>0.0</v>
      </c>
      <c r="N24" s="8"/>
    </row>
    <row r="25" ht="19.5" customHeight="1">
      <c r="A25" s="9">
        <v>1.0</v>
      </c>
      <c r="B25" s="8"/>
      <c r="C25" s="24" t="str">
        <f>ROUND(E18,0)</f>
        <v>19</v>
      </c>
      <c r="D25" s="8"/>
      <c r="E25" s="24" t="str">
        <f>ROUND(E19,0)</f>
        <v>1</v>
      </c>
      <c r="F25" s="8"/>
      <c r="G25" s="24" t="str">
        <f>ROUND(F18,3)</f>
        <v>0.857</v>
      </c>
      <c r="H25" s="8"/>
      <c r="I25" s="24" t="str">
        <f>ROUND(F19,3)</f>
        <v>0.002</v>
      </c>
      <c r="J25" s="8"/>
      <c r="K25" s="24" t="str">
        <f t="shared" ref="K25:K28" si="1">ROUND((G25)^2,2)</f>
        <v>0.73</v>
      </c>
      <c r="L25" s="8"/>
      <c r="M25" s="24" t="str">
        <f>ROUND((2*G25*I25),3)</f>
        <v>0.003</v>
      </c>
      <c r="N25" s="8"/>
    </row>
    <row r="26" ht="19.5" customHeight="1">
      <c r="A26" s="9">
        <v>2.0</v>
      </c>
      <c r="B26" s="8"/>
      <c r="C26" s="24" t="str">
        <f>ROUND(C25+G18,0)</f>
        <v>39</v>
      </c>
      <c r="D26" s="8"/>
      <c r="E26" s="24" t="str">
        <f>ROUND(SQRT((E19)^2+(G19)^2),0)</f>
        <v>1</v>
      </c>
      <c r="F26" s="8"/>
      <c r="G26" s="24" t="str">
        <f>ROUND(G25+H18,3)</f>
        <v>1.272</v>
      </c>
      <c r="H26" s="8"/>
      <c r="I26" s="24" t="str">
        <f>ROUND(SQRT((F19)^2+(H19)^2),3)</f>
        <v>0.002</v>
      </c>
      <c r="J26" s="8"/>
      <c r="K26" s="24" t="str">
        <f t="shared" si="1"/>
        <v>1.62</v>
      </c>
      <c r="L26" s="8"/>
      <c r="M26" s="24" t="str">
        <f t="shared" ref="M26:M28" si="2">ROUND((2*G26*I26),2)</f>
        <v>0.01</v>
      </c>
      <c r="N26" s="8"/>
    </row>
    <row r="27" ht="19.5" customHeight="1">
      <c r="A27" s="9">
        <v>3.0</v>
      </c>
      <c r="B27" s="8"/>
      <c r="C27" s="24" t="str">
        <f>ROUND(C26+I18,0)</f>
        <v>54</v>
      </c>
      <c r="D27" s="8"/>
      <c r="E27" s="24" t="str">
        <f>ROUND(SQRT((E19)^2+(G19)^2+(I19)^2),0)</f>
        <v>2</v>
      </c>
      <c r="F27" s="8"/>
      <c r="G27" s="24" t="str">
        <f>ROUND(G26+J18,3)</f>
        <v>1.513</v>
      </c>
      <c r="H27" s="8"/>
      <c r="I27" s="24" t="str">
        <f>ROUND(SQRT((F19)^2+(H19)^2+(J19)^2),3)</f>
        <v>0.002</v>
      </c>
      <c r="J27" s="8"/>
      <c r="K27" s="24" t="str">
        <f t="shared" si="1"/>
        <v>2.29</v>
      </c>
      <c r="L27" s="8"/>
      <c r="M27" s="24" t="str">
        <f t="shared" si="2"/>
        <v>0.01</v>
      </c>
      <c r="N27" s="8"/>
    </row>
    <row r="28" ht="19.5" customHeight="1">
      <c r="A28" s="9">
        <v>4.0</v>
      </c>
      <c r="B28" s="8"/>
      <c r="C28" s="24" t="str">
        <f>ROUND(C27+K18,0)</f>
        <v>67</v>
      </c>
      <c r="D28" s="8"/>
      <c r="E28" s="24" t="str">
        <f>ROUND(SQRT((E19)^2+(G19)^2+(I19)^2+(K19)^2),0)</f>
        <v>2</v>
      </c>
      <c r="F28" s="8"/>
      <c r="G28" s="24" t="str">
        <f>ROUND(G27+L18,3)</f>
        <v>1.698</v>
      </c>
      <c r="H28" s="8"/>
      <c r="I28" s="24" t="str">
        <f>ROUND(SQRT((F19)^2+(H19)^2+(J19)^2+(L19)^2),3)</f>
        <v>0.002</v>
      </c>
      <c r="J28" s="8"/>
      <c r="K28" s="24" t="str">
        <f t="shared" si="1"/>
        <v>2.88</v>
      </c>
      <c r="L28" s="8"/>
      <c r="M28" s="24" t="str">
        <f t="shared" si="2"/>
        <v>0.01</v>
      </c>
      <c r="N28" s="8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75">
    <mergeCell ref="C16:D16"/>
    <mergeCell ref="C19:D19"/>
    <mergeCell ref="C18:D18"/>
    <mergeCell ref="E23:F23"/>
    <mergeCell ref="C23:D23"/>
    <mergeCell ref="E24:F24"/>
    <mergeCell ref="G24:H24"/>
    <mergeCell ref="G25:H25"/>
    <mergeCell ref="G27:H27"/>
    <mergeCell ref="E27:F27"/>
    <mergeCell ref="C27:D27"/>
    <mergeCell ref="C12:D12"/>
    <mergeCell ref="C7:D7"/>
    <mergeCell ref="C8:D8"/>
    <mergeCell ref="E7:H7"/>
    <mergeCell ref="E8:H8"/>
    <mergeCell ref="C13:D13"/>
    <mergeCell ref="G23:H23"/>
    <mergeCell ref="E25:F25"/>
    <mergeCell ref="C24:D24"/>
    <mergeCell ref="A23:B23"/>
    <mergeCell ref="A22:N22"/>
    <mergeCell ref="M23:N23"/>
    <mergeCell ref="A24:B24"/>
    <mergeCell ref="M25:N25"/>
    <mergeCell ref="M24:N24"/>
    <mergeCell ref="C26:D26"/>
    <mergeCell ref="C25:D25"/>
    <mergeCell ref="K26:L26"/>
    <mergeCell ref="I26:J26"/>
    <mergeCell ref="I25:J25"/>
    <mergeCell ref="K25:L25"/>
    <mergeCell ref="A25:B25"/>
    <mergeCell ref="M26:N26"/>
    <mergeCell ref="I7:L7"/>
    <mergeCell ref="I8:L8"/>
    <mergeCell ref="C6:L6"/>
    <mergeCell ref="C11:L11"/>
    <mergeCell ref="E5:H5"/>
    <mergeCell ref="I5:L5"/>
    <mergeCell ref="I4:L4"/>
    <mergeCell ref="C5:D5"/>
    <mergeCell ref="E4:H4"/>
    <mergeCell ref="C4:D4"/>
    <mergeCell ref="C3:D3"/>
    <mergeCell ref="E3:H3"/>
    <mergeCell ref="I3:L3"/>
    <mergeCell ref="I2:L2"/>
    <mergeCell ref="C1:L1"/>
    <mergeCell ref="E12:F12"/>
    <mergeCell ref="G12:H12"/>
    <mergeCell ref="I12:J12"/>
    <mergeCell ref="K12:L12"/>
    <mergeCell ref="C15:D15"/>
    <mergeCell ref="C14:D14"/>
    <mergeCell ref="I27:J27"/>
    <mergeCell ref="M27:N27"/>
    <mergeCell ref="K27:L27"/>
    <mergeCell ref="M28:N28"/>
    <mergeCell ref="K28:L28"/>
    <mergeCell ref="A26:B26"/>
    <mergeCell ref="A27:B27"/>
    <mergeCell ref="A28:B28"/>
    <mergeCell ref="C28:D28"/>
    <mergeCell ref="G28:H28"/>
    <mergeCell ref="E28:F28"/>
    <mergeCell ref="G26:H26"/>
    <mergeCell ref="E26:F26"/>
    <mergeCell ref="I23:J23"/>
    <mergeCell ref="I24:J24"/>
    <mergeCell ref="K23:L23"/>
    <mergeCell ref="K24:L24"/>
    <mergeCell ref="I28:J28"/>
    <mergeCell ref="E2:H2"/>
    <mergeCell ref="C2:D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14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25"/>
      <c r="C3" s="26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Apresentação</vt:lpstr>
      <vt:lpstr>Dados</vt:lpstr>
      <vt:lpstr>Gráfico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2019-01-05T21:48:34Z</dcterms:created>
  <dc:creator>Lucas Moura de Almeida</dc:creator>
  <cp:lastModifiedBy>Lucas Moura de Almeida</cp:lastModifiedBy>
  <dcterms:modified xsi:type="dcterms:W3CDTF">2019-01-21T02:19:15Z</dcterms:modified>
</cp:coreProperties>
</file>