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Colisão Elástica" sheetId="2" r:id="rId5"/>
    <sheet state="visible" name="Colisão Inelástica" sheetId="3" r:id="rId6"/>
  </sheets>
  <definedNames/>
  <calcPr/>
</workbook>
</file>

<file path=xl/sharedStrings.xml><?xml version="1.0" encoding="utf-8"?>
<sst xmlns="http://schemas.openxmlformats.org/spreadsheetml/2006/main" count="77" uniqueCount="24">
  <si>
    <t>Experimento 4 - Colisões Elásticas e Inelásticas</t>
  </si>
  <si>
    <t>Distância entre os sensores 0 e 1 (m) :</t>
  </si>
  <si>
    <t>Distância entre os sensores 2 e 3 (m) :</t>
  </si>
  <si>
    <t>Medida #1</t>
  </si>
  <si>
    <t>Medida #2</t>
  </si>
  <si>
    <t>Medida #3</t>
  </si>
  <si>
    <t>Média</t>
  </si>
  <si>
    <t>Incerteza</t>
  </si>
  <si>
    <t>tm</t>
  </si>
  <si>
    <t>inc</t>
  </si>
  <si>
    <t>Vm</t>
  </si>
  <si>
    <t>Antes da Colisão</t>
  </si>
  <si>
    <t>t01 (s)</t>
  </si>
  <si>
    <t>Depois da Colisão</t>
  </si>
  <si>
    <t>t23 (s)</t>
  </si>
  <si>
    <t>Massa do carrinho 1 (Kg) :</t>
  </si>
  <si>
    <t>Massa do carrinho 2 (Kg) :</t>
  </si>
  <si>
    <t>p</t>
  </si>
  <si>
    <t>pinc</t>
  </si>
  <si>
    <t>k</t>
  </si>
  <si>
    <t>kinc</t>
  </si>
  <si>
    <t>Carrinho #1</t>
  </si>
  <si>
    <t>Carrinho #2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</si>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</sst>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20.0"/>
      <color rgb="FF000000"/>
      <name val="Montserrat"/>
    </font>
    <font/>
    <font>
      <sz val="11.0"/>
      <name val="Calibri"/>
    </font>
    <font>
      <b/>
      <sz val="11.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48484"/>
        <bgColor rgb="FFF48484"/>
      </patternFill>
    </fill>
    <fill>
      <patternFill patternType="solid">
        <fgColor rgb="FFD8D8D8"/>
        <bgColor rgb="FFD8D8D8"/>
      </patternFill>
    </fill>
  </fills>
  <borders count="10">
    <border/>
    <border>
      <left/>
      <right/>
      <top/>
      <bottom/>
    </border>
    <border>
      <left/>
      <top/>
    </border>
    <border>
      <top/>
    </border>
    <border>
      <lef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49" xfId="0" applyAlignment="1" applyBorder="1" applyFont="1" applyNumberFormat="1">
      <alignment shrinkToFit="0" vertical="center" wrapText="1"/>
    </xf>
    <xf borderId="2" fillId="2" fontId="1" numFmtId="49" xfId="0" applyAlignment="1" applyBorder="1" applyFont="1" applyNumberForma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3" numFmtId="0" xfId="0" applyBorder="1" applyFont="1"/>
    <xf borderId="5" fillId="0" fontId="4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2" fontId="4" numFmtId="0" xfId="0" applyAlignment="1" applyBorder="1" applyFont="1">
      <alignment horizontal="center" vertical="center"/>
    </xf>
    <xf borderId="8" fillId="2" fontId="5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8" fillId="3" fontId="3" numFmtId="3" xfId="0" applyAlignment="1" applyBorder="1" applyFill="1" applyFont="1" applyNumberFormat="1">
      <alignment horizontal="center" vertical="center"/>
    </xf>
    <xf borderId="9" fillId="4" fontId="3" numFmtId="0" xfId="0" applyAlignment="1" applyBorder="1" applyFill="1" applyFont="1">
      <alignment horizontal="center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vertical="center"/>
    </xf>
    <xf borderId="5" fillId="3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5" fillId="2" fontId="4" numFmtId="0" xfId="0" applyAlignment="1" applyBorder="1" applyFont="1">
      <alignment horizontal="center" shrinkToFit="0" vertical="center" wrapText="1"/>
    </xf>
    <xf borderId="5" fillId="2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5" fillId="5" fontId="0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/>
    </xf>
    <xf borderId="1" fillId="2" fontId="0" numFmtId="0" xfId="0" applyAlignment="1" applyBorder="1" applyFont="1">
      <alignment vertical="center"/>
    </xf>
    <xf borderId="5" fillId="5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1</xdr:row>
      <xdr:rowOff>85725</xdr:rowOff>
    </xdr:from>
    <xdr:ext cx="1190625" cy="1257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8" width="9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</row>
    <row r="3">
      <c r="A3" s="1"/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1"/>
      <c r="B4" s="5"/>
    </row>
    <row r="5">
      <c r="A5" s="1"/>
      <c r="B5" s="5"/>
    </row>
    <row r="6">
      <c r="A6" s="1"/>
      <c r="B6" s="5"/>
    </row>
    <row r="7">
      <c r="A7" s="1"/>
      <c r="B7" s="5"/>
    </row>
    <row r="8">
      <c r="A8" s="1"/>
      <c r="B8" s="5"/>
    </row>
    <row r="9">
      <c r="A9" s="1"/>
      <c r="B9" s="5"/>
    </row>
    <row r="10">
      <c r="A10" s="1"/>
      <c r="B10" s="5"/>
    </row>
    <row r="11">
      <c r="A11" s="1"/>
      <c r="B11" s="5"/>
    </row>
    <row r="12">
      <c r="A12" s="1"/>
      <c r="B12" s="5"/>
    </row>
    <row r="13">
      <c r="A13" s="1"/>
      <c r="B13" s="5"/>
    </row>
    <row r="14">
      <c r="A14" s="1"/>
      <c r="B14" s="5"/>
    </row>
    <row r="15">
      <c r="A15" s="1"/>
      <c r="B15" s="5"/>
    </row>
    <row r="16">
      <c r="A16" s="1"/>
      <c r="B16" s="5"/>
    </row>
    <row r="17">
      <c r="A17" s="1"/>
      <c r="B17" s="5"/>
    </row>
    <row r="18">
      <c r="A18" s="1"/>
      <c r="B18" s="5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</sheetData>
  <mergeCells count="1">
    <mergeCell ref="B3:R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14" width="12.71"/>
  </cols>
  <sheetData>
    <row r="1" ht="19.5" customHeight="1">
      <c r="A1" s="6"/>
      <c r="B1" s="7" t="s">
        <v>1</v>
      </c>
      <c r="C1" s="8"/>
      <c r="D1" s="8"/>
      <c r="E1" s="8"/>
      <c r="F1" s="9"/>
      <c r="G1" s="6"/>
      <c r="H1" s="7" t="s">
        <v>2</v>
      </c>
      <c r="I1" s="8"/>
      <c r="J1" s="8"/>
      <c r="K1" s="8"/>
      <c r="L1" s="9"/>
      <c r="M1" s="6"/>
      <c r="N1" s="6"/>
    </row>
    <row r="2" ht="19.5" customHeight="1">
      <c r="A2" s="6"/>
      <c r="B2" s="10" t="s">
        <v>3</v>
      </c>
      <c r="C2" s="10" t="s">
        <v>4</v>
      </c>
      <c r="D2" s="11" t="s">
        <v>5</v>
      </c>
      <c r="E2" s="12" t="s">
        <v>6</v>
      </c>
      <c r="F2" s="10" t="s">
        <v>7</v>
      </c>
      <c r="G2" s="6"/>
      <c r="H2" s="10" t="s">
        <v>3</v>
      </c>
      <c r="I2" s="10" t="s">
        <v>4</v>
      </c>
      <c r="J2" s="11" t="s">
        <v>5</v>
      </c>
      <c r="K2" s="10" t="s">
        <v>6</v>
      </c>
      <c r="L2" s="10" t="s">
        <v>7</v>
      </c>
      <c r="M2" s="13"/>
      <c r="N2" s="13"/>
    </row>
    <row r="3" ht="19.5" customHeight="1">
      <c r="A3" s="6"/>
      <c r="B3" s="14">
        <v>0.177</v>
      </c>
      <c r="C3" s="14">
        <v>0.177</v>
      </c>
      <c r="D3" s="14">
        <v>0.177</v>
      </c>
      <c r="E3" s="15" t="str">
        <f>ROUND(SUM(B3:D3)/3,3)</f>
        <v>0.177</v>
      </c>
      <c r="F3" s="16" t="str">
        <f>0.0005</f>
        <v>0.0005</v>
      </c>
      <c r="G3" s="6"/>
      <c r="H3" s="17">
        <v>0.154</v>
      </c>
      <c r="I3" s="17">
        <v>0.154</v>
      </c>
      <c r="J3" s="17">
        <v>0.154</v>
      </c>
      <c r="K3" s="16" t="str">
        <f>ROUND(SUM(H3:J3)/3,3)</f>
        <v>0.154</v>
      </c>
      <c r="L3" s="16" t="str">
        <f>ROUND(SQRT((1/6)*((H3-K3)^2+(I3-K3)^2+(J3-K3)^2)),2)</f>
        <v>0</v>
      </c>
      <c r="M3" s="6"/>
      <c r="N3" s="6"/>
    </row>
    <row r="4" ht="19.5" customHeight="1">
      <c r="A4" s="1"/>
      <c r="B4" s="6"/>
      <c r="C4" s="6"/>
      <c r="D4" s="6"/>
      <c r="E4" s="1"/>
      <c r="F4" s="1"/>
      <c r="G4" s="1"/>
      <c r="H4" s="1"/>
      <c r="I4" s="1"/>
      <c r="J4" s="1"/>
      <c r="K4" s="1"/>
      <c r="L4" s="1"/>
      <c r="M4" s="6"/>
      <c r="N4" s="6"/>
    </row>
    <row r="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</row>
    <row r="6" ht="19.5" customHeight="1">
      <c r="A6" s="1"/>
      <c r="B6" s="18"/>
      <c r="C6" s="8"/>
      <c r="D6" s="8"/>
      <c r="E6" s="9"/>
      <c r="F6" s="19" t="s">
        <v>3</v>
      </c>
      <c r="G6" s="19" t="s">
        <v>4</v>
      </c>
      <c r="H6" s="19" t="s">
        <v>5</v>
      </c>
      <c r="I6" s="19" t="s">
        <v>8</v>
      </c>
      <c r="J6" s="19" t="s">
        <v>9</v>
      </c>
      <c r="K6" s="19" t="s">
        <v>10</v>
      </c>
      <c r="L6" s="19" t="s">
        <v>9</v>
      </c>
      <c r="M6" s="6"/>
      <c r="N6" s="6"/>
    </row>
    <row r="7" ht="19.5" customHeight="1">
      <c r="A7" s="1"/>
      <c r="B7" s="20" t="s">
        <v>11</v>
      </c>
      <c r="C7" s="8"/>
      <c r="D7" s="9"/>
      <c r="E7" s="19" t="s">
        <v>12</v>
      </c>
      <c r="F7" s="21">
        <v>0.88025</v>
      </c>
      <c r="G7" s="21">
        <v>0.8963</v>
      </c>
      <c r="H7" s="21">
        <v>0.88875</v>
      </c>
      <c r="I7" s="16" t="str">
        <f t="shared" ref="I7:I8" si="1">ROUND(SUM(F7:H7)/3,3)</f>
        <v>0.888</v>
      </c>
      <c r="J7" s="16" t="str">
        <f t="shared" ref="J7:J8" si="2">ROUND(SQRT((1/6)*((F7-I7)^2+(G7-I7)^2+(H7-I7)^2)),3)</f>
        <v>0.005</v>
      </c>
      <c r="K7" s="16" t="str">
        <f>ROUND(E3/I7,3)</f>
        <v>0.199</v>
      </c>
      <c r="L7" s="16" t="str">
        <f>ROUND((K7)*(SQRT((F3/E3)^2+(J7/I7)^2)),3)</f>
        <v>0.001</v>
      </c>
      <c r="M7" s="6"/>
      <c r="N7" s="6"/>
    </row>
    <row r="8" ht="19.5" customHeight="1">
      <c r="A8" s="1"/>
      <c r="B8" s="20" t="s">
        <v>13</v>
      </c>
      <c r="C8" s="8"/>
      <c r="D8" s="9"/>
      <c r="E8" s="19" t="s">
        <v>14</v>
      </c>
      <c r="F8" s="21">
        <v>0.8644</v>
      </c>
      <c r="G8" s="21">
        <v>0.87325</v>
      </c>
      <c r="H8" s="21">
        <v>0.86877</v>
      </c>
      <c r="I8" s="16" t="str">
        <f t="shared" si="1"/>
        <v>0.869</v>
      </c>
      <c r="J8" s="16" t="str">
        <f t="shared" si="2"/>
        <v>0.003</v>
      </c>
      <c r="K8" s="16" t="str">
        <f>ROUND(K3/I8,4)</f>
        <v>0.1772</v>
      </c>
      <c r="L8" s="16" t="str">
        <f>ROUND((K8)*(SQRT((L3/K3)^2+(J8/I8)^2)),4)</f>
        <v>0.0006</v>
      </c>
      <c r="M8" s="6"/>
      <c r="N8" s="6"/>
    </row>
    <row r="9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6"/>
      <c r="N9" s="6"/>
    </row>
    <row r="10" ht="19.5" customHeight="1">
      <c r="A10" s="6"/>
      <c r="B10" s="6"/>
      <c r="C10" s="22"/>
      <c r="D10" s="22"/>
      <c r="E10" s="22"/>
      <c r="F10" s="22"/>
      <c r="G10" s="22"/>
      <c r="H10" s="22"/>
      <c r="I10" s="22"/>
      <c r="J10" s="22"/>
      <c r="K10" s="22"/>
      <c r="L10" s="6"/>
      <c r="M10" s="6"/>
      <c r="N10" s="6"/>
    </row>
    <row r="11" ht="19.5" customHeight="1">
      <c r="A11" s="6"/>
      <c r="B11" s="7" t="s">
        <v>15</v>
      </c>
      <c r="C11" s="8"/>
      <c r="D11" s="9"/>
      <c r="E11" s="23">
        <v>0.31867</v>
      </c>
      <c r="F11" s="9"/>
      <c r="G11" s="24"/>
      <c r="H11" s="7" t="s">
        <v>16</v>
      </c>
      <c r="I11" s="8"/>
      <c r="J11" s="9"/>
      <c r="K11" s="23">
        <v>0.32159</v>
      </c>
      <c r="L11" s="9"/>
      <c r="M11" s="6"/>
      <c r="N11" s="6"/>
    </row>
    <row r="12" ht="19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3"/>
    </row>
    <row r="13" ht="19.5" customHeight="1">
      <c r="A13" s="6"/>
      <c r="B13" s="6"/>
      <c r="C13" s="6"/>
      <c r="D13" s="6"/>
      <c r="E13" s="25" t="s">
        <v>11</v>
      </c>
      <c r="F13" s="8"/>
      <c r="G13" s="8"/>
      <c r="H13" s="9"/>
      <c r="I13" s="25" t="s">
        <v>13</v>
      </c>
      <c r="J13" s="8"/>
      <c r="K13" s="8"/>
      <c r="L13" s="9"/>
      <c r="M13" s="6"/>
      <c r="N13" s="6"/>
    </row>
    <row r="14" ht="19.5" customHeight="1">
      <c r="A14" s="6"/>
      <c r="B14" s="26"/>
      <c r="C14" s="8"/>
      <c r="D14" s="9"/>
      <c r="E14" s="19" t="s">
        <v>17</v>
      </c>
      <c r="F14" s="19" t="s">
        <v>18</v>
      </c>
      <c r="G14" s="19" t="s">
        <v>19</v>
      </c>
      <c r="H14" s="19" t="s">
        <v>20</v>
      </c>
      <c r="I14" s="19" t="s">
        <v>17</v>
      </c>
      <c r="J14" s="19" t="s">
        <v>18</v>
      </c>
      <c r="K14" s="19" t="s">
        <v>19</v>
      </c>
      <c r="L14" s="19" t="s">
        <v>20</v>
      </c>
      <c r="M14" s="6"/>
      <c r="N14" s="6"/>
    </row>
    <row r="15" ht="19.5" customHeight="1">
      <c r="A15" s="27"/>
      <c r="B15" s="20" t="s">
        <v>21</v>
      </c>
      <c r="C15" s="8"/>
      <c r="D15" s="9"/>
      <c r="E15" s="16" t="str">
        <f>ROUND(E11*K7,4)</f>
        <v>0.0634</v>
      </c>
      <c r="F15" s="16" t="str">
        <f>ROUND(E11*L7,5)</f>
        <v>0.00032</v>
      </c>
      <c r="G15" s="16" t="str">
        <f>ROUND(E11*(K7^2)/2,5)</f>
        <v>0.00631</v>
      </c>
      <c r="H15" s="16" t="str">
        <f>ROUND(E11*K7*L7,6)</f>
        <v>0.000063</v>
      </c>
      <c r="I15" s="16">
        <v>0.0</v>
      </c>
      <c r="J15" s="16">
        <v>0.0</v>
      </c>
      <c r="K15" s="16">
        <v>0.0</v>
      </c>
      <c r="L15" s="16">
        <v>0.0</v>
      </c>
      <c r="M15" s="6"/>
      <c r="N15" s="6"/>
    </row>
    <row r="16" ht="19.5" customHeight="1">
      <c r="A16" s="1"/>
      <c r="B16" s="20" t="s">
        <v>22</v>
      </c>
      <c r="C16" s="8"/>
      <c r="D16" s="9"/>
      <c r="E16" s="16">
        <v>0.0</v>
      </c>
      <c r="F16" s="16">
        <v>0.0</v>
      </c>
      <c r="G16" s="16">
        <v>0.0</v>
      </c>
      <c r="H16" s="16">
        <v>0.0</v>
      </c>
      <c r="I16" s="16" t="str">
        <f>ROUND(K11*K8,4)</f>
        <v>0.057</v>
      </c>
      <c r="J16" s="16" t="str">
        <f>ROUND(K11*L8,4)</f>
        <v>0.0002</v>
      </c>
      <c r="K16" s="16" t="str">
        <f>ROUND(K11*(K8^2)/2,5)</f>
        <v>0.00505</v>
      </c>
      <c r="L16" s="16" t="str">
        <f>ROUND(K11*K8*L8,5)</f>
        <v>0.00003</v>
      </c>
      <c r="M16" s="6"/>
      <c r="N16" s="6"/>
    </row>
    <row r="17" ht="19.5" customHeight="1">
      <c r="A17" s="1"/>
      <c r="B17" s="28"/>
      <c r="C17" s="8"/>
      <c r="D17" s="8"/>
      <c r="E17" s="8"/>
      <c r="F17" s="8"/>
      <c r="G17" s="8"/>
      <c r="H17" s="9"/>
      <c r="I17" s="28"/>
      <c r="J17" s="8"/>
      <c r="K17" s="8"/>
      <c r="L17" s="9"/>
      <c r="M17" s="6"/>
      <c r="N17" s="6"/>
    </row>
    <row r="18" ht="19.5" customHeight="1">
      <c r="A18" s="1"/>
      <c r="B18" s="20" t="s">
        <v>23</v>
      </c>
      <c r="C18" s="8"/>
      <c r="D18" s="9"/>
      <c r="E18" s="16" t="str">
        <f t="shared" ref="E18:L18" si="3">SUM(E15:E16)</f>
        <v>0.0634</v>
      </c>
      <c r="F18" s="16" t="str">
        <f t="shared" si="3"/>
        <v>0.00032</v>
      </c>
      <c r="G18" s="16" t="str">
        <f t="shared" si="3"/>
        <v>0.00631</v>
      </c>
      <c r="H18" s="16" t="str">
        <f t="shared" si="3"/>
        <v>0.000063</v>
      </c>
      <c r="I18" s="16" t="str">
        <f t="shared" si="3"/>
        <v>0.057</v>
      </c>
      <c r="J18" s="16" t="str">
        <f t="shared" si="3"/>
        <v>0.0002</v>
      </c>
      <c r="K18" s="16" t="str">
        <f t="shared" si="3"/>
        <v>0.00505</v>
      </c>
      <c r="L18" s="16" t="str">
        <f t="shared" si="3"/>
        <v>0.00003</v>
      </c>
      <c r="M18" s="6"/>
      <c r="N18" s="6"/>
    </row>
    <row r="19" ht="19.5" customHeight="1">
      <c r="A19" s="6"/>
      <c r="B19" s="6"/>
      <c r="C19" s="22"/>
      <c r="D19" s="22"/>
      <c r="E19" s="13"/>
      <c r="F19" s="13"/>
      <c r="G19" s="13"/>
      <c r="H19" s="13"/>
      <c r="I19" s="13"/>
      <c r="J19" s="13"/>
      <c r="K19" s="13"/>
      <c r="L19" s="13"/>
      <c r="M19" s="6"/>
      <c r="N19" s="6"/>
    </row>
    <row r="20" ht="19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ht="19.5" customHeight="1">
      <c r="A21" s="6"/>
      <c r="B21" s="6"/>
      <c r="C21" s="29"/>
      <c r="D21" s="29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ht="19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6"/>
      <c r="N22" s="22"/>
    </row>
    <row r="23" ht="19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ht="19.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ht="19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ht="19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ht="19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ht="19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17">
    <mergeCell ref="B11:D11"/>
    <mergeCell ref="H11:J11"/>
    <mergeCell ref="E11:F11"/>
    <mergeCell ref="B18:D18"/>
    <mergeCell ref="B16:D16"/>
    <mergeCell ref="B14:D14"/>
    <mergeCell ref="B15:D15"/>
    <mergeCell ref="B1:F1"/>
    <mergeCell ref="H1:L1"/>
    <mergeCell ref="B7:D7"/>
    <mergeCell ref="B8:D8"/>
    <mergeCell ref="E13:H13"/>
    <mergeCell ref="I13:L13"/>
    <mergeCell ref="B17:H17"/>
    <mergeCell ref="I17:L17"/>
    <mergeCell ref="K11:L11"/>
    <mergeCell ref="B6:E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14" width="12.71"/>
  </cols>
  <sheetData>
    <row r="1" ht="19.5" customHeight="1">
      <c r="A1" s="6"/>
      <c r="B1" s="7" t="s">
        <v>1</v>
      </c>
      <c r="C1" s="8"/>
      <c r="D1" s="8"/>
      <c r="E1" s="8"/>
      <c r="F1" s="9"/>
      <c r="G1" s="6"/>
      <c r="H1" s="7" t="s">
        <v>2</v>
      </c>
      <c r="I1" s="8"/>
      <c r="J1" s="8"/>
      <c r="K1" s="8"/>
      <c r="L1" s="9"/>
      <c r="M1" s="6"/>
      <c r="N1" s="6"/>
    </row>
    <row r="2" ht="19.5" customHeight="1">
      <c r="A2" s="6"/>
      <c r="B2" s="10" t="s">
        <v>3</v>
      </c>
      <c r="C2" s="10" t="s">
        <v>4</v>
      </c>
      <c r="D2" s="11" t="s">
        <v>5</v>
      </c>
      <c r="E2" s="12" t="s">
        <v>6</v>
      </c>
      <c r="F2" s="10" t="s">
        <v>7</v>
      </c>
      <c r="G2" s="6"/>
      <c r="H2" s="10" t="s">
        <v>3</v>
      </c>
      <c r="I2" s="10" t="s">
        <v>4</v>
      </c>
      <c r="J2" s="11" t="s">
        <v>5</v>
      </c>
      <c r="K2" s="10" t="s">
        <v>6</v>
      </c>
      <c r="L2" s="10" t="s">
        <v>7</v>
      </c>
      <c r="M2" s="13"/>
      <c r="N2" s="13"/>
    </row>
    <row r="3" ht="19.5" customHeight="1">
      <c r="A3" s="6"/>
      <c r="B3" s="17">
        <v>0.177</v>
      </c>
      <c r="C3" s="17">
        <v>0.177</v>
      </c>
      <c r="D3" s="17">
        <v>0.177</v>
      </c>
      <c r="E3" s="15" t="str">
        <f>ROUND(SUM(B3:D3)/3,4)</f>
        <v>0.177</v>
      </c>
      <c r="F3" s="16" t="str">
        <f>0.0005</f>
        <v>0.0005</v>
      </c>
      <c r="G3" s="6"/>
      <c r="H3" s="17">
        <v>0.154</v>
      </c>
      <c r="I3" s="17">
        <v>0.154</v>
      </c>
      <c r="J3" s="17">
        <v>0.154</v>
      </c>
      <c r="K3" s="16" t="str">
        <f>ROUND(SUM(H3:J3)/3,3)</f>
        <v>0.154</v>
      </c>
      <c r="L3" s="16" t="str">
        <f>ROUND(SQRT((1/6)*((H3-K3)^2+(I3-K3)^2+(J3-K3)^2)),2)</f>
        <v>0</v>
      </c>
      <c r="M3" s="6"/>
      <c r="N3" s="6"/>
    </row>
    <row r="4" ht="19.5" customHeight="1">
      <c r="A4" s="1"/>
      <c r="B4" s="6"/>
      <c r="C4" s="6"/>
      <c r="D4" s="6"/>
      <c r="E4" s="1"/>
      <c r="F4" s="1"/>
      <c r="G4" s="1"/>
      <c r="H4" s="1"/>
      <c r="I4" s="1"/>
      <c r="J4" s="1"/>
      <c r="K4" s="1"/>
      <c r="L4" s="1"/>
      <c r="M4" s="6"/>
      <c r="N4" s="6"/>
    </row>
    <row r="5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</row>
    <row r="6" ht="19.5" customHeight="1">
      <c r="A6" s="1"/>
      <c r="B6" s="18"/>
      <c r="C6" s="8"/>
      <c r="D6" s="8"/>
      <c r="E6" s="9"/>
      <c r="F6" s="19" t="s">
        <v>3</v>
      </c>
      <c r="G6" s="19" t="s">
        <v>4</v>
      </c>
      <c r="H6" s="19" t="s">
        <v>5</v>
      </c>
      <c r="I6" s="19" t="s">
        <v>8</v>
      </c>
      <c r="J6" s="19" t="s">
        <v>9</v>
      </c>
      <c r="K6" s="19" t="s">
        <v>10</v>
      </c>
      <c r="L6" s="19" t="s">
        <v>9</v>
      </c>
      <c r="M6" s="6"/>
      <c r="N6" s="6"/>
    </row>
    <row r="7" ht="19.5" customHeight="1">
      <c r="A7" s="1"/>
      <c r="B7" s="20" t="s">
        <v>11</v>
      </c>
      <c r="C7" s="8"/>
      <c r="D7" s="9"/>
      <c r="E7" s="19" t="s">
        <v>12</v>
      </c>
      <c r="F7" s="21">
        <v>0.87825</v>
      </c>
      <c r="G7" s="21">
        <v>0.8727</v>
      </c>
      <c r="H7" s="21">
        <v>0.8772</v>
      </c>
      <c r="I7" s="16" t="str">
        <f>ROUND(SUM(F7:H7)/3,3)</f>
        <v>0.876</v>
      </c>
      <c r="J7" s="16" t="str">
        <f>ROUND(SQRT((1/6)*((F7-I7)^2+(G7-I7)^2+(H7-I7)^2)),3)</f>
        <v>0.002</v>
      </c>
      <c r="K7" s="16" t="str">
        <f>ROUND(E3/I7,5)</f>
        <v>0.20205</v>
      </c>
      <c r="L7" s="16" t="str">
        <f>ROUND((K7)*(SQRT((F3/E3)^2+(J7/I7)^2)),5)</f>
        <v>0.00073</v>
      </c>
      <c r="M7" s="6"/>
      <c r="N7" s="6"/>
    </row>
    <row r="8" ht="19.5" customHeight="1">
      <c r="A8" s="1"/>
      <c r="B8" s="20" t="s">
        <v>13</v>
      </c>
      <c r="C8" s="8"/>
      <c r="D8" s="9"/>
      <c r="E8" s="19" t="s">
        <v>14</v>
      </c>
      <c r="F8" s="21">
        <v>1.97235</v>
      </c>
      <c r="G8" s="21">
        <v>1.9251</v>
      </c>
      <c r="H8" s="21">
        <v>1.93845</v>
      </c>
      <c r="I8" s="16" t="str">
        <f>ROUND(SUM(F8:H8)/3,2)</f>
        <v>1.95</v>
      </c>
      <c r="J8" s="16" t="str">
        <f>ROUND(SQRT((1/6)*((F8-I8)^2+(G8-I8)^2+(H8-I8)^2)),2)</f>
        <v>0.01</v>
      </c>
      <c r="K8" s="16" t="str">
        <f>ROUND(K3/I8,5)</f>
        <v>0.07897</v>
      </c>
      <c r="L8" s="16" t="str">
        <f>ROUND((K8)*(SQRT((L3/K3)^2+(J8/I8)^2)),5)</f>
        <v>0.0004</v>
      </c>
      <c r="M8" s="6"/>
      <c r="N8" s="6"/>
    </row>
    <row r="9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6"/>
      <c r="N9" s="6"/>
    </row>
    <row r="10" ht="19.5" customHeight="1">
      <c r="A10" s="6"/>
      <c r="B10" s="6"/>
      <c r="C10" s="22"/>
      <c r="D10" s="22"/>
      <c r="E10" s="22"/>
      <c r="F10" s="22"/>
      <c r="G10" s="22"/>
      <c r="H10" s="22"/>
      <c r="I10" s="22"/>
      <c r="J10" s="22"/>
      <c r="K10" s="22"/>
      <c r="L10" s="6"/>
      <c r="M10" s="6"/>
      <c r="N10" s="6"/>
    </row>
    <row r="11" ht="19.5" customHeight="1">
      <c r="A11" s="6"/>
      <c r="B11" s="7" t="s">
        <v>15</v>
      </c>
      <c r="C11" s="8"/>
      <c r="D11" s="9"/>
      <c r="E11" s="23">
        <v>0.31867</v>
      </c>
      <c r="F11" s="9"/>
      <c r="G11" s="24"/>
      <c r="H11" s="7" t="s">
        <v>16</v>
      </c>
      <c r="I11" s="8"/>
      <c r="J11" s="9"/>
      <c r="K11" s="23">
        <v>0.32159</v>
      </c>
      <c r="L11" s="9"/>
      <c r="M11" s="6"/>
      <c r="N11" s="6"/>
    </row>
    <row r="12" ht="19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3"/>
    </row>
    <row r="13" ht="19.5" customHeight="1">
      <c r="A13" s="6"/>
      <c r="B13" s="6"/>
      <c r="C13" s="6"/>
      <c r="D13" s="6"/>
      <c r="E13" s="25" t="s">
        <v>11</v>
      </c>
      <c r="F13" s="8"/>
      <c r="G13" s="8"/>
      <c r="H13" s="9"/>
      <c r="I13" s="25" t="s">
        <v>13</v>
      </c>
      <c r="J13" s="8"/>
      <c r="K13" s="8"/>
      <c r="L13" s="9"/>
      <c r="M13" s="6"/>
      <c r="N13" s="6"/>
    </row>
    <row r="14" ht="19.5" customHeight="1">
      <c r="A14" s="6"/>
      <c r="B14" s="26"/>
      <c r="C14" s="8"/>
      <c r="D14" s="9"/>
      <c r="E14" s="19" t="s">
        <v>17</v>
      </c>
      <c r="F14" s="19" t="s">
        <v>18</v>
      </c>
      <c r="G14" s="19" t="s">
        <v>19</v>
      </c>
      <c r="H14" s="19" t="s">
        <v>20</v>
      </c>
      <c r="I14" s="19" t="s">
        <v>17</v>
      </c>
      <c r="J14" s="19" t="s">
        <v>18</v>
      </c>
      <c r="K14" s="19" t="s">
        <v>19</v>
      </c>
      <c r="L14" s="19" t="s">
        <v>20</v>
      </c>
      <c r="M14" s="6"/>
      <c r="N14" s="6"/>
    </row>
    <row r="15" ht="19.5" customHeight="1">
      <c r="A15" s="27"/>
      <c r="B15" s="20" t="s">
        <v>21</v>
      </c>
      <c r="C15" s="8"/>
      <c r="D15" s="9"/>
      <c r="E15" s="16" t="str">
        <f>ROUND(E11*K7,4)</f>
        <v>0.0644</v>
      </c>
      <c r="F15" s="16" t="str">
        <f>ROUND(E11*L7,5)</f>
        <v>0.00023</v>
      </c>
      <c r="G15" s="16" t="str">
        <f>ROUND(E11*(K7^2)/2,4)</f>
        <v>0.0065</v>
      </c>
      <c r="H15" s="16" t="str">
        <f>ROUND(E11*K7*L7,7)</f>
        <v>0.000047</v>
      </c>
      <c r="I15" s="16" t="str">
        <f>ROUND(E11*K8,5)</f>
        <v>0.02517</v>
      </c>
      <c r="J15" s="16" t="str">
        <f>ROUND(E11*L8,4)</f>
        <v>0.0001</v>
      </c>
      <c r="K15" s="16" t="str">
        <f>ROUND(E11*(K8^2)/2,5)</f>
        <v>0.00099</v>
      </c>
      <c r="L15" s="16" t="str">
        <f>ROUND(E11*K8*L8,5)</f>
        <v>0.00001</v>
      </c>
      <c r="M15" s="6"/>
      <c r="N15" s="6"/>
    </row>
    <row r="16" ht="19.5" customHeight="1">
      <c r="A16" s="1"/>
      <c r="B16" s="20" t="s">
        <v>22</v>
      </c>
      <c r="C16" s="8"/>
      <c r="D16" s="9"/>
      <c r="E16" s="16">
        <v>0.0</v>
      </c>
      <c r="F16" s="16">
        <v>0.0</v>
      </c>
      <c r="G16" s="16">
        <v>0.0</v>
      </c>
      <c r="H16" s="16">
        <v>0.0</v>
      </c>
      <c r="I16" s="16" t="str">
        <f>ROUND(K11*K8,5)</f>
        <v>0.0254</v>
      </c>
      <c r="J16" s="16" t="str">
        <f>ROUND(K11*L8,4)</f>
        <v>0.0001</v>
      </c>
      <c r="K16" s="16" t="str">
        <f>ROUND(K11*(K8^2)/2,6)</f>
        <v>0.001003</v>
      </c>
      <c r="L16" s="16" t="str">
        <f>ROUND(K11*K8*L8,5)</f>
        <v>0.00001</v>
      </c>
      <c r="M16" s="6"/>
      <c r="N16" s="6"/>
    </row>
    <row r="17" ht="19.5" customHeight="1">
      <c r="A17" s="1"/>
      <c r="B17" s="31"/>
      <c r="C17" s="8"/>
      <c r="D17" s="8"/>
      <c r="E17" s="8"/>
      <c r="F17" s="8"/>
      <c r="G17" s="8"/>
      <c r="H17" s="9"/>
      <c r="I17" s="31"/>
      <c r="J17" s="8"/>
      <c r="K17" s="8"/>
      <c r="L17" s="9"/>
      <c r="M17" s="6"/>
      <c r="N17" s="6"/>
    </row>
    <row r="18" ht="19.5" customHeight="1">
      <c r="A18" s="1"/>
      <c r="B18" s="20" t="s">
        <v>23</v>
      </c>
      <c r="C18" s="8"/>
      <c r="D18" s="9"/>
      <c r="E18" s="16" t="str">
        <f t="shared" ref="E18:L18" si="1">SUM(E15:E16)</f>
        <v>0.0644</v>
      </c>
      <c r="F18" s="16" t="str">
        <f t="shared" si="1"/>
        <v>0.00023</v>
      </c>
      <c r="G18" s="16" t="str">
        <f t="shared" si="1"/>
        <v>0.0065</v>
      </c>
      <c r="H18" s="16" t="str">
        <f t="shared" si="1"/>
        <v>0.000047</v>
      </c>
      <c r="I18" s="16" t="str">
        <f t="shared" si="1"/>
        <v>0.05057</v>
      </c>
      <c r="J18" s="16" t="str">
        <f t="shared" si="1"/>
        <v>0.0002</v>
      </c>
      <c r="K18" s="16" t="str">
        <f t="shared" si="1"/>
        <v>0.001993</v>
      </c>
      <c r="L18" s="16" t="str">
        <f t="shared" si="1"/>
        <v>0.00002</v>
      </c>
      <c r="M18" s="6"/>
      <c r="N18" s="6"/>
    </row>
    <row r="19" ht="19.5" customHeight="1">
      <c r="A19" s="6"/>
      <c r="B19" s="6"/>
      <c r="C19" s="22"/>
      <c r="D19" s="22"/>
      <c r="E19" s="13"/>
      <c r="F19" s="13"/>
      <c r="G19" s="13"/>
      <c r="H19" s="13"/>
      <c r="I19" s="13"/>
      <c r="J19" s="13"/>
      <c r="K19" s="13"/>
      <c r="L19" s="13"/>
      <c r="M19" s="6"/>
      <c r="N19" s="6"/>
    </row>
    <row r="20" ht="19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ht="19.5" customHeight="1">
      <c r="A21" s="6"/>
      <c r="B21" s="6"/>
      <c r="C21" s="29"/>
      <c r="D21" s="29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ht="19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6"/>
      <c r="N22" s="22"/>
    </row>
    <row r="23" ht="19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ht="19.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ht="19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ht="19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ht="19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ht="19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mergeCells count="17">
    <mergeCell ref="B17:H17"/>
    <mergeCell ref="E13:H13"/>
    <mergeCell ref="B15:D15"/>
    <mergeCell ref="B16:D16"/>
    <mergeCell ref="B18:D18"/>
    <mergeCell ref="I17:L17"/>
    <mergeCell ref="B14:D14"/>
    <mergeCell ref="B7:D7"/>
    <mergeCell ref="B8:D8"/>
    <mergeCell ref="I13:L13"/>
    <mergeCell ref="H11:J11"/>
    <mergeCell ref="K11:L11"/>
    <mergeCell ref="E11:F11"/>
    <mergeCell ref="B1:F1"/>
    <mergeCell ref="H1:L1"/>
    <mergeCell ref="B6:E6"/>
    <mergeCell ref="B11:D11"/>
  </mergeCells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Apresentação</vt:lpstr>
      <vt:lpstr>Colisão Elástica</vt:lpstr>
      <vt:lpstr>Colisão Inelástica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2019-01-05T21:48:34Z</dcterms:created>
  <dc:creator>Lucas Moura de Almeida</dc:creator>
  <cp:lastModifiedBy>Lucas Moura de Almeida</cp:lastModifiedBy>
  <dcterms:modified xsi:type="dcterms:W3CDTF">2019-02-05T01:27:16Z</dcterms:modified>
</cp:coreProperties>
</file>