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4\Downloads\"/>
    </mc:Choice>
  </mc:AlternateContent>
  <bookViews>
    <workbookView xWindow="0" yWindow="0" windowWidth="28800" windowHeight="12330" firstSheet="1" activeTab="1"/>
  </bookViews>
  <sheets>
    <sheet name="Investimentos Fixos" sheetId="1" r:id="rId1"/>
    <sheet name="Capital de Giro" sheetId="2" r:id="rId2"/>
    <sheet name="Investimentos Pré-Operacionais" sheetId="3" r:id="rId3"/>
    <sheet name="Investimento Total" sheetId="4" r:id="rId4"/>
    <sheet name="FaturamentoXCustos" sheetId="5" r:id="rId5"/>
    <sheet name="cont... custos" sheetId="6" r:id="rId6"/>
    <sheet name="Resultado Final" sheetId="7" r:id="rId7"/>
  </sheets>
  <definedNames>
    <definedName name="_xlchart.v1.0">FaturamentoXCustos!$A$3:$A$9</definedName>
    <definedName name="_xlchart.v1.1">FaturamentoXCustos!$D$2</definedName>
    <definedName name="_xlchart.v1.2">FaturamentoXCustos!$D$3:$D$9</definedName>
  </definedNames>
  <calcPr calcId="162913"/>
  <extLst>
    <ext uri="GoogleSheetsCustomDataVersion2">
      <go:sheetsCustomData xmlns:go="http://customooxmlschemas.google.com/" r:id="rId12" roundtripDataChecksum="hm+3bg6fL+QXEFGDcywohsz2itqBAJPt2yUtmwi2kIQ="/>
    </ext>
  </extLst>
</workbook>
</file>

<file path=xl/calcChain.xml><?xml version="1.0" encoding="utf-8"?>
<calcChain xmlns="http://schemas.openxmlformats.org/spreadsheetml/2006/main">
  <c r="D34" i="5" l="1"/>
  <c r="C11" i="6"/>
  <c r="B11" i="6"/>
  <c r="A11" i="6"/>
  <c r="A10" i="6"/>
  <c r="E7" i="1"/>
  <c r="D3" i="6" l="1"/>
  <c r="F3" i="6" s="1"/>
  <c r="H3" i="6" s="1"/>
  <c r="C10" i="6"/>
  <c r="B10" i="6"/>
  <c r="C9" i="6"/>
  <c r="B9" i="6"/>
  <c r="D9" i="6" s="1"/>
  <c r="F9" i="6" s="1"/>
  <c r="G9" i="6" s="1"/>
  <c r="A9" i="6"/>
  <c r="D4" i="6"/>
  <c r="D28" i="5"/>
  <c r="C4" i="7" s="1"/>
  <c r="D27" i="5"/>
  <c r="D17" i="5"/>
  <c r="D16" i="5"/>
  <c r="G14" i="5"/>
  <c r="G13" i="5"/>
  <c r="G12" i="5"/>
  <c r="G15" i="5" s="1"/>
  <c r="G16" i="5" s="1"/>
  <c r="G9" i="5"/>
  <c r="D9" i="5"/>
  <c r="G8" i="5"/>
  <c r="D8" i="5"/>
  <c r="D7" i="5"/>
  <c r="G6" i="5"/>
  <c r="B6" i="5"/>
  <c r="D6" i="5" s="1"/>
  <c r="G5" i="5"/>
  <c r="D5" i="5"/>
  <c r="B4" i="5"/>
  <c r="D4" i="5" s="1"/>
  <c r="D3" i="5"/>
  <c r="B8" i="3"/>
  <c r="B10" i="3" s="1"/>
  <c r="B5" i="4" s="1"/>
  <c r="D3" i="2"/>
  <c r="J16" i="1"/>
  <c r="J8" i="1"/>
  <c r="J7" i="1"/>
  <c r="J6" i="1"/>
  <c r="E6" i="1"/>
  <c r="J5" i="1"/>
  <c r="E5" i="1"/>
  <c r="D10" i="5" l="1"/>
  <c r="C32" i="5" s="1"/>
  <c r="D32" i="5" s="1"/>
  <c r="D11" i="6"/>
  <c r="F11" i="6" s="1"/>
  <c r="G11" i="6" s="1"/>
  <c r="J11" i="1"/>
  <c r="E12" i="1"/>
  <c r="D10" i="6"/>
  <c r="F10" i="6" s="1"/>
  <c r="G10" i="6" s="1"/>
  <c r="F4" i="6"/>
  <c r="H4" i="6" s="1"/>
  <c r="C3" i="7" l="1"/>
  <c r="C33" i="5"/>
  <c r="D33" i="5" s="1"/>
  <c r="B4" i="2" s="1"/>
  <c r="D4" i="2" s="1"/>
  <c r="J19" i="1"/>
  <c r="B3" i="4" s="1"/>
  <c r="G20" i="6"/>
  <c r="B40" i="6" s="1"/>
  <c r="H5" i="6"/>
  <c r="B32" i="6" s="1"/>
  <c r="E24" i="6"/>
  <c r="G2" i="7"/>
  <c r="C6" i="7" l="1"/>
  <c r="C7" i="7" s="1"/>
  <c r="C8" i="7" s="1"/>
  <c r="B17" i="7" s="1"/>
  <c r="B41" i="6"/>
  <c r="C9" i="7" l="1"/>
  <c r="B18" i="7" s="1"/>
  <c r="B5" i="2"/>
  <c r="D5" i="2" s="1"/>
  <c r="D6" i="2" s="1"/>
  <c r="B4" i="4" s="1"/>
  <c r="B6" i="4" s="1"/>
  <c r="E25" i="6"/>
  <c r="C10" i="7" l="1"/>
  <c r="H3" i="7" s="1"/>
  <c r="C3" i="4"/>
  <c r="C5" i="4"/>
  <c r="C4" i="4"/>
  <c r="B38" i="7" l="1"/>
  <c r="G5" i="7" s="1"/>
  <c r="D10" i="7"/>
  <c r="G3" i="7" s="1"/>
  <c r="B25" i="7"/>
  <c r="B32" i="7"/>
  <c r="G4" i="7" s="1"/>
  <c r="D18" i="5"/>
</calcChain>
</file>

<file path=xl/sharedStrings.xml><?xml version="1.0" encoding="utf-8"?>
<sst xmlns="http://schemas.openxmlformats.org/spreadsheetml/2006/main" count="182" uniqueCount="147">
  <si>
    <t>Investimentos Fixos (Empresa de criação de web site e aplicativos para Área de Educação)</t>
  </si>
  <si>
    <t>1- Máquinas e Equipamentos</t>
  </si>
  <si>
    <t>3- Móveis e Utensílios</t>
  </si>
  <si>
    <t>Descrição</t>
  </si>
  <si>
    <t>Qtde</t>
  </si>
  <si>
    <t>Valor Unit.</t>
  </si>
  <si>
    <t>Total</t>
  </si>
  <si>
    <t>Computador (teclado, mouse e monitor incluso)</t>
  </si>
  <si>
    <t>Impressora</t>
  </si>
  <si>
    <t>3- Veículos</t>
  </si>
  <si>
    <t>TOTAL DE INVESTIMENTOS FIXOS</t>
  </si>
  <si>
    <t>5- Capital de Giro (suficiente para 6 meses)</t>
  </si>
  <si>
    <t>Valor mensal</t>
  </si>
  <si>
    <t>Tempo (mês)</t>
  </si>
  <si>
    <t>Total R$</t>
  </si>
  <si>
    <t>Planilha 10 - Apuração do custo de Matéria-Prima e Mercadorias Vendidas</t>
  </si>
  <si>
    <t>Planilha 11 - Estimativa dos custos de comercialização</t>
  </si>
  <si>
    <t>Planilha 14 - Estimativa de custos fixos operacionais mensais(50%)</t>
  </si>
  <si>
    <t xml:space="preserve"> (Empresa de criação de web site e aplicativos para Área de Educação)</t>
  </si>
  <si>
    <t>6- Investimentos Pré-Operacionais</t>
  </si>
  <si>
    <t>R$</t>
  </si>
  <si>
    <t>Marketing Digital para alavancar o projeto</t>
  </si>
  <si>
    <t>Total de Investimentos Pré Operacionais</t>
  </si>
  <si>
    <t>7 - Investimento Total</t>
  </si>
  <si>
    <t>Descrição dos Investimentos</t>
  </si>
  <si>
    <t>Valor</t>
  </si>
  <si>
    <t>Percentual</t>
  </si>
  <si>
    <t>Investimentos Fixos</t>
  </si>
  <si>
    <t>Capital de Giro(6 meses)</t>
  </si>
  <si>
    <t>Investimentos Pré-Operacionais</t>
  </si>
  <si>
    <t>8- Estimativa de Faturamento Mensal</t>
  </si>
  <si>
    <t>Produto/Serviço</t>
  </si>
  <si>
    <t>Qtde (estimativa de vendas)</t>
  </si>
  <si>
    <t>Preço Unitário da Venda</t>
  </si>
  <si>
    <t>Faturamento Total</t>
  </si>
  <si>
    <t>Downloads Aplicativo</t>
  </si>
  <si>
    <t>Propagandas Cliques(10 % dos que baixam)</t>
  </si>
  <si>
    <t>Escolas São Paulo</t>
  </si>
  <si>
    <t>Qtde de Alunos Matriculados</t>
  </si>
  <si>
    <t>Visualizações das animações gratuitas de literatura no Canal(10% dos que baixam)</t>
  </si>
  <si>
    <t>Média de Alunos matriculados no ensino Médio (Público e Particular)</t>
  </si>
  <si>
    <t>Venda das animações restritas (5% dos que baixam os aplicativos)</t>
  </si>
  <si>
    <t>Educação de Jovens e Adultos (Ensino Médio)</t>
  </si>
  <si>
    <t>Parcerias com as escolas (Vendas de acesso total ao aplicativo) Mensalidade</t>
  </si>
  <si>
    <t>Alunos de ETEC (Integral com ensino Médio)</t>
  </si>
  <si>
    <t>Propagandas Cliques no Site(Acesso aos resumos e animações gratuitas e alguns e-books grátis)</t>
  </si>
  <si>
    <t>Venda dos Livros  Usados</t>
  </si>
  <si>
    <t>Publico a Atingir (10%) Coletado pela Aceitação na pesquisa de Campo. Na pesquisa 75% dos alunos viram o protótipo e disseram que gostariam de utilizar.</t>
  </si>
  <si>
    <t xml:space="preserve">Escolas  </t>
  </si>
  <si>
    <t>Nº de alunos nas instituições</t>
  </si>
  <si>
    <t>9- Estimativa dos Custos Variáveis</t>
  </si>
  <si>
    <t>FATECS</t>
  </si>
  <si>
    <t>Matéria-Prima</t>
  </si>
  <si>
    <t xml:space="preserve">Quant </t>
  </si>
  <si>
    <t xml:space="preserve">Preço </t>
  </si>
  <si>
    <t xml:space="preserve">Preço Total </t>
  </si>
  <si>
    <t>Universidades particulares</t>
  </si>
  <si>
    <t>Universidades públicas</t>
  </si>
  <si>
    <t>Publico a Atingir (0,5%)</t>
  </si>
  <si>
    <t>10 - Apuração do custo de Matéria-Prima e Mercadorias Vendidas</t>
  </si>
  <si>
    <t>Estimativa de vendas</t>
  </si>
  <si>
    <t>Custo Unit de Mat. Prima</t>
  </si>
  <si>
    <t>Custo Mensal de Mat. Prima</t>
  </si>
  <si>
    <t>11 - Estimativa dos custos de comercialização</t>
  </si>
  <si>
    <t>%</t>
  </si>
  <si>
    <t>Faturamento Estimado</t>
  </si>
  <si>
    <t>Custo Total</t>
  </si>
  <si>
    <t>Imposto Simples</t>
  </si>
  <si>
    <t>Cartão Crédito</t>
  </si>
  <si>
    <t>12 - Estimativa dos custos com Mão-de-Obra</t>
  </si>
  <si>
    <t>Função</t>
  </si>
  <si>
    <r>
      <rPr>
        <b/>
        <sz val="11"/>
        <color theme="1"/>
        <rFont val="Calibri"/>
      </rPr>
      <t>N</t>
    </r>
    <r>
      <rPr>
        <b/>
        <vertAlign val="superscript"/>
        <sz val="11"/>
        <color rgb="FF000000"/>
        <rFont val="Calibri"/>
      </rPr>
      <t>o</t>
    </r>
    <r>
      <rPr>
        <b/>
        <sz val="11"/>
        <color rgb="FF000000"/>
        <rFont val="Calibri"/>
      </rPr>
      <t xml:space="preserve"> de Empregados</t>
    </r>
  </si>
  <si>
    <t>Salário Mensal</t>
  </si>
  <si>
    <t>Subtotal</t>
  </si>
  <si>
    <t>% de Encargos Sociais</t>
  </si>
  <si>
    <t>Encargos Sociais</t>
  </si>
  <si>
    <t>Benefícios</t>
  </si>
  <si>
    <t>Estagiário Informática(meio período)</t>
  </si>
  <si>
    <t>Pó-labore (sócios)</t>
  </si>
  <si>
    <t>Total de custos com mão de Obra (mensal) - Levando em consideração o Simples Nacional</t>
  </si>
  <si>
    <t>13 - Estimativa de custo com Depreciação</t>
  </si>
  <si>
    <t>Ativos Fixos</t>
  </si>
  <si>
    <t>Quant.</t>
  </si>
  <si>
    <t>Valor do Bem</t>
  </si>
  <si>
    <t>Total em Bens</t>
  </si>
  <si>
    <t>Vida útil em anos</t>
  </si>
  <si>
    <t>Depreciação Anual</t>
  </si>
  <si>
    <t>Depreciação Mensal</t>
  </si>
  <si>
    <t>Total de custos com depreciação (mensal)</t>
  </si>
  <si>
    <t>14 - Estimativa de custos fixos operacionais mensais</t>
  </si>
  <si>
    <t>Custos mensais</t>
  </si>
  <si>
    <t>Custo Total Mensal</t>
  </si>
  <si>
    <t>Variáveis</t>
  </si>
  <si>
    <t>Condominio</t>
  </si>
  <si>
    <t>Fixos</t>
  </si>
  <si>
    <t>IPTU</t>
  </si>
  <si>
    <t>Água</t>
  </si>
  <si>
    <t>Energia Elétrica</t>
  </si>
  <si>
    <t>Telefone</t>
  </si>
  <si>
    <t>Contador</t>
  </si>
  <si>
    <t>Manutenção Equipamentos</t>
  </si>
  <si>
    <t>Salários (Planilha 12)</t>
  </si>
  <si>
    <t>Material de Limpeza</t>
  </si>
  <si>
    <t>Material de escritório</t>
  </si>
  <si>
    <t>Uber(Transporte para representação comercial)</t>
  </si>
  <si>
    <t>Hospedagem e dominio</t>
  </si>
  <si>
    <t>Gastos com propaganda</t>
  </si>
  <si>
    <t>Treinamentos para atualização</t>
  </si>
  <si>
    <t>Certificados de Segurança Site</t>
  </si>
  <si>
    <t>Depreciação (planilha 13)</t>
  </si>
  <si>
    <t>Demonstrativo de Resultados</t>
  </si>
  <si>
    <t>Planilhas</t>
  </si>
  <si>
    <t>Faturamento mensal</t>
  </si>
  <si>
    <t>Planilha 8</t>
  </si>
  <si>
    <t>1. Estimativa de Faturamento Mensal</t>
  </si>
  <si>
    <t>Lucratividade</t>
  </si>
  <si>
    <t>2. Custos Variáveis Totais</t>
  </si>
  <si>
    <t>Rentabilidade</t>
  </si>
  <si>
    <t>Devolve esse percentual do capital Investido ao mês</t>
  </si>
  <si>
    <t>Planilha 10</t>
  </si>
  <si>
    <t>Apuração do custo de Matéria-Prima e Mercadorias Vendidas</t>
  </si>
  <si>
    <t>Retorno do Investimento (Em meses)</t>
  </si>
  <si>
    <t>meses</t>
  </si>
  <si>
    <t>Planilha 11</t>
  </si>
  <si>
    <t>Estimativas de custo de Comercialização (impostos, cartão crédito, etc)</t>
  </si>
  <si>
    <t>3. Margem de Contribuição (1-2)</t>
  </si>
  <si>
    <t>Planilha 14</t>
  </si>
  <si>
    <t>4. Custos Fixos Totais</t>
  </si>
  <si>
    <t>5. Resultado Operacional (Lucro ou Prejuizo) (3-4)</t>
  </si>
  <si>
    <t>Ponto de Equilibrio</t>
  </si>
  <si>
    <t>Ponto de Equilibrio = Custo Fixo total / Indice da margem de Contribuição</t>
  </si>
  <si>
    <t>Indice da margem de Contribuição = Magem de Contribuição / Receita (estimativa de faturamento)</t>
  </si>
  <si>
    <t>APLICAÇÃO DAS FÓRMULAS ACIMA E RESULTADO DO PONTO DE EQUILIBRIO (PE)</t>
  </si>
  <si>
    <t>Indice da Margem de Contribuição</t>
  </si>
  <si>
    <t>Ponto de Equilíbrio</t>
  </si>
  <si>
    <t>Isso  quer dizer que quando a Autollar chegar ao faturamento de informado no Ponto de Equilibrio, estará cobrindo todos os custos da empresa e daí por diante não terá mais Prejuizo, somente Lucro.</t>
  </si>
  <si>
    <t>Lucratividade = Lucro Líquido/Receita Total x 100</t>
  </si>
  <si>
    <t>APLICAÇÃO DAS FÓRMULAS ACIMA E RESULTADO DO PERCENTUAL DE LUCRATIVIDADE</t>
  </si>
  <si>
    <t>Isso quer dizer que o Projeti tem a Lucratividade informada acima!</t>
  </si>
  <si>
    <t>Rentabilidade = Lucro Líquido/Investimento Total (para chegar ao percentual multiplica o result. por 100)</t>
  </si>
  <si>
    <t>APLICAÇÃO DA FÓRMULA ACIMA E RESULTADO DO PERCENTUAL DE LUCRATIVIDADE</t>
  </si>
  <si>
    <t>Isso quer dizer que a cada mês, os empresários recupera o perentual acima em relação ao valor investido através dos lucros obtidos no negócio!</t>
  </si>
  <si>
    <t>Prazo de Retorno do Investimento</t>
  </si>
  <si>
    <t>Prazo do Retorno no Investimento = Investimento Total / Lucro Liquido</t>
  </si>
  <si>
    <t>Isso quer dizer que após 2 meses no inicio de atividade da empresa, os empreededores terá recuperado, sob a forma de lucro, tudo o que gastou com a montagem da empresa!</t>
  </si>
  <si>
    <t>Despesas para Legalização (MEI)</t>
  </si>
  <si>
    <t>Tablet para apresentação rápida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</si>
</sst>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_-* #,##0_-;\-* #,##0_-;_-* &quot;-&quot;??_-;_-@"/>
    <numFmt numFmtId="166" formatCode="0.0%"/>
    <numFmt numFmtId="167" formatCode="#,##0_ ;[Red]\-#,##0\ "/>
  </numFmts>
  <fonts count="17">
    <font>
      <sz val="11"/>
      <color theme="1"/>
      <name val="Calibri"/>
      <scheme val="minor"/>
    </font>
    <font>
      <b/>
      <sz val="16"/>
      <color theme="0"/>
      <name val="Adobe Gothic Std B"/>
    </font>
    <font>
      <sz val="11"/>
      <name val="Calibri"/>
    </font>
    <font>
      <sz val="11"/>
      <color theme="1"/>
      <name val="Calibri"/>
    </font>
    <font>
      <b/>
      <sz val="16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6"/>
      <color rgb="FFFFFFFF"/>
      <name val="Calibri"/>
    </font>
    <font>
      <b/>
      <sz val="11"/>
      <color theme="1"/>
      <name val="Adobe Gothic Std B"/>
    </font>
    <font>
      <b/>
      <sz val="14"/>
      <color theme="0"/>
      <name val="Calibri"/>
    </font>
    <font>
      <b/>
      <sz val="11"/>
      <color theme="0"/>
      <name val="Calibri"/>
    </font>
    <font>
      <b/>
      <sz val="22"/>
      <color theme="0"/>
      <name val="Calibri"/>
    </font>
    <font>
      <b/>
      <sz val="16"/>
      <color theme="1"/>
      <name val="Calibri"/>
    </font>
    <font>
      <sz val="11"/>
      <color theme="0"/>
      <name val="Calibri"/>
    </font>
    <font>
      <sz val="11"/>
      <color rgb="FF000000"/>
      <name val="Calibri"/>
    </font>
    <font>
      <b/>
      <vertAlign val="superscript"/>
      <sz val="11"/>
      <color rgb="FF000000"/>
      <name val="Calibri"/>
    </font>
    <font>
      <b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3300"/>
        <bgColor rgb="FFFF33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B6DDE8"/>
        <bgColor rgb="FFB6DDE8"/>
      </patternFill>
    </fill>
    <fill>
      <patternFill patternType="solid">
        <fgColor rgb="FF1D1B10"/>
        <bgColor rgb="FF1D1B10"/>
      </patternFill>
    </fill>
    <fill>
      <patternFill patternType="solid">
        <fgColor rgb="FF8DB3E2"/>
        <bgColor rgb="FF8DB3E2"/>
      </patternFill>
    </fill>
    <fill>
      <patternFill patternType="solid">
        <fgColor theme="1"/>
        <bgColor theme="1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3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/>
    <xf numFmtId="8" fontId="3" fillId="0" borderId="9" xfId="0" applyNumberFormat="1" applyFont="1" applyBorder="1" applyAlignment="1"/>
    <xf numFmtId="8" fontId="3" fillId="0" borderId="9" xfId="0" applyNumberFormat="1" applyFont="1" applyBorder="1"/>
    <xf numFmtId="0" fontId="3" fillId="0" borderId="10" xfId="0" applyFont="1" applyBorder="1" applyAlignment="1"/>
    <xf numFmtId="164" fontId="3" fillId="0" borderId="10" xfId="0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0" fontId="6" fillId="0" borderId="9" xfId="0" applyFont="1" applyBorder="1" applyAlignment="1"/>
    <xf numFmtId="164" fontId="3" fillId="0" borderId="9" xfId="0" applyNumberFormat="1" applyFont="1" applyBorder="1" applyAlignment="1">
      <alignment horizontal="right"/>
    </xf>
    <xf numFmtId="0" fontId="3" fillId="0" borderId="12" xfId="0" applyFont="1" applyBorder="1" applyAlignment="1"/>
    <xf numFmtId="164" fontId="3" fillId="0" borderId="9" xfId="0" applyNumberFormat="1" applyFont="1" applyBorder="1" applyAlignment="1">
      <alignment horizontal="right"/>
    </xf>
    <xf numFmtId="0" fontId="6" fillId="0" borderId="13" xfId="0" applyFont="1" applyBorder="1" applyAlignment="1"/>
    <xf numFmtId="0" fontId="3" fillId="0" borderId="14" xfId="0" applyFont="1" applyBorder="1"/>
    <xf numFmtId="164" fontId="3" fillId="3" borderId="18" xfId="0" applyNumberFormat="1" applyFont="1" applyFill="1" applyBorder="1"/>
    <xf numFmtId="8" fontId="3" fillId="3" borderId="19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8" fontId="3" fillId="0" borderId="23" xfId="0" applyNumberFormat="1" applyFont="1" applyBorder="1" applyAlignment="1">
      <alignment horizontal="right"/>
    </xf>
    <xf numFmtId="8" fontId="3" fillId="0" borderId="19" xfId="0" applyNumberFormat="1" applyFont="1" applyBorder="1" applyAlignment="1">
      <alignment horizontal="right"/>
    </xf>
    <xf numFmtId="8" fontId="3" fillId="3" borderId="18" xfId="0" applyNumberFormat="1" applyFont="1" applyFill="1" applyBorder="1" applyAlignment="1">
      <alignment horizontal="left"/>
    </xf>
    <xf numFmtId="8" fontId="3" fillId="3" borderId="24" xfId="0" applyNumberFormat="1" applyFont="1" applyFill="1" applyBorder="1"/>
    <xf numFmtId="0" fontId="5" fillId="0" borderId="1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9" xfId="0" applyFont="1" applyBorder="1"/>
    <xf numFmtId="0" fontId="3" fillId="0" borderId="10" xfId="0" applyFont="1" applyBorder="1"/>
    <xf numFmtId="0" fontId="3" fillId="0" borderId="27" xfId="0" applyFont="1" applyBorder="1"/>
    <xf numFmtId="0" fontId="3" fillId="0" borderId="28" xfId="0" applyFont="1" applyBorder="1" applyAlignment="1">
      <alignment horizontal="center"/>
    </xf>
    <xf numFmtId="8" fontId="3" fillId="0" borderId="13" xfId="0" applyNumberFormat="1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/>
    <xf numFmtId="164" fontId="3" fillId="0" borderId="31" xfId="0" applyNumberFormat="1" applyFont="1" applyBorder="1"/>
    <xf numFmtId="0" fontId="3" fillId="0" borderId="32" xfId="0" applyFont="1" applyBorder="1" applyAlignment="1">
      <alignment horizontal="center"/>
    </xf>
    <xf numFmtId="8" fontId="3" fillId="3" borderId="9" xfId="0" applyNumberFormat="1" applyFont="1" applyFill="1" applyBorder="1"/>
    <xf numFmtId="0" fontId="8" fillId="4" borderId="34" xfId="0" applyFont="1" applyFill="1" applyBorder="1"/>
    <xf numFmtId="0" fontId="8" fillId="4" borderId="35" xfId="0" applyFont="1" applyFill="1" applyBorder="1"/>
    <xf numFmtId="0" fontId="3" fillId="0" borderId="36" xfId="0" applyFont="1" applyBorder="1"/>
    <xf numFmtId="164" fontId="3" fillId="0" borderId="11" xfId="0" applyNumberFormat="1" applyFont="1" applyBorder="1"/>
    <xf numFmtId="0" fontId="3" fillId="0" borderId="12" xfId="0" applyFont="1" applyBorder="1"/>
    <xf numFmtId="0" fontId="3" fillId="0" borderId="22" xfId="0" applyFont="1" applyBorder="1" applyAlignment="1">
      <alignment horizontal="left"/>
    </xf>
    <xf numFmtId="164" fontId="3" fillId="0" borderId="37" xfId="0" applyNumberFormat="1" applyFont="1" applyBorder="1" applyAlignment="1"/>
    <xf numFmtId="164" fontId="3" fillId="0" borderId="0" xfId="0" applyNumberFormat="1" applyFont="1"/>
    <xf numFmtId="164" fontId="3" fillId="3" borderId="9" xfId="0" applyNumberFormat="1" applyFont="1" applyFill="1" applyBorder="1"/>
    <xf numFmtId="164" fontId="3" fillId="3" borderId="24" xfId="0" applyNumberFormat="1" applyFont="1" applyFill="1" applyBorder="1"/>
    <xf numFmtId="0" fontId="5" fillId="5" borderId="21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8" fontId="3" fillId="5" borderId="39" xfId="0" applyNumberFormat="1" applyFont="1" applyFill="1" applyBorder="1" applyAlignment="1">
      <alignment horizontal="center" vertical="center"/>
    </xf>
    <xf numFmtId="9" fontId="3" fillId="5" borderId="39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8" fontId="3" fillId="5" borderId="9" xfId="0" applyNumberFormat="1" applyFont="1" applyFill="1" applyBorder="1" applyAlignment="1">
      <alignment horizontal="center" vertical="center"/>
    </xf>
    <xf numFmtId="9" fontId="3" fillId="5" borderId="9" xfId="0" applyNumberFormat="1" applyFont="1" applyFill="1" applyBorder="1" applyAlignment="1">
      <alignment horizontal="center" vertical="center"/>
    </xf>
    <xf numFmtId="8" fontId="5" fillId="6" borderId="40" xfId="0" applyNumberFormat="1" applyFont="1" applyFill="1" applyBorder="1" applyAlignment="1">
      <alignment horizontal="center"/>
    </xf>
    <xf numFmtId="0" fontId="3" fillId="4" borderId="41" xfId="0" applyFont="1" applyFill="1" applyBorder="1"/>
    <xf numFmtId="0" fontId="5" fillId="0" borderId="9" xfId="0" applyFont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9" xfId="0" applyNumberFormat="1" applyFont="1" applyBorder="1"/>
    <xf numFmtId="164" fontId="3" fillId="0" borderId="9" xfId="0" applyNumberFormat="1" applyFont="1" applyBorder="1" applyAlignment="1">
      <alignment horizontal="center"/>
    </xf>
    <xf numFmtId="3" fontId="3" fillId="0" borderId="9" xfId="0" applyNumberFormat="1" applyFont="1" applyBorder="1"/>
    <xf numFmtId="0" fontId="9" fillId="7" borderId="9" xfId="0" applyFont="1" applyFill="1" applyBorder="1" applyAlignment="1">
      <alignment horizontal="center"/>
    </xf>
    <xf numFmtId="3" fontId="9" fillId="7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3" fontId="3" fillId="0" borderId="0" xfId="0" applyNumberFormat="1" applyFont="1"/>
    <xf numFmtId="3" fontId="3" fillId="0" borderId="42" xfId="0" applyNumberFormat="1" applyFont="1" applyBorder="1"/>
    <xf numFmtId="164" fontId="3" fillId="0" borderId="42" xfId="0" applyNumberFormat="1" applyFont="1" applyBorder="1" applyAlignment="1">
      <alignment horizontal="center"/>
    </xf>
    <xf numFmtId="164" fontId="3" fillId="0" borderId="42" xfId="0" applyNumberFormat="1" applyFont="1" applyBorder="1" applyAlignment="1">
      <alignment horizontal="right"/>
    </xf>
    <xf numFmtId="0" fontId="3" fillId="0" borderId="42" xfId="0" applyFont="1" applyBorder="1"/>
    <xf numFmtId="0" fontId="10" fillId="7" borderId="9" xfId="0" applyFont="1" applyFill="1" applyBorder="1" applyAlignment="1">
      <alignment horizontal="center" vertical="center" wrapText="1"/>
    </xf>
    <xf numFmtId="3" fontId="11" fillId="7" borderId="9" xfId="0" applyNumberFormat="1" applyFont="1" applyFill="1" applyBorder="1" applyAlignment="1">
      <alignment horizontal="center" vertical="center"/>
    </xf>
    <xf numFmtId="8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12" fillId="8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5" fillId="0" borderId="9" xfId="0" applyFont="1" applyBorder="1" applyAlignment="1">
      <alignment horizontal="center" vertical="center" wrapText="1"/>
    </xf>
    <xf numFmtId="8" fontId="3" fillId="0" borderId="9" xfId="0" applyNumberFormat="1" applyFont="1" applyBorder="1" applyAlignment="1">
      <alignment horizontal="right"/>
    </xf>
    <xf numFmtId="0" fontId="5" fillId="4" borderId="41" xfId="0" applyFont="1" applyFill="1" applyBorder="1" applyAlignment="1">
      <alignment horizontal="center"/>
    </xf>
    <xf numFmtId="3" fontId="5" fillId="4" borderId="4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3" fontId="3" fillId="4" borderId="41" xfId="0" applyNumberFormat="1" applyFont="1" applyFill="1" applyBorder="1"/>
    <xf numFmtId="166" fontId="3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center"/>
    </xf>
    <xf numFmtId="8" fontId="3" fillId="4" borderId="41" xfId="0" applyNumberFormat="1" applyFont="1" applyFill="1" applyBorder="1"/>
    <xf numFmtId="0" fontId="3" fillId="4" borderId="47" xfId="0" applyFont="1" applyFill="1" applyBorder="1"/>
    <xf numFmtId="0" fontId="3" fillId="9" borderId="47" xfId="0" applyFont="1" applyFill="1" applyBorder="1"/>
    <xf numFmtId="8" fontId="3" fillId="0" borderId="9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8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49" xfId="0" applyFont="1" applyBorder="1"/>
    <xf numFmtId="164" fontId="3" fillId="0" borderId="9" xfId="0" applyNumberFormat="1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4" fontId="3" fillId="3" borderId="50" xfId="0" applyNumberFormat="1" applyFont="1" applyFill="1" applyBorder="1"/>
    <xf numFmtId="0" fontId="3" fillId="10" borderId="9" xfId="0" applyFont="1" applyFill="1" applyBorder="1"/>
    <xf numFmtId="8" fontId="3" fillId="10" borderId="9" xfId="0" applyNumberFormat="1" applyFont="1" applyFill="1" applyBorder="1"/>
    <xf numFmtId="164" fontId="3" fillId="10" borderId="9" xfId="0" applyNumberFormat="1" applyFont="1" applyFill="1" applyBorder="1"/>
    <xf numFmtId="0" fontId="10" fillId="7" borderId="9" xfId="0" applyFont="1" applyFill="1" applyBorder="1" applyAlignment="1">
      <alignment horizontal="center"/>
    </xf>
    <xf numFmtId="0" fontId="3" fillId="11" borderId="41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13" fillId="7" borderId="21" xfId="0" applyFont="1" applyFill="1" applyBorder="1"/>
    <xf numFmtId="0" fontId="10" fillId="7" borderId="7" xfId="0" applyFont="1" applyFill="1" applyBorder="1" applyAlignment="1">
      <alignment horizontal="left"/>
    </xf>
    <xf numFmtId="164" fontId="13" fillId="7" borderId="51" xfId="0" applyNumberFormat="1" applyFont="1" applyFill="1" applyBorder="1" applyAlignment="1">
      <alignment horizontal="right"/>
    </xf>
    <xf numFmtId="9" fontId="3" fillId="7" borderId="8" xfId="0" applyNumberFormat="1" applyFont="1" applyFill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/>
    </xf>
    <xf numFmtId="164" fontId="3" fillId="12" borderId="9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164" fontId="3" fillId="0" borderId="11" xfId="0" applyNumberFormat="1" applyFont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left"/>
    </xf>
    <xf numFmtId="1" fontId="3" fillId="12" borderId="9" xfId="0" applyNumberFormat="1" applyFont="1" applyFill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/>
    </xf>
    <xf numFmtId="0" fontId="3" fillId="0" borderId="54" xfId="0" applyFont="1" applyBorder="1"/>
    <xf numFmtId="0" fontId="5" fillId="0" borderId="14" xfId="0" applyFont="1" applyBorder="1"/>
    <xf numFmtId="8" fontId="3" fillId="0" borderId="14" xfId="0" applyNumberFormat="1" applyFont="1" applyBorder="1"/>
    <xf numFmtId="9" fontId="3" fillId="0" borderId="55" xfId="0" applyNumberFormat="1" applyFont="1" applyBorder="1" applyAlignment="1">
      <alignment horizontal="center"/>
    </xf>
    <xf numFmtId="0" fontId="3" fillId="0" borderId="56" xfId="0" applyFont="1" applyBorder="1"/>
    <xf numFmtId="164" fontId="3" fillId="0" borderId="37" xfId="0" applyNumberFormat="1" applyFont="1" applyBorder="1" applyAlignment="1">
      <alignment horizontal="right"/>
    </xf>
    <xf numFmtId="164" fontId="3" fillId="0" borderId="57" xfId="0" applyNumberFormat="1" applyFont="1" applyBorder="1" applyAlignment="1">
      <alignment horizontal="center"/>
    </xf>
    <xf numFmtId="0" fontId="3" fillId="0" borderId="21" xfId="0" applyFont="1" applyBorder="1"/>
    <xf numFmtId="0" fontId="5" fillId="0" borderId="7" xfId="0" applyFont="1" applyBorder="1" applyAlignment="1">
      <alignment horizontal="left"/>
    </xf>
    <xf numFmtId="164" fontId="3" fillId="0" borderId="7" xfId="0" applyNumberFormat="1" applyFont="1" applyBorder="1" applyAlignment="1">
      <alignment horizontal="right"/>
    </xf>
    <xf numFmtId="9" fontId="3" fillId="0" borderId="8" xfId="0" applyNumberFormat="1" applyFont="1" applyBorder="1" applyAlignment="1">
      <alignment horizontal="center"/>
    </xf>
    <xf numFmtId="0" fontId="13" fillId="7" borderId="58" xfId="0" applyFont="1" applyFill="1" applyBorder="1"/>
    <xf numFmtId="0" fontId="10" fillId="7" borderId="59" xfId="0" applyFont="1" applyFill="1" applyBorder="1" applyAlignment="1">
      <alignment horizontal="left"/>
    </xf>
    <xf numFmtId="164" fontId="13" fillId="7" borderId="18" xfId="0" applyNumberFormat="1" applyFont="1" applyFill="1" applyBorder="1" applyAlignment="1">
      <alignment horizontal="right"/>
    </xf>
    <xf numFmtId="9" fontId="13" fillId="7" borderId="60" xfId="0" applyNumberFormat="1" applyFont="1" applyFill="1" applyBorder="1" applyAlignment="1">
      <alignment horizontal="center"/>
    </xf>
    <xf numFmtId="8" fontId="14" fillId="0" borderId="0" xfId="0" applyNumberFormat="1" applyFont="1"/>
    <xf numFmtId="0" fontId="5" fillId="0" borderId="10" xfId="0" applyFont="1" applyBorder="1" applyAlignment="1">
      <alignment horizontal="center"/>
    </xf>
    <xf numFmtId="0" fontId="12" fillId="13" borderId="64" xfId="0" applyFont="1" applyFill="1" applyBorder="1" applyAlignment="1">
      <alignment horizontal="center"/>
    </xf>
    <xf numFmtId="0" fontId="5" fillId="0" borderId="65" xfId="0" applyFont="1" applyBorder="1"/>
    <xf numFmtId="0" fontId="5" fillId="0" borderId="22" xfId="0" applyFont="1" applyBorder="1" applyAlignment="1">
      <alignment horizontal="center"/>
    </xf>
    <xf numFmtId="164" fontId="12" fillId="13" borderId="64" xfId="0" applyNumberFormat="1" applyFont="1" applyFill="1" applyBorder="1" applyAlignment="1">
      <alignment horizontal="center"/>
    </xf>
    <xf numFmtId="0" fontId="5" fillId="0" borderId="66" xfId="0" applyFont="1" applyBorder="1"/>
    <xf numFmtId="9" fontId="3" fillId="13" borderId="67" xfId="0" applyNumberFormat="1" applyFont="1" applyFill="1" applyBorder="1" applyAlignment="1">
      <alignment horizontal="center"/>
    </xf>
    <xf numFmtId="1" fontId="3" fillId="13" borderId="67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20" xfId="0" applyFont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4" fillId="2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33" xfId="0" applyFont="1" applyBorder="1"/>
    <xf numFmtId="0" fontId="5" fillId="4" borderId="44" xfId="0" applyFont="1" applyFill="1" applyBorder="1" applyAlignment="1">
      <alignment horizontal="center"/>
    </xf>
    <xf numFmtId="0" fontId="2" fillId="0" borderId="45" xfId="0" applyFont="1" applyBorder="1"/>
    <xf numFmtId="0" fontId="2" fillId="0" borderId="46" xfId="0" applyFont="1" applyBorder="1"/>
    <xf numFmtId="0" fontId="5" fillId="8" borderId="29" xfId="0" applyFont="1" applyFill="1" applyBorder="1" applyAlignment="1">
      <alignment horizontal="center"/>
    </xf>
    <xf numFmtId="0" fontId="2" fillId="0" borderId="43" xfId="0" applyFont="1" applyBorder="1"/>
    <xf numFmtId="0" fontId="2" fillId="0" borderId="13" xfId="0" applyFont="1" applyBorder="1"/>
    <xf numFmtId="0" fontId="4" fillId="7" borderId="44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13" borderId="61" xfId="0" applyFont="1" applyFill="1" applyBorder="1" applyAlignment="1">
      <alignment horizontal="center"/>
    </xf>
    <xf numFmtId="0" fontId="2" fillId="0" borderId="62" xfId="0" applyFont="1" applyBorder="1"/>
    <xf numFmtId="0" fontId="2" fillId="0" borderId="63" xfId="0" applyFont="1" applyBorder="1"/>
    <xf numFmtId="9" fontId="5" fillId="0" borderId="68" xfId="0" applyNumberFormat="1" applyFont="1" applyBorder="1"/>
    <xf numFmtId="0" fontId="2" fillId="0" borderId="66" xfId="0" applyFont="1" applyBorder="1"/>
    <xf numFmtId="0" fontId="4" fillId="7" borderId="1" xfId="0" applyFont="1" applyFill="1" applyBorder="1" applyAlignment="1">
      <alignment horizontal="center"/>
    </xf>
    <xf numFmtId="1" fontId="5" fillId="0" borderId="68" xfId="0" applyNumberFormat="1" applyFont="1" applyBorder="1"/>
    <xf numFmtId="164" fontId="3" fillId="12" borderId="29" xfId="0" applyNumberFormat="1" applyFont="1" applyFill="1" applyBorder="1" applyAlignment="1">
      <alignment horizontal="center" vertical="center"/>
    </xf>
    <xf numFmtId="8" fontId="3" fillId="0" borderId="30" xfId="0" applyNumberFormat="1" applyFont="1" applyBorder="1" applyAlignment="1">
      <alignment horizontal="center"/>
    </xf>
    <xf numFmtId="0" fontId="2" fillId="0" borderId="10" xfId="0" applyFont="1" applyBorder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Investimento Total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CB6-4626-B356-C19924385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CB6-4626-B356-C19924385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CB6-4626-B356-C1992438562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CB6-4626-B356-C1992438562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CB6-4626-B356-C1992438562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CB6-4626-B356-C199243856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'Investimento Total'!$A$3:$A$5</c:f>
              <c:strCache>
                <c:ptCount val="3"/>
                <c:pt idx="0">
                  <c:v>Investimentos Fixos</c:v>
                </c:pt>
                <c:pt idx="1">
                  <c:v>Capital de Giro(6 meses)</c:v>
                </c:pt>
                <c:pt idx="2">
                  <c:v>Investimentos Pré-Operacionais</c:v>
                </c:pt>
              </c:strCache>
            </c:strRef>
          </c:cat>
          <c:val>
            <c:numRef>
              <c:f>'Investimento Total'!$B$3:$B$5</c:f>
              <c:numCache>
                <c:formatCode>"R$"#,##0.00_);[Red]\("R$"#,##0.00\)</c:formatCode>
                <c:ptCount val="3"/>
                <c:pt idx="0">
                  <c:v>20500</c:v>
                </c:pt>
                <c:pt idx="1">
                  <c:v>179882.66666666669</c:v>
                </c:pt>
                <c:pt idx="2">
                  <c:v>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6-4626-B356-C1992438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Custos Mensais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93F-482C-B870-9BF829E3D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93F-482C-B870-9BF829E3DAC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100" b="0" i="0">
                        <a:solidFill>
                          <a:schemeClr val="lt1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93F-482C-B870-9BF829E3DA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3F-482C-B870-9BF829E3DA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'cont... custos'!$D$24:$D$25</c:f>
              <c:strCache>
                <c:ptCount val="2"/>
                <c:pt idx="0">
                  <c:v>Variáveis</c:v>
                </c:pt>
                <c:pt idx="1">
                  <c:v>Fixos</c:v>
                </c:pt>
              </c:strCache>
            </c:strRef>
          </c:cat>
          <c:val>
            <c:numRef>
              <c:f>'cont... custos'!$E$24:$E$25</c:f>
              <c:numCache>
                <c:formatCode>_-"R$"\ * #,##0.00_-;\-"R$"\ * #,##0.00_-;_-"R$"\ * "-"??_-;_-@</c:formatCode>
                <c:ptCount val="2"/>
                <c:pt idx="0" formatCode="&quot;R$&quot;#,##0.00_);[Red]\(&quot;R$&quot;#,##0.00\)">
                  <c:v>10491</c:v>
                </c:pt>
                <c:pt idx="1">
                  <c:v>19489.444444444445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F-482C-B870-9BF829E3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1</xdr:row>
      <xdr:rowOff>28575</xdr:rowOff>
    </xdr:from>
    <xdr:ext cx="4810125" cy="3076575"/>
    <xdr:graphicFrame macro="">
      <xdr:nvGraphicFramePr>
        <xdr:cNvPr id="12328276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26</xdr:row>
      <xdr:rowOff>171450</xdr:rowOff>
    </xdr:from>
    <xdr:ext cx="4591050" cy="3000375"/>
    <xdr:graphicFrame macro="">
      <xdr:nvGraphicFramePr>
        <xdr:cNvPr id="68687607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Z1004"/>
  <sheetViews>
    <sheetView workbookViewId="0">
      <selection activeCell="G5" sqref="G5:J10"/>
    </sheetView>
  </sheetViews>
  <sheetFormatPr defaultColWidth="14.42578125" defaultRowHeight="15" customHeight="1"/>
  <cols>
    <col min="1" max="1" width="9.140625" customWidth="1"/>
    <col min="2" max="2" width="43.7109375" customWidth="1"/>
    <col min="3" max="3" width="10.5703125" customWidth="1"/>
    <col min="4" max="4" width="12.28515625" customWidth="1"/>
    <col min="5" max="5" width="12.140625" customWidth="1"/>
    <col min="6" max="6" width="9.140625" customWidth="1"/>
    <col min="7" max="7" width="27.42578125" customWidth="1"/>
    <col min="8" max="8" width="9.140625" customWidth="1"/>
    <col min="9" max="9" width="13.28515625" customWidth="1"/>
    <col min="10" max="10" width="16" customWidth="1"/>
    <col min="11" max="26" width="9.140625" customWidth="1"/>
  </cols>
  <sheetData>
    <row r="1" spans="1:26" ht="21">
      <c r="A1" s="157" t="s">
        <v>0</v>
      </c>
      <c r="B1" s="154"/>
      <c r="C1" s="154"/>
      <c r="D1" s="154"/>
      <c r="E1" s="154"/>
      <c r="F1" s="154"/>
      <c r="G1" s="154"/>
      <c r="H1" s="154"/>
      <c r="I1" s="154"/>
      <c r="J1" s="1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1"/>
      <c r="B3" s="156" t="s">
        <v>1</v>
      </c>
      <c r="C3" s="154"/>
      <c r="D3" s="154"/>
      <c r="E3" s="158"/>
      <c r="F3" s="1"/>
      <c r="G3" s="156" t="s">
        <v>2</v>
      </c>
      <c r="H3" s="154"/>
      <c r="I3" s="154"/>
      <c r="J3" s="158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2" t="s">
        <v>3</v>
      </c>
      <c r="C4" s="3" t="s">
        <v>4</v>
      </c>
      <c r="D4" s="3" t="s">
        <v>5</v>
      </c>
      <c r="E4" s="4" t="s">
        <v>6</v>
      </c>
      <c r="F4" s="1"/>
      <c r="G4" s="2" t="s">
        <v>3</v>
      </c>
      <c r="H4" s="5" t="s">
        <v>4</v>
      </c>
      <c r="I4" s="5"/>
      <c r="J4" s="6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 t="s">
        <v>7</v>
      </c>
      <c r="C5" s="8">
        <v>3</v>
      </c>
      <c r="D5" s="9">
        <v>5000</v>
      </c>
      <c r="E5" s="10">
        <f t="shared" ref="E5:E7" si="0">C5*D5</f>
        <v>15000</v>
      </c>
      <c r="F5" s="1"/>
      <c r="G5" s="8"/>
      <c r="H5" s="11"/>
      <c r="I5" s="12"/>
      <c r="J5" s="13">
        <f t="shared" ref="J5:J8" si="1">H5*I5</f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4" t="s">
        <v>8</v>
      </c>
      <c r="C6" s="8">
        <v>1</v>
      </c>
      <c r="D6" s="9">
        <v>2500</v>
      </c>
      <c r="E6" s="10">
        <f t="shared" si="0"/>
        <v>2500</v>
      </c>
      <c r="F6" s="1"/>
      <c r="G6" s="8"/>
      <c r="H6" s="8"/>
      <c r="I6" s="15"/>
      <c r="J6" s="13">
        <f t="shared" si="1"/>
        <v>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8" t="s">
        <v>146</v>
      </c>
      <c r="C7" s="8">
        <v>1</v>
      </c>
      <c r="D7" s="9">
        <v>3000</v>
      </c>
      <c r="E7" s="10">
        <f t="shared" si="0"/>
        <v>3000</v>
      </c>
      <c r="F7" s="1"/>
      <c r="G7" s="8"/>
      <c r="H7" s="8"/>
      <c r="I7" s="15"/>
      <c r="J7" s="13">
        <f t="shared" si="1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8"/>
      <c r="C8" s="8"/>
      <c r="D8" s="9"/>
      <c r="E8" s="10"/>
      <c r="F8" s="1"/>
      <c r="G8" s="14"/>
      <c r="H8" s="8"/>
      <c r="I8" s="15"/>
      <c r="J8" s="13">
        <f t="shared" si="1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6"/>
      <c r="C9" s="8"/>
      <c r="D9" s="9"/>
      <c r="E9" s="10"/>
      <c r="F9" s="1"/>
      <c r="G9" s="7"/>
      <c r="H9" s="7"/>
      <c r="I9" s="17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8"/>
      <c r="C10" s="8"/>
      <c r="D10" s="9"/>
      <c r="E10" s="10"/>
      <c r="F10" s="1"/>
      <c r="G10" s="7"/>
      <c r="H10" s="19"/>
      <c r="I10" s="17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>
      <c r="A11" s="1"/>
      <c r="B11" s="14"/>
      <c r="C11" s="8"/>
      <c r="D11" s="9"/>
      <c r="E11" s="10"/>
      <c r="F11" s="1"/>
      <c r="G11" s="159" t="s">
        <v>6</v>
      </c>
      <c r="H11" s="160"/>
      <c r="I11" s="161"/>
      <c r="J11" s="20">
        <f>SUM(J5:J10)</f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>
      <c r="A12" s="1"/>
      <c r="B12" s="159" t="s">
        <v>6</v>
      </c>
      <c r="C12" s="160"/>
      <c r="D12" s="161"/>
      <c r="E12" s="21">
        <f>SUM(E5:E11)</f>
        <v>20500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>
      <c r="A13" s="1"/>
      <c r="B13" s="1"/>
      <c r="C13" s="1"/>
      <c r="D13" s="1"/>
      <c r="E13" s="1"/>
      <c r="F13" s="1"/>
      <c r="G13" s="153" t="s">
        <v>9</v>
      </c>
      <c r="H13" s="154"/>
      <c r="I13" s="155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23" t="s">
        <v>3</v>
      </c>
      <c r="H14" s="5" t="s">
        <v>4</v>
      </c>
      <c r="I14" s="5" t="s">
        <v>5</v>
      </c>
      <c r="J14" s="6" t="s">
        <v>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24"/>
      <c r="H15" s="25"/>
      <c r="I15" s="26"/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1"/>
      <c r="F16" s="1"/>
      <c r="G16" s="156" t="s">
        <v>6</v>
      </c>
      <c r="H16" s="154"/>
      <c r="I16" s="155"/>
      <c r="J16" s="28">
        <f>SUM(J15)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>
      <c r="A19" s="1"/>
      <c r="B19" s="1"/>
      <c r="C19" s="1"/>
      <c r="D19" s="1"/>
      <c r="E19" s="1"/>
      <c r="F19" s="1"/>
      <c r="G19" s="156" t="s">
        <v>10</v>
      </c>
      <c r="H19" s="154"/>
      <c r="I19" s="155"/>
      <c r="J19" s="29">
        <f>E12+J11+J16+E19</f>
        <v>20500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G13:I13"/>
    <mergeCell ref="G16:I16"/>
    <mergeCell ref="G19:I19"/>
    <mergeCell ref="A1:J1"/>
    <mergeCell ref="B3:E3"/>
    <mergeCell ref="G3:J3"/>
    <mergeCell ref="G11:I11"/>
    <mergeCell ref="B12:D1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1000"/>
  <sheetViews>
    <sheetView tabSelected="1" workbookViewId="0">
      <selection activeCell="D6" sqref="D6"/>
    </sheetView>
  </sheetViews>
  <sheetFormatPr defaultColWidth="14.42578125" defaultRowHeight="15" customHeight="1"/>
  <cols>
    <col min="1" max="1" width="66.5703125" customWidth="1"/>
    <col min="2" max="2" width="16.28515625" customWidth="1"/>
    <col min="3" max="3" width="17.85546875" customWidth="1"/>
    <col min="4" max="4" width="21.42578125" customWidth="1"/>
    <col min="5" max="26" width="8.7109375" customWidth="1"/>
  </cols>
  <sheetData>
    <row r="1" spans="1:4" ht="21">
      <c r="A1" s="156" t="s">
        <v>11</v>
      </c>
      <c r="B1" s="154"/>
      <c r="C1" s="154"/>
      <c r="D1" s="158"/>
    </row>
    <row r="2" spans="1:4">
      <c r="A2" s="30" t="s">
        <v>3</v>
      </c>
      <c r="B2" s="31" t="s">
        <v>12</v>
      </c>
      <c r="C2" s="32" t="s">
        <v>13</v>
      </c>
      <c r="D2" s="33" t="s">
        <v>14</v>
      </c>
    </row>
    <row r="3" spans="1:4">
      <c r="A3" s="34" t="s">
        <v>15</v>
      </c>
      <c r="B3" s="35">
        <v>0</v>
      </c>
      <c r="C3" s="36">
        <v>6</v>
      </c>
      <c r="D3" s="10">
        <f t="shared" ref="D3:D5" si="0">B3*C3</f>
        <v>0</v>
      </c>
    </row>
    <row r="4" spans="1:4">
      <c r="A4" s="7" t="s">
        <v>16</v>
      </c>
      <c r="B4" s="37">
        <f>FaturamentoXCustos!D34</f>
        <v>10491</v>
      </c>
      <c r="C4" s="38">
        <v>6</v>
      </c>
      <c r="D4" s="10">
        <f t="shared" si="0"/>
        <v>62946</v>
      </c>
    </row>
    <row r="5" spans="1:4">
      <c r="A5" s="39" t="s">
        <v>17</v>
      </c>
      <c r="B5" s="40">
        <f>('cont... custos'!B41)</f>
        <v>19489.444444444445</v>
      </c>
      <c r="C5" s="41">
        <v>6</v>
      </c>
      <c r="D5" s="10">
        <f t="shared" si="0"/>
        <v>116936.66666666667</v>
      </c>
    </row>
    <row r="6" spans="1:4" ht="21">
      <c r="A6" s="156" t="s">
        <v>6</v>
      </c>
      <c r="B6" s="154"/>
      <c r="C6" s="155"/>
      <c r="D6" s="42">
        <f>SUM(D4:D5)</f>
        <v>179882.66666666669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6:C6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1000"/>
  <sheetViews>
    <sheetView workbookViewId="0">
      <selection activeCell="B4" sqref="B4"/>
    </sheetView>
  </sheetViews>
  <sheetFormatPr defaultColWidth="14.42578125" defaultRowHeight="15" customHeight="1"/>
  <cols>
    <col min="1" max="1" width="54" customWidth="1"/>
    <col min="2" max="2" width="37.7109375" customWidth="1"/>
    <col min="3" max="3" width="49.5703125" customWidth="1"/>
    <col min="4" max="4" width="16.140625" customWidth="1"/>
    <col min="5" max="5" width="44.42578125" customWidth="1"/>
    <col min="6" max="6" width="14.42578125" customWidth="1"/>
    <col min="7" max="7" width="10.7109375" customWidth="1"/>
    <col min="8" max="8" width="11.7109375" customWidth="1"/>
    <col min="9" max="26" width="8.7109375" customWidth="1"/>
  </cols>
  <sheetData>
    <row r="1" spans="1:10" ht="21">
      <c r="A1" s="156" t="s">
        <v>18</v>
      </c>
      <c r="B1" s="162"/>
      <c r="C1" s="43"/>
      <c r="D1" s="43"/>
      <c r="E1" s="43"/>
      <c r="F1" s="43"/>
      <c r="G1" s="43"/>
      <c r="H1" s="43"/>
      <c r="I1" s="43"/>
      <c r="J1" s="44"/>
    </row>
    <row r="2" spans="1:10" ht="21">
      <c r="A2" s="156" t="s">
        <v>19</v>
      </c>
      <c r="B2" s="155"/>
    </row>
    <row r="3" spans="1:10">
      <c r="A3" s="23" t="s">
        <v>3</v>
      </c>
      <c r="B3" s="6" t="s">
        <v>20</v>
      </c>
    </row>
    <row r="4" spans="1:10">
      <c r="A4" s="45" t="s">
        <v>145</v>
      </c>
      <c r="B4" s="46">
        <v>300</v>
      </c>
    </row>
    <row r="5" spans="1:10">
      <c r="A5" s="47" t="s">
        <v>21</v>
      </c>
      <c r="B5" s="46">
        <v>15000</v>
      </c>
    </row>
    <row r="6" spans="1:10">
      <c r="A6" s="48"/>
      <c r="B6" s="49"/>
    </row>
    <row r="7" spans="1:10">
      <c r="A7" s="48"/>
      <c r="B7" s="49"/>
      <c r="D7" s="50"/>
      <c r="E7" s="50"/>
    </row>
    <row r="8" spans="1:10" ht="21">
      <c r="A8" s="22" t="s">
        <v>6</v>
      </c>
      <c r="B8" s="51">
        <f>SUM(B4:B7)</f>
        <v>15300</v>
      </c>
      <c r="D8" s="50"/>
      <c r="E8" s="50"/>
    </row>
    <row r="9" spans="1:10">
      <c r="A9" s="1"/>
      <c r="B9" s="50"/>
      <c r="D9" s="50"/>
      <c r="E9" s="50"/>
    </row>
    <row r="10" spans="1:10" ht="21">
      <c r="A10" s="22" t="s">
        <v>22</v>
      </c>
      <c r="B10" s="52">
        <f>B8+F6</f>
        <v>15300</v>
      </c>
      <c r="D10" s="50"/>
      <c r="E10" s="50"/>
    </row>
    <row r="11" spans="1:10">
      <c r="D11" s="50"/>
      <c r="E11" s="50"/>
    </row>
    <row r="14" spans="1:10">
      <c r="C14" s="5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B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C1000"/>
  <sheetViews>
    <sheetView workbookViewId="0">
      <selection activeCell="B6" sqref="B6"/>
    </sheetView>
  </sheetViews>
  <sheetFormatPr defaultColWidth="14.42578125" defaultRowHeight="15" customHeight="1"/>
  <cols>
    <col min="1" max="2" width="30.140625" customWidth="1"/>
    <col min="3" max="3" width="17.5703125" customWidth="1"/>
    <col min="4" max="26" width="8.7109375" customWidth="1"/>
  </cols>
  <sheetData>
    <row r="1" spans="1:3" ht="21">
      <c r="A1" s="156" t="s">
        <v>23</v>
      </c>
      <c r="B1" s="154"/>
      <c r="C1" s="155"/>
    </row>
    <row r="2" spans="1:3">
      <c r="A2" s="53" t="s">
        <v>24</v>
      </c>
      <c r="B2" s="54" t="s">
        <v>25</v>
      </c>
      <c r="C2" s="54" t="s">
        <v>26</v>
      </c>
    </row>
    <row r="3" spans="1:3">
      <c r="A3" s="55" t="s">
        <v>27</v>
      </c>
      <c r="B3" s="56">
        <f>'Investimentos Fixos'!J19</f>
        <v>20500</v>
      </c>
      <c r="C3" s="57">
        <f>B3/B6</f>
        <v>9.5047044423288526E-2</v>
      </c>
    </row>
    <row r="4" spans="1:3">
      <c r="A4" s="58" t="s">
        <v>28</v>
      </c>
      <c r="B4" s="56">
        <f>'Capital de Giro'!D6</f>
        <v>179882.66666666669</v>
      </c>
      <c r="C4" s="57">
        <f>B4/B6</f>
        <v>0.83401540534859853</v>
      </c>
    </row>
    <row r="5" spans="1:3">
      <c r="A5" s="58" t="s">
        <v>29</v>
      </c>
      <c r="B5" s="59">
        <f>'Investimentos Pré-Operacionais'!B10</f>
        <v>15300</v>
      </c>
      <c r="C5" s="60">
        <f>B5/B6</f>
        <v>7.0937550228112906E-2</v>
      </c>
    </row>
    <row r="6" spans="1:3" ht="21">
      <c r="A6" s="22" t="s">
        <v>6</v>
      </c>
      <c r="B6" s="61">
        <f>SUM(B3:B5)</f>
        <v>215682.66666666669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D34" sqref="D34"/>
    </sheetView>
  </sheetViews>
  <sheetFormatPr defaultColWidth="14.42578125" defaultRowHeight="15" customHeight="1"/>
  <cols>
    <col min="1" max="1" width="87.28515625" customWidth="1"/>
    <col min="2" max="2" width="26.5703125" customWidth="1"/>
    <col min="3" max="3" width="22.140625" customWidth="1"/>
    <col min="4" max="4" width="25.85546875" customWidth="1"/>
    <col min="5" max="5" width="1.7109375" customWidth="1"/>
    <col min="6" max="6" width="73.42578125" customWidth="1"/>
    <col min="7" max="7" width="35" customWidth="1"/>
    <col min="8" max="8" width="30" customWidth="1"/>
    <col min="9" max="26" width="8.7109375" customWidth="1"/>
  </cols>
  <sheetData>
    <row r="1" spans="1:26" ht="21">
      <c r="A1" s="156" t="s">
        <v>30</v>
      </c>
      <c r="B1" s="154"/>
      <c r="C1" s="155"/>
      <c r="D1" s="22"/>
      <c r="E1" s="62"/>
    </row>
    <row r="2" spans="1:26" ht="42.75" customHeight="1">
      <c r="A2" s="63" t="s">
        <v>31</v>
      </c>
      <c r="B2" s="63" t="s">
        <v>32</v>
      </c>
      <c r="C2" s="63" t="s">
        <v>33</v>
      </c>
      <c r="D2" s="63" t="s">
        <v>34</v>
      </c>
      <c r="E2" s="64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>
      <c r="A3" s="7" t="s">
        <v>35</v>
      </c>
      <c r="B3" s="66">
        <v>60000</v>
      </c>
      <c r="C3" s="67">
        <v>0.08</v>
      </c>
      <c r="D3" s="17">
        <f>C3*B3</f>
        <v>4800</v>
      </c>
      <c r="E3" s="62"/>
    </row>
    <row r="4" spans="1:26" ht="18.75">
      <c r="A4" s="7" t="s">
        <v>36</v>
      </c>
      <c r="B4" s="68">
        <f>B3*0.1</f>
        <v>6000</v>
      </c>
      <c r="C4" s="67">
        <v>0.1</v>
      </c>
      <c r="D4" s="17">
        <f t="shared" ref="D4:D9" si="0">B4*C4</f>
        <v>600</v>
      </c>
      <c r="E4" s="62"/>
      <c r="F4" s="69" t="s">
        <v>37</v>
      </c>
      <c r="G4" s="70" t="s">
        <v>38</v>
      </c>
    </row>
    <row r="5" spans="1:26">
      <c r="A5" s="7" t="s">
        <v>39</v>
      </c>
      <c r="B5" s="68">
        <v>6000</v>
      </c>
      <c r="C5" s="67">
        <v>0.1</v>
      </c>
      <c r="D5" s="17">
        <f t="shared" si="0"/>
        <v>600</v>
      </c>
      <c r="E5" s="62"/>
      <c r="F5" s="71" t="s">
        <v>40</v>
      </c>
      <c r="G5" s="68">
        <f>1891609*3</f>
        <v>5674827</v>
      </c>
    </row>
    <row r="6" spans="1:26">
      <c r="A6" s="7" t="s">
        <v>41</v>
      </c>
      <c r="B6" s="66">
        <f>B3*0.05</f>
        <v>3000</v>
      </c>
      <c r="C6" s="67">
        <v>10</v>
      </c>
      <c r="D6" s="17">
        <f t="shared" si="0"/>
        <v>30000</v>
      </c>
      <c r="E6" s="62"/>
      <c r="F6" s="7" t="s">
        <v>42</v>
      </c>
      <c r="G6" s="68">
        <f>218671+174505</f>
        <v>393176</v>
      </c>
    </row>
    <row r="7" spans="1:26">
      <c r="A7" s="7" t="s">
        <v>43</v>
      </c>
      <c r="B7" s="68">
        <v>1000</v>
      </c>
      <c r="C7" s="67">
        <v>60</v>
      </c>
      <c r="D7" s="17">
        <f t="shared" si="0"/>
        <v>60000</v>
      </c>
      <c r="E7" s="62"/>
      <c r="F7" s="7" t="s">
        <v>44</v>
      </c>
      <c r="G7" s="72">
        <v>174505</v>
      </c>
    </row>
    <row r="8" spans="1:26">
      <c r="A8" s="7" t="s">
        <v>45</v>
      </c>
      <c r="B8" s="73">
        <v>6000</v>
      </c>
      <c r="C8" s="74">
        <v>0.1</v>
      </c>
      <c r="D8" s="75">
        <f t="shared" si="0"/>
        <v>600</v>
      </c>
      <c r="E8" s="62"/>
      <c r="F8" s="7" t="s">
        <v>6</v>
      </c>
      <c r="G8" s="68">
        <f>SUM(G5:G7)</f>
        <v>6242508</v>
      </c>
    </row>
    <row r="9" spans="1:26" ht="27" customHeight="1">
      <c r="A9" s="76" t="s">
        <v>46</v>
      </c>
      <c r="B9" s="73">
        <v>100</v>
      </c>
      <c r="C9" s="74">
        <v>5</v>
      </c>
      <c r="D9" s="75">
        <f t="shared" si="0"/>
        <v>500</v>
      </c>
      <c r="E9" s="62"/>
      <c r="F9" s="77" t="s">
        <v>47</v>
      </c>
      <c r="G9" s="78">
        <f>G8*0.01</f>
        <v>62425.08</v>
      </c>
    </row>
    <row r="10" spans="1:26" ht="21">
      <c r="A10" s="156" t="s">
        <v>6</v>
      </c>
      <c r="B10" s="154"/>
      <c r="C10" s="155"/>
      <c r="D10" s="51">
        <f>SUM(D3:D9)</f>
        <v>97100</v>
      </c>
      <c r="E10" s="62"/>
      <c r="F10" s="1"/>
      <c r="G10" s="72"/>
    </row>
    <row r="11" spans="1:26" ht="18.75">
      <c r="A11" s="1"/>
      <c r="B11" s="1"/>
      <c r="C11" s="79"/>
      <c r="D11" s="80"/>
      <c r="E11" s="62"/>
      <c r="F11" s="69" t="s">
        <v>48</v>
      </c>
      <c r="G11" s="69" t="s">
        <v>49</v>
      </c>
    </row>
    <row r="12" spans="1:26" ht="18" customHeight="1">
      <c r="A12" s="81" t="s">
        <v>50</v>
      </c>
      <c r="B12" s="81"/>
      <c r="C12" s="81"/>
      <c r="D12" s="81"/>
      <c r="E12" s="64"/>
      <c r="F12" s="71" t="s">
        <v>51</v>
      </c>
      <c r="G12" s="68">
        <f>G5*1000</f>
        <v>5674827000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>
      <c r="A13" s="82" t="s">
        <v>52</v>
      </c>
      <c r="B13" s="82" t="s">
        <v>53</v>
      </c>
      <c r="C13" s="82" t="s">
        <v>54</v>
      </c>
      <c r="D13" s="82" t="s">
        <v>55</v>
      </c>
      <c r="E13" s="62"/>
      <c r="F13" s="7" t="s">
        <v>56</v>
      </c>
      <c r="G13" s="68">
        <f>G7*20000</f>
        <v>3490100000</v>
      </c>
    </row>
    <row r="14" spans="1:26">
      <c r="A14" s="7"/>
      <c r="B14" s="83"/>
      <c r="C14" s="17"/>
      <c r="D14" s="17">
        <v>0</v>
      </c>
      <c r="E14" s="62"/>
      <c r="F14" s="7" t="s">
        <v>57</v>
      </c>
      <c r="G14" s="68">
        <f>3000000</f>
        <v>3000000</v>
      </c>
    </row>
    <row r="15" spans="1:26">
      <c r="A15" s="7"/>
      <c r="B15" s="83"/>
      <c r="C15" s="17"/>
      <c r="D15" s="17">
        <v>0</v>
      </c>
      <c r="E15" s="62"/>
      <c r="F15" s="7" t="s">
        <v>6</v>
      </c>
      <c r="G15" s="68">
        <f>SUM(G12:G14)</f>
        <v>9167927000</v>
      </c>
    </row>
    <row r="16" spans="1:26">
      <c r="A16" s="7"/>
      <c r="B16" s="83"/>
      <c r="C16" s="17"/>
      <c r="D16" s="17">
        <f>B16*C16</f>
        <v>0</v>
      </c>
      <c r="E16" s="62"/>
      <c r="F16" s="33" t="s">
        <v>58</v>
      </c>
      <c r="G16" s="68">
        <f>G15*0.005</f>
        <v>45839635</v>
      </c>
    </row>
    <row r="17" spans="1:8">
      <c r="A17" s="7"/>
      <c r="B17" s="83"/>
      <c r="C17" s="17"/>
      <c r="D17" s="17">
        <f>C17</f>
        <v>0</v>
      </c>
      <c r="E17" s="62"/>
      <c r="F17" s="1"/>
      <c r="G17" s="72"/>
    </row>
    <row r="18" spans="1:8">
      <c r="A18" s="166" t="s">
        <v>6</v>
      </c>
      <c r="B18" s="167"/>
      <c r="C18" s="168"/>
      <c r="D18" s="42" t="str">
        <f ca="1">SUM(D14:D19)</f>
        <v>#REF!</v>
      </c>
      <c r="E18" s="62"/>
      <c r="F18" s="84"/>
      <c r="G18" s="85"/>
    </row>
    <row r="19" spans="1:8">
      <c r="E19" s="62"/>
    </row>
    <row r="20" spans="1:8" ht="21">
      <c r="A20" s="81" t="s">
        <v>59</v>
      </c>
      <c r="B20" s="81"/>
      <c r="C20" s="81"/>
      <c r="D20" s="81"/>
      <c r="E20" s="62"/>
    </row>
    <row r="21" spans="1:8" ht="15.75" customHeight="1">
      <c r="A21" s="63" t="s">
        <v>31</v>
      </c>
      <c r="B21" s="86" t="s">
        <v>60</v>
      </c>
      <c r="C21" s="86" t="s">
        <v>61</v>
      </c>
      <c r="D21" s="63" t="s">
        <v>62</v>
      </c>
      <c r="E21" s="62"/>
      <c r="H21" s="72"/>
    </row>
    <row r="22" spans="1:8" ht="15.75" customHeight="1">
      <c r="A22" s="7"/>
      <c r="B22" s="7"/>
      <c r="C22" s="87"/>
      <c r="D22" s="17"/>
      <c r="E22" s="62"/>
      <c r="H22" s="72"/>
    </row>
    <row r="23" spans="1:8" ht="15.75" customHeight="1">
      <c r="A23" s="7"/>
      <c r="B23" s="7"/>
      <c r="C23" s="87"/>
      <c r="D23" s="17"/>
      <c r="E23" s="62"/>
      <c r="F23" s="88"/>
      <c r="G23" s="89"/>
      <c r="H23" s="72"/>
    </row>
    <row r="24" spans="1:8" ht="15.75" customHeight="1">
      <c r="A24" s="7"/>
      <c r="B24" s="7"/>
      <c r="C24" s="87"/>
      <c r="D24" s="17"/>
      <c r="E24" s="62"/>
      <c r="F24" s="1"/>
      <c r="G24" s="72"/>
      <c r="H24" s="72"/>
    </row>
    <row r="25" spans="1:8" ht="15.75" customHeight="1">
      <c r="A25" s="7"/>
      <c r="B25" s="7"/>
      <c r="C25" s="87"/>
      <c r="D25" s="17"/>
      <c r="E25" s="62"/>
      <c r="F25" s="90"/>
      <c r="G25" s="85"/>
      <c r="H25" s="72"/>
    </row>
    <row r="26" spans="1:8" ht="15.75" customHeight="1">
      <c r="A26" s="7"/>
      <c r="B26" s="7"/>
      <c r="C26" s="87"/>
      <c r="D26" s="17"/>
      <c r="E26" s="62"/>
      <c r="F26" s="1"/>
      <c r="G26" s="91"/>
      <c r="H26" s="72"/>
    </row>
    <row r="27" spans="1:8" ht="15.75" customHeight="1">
      <c r="A27" s="7"/>
      <c r="B27" s="7"/>
      <c r="C27" s="87"/>
      <c r="D27" s="17">
        <f>B27*C27</f>
        <v>0</v>
      </c>
      <c r="E27" s="62"/>
      <c r="F27" s="84"/>
      <c r="G27" s="84"/>
    </row>
    <row r="28" spans="1:8" ht="15.75" customHeight="1">
      <c r="A28" s="166" t="s">
        <v>6</v>
      </c>
      <c r="B28" s="167"/>
      <c r="C28" s="168"/>
      <c r="D28" s="42">
        <f>SUM(D22:D27)</f>
        <v>0</v>
      </c>
      <c r="E28" s="62"/>
    </row>
    <row r="29" spans="1:8" ht="15.75" customHeight="1">
      <c r="E29" s="62"/>
    </row>
    <row r="30" spans="1:8" ht="15.75" customHeight="1">
      <c r="A30" s="81" t="s">
        <v>63</v>
      </c>
      <c r="B30" s="81"/>
      <c r="C30" s="81"/>
      <c r="D30" s="81"/>
      <c r="E30" s="62"/>
    </row>
    <row r="31" spans="1:8" ht="15.75" customHeight="1">
      <c r="A31" s="63" t="s">
        <v>3</v>
      </c>
      <c r="B31" s="86" t="s">
        <v>64</v>
      </c>
      <c r="C31" s="86" t="s">
        <v>65</v>
      </c>
      <c r="D31" s="63" t="s">
        <v>66</v>
      </c>
      <c r="E31" s="62"/>
    </row>
    <row r="32" spans="1:8" ht="15.75" customHeight="1">
      <c r="A32" s="7" t="s">
        <v>67</v>
      </c>
      <c r="B32" s="92">
        <v>0.19500000000000001</v>
      </c>
      <c r="C32" s="93">
        <f>(D10)</f>
        <v>97100</v>
      </c>
      <c r="D32" s="17">
        <f>(B32*C32)-9900</f>
        <v>9034.5</v>
      </c>
      <c r="E32" s="62"/>
    </row>
    <row r="33" spans="1:5" ht="15.75" customHeight="1">
      <c r="A33" s="7" t="s">
        <v>68</v>
      </c>
      <c r="B33" s="92">
        <v>0.05</v>
      </c>
      <c r="C33" s="10">
        <f>D10*0.3</f>
        <v>29130</v>
      </c>
      <c r="D33" s="17">
        <f>C33*B33</f>
        <v>1456.5</v>
      </c>
      <c r="E33" s="62"/>
    </row>
    <row r="34" spans="1:5" ht="15.75" customHeight="1">
      <c r="A34" s="166"/>
      <c r="B34" s="167"/>
      <c r="C34" s="168"/>
      <c r="D34" s="51">
        <f>SUM(D32:D33)</f>
        <v>10491</v>
      </c>
      <c r="E34" s="62"/>
    </row>
    <row r="35" spans="1:5" ht="15.75" customHeight="1">
      <c r="D35" s="182"/>
      <c r="E35" s="62"/>
    </row>
    <row r="36" spans="1:5" ht="15.75" customHeight="1">
      <c r="E36" s="62"/>
    </row>
    <row r="37" spans="1:5" ht="15.75" customHeight="1">
      <c r="E37" s="62"/>
    </row>
    <row r="38" spans="1:5" ht="15.75" customHeight="1">
      <c r="E38" s="62"/>
    </row>
    <row r="39" spans="1:5" ht="15.75" customHeight="1">
      <c r="E39" s="62"/>
    </row>
    <row r="40" spans="1:5" ht="15.75" customHeight="1">
      <c r="E40" s="62"/>
    </row>
    <row r="41" spans="1:5" ht="15.75" customHeight="1">
      <c r="E41" s="62"/>
    </row>
    <row r="42" spans="1:5" ht="15.75" customHeight="1">
      <c r="E42" s="62"/>
    </row>
    <row r="43" spans="1:5" ht="15.75" customHeight="1">
      <c r="A43" s="1"/>
      <c r="B43" s="94"/>
      <c r="C43" s="80"/>
      <c r="D43" s="80"/>
      <c r="E43" s="62"/>
    </row>
    <row r="44" spans="1:5" ht="15.75" customHeight="1">
      <c r="A44" s="1"/>
      <c r="B44" s="94"/>
      <c r="C44" s="80"/>
      <c r="D44" s="80"/>
      <c r="E44" s="62"/>
    </row>
    <row r="45" spans="1:5" ht="15.75" customHeight="1">
      <c r="A45" s="1"/>
      <c r="B45" s="94"/>
      <c r="C45" s="80"/>
      <c r="D45" s="80"/>
      <c r="E45" s="62"/>
    </row>
    <row r="46" spans="1:5" ht="15.75" customHeight="1">
      <c r="A46" s="1"/>
      <c r="B46" s="94"/>
      <c r="C46" s="80"/>
      <c r="D46" s="80"/>
      <c r="E46" s="62"/>
    </row>
    <row r="47" spans="1:5" ht="15.75" customHeight="1">
      <c r="A47" s="1"/>
      <c r="B47" s="94"/>
      <c r="C47" s="80"/>
      <c r="D47" s="80"/>
      <c r="E47" s="62"/>
    </row>
    <row r="48" spans="1:5" ht="15.75" customHeight="1">
      <c r="A48" s="1"/>
      <c r="B48" s="94"/>
      <c r="C48" s="80"/>
      <c r="D48" s="50"/>
      <c r="E48" s="62"/>
    </row>
    <row r="49" spans="1:5" ht="15.75" customHeight="1">
      <c r="A49" s="1"/>
      <c r="B49" s="94"/>
      <c r="C49" s="80"/>
      <c r="D49" s="50"/>
      <c r="E49" s="62"/>
    </row>
    <row r="50" spans="1:5" ht="15.75" customHeight="1">
      <c r="A50" s="1"/>
      <c r="B50" s="94"/>
      <c r="C50" s="80"/>
      <c r="D50" s="50"/>
      <c r="E50" s="62"/>
    </row>
    <row r="51" spans="1:5" ht="15.75" customHeight="1">
      <c r="A51" s="1"/>
      <c r="B51" s="94"/>
      <c r="C51" s="80"/>
      <c r="D51" s="50"/>
      <c r="E51" s="62"/>
    </row>
    <row r="52" spans="1:5" ht="15.75" customHeight="1">
      <c r="A52" s="163"/>
      <c r="B52" s="164"/>
      <c r="C52" s="165"/>
      <c r="D52" s="95"/>
      <c r="E52" s="62"/>
    </row>
    <row r="53" spans="1:5" ht="15.75" customHeight="1">
      <c r="E53" s="62"/>
    </row>
    <row r="54" spans="1:5" ht="15.75" customHeight="1">
      <c r="E54" s="62"/>
    </row>
    <row r="55" spans="1:5" ht="15.75" customHeight="1">
      <c r="E55" s="62"/>
    </row>
    <row r="56" spans="1:5" ht="15.75" customHeight="1">
      <c r="E56" s="62"/>
    </row>
    <row r="57" spans="1:5" ht="15.75" customHeight="1">
      <c r="E57" s="62"/>
    </row>
    <row r="58" spans="1:5" ht="15.75" customHeight="1">
      <c r="E58" s="62"/>
    </row>
    <row r="59" spans="1:5" ht="15.75" customHeight="1">
      <c r="E59" s="62"/>
    </row>
    <row r="60" spans="1:5" ht="15.75" customHeight="1">
      <c r="E60" s="62"/>
    </row>
    <row r="61" spans="1:5" ht="15.75" customHeight="1">
      <c r="E61" s="62"/>
    </row>
    <row r="62" spans="1:5" ht="15.75" customHeight="1">
      <c r="E62" s="62"/>
    </row>
    <row r="63" spans="1:5" ht="15.75" customHeight="1">
      <c r="E63" s="62"/>
    </row>
    <row r="64" spans="1:5" ht="15.75" customHeight="1">
      <c r="E64" s="62"/>
    </row>
    <row r="65" spans="5:5" ht="15.75" customHeight="1">
      <c r="E65" s="62"/>
    </row>
    <row r="66" spans="5:5" ht="15.75" customHeight="1">
      <c r="E66" s="62"/>
    </row>
    <row r="67" spans="5:5" ht="15.75" customHeight="1">
      <c r="E67" s="62"/>
    </row>
    <row r="68" spans="5:5" ht="15.75" customHeight="1">
      <c r="E68" s="62"/>
    </row>
    <row r="69" spans="5:5" ht="15.75" customHeight="1">
      <c r="E69" s="62"/>
    </row>
    <row r="70" spans="5:5" ht="15.75" customHeight="1">
      <c r="E70" s="62"/>
    </row>
    <row r="71" spans="5:5" ht="15.75" customHeight="1">
      <c r="E71" s="62"/>
    </row>
    <row r="72" spans="5:5" ht="15.75" customHeight="1">
      <c r="E72" s="62"/>
    </row>
    <row r="73" spans="5:5" ht="15.75" customHeight="1">
      <c r="E73" s="62"/>
    </row>
    <row r="74" spans="5:5" ht="15.75" customHeight="1">
      <c r="E74" s="62"/>
    </row>
    <row r="75" spans="5:5" ht="15.75" customHeight="1">
      <c r="E75" s="62"/>
    </row>
    <row r="76" spans="5:5" ht="15.75" customHeight="1">
      <c r="E76" s="62"/>
    </row>
    <row r="77" spans="5:5" ht="15.75" customHeight="1">
      <c r="E77" s="62"/>
    </row>
    <row r="78" spans="5:5" ht="15.75" customHeight="1">
      <c r="E78" s="62"/>
    </row>
    <row r="79" spans="5:5" ht="15.75" customHeight="1">
      <c r="E79" s="62"/>
    </row>
    <row r="80" spans="5:5" ht="15.75" customHeight="1">
      <c r="E80" s="62"/>
    </row>
    <row r="81" spans="5:5" ht="15.75" customHeight="1">
      <c r="E81" s="62"/>
    </row>
    <row r="82" spans="5:5" ht="15.75" customHeight="1">
      <c r="E82" s="62"/>
    </row>
    <row r="83" spans="5:5" ht="15.75" customHeight="1">
      <c r="E83" s="62"/>
    </row>
    <row r="84" spans="5:5" ht="15.75" customHeight="1">
      <c r="E84" s="96"/>
    </row>
    <row r="85" spans="5:5" ht="15.75" customHeight="1">
      <c r="E85" s="96"/>
    </row>
    <row r="86" spans="5:5" ht="15.75" customHeight="1">
      <c r="E86" s="96"/>
    </row>
    <row r="87" spans="5:5" ht="15.75" customHeight="1">
      <c r="E87" s="97"/>
    </row>
    <row r="88" spans="5:5" ht="15.75" customHeight="1">
      <c r="E88" s="97"/>
    </row>
    <row r="89" spans="5:5" ht="15.75" customHeight="1">
      <c r="E89" s="97"/>
    </row>
    <row r="90" spans="5:5" ht="15.75" customHeight="1">
      <c r="E90" s="97"/>
    </row>
    <row r="91" spans="5:5" ht="15.75" customHeight="1">
      <c r="E91" s="97"/>
    </row>
    <row r="92" spans="5:5" ht="15.75" customHeight="1">
      <c r="E92" s="97"/>
    </row>
    <row r="93" spans="5:5" ht="15.75" customHeight="1">
      <c r="E93" s="97"/>
    </row>
    <row r="94" spans="5:5" ht="15.75" customHeight="1">
      <c r="E94" s="97"/>
    </row>
    <row r="95" spans="5:5" ht="15.75" customHeight="1">
      <c r="E95" s="97"/>
    </row>
    <row r="96" spans="5:5" ht="15.75" customHeight="1">
      <c r="E96" s="97"/>
    </row>
    <row r="97" spans="5:5" ht="15.75" customHeight="1">
      <c r="E97" s="97"/>
    </row>
    <row r="98" spans="5:5" ht="15.75" customHeight="1">
      <c r="E98" s="97"/>
    </row>
    <row r="99" spans="5:5" ht="15.75" customHeight="1">
      <c r="E99" s="97"/>
    </row>
    <row r="100" spans="5:5" ht="15.75" customHeight="1">
      <c r="E100" s="97"/>
    </row>
    <row r="101" spans="5:5" ht="15.75" customHeight="1">
      <c r="E101" s="97"/>
    </row>
    <row r="102" spans="5:5" ht="15.75" customHeight="1">
      <c r="E102" s="97"/>
    </row>
    <row r="103" spans="5:5" ht="15.75" customHeight="1">
      <c r="E103" s="97"/>
    </row>
    <row r="104" spans="5:5" ht="15.75" customHeight="1">
      <c r="E104" s="97"/>
    </row>
    <row r="105" spans="5:5" ht="15.75" customHeight="1">
      <c r="E105" s="97"/>
    </row>
    <row r="106" spans="5:5" ht="15.75" customHeight="1">
      <c r="E106" s="97"/>
    </row>
    <row r="107" spans="5:5" ht="15.75" customHeight="1">
      <c r="E107" s="97"/>
    </row>
    <row r="108" spans="5:5" ht="15.75" customHeight="1">
      <c r="E108" s="97"/>
    </row>
    <row r="109" spans="5:5" ht="15.75" customHeight="1">
      <c r="E109" s="97"/>
    </row>
    <row r="110" spans="5:5" ht="15.75" customHeight="1">
      <c r="E110" s="97"/>
    </row>
    <row r="111" spans="5:5" ht="15.75" customHeight="1">
      <c r="E111" s="97"/>
    </row>
    <row r="112" spans="5:5" ht="15.75" customHeight="1">
      <c r="E112" s="97"/>
    </row>
    <row r="113" spans="5:5" ht="15.75" customHeight="1">
      <c r="E113" s="97"/>
    </row>
    <row r="114" spans="5:5" ht="15.75" customHeight="1">
      <c r="E114" s="97"/>
    </row>
    <row r="115" spans="5:5" ht="15.75" customHeight="1">
      <c r="E115" s="97"/>
    </row>
    <row r="116" spans="5:5" ht="15.75" customHeight="1">
      <c r="E116" s="97"/>
    </row>
    <row r="117" spans="5:5" ht="15.75" customHeight="1">
      <c r="E117" s="97"/>
    </row>
    <row r="118" spans="5:5" ht="15.75" customHeight="1">
      <c r="E118" s="97"/>
    </row>
    <row r="119" spans="5:5" ht="15.75" customHeight="1">
      <c r="E119" s="97"/>
    </row>
    <row r="120" spans="5:5" ht="15.75" customHeight="1">
      <c r="E120" s="97"/>
    </row>
    <row r="121" spans="5:5" ht="15.75" customHeight="1">
      <c r="E121" s="97"/>
    </row>
    <row r="122" spans="5:5" ht="15.75" customHeight="1">
      <c r="E122" s="97"/>
    </row>
    <row r="123" spans="5:5" ht="15.75" customHeight="1">
      <c r="E123" s="97"/>
    </row>
    <row r="124" spans="5:5" ht="15.75" customHeight="1">
      <c r="E124" s="97"/>
    </row>
    <row r="125" spans="5:5" ht="15.75" customHeight="1">
      <c r="E125" s="97"/>
    </row>
    <row r="126" spans="5:5" ht="15.75" customHeight="1">
      <c r="E126" s="97"/>
    </row>
    <row r="127" spans="5:5" ht="15.75" customHeight="1">
      <c r="E127" s="97"/>
    </row>
    <row r="128" spans="5:5" ht="15.75" customHeight="1">
      <c r="E128" s="97"/>
    </row>
    <row r="129" spans="5:5" ht="15.75" customHeight="1">
      <c r="E129" s="97"/>
    </row>
    <row r="130" spans="5:5" ht="15.75" customHeight="1">
      <c r="E130" s="97"/>
    </row>
    <row r="131" spans="5:5" ht="15.75" customHeight="1">
      <c r="E131" s="97"/>
    </row>
    <row r="132" spans="5:5" ht="15.75" customHeight="1">
      <c r="E132" s="97"/>
    </row>
    <row r="133" spans="5:5" ht="15.75" customHeight="1">
      <c r="E133" s="97"/>
    </row>
    <row r="134" spans="5:5" ht="15.75" customHeight="1">
      <c r="E134" s="97"/>
    </row>
    <row r="135" spans="5:5" ht="15.75" customHeight="1">
      <c r="E135" s="97"/>
    </row>
    <row r="136" spans="5:5" ht="15.75" customHeight="1">
      <c r="E136" s="97"/>
    </row>
    <row r="137" spans="5:5" ht="15.75" customHeight="1">
      <c r="E137" s="97"/>
    </row>
    <row r="138" spans="5:5" ht="15.75" customHeight="1">
      <c r="E138" s="97"/>
    </row>
    <row r="139" spans="5:5" ht="15.75" customHeight="1">
      <c r="E139" s="97"/>
    </row>
    <row r="140" spans="5:5" ht="15.75" customHeight="1">
      <c r="E140" s="97"/>
    </row>
    <row r="141" spans="5:5" ht="15.75" customHeight="1">
      <c r="E141" s="97"/>
    </row>
    <row r="142" spans="5:5" ht="15.75" customHeight="1">
      <c r="E142" s="97"/>
    </row>
    <row r="143" spans="5:5" ht="15.75" customHeight="1">
      <c r="E143" s="97"/>
    </row>
    <row r="144" spans="5:5" ht="15.75" customHeight="1">
      <c r="E144" s="97"/>
    </row>
    <row r="145" spans="5:5" ht="15.75" customHeight="1">
      <c r="E145" s="97"/>
    </row>
    <row r="146" spans="5:5" ht="15.75" customHeight="1">
      <c r="E146" s="97"/>
    </row>
    <row r="147" spans="5:5" ht="15.75" customHeight="1">
      <c r="E147" s="97"/>
    </row>
    <row r="148" spans="5:5" ht="15.75" customHeight="1">
      <c r="E148" s="97"/>
    </row>
    <row r="149" spans="5:5" ht="15.75" customHeight="1">
      <c r="E149" s="97"/>
    </row>
    <row r="150" spans="5:5" ht="15.75" customHeight="1">
      <c r="E150" s="97"/>
    </row>
    <row r="151" spans="5:5" ht="15.75" customHeight="1">
      <c r="E151" s="97"/>
    </row>
    <row r="152" spans="5:5" ht="15.75" customHeight="1">
      <c r="E152" s="97"/>
    </row>
    <row r="153" spans="5:5" ht="15.75" customHeight="1">
      <c r="E153" s="97"/>
    </row>
    <row r="154" spans="5:5" ht="15.75" customHeight="1">
      <c r="E154" s="97"/>
    </row>
    <row r="155" spans="5:5" ht="15.75" customHeight="1">
      <c r="E155" s="97"/>
    </row>
    <row r="156" spans="5:5" ht="15.75" customHeight="1">
      <c r="E156" s="97"/>
    </row>
    <row r="157" spans="5:5" ht="15.75" customHeight="1">
      <c r="E157" s="97"/>
    </row>
    <row r="158" spans="5:5" ht="15.75" customHeight="1">
      <c r="E158" s="97"/>
    </row>
    <row r="159" spans="5:5" ht="15.75" customHeight="1">
      <c r="E159" s="97"/>
    </row>
    <row r="160" spans="5:5" ht="15.75" customHeight="1">
      <c r="E160" s="97"/>
    </row>
    <row r="161" spans="5:5" ht="15.75" customHeight="1">
      <c r="E161" s="97"/>
    </row>
    <row r="162" spans="5:5" ht="15.75" customHeight="1">
      <c r="E162" s="97"/>
    </row>
    <row r="163" spans="5:5" ht="15.75" customHeight="1">
      <c r="E163" s="97"/>
    </row>
    <row r="164" spans="5:5" ht="15.75" customHeight="1">
      <c r="E164" s="97"/>
    </row>
    <row r="165" spans="5:5" ht="15.75" customHeight="1">
      <c r="E165" s="97"/>
    </row>
    <row r="166" spans="5:5" ht="15.75" customHeight="1">
      <c r="E166" s="97"/>
    </row>
    <row r="167" spans="5:5" ht="15.75" customHeight="1">
      <c r="E167" s="97"/>
    </row>
    <row r="168" spans="5:5" ht="15.75" customHeight="1">
      <c r="E168" s="97"/>
    </row>
    <row r="169" spans="5:5" ht="15.75" customHeight="1">
      <c r="E169" s="97"/>
    </row>
    <row r="170" spans="5:5" ht="15.75" customHeight="1">
      <c r="E170" s="97"/>
    </row>
    <row r="171" spans="5:5" ht="15.75" customHeight="1">
      <c r="E171" s="97"/>
    </row>
    <row r="172" spans="5:5" ht="15.75" customHeight="1">
      <c r="E172" s="97"/>
    </row>
    <row r="173" spans="5:5" ht="15.75" customHeight="1">
      <c r="E173" s="97"/>
    </row>
    <row r="174" spans="5:5" ht="15.75" customHeight="1">
      <c r="E174" s="97"/>
    </row>
    <row r="175" spans="5:5" ht="15.75" customHeight="1">
      <c r="E175" s="97"/>
    </row>
    <row r="176" spans="5:5" ht="15.75" customHeight="1">
      <c r="E176" s="97"/>
    </row>
    <row r="177" spans="5:5" ht="15.75" customHeight="1">
      <c r="E177" s="97"/>
    </row>
    <row r="178" spans="5:5" ht="15.75" customHeight="1">
      <c r="E178" s="97"/>
    </row>
    <row r="179" spans="5:5" ht="15.75" customHeight="1">
      <c r="E179" s="97"/>
    </row>
    <row r="180" spans="5:5" ht="15.75" customHeight="1">
      <c r="E180" s="97"/>
    </row>
    <row r="181" spans="5:5" ht="15.75" customHeight="1">
      <c r="E181" s="97"/>
    </row>
    <row r="182" spans="5:5" ht="15.75" customHeight="1">
      <c r="E182" s="97"/>
    </row>
    <row r="183" spans="5:5" ht="15.75" customHeight="1">
      <c r="E183" s="97"/>
    </row>
    <row r="184" spans="5:5" ht="15.75" customHeight="1">
      <c r="E184" s="97"/>
    </row>
    <row r="185" spans="5:5" ht="15.75" customHeight="1">
      <c r="E185" s="97"/>
    </row>
    <row r="186" spans="5:5" ht="15.75" customHeight="1">
      <c r="E186" s="97"/>
    </row>
    <row r="187" spans="5:5" ht="15.75" customHeight="1">
      <c r="E187" s="97"/>
    </row>
    <row r="188" spans="5:5" ht="15.75" customHeight="1">
      <c r="E188" s="97"/>
    </row>
    <row r="189" spans="5:5" ht="15.75" customHeight="1">
      <c r="E189" s="97"/>
    </row>
    <row r="190" spans="5:5" ht="15.75" customHeight="1">
      <c r="E190" s="97"/>
    </row>
    <row r="191" spans="5:5" ht="15.75" customHeight="1">
      <c r="E191" s="97"/>
    </row>
    <row r="192" spans="5:5" ht="15.75" customHeight="1">
      <c r="E192" s="97"/>
    </row>
    <row r="193" spans="5:5" ht="15.75" customHeight="1">
      <c r="E193" s="97"/>
    </row>
    <row r="194" spans="5:5" ht="15.75" customHeight="1">
      <c r="E194" s="97"/>
    </row>
    <row r="195" spans="5:5" ht="15.75" customHeight="1">
      <c r="E195" s="97"/>
    </row>
    <row r="196" spans="5:5" ht="15.75" customHeight="1">
      <c r="E196" s="97"/>
    </row>
    <row r="197" spans="5:5" ht="15.75" customHeight="1">
      <c r="E197" s="97"/>
    </row>
    <row r="198" spans="5:5" ht="15.75" customHeight="1">
      <c r="E198" s="97"/>
    </row>
    <row r="199" spans="5:5" ht="15.75" customHeight="1">
      <c r="E199" s="97"/>
    </row>
    <row r="200" spans="5:5" ht="15.75" customHeight="1">
      <c r="E200" s="97"/>
    </row>
    <row r="201" spans="5:5" ht="15.75" customHeight="1">
      <c r="E201" s="97"/>
    </row>
    <row r="202" spans="5:5" ht="15.75" customHeight="1">
      <c r="E202" s="97"/>
    </row>
    <row r="203" spans="5:5" ht="15.75" customHeight="1">
      <c r="E203" s="97"/>
    </row>
    <row r="204" spans="5:5" ht="15.75" customHeight="1">
      <c r="E204" s="97"/>
    </row>
    <row r="205" spans="5:5" ht="15.75" customHeight="1">
      <c r="E205" s="97"/>
    </row>
    <row r="206" spans="5:5" ht="15.75" customHeight="1">
      <c r="E206" s="97"/>
    </row>
    <row r="207" spans="5:5" ht="15.75" customHeight="1">
      <c r="E207" s="97"/>
    </row>
    <row r="208" spans="5:5" ht="15.75" customHeight="1">
      <c r="E208" s="97"/>
    </row>
    <row r="209" spans="5:5" ht="15.75" customHeight="1">
      <c r="E209" s="97"/>
    </row>
    <row r="210" spans="5:5" ht="15.75" customHeight="1">
      <c r="E210" s="97"/>
    </row>
    <row r="211" spans="5:5" ht="15.75" customHeight="1">
      <c r="E211" s="97"/>
    </row>
    <row r="212" spans="5:5" ht="15.75" customHeight="1">
      <c r="E212" s="97"/>
    </row>
    <row r="213" spans="5:5" ht="15.75" customHeight="1">
      <c r="E213" s="97"/>
    </row>
    <row r="214" spans="5:5" ht="15.75" customHeight="1">
      <c r="E214" s="97"/>
    </row>
    <row r="215" spans="5:5" ht="15.75" customHeight="1">
      <c r="E215" s="97"/>
    </row>
    <row r="216" spans="5:5" ht="15.75" customHeight="1">
      <c r="E216" s="97"/>
    </row>
    <row r="217" spans="5:5" ht="15.75" customHeight="1">
      <c r="E217" s="97"/>
    </row>
    <row r="218" spans="5:5" ht="15.75" customHeight="1">
      <c r="E218" s="97"/>
    </row>
    <row r="219" spans="5:5" ht="15.75" customHeight="1">
      <c r="E219" s="97"/>
    </row>
    <row r="220" spans="5:5" ht="15.75" customHeight="1">
      <c r="E220" s="97"/>
    </row>
    <row r="221" spans="5:5" ht="15.75" customHeight="1">
      <c r="E221" s="97"/>
    </row>
    <row r="222" spans="5:5" ht="15.75" customHeight="1">
      <c r="E222" s="97"/>
    </row>
    <row r="223" spans="5:5" ht="15.75" customHeight="1">
      <c r="E223" s="97"/>
    </row>
    <row r="224" spans="5:5" ht="15.75" customHeight="1">
      <c r="E224" s="97"/>
    </row>
    <row r="225" spans="5:5" ht="15.75" customHeight="1">
      <c r="E225" s="97"/>
    </row>
    <row r="226" spans="5:5" ht="15.75" customHeight="1">
      <c r="E226" s="97"/>
    </row>
    <row r="227" spans="5:5" ht="15.75" customHeight="1">
      <c r="E227" s="97"/>
    </row>
    <row r="228" spans="5:5" ht="15.75" customHeight="1">
      <c r="E228" s="97"/>
    </row>
    <row r="229" spans="5:5" ht="15.75" customHeight="1">
      <c r="E229" s="97"/>
    </row>
    <row r="230" spans="5:5" ht="15.75" customHeight="1">
      <c r="E230" s="97"/>
    </row>
    <row r="231" spans="5:5" ht="15.75" customHeight="1">
      <c r="E231" s="97"/>
    </row>
    <row r="232" spans="5:5" ht="15.75" customHeight="1">
      <c r="E232" s="97"/>
    </row>
    <row r="233" spans="5:5" ht="15.75" customHeight="1">
      <c r="E233" s="97"/>
    </row>
    <row r="234" spans="5:5" ht="15.75" customHeight="1">
      <c r="E234" s="97"/>
    </row>
    <row r="235" spans="5:5" ht="15.75" customHeight="1">
      <c r="E235" s="97"/>
    </row>
    <row r="236" spans="5:5" ht="15.75" customHeight="1">
      <c r="E236" s="97"/>
    </row>
    <row r="237" spans="5:5" ht="15.75" customHeight="1">
      <c r="E237" s="97"/>
    </row>
    <row r="238" spans="5:5" ht="15.75" customHeight="1">
      <c r="E238" s="97"/>
    </row>
    <row r="239" spans="5:5" ht="15.75" customHeight="1">
      <c r="E239" s="97"/>
    </row>
    <row r="240" spans="5:5" ht="15.75" customHeight="1">
      <c r="E240" s="97"/>
    </row>
    <row r="241" spans="5:5" ht="15.75" customHeight="1">
      <c r="E241" s="97"/>
    </row>
    <row r="242" spans="5:5" ht="15.75" customHeight="1">
      <c r="E242" s="97"/>
    </row>
    <row r="243" spans="5:5" ht="15.75" customHeight="1">
      <c r="E243" s="97"/>
    </row>
    <row r="244" spans="5:5" ht="15.75" customHeight="1">
      <c r="E244" s="97"/>
    </row>
    <row r="245" spans="5:5" ht="15.75" customHeight="1">
      <c r="E245" s="97"/>
    </row>
    <row r="246" spans="5:5" ht="15.75" customHeight="1">
      <c r="E246" s="97"/>
    </row>
    <row r="247" spans="5:5" ht="15.75" customHeight="1">
      <c r="E247" s="97"/>
    </row>
    <row r="248" spans="5:5" ht="15.75" customHeight="1">
      <c r="E248" s="97"/>
    </row>
    <row r="249" spans="5:5" ht="15.75" customHeight="1">
      <c r="E249" s="97"/>
    </row>
    <row r="250" spans="5:5" ht="15.75" customHeight="1">
      <c r="E250" s="97"/>
    </row>
    <row r="251" spans="5:5" ht="15.75" customHeight="1">
      <c r="E251" s="97"/>
    </row>
    <row r="252" spans="5:5" ht="15.75" customHeight="1">
      <c r="E252" s="97"/>
    </row>
    <row r="253" spans="5:5" ht="15.75" customHeight="1">
      <c r="E253" s="97"/>
    </row>
    <row r="254" spans="5:5" ht="15.75" customHeight="1">
      <c r="E254" s="97"/>
    </row>
    <row r="255" spans="5:5" ht="15.75" customHeight="1">
      <c r="E255" s="97"/>
    </row>
    <row r="256" spans="5:5" ht="15.75" customHeight="1">
      <c r="E256" s="97"/>
    </row>
    <row r="257" spans="5:5" ht="15.75" customHeight="1">
      <c r="E257" s="97"/>
    </row>
    <row r="258" spans="5:5" ht="15.75" customHeight="1">
      <c r="E258" s="97"/>
    </row>
    <row r="259" spans="5:5" ht="15.75" customHeight="1">
      <c r="E259" s="97"/>
    </row>
    <row r="260" spans="5:5" ht="15.75" customHeight="1">
      <c r="E260" s="97"/>
    </row>
    <row r="261" spans="5:5" ht="15.75" customHeight="1">
      <c r="E261" s="97"/>
    </row>
    <row r="262" spans="5:5" ht="15.75" customHeight="1">
      <c r="E262" s="97"/>
    </row>
    <row r="263" spans="5:5" ht="15.75" customHeight="1">
      <c r="E263" s="97"/>
    </row>
    <row r="264" spans="5:5" ht="15.75" customHeight="1">
      <c r="E264" s="97"/>
    </row>
    <row r="265" spans="5:5" ht="15.75" customHeight="1">
      <c r="E265" s="97"/>
    </row>
    <row r="266" spans="5:5" ht="15.75" customHeight="1">
      <c r="E266" s="97"/>
    </row>
    <row r="267" spans="5:5" ht="15.75" customHeight="1">
      <c r="E267" s="97"/>
    </row>
    <row r="268" spans="5:5" ht="15.75" customHeight="1">
      <c r="E268" s="97"/>
    </row>
    <row r="269" spans="5:5" ht="15.75" customHeight="1">
      <c r="E269" s="97"/>
    </row>
    <row r="270" spans="5:5" ht="15.75" customHeight="1">
      <c r="E270" s="97"/>
    </row>
    <row r="271" spans="5:5" ht="15.75" customHeight="1">
      <c r="E271" s="97"/>
    </row>
    <row r="272" spans="5:5" ht="15.75" customHeight="1">
      <c r="E272" s="97"/>
    </row>
    <row r="273" spans="5:5" ht="15.75" customHeight="1">
      <c r="E273" s="97"/>
    </row>
    <row r="274" spans="5:5" ht="15.75" customHeight="1">
      <c r="E274" s="97"/>
    </row>
    <row r="275" spans="5:5" ht="15.75" customHeight="1">
      <c r="E275" s="97"/>
    </row>
    <row r="276" spans="5:5" ht="15.75" customHeight="1">
      <c r="E276" s="97"/>
    </row>
    <row r="277" spans="5:5" ht="15.75" customHeight="1">
      <c r="E277" s="97"/>
    </row>
    <row r="278" spans="5:5" ht="15.75" customHeight="1">
      <c r="E278" s="97"/>
    </row>
    <row r="279" spans="5:5" ht="15.75" customHeight="1">
      <c r="E279" s="97"/>
    </row>
    <row r="280" spans="5:5" ht="15.75" customHeight="1">
      <c r="E280" s="97"/>
    </row>
    <row r="281" spans="5:5" ht="15.75" customHeight="1">
      <c r="E281" s="97"/>
    </row>
    <row r="282" spans="5:5" ht="15.75" customHeight="1">
      <c r="E282" s="97"/>
    </row>
    <row r="283" spans="5:5" ht="15.75" customHeight="1">
      <c r="E283" s="97"/>
    </row>
    <row r="284" spans="5:5" ht="15.75" customHeight="1">
      <c r="E284" s="97"/>
    </row>
    <row r="285" spans="5:5" ht="15.75" customHeight="1">
      <c r="E285" s="97"/>
    </row>
    <row r="286" spans="5:5" ht="15.75" customHeight="1">
      <c r="E286" s="97"/>
    </row>
    <row r="287" spans="5:5" ht="15.75" customHeight="1">
      <c r="E287" s="97"/>
    </row>
    <row r="288" spans="5:5" ht="15.75" customHeight="1">
      <c r="E288" s="97"/>
    </row>
    <row r="289" spans="5:5" ht="15.75" customHeight="1">
      <c r="E289" s="97"/>
    </row>
    <row r="290" spans="5:5" ht="15.75" customHeight="1">
      <c r="E290" s="97"/>
    </row>
    <row r="291" spans="5:5" ht="15.75" customHeight="1">
      <c r="E291" s="97"/>
    </row>
    <row r="292" spans="5:5" ht="15.75" customHeight="1">
      <c r="E292" s="97"/>
    </row>
    <row r="293" spans="5:5" ht="15.75" customHeight="1">
      <c r="E293" s="97"/>
    </row>
    <row r="294" spans="5:5" ht="15.75" customHeight="1">
      <c r="E294" s="97"/>
    </row>
    <row r="295" spans="5:5" ht="15.75" customHeight="1">
      <c r="E295" s="97"/>
    </row>
    <row r="296" spans="5:5" ht="15.75" customHeight="1">
      <c r="E296" s="97"/>
    </row>
    <row r="297" spans="5:5" ht="15.75" customHeight="1">
      <c r="E297" s="97"/>
    </row>
    <row r="298" spans="5:5" ht="15.75" customHeight="1">
      <c r="E298" s="97"/>
    </row>
    <row r="299" spans="5:5" ht="15.75" customHeight="1">
      <c r="E299" s="97"/>
    </row>
    <row r="300" spans="5:5" ht="15.75" customHeight="1">
      <c r="E300" s="97"/>
    </row>
    <row r="301" spans="5:5" ht="15.75" customHeight="1">
      <c r="E301" s="97"/>
    </row>
    <row r="302" spans="5:5" ht="15.75" customHeight="1">
      <c r="E302" s="97"/>
    </row>
    <row r="303" spans="5:5" ht="15.75" customHeight="1">
      <c r="E303" s="97"/>
    </row>
    <row r="304" spans="5:5" ht="15.75" customHeight="1">
      <c r="E304" s="97"/>
    </row>
    <row r="305" spans="5:5" ht="15.75" customHeight="1">
      <c r="E305" s="97"/>
    </row>
    <row r="306" spans="5:5" ht="15.75" customHeight="1">
      <c r="E306" s="97"/>
    </row>
    <row r="307" spans="5:5" ht="15.75" customHeight="1">
      <c r="E307" s="97"/>
    </row>
    <row r="308" spans="5:5" ht="15.75" customHeight="1">
      <c r="E308" s="97"/>
    </row>
    <row r="309" spans="5:5" ht="15.75" customHeight="1">
      <c r="E309" s="97"/>
    </row>
    <row r="310" spans="5:5" ht="15.75" customHeight="1">
      <c r="E310" s="97"/>
    </row>
    <row r="311" spans="5:5" ht="15.75" customHeight="1">
      <c r="E311" s="97"/>
    </row>
    <row r="312" spans="5:5" ht="15.75" customHeight="1">
      <c r="E312" s="97"/>
    </row>
    <row r="313" spans="5:5" ht="15.75" customHeight="1">
      <c r="E313" s="97"/>
    </row>
    <row r="314" spans="5:5" ht="15.75" customHeight="1">
      <c r="E314" s="97"/>
    </row>
    <row r="315" spans="5:5" ht="15.75" customHeight="1">
      <c r="E315" s="97"/>
    </row>
    <row r="316" spans="5:5" ht="15.75" customHeight="1">
      <c r="E316" s="97"/>
    </row>
    <row r="317" spans="5:5" ht="15.75" customHeight="1">
      <c r="E317" s="97"/>
    </row>
    <row r="318" spans="5:5" ht="15.75" customHeight="1">
      <c r="E318" s="97"/>
    </row>
    <row r="319" spans="5:5" ht="15.75" customHeight="1">
      <c r="E319" s="97"/>
    </row>
    <row r="320" spans="5:5" ht="15.75" customHeight="1">
      <c r="E320" s="97"/>
    </row>
    <row r="321" spans="5:5" ht="15.75" customHeight="1">
      <c r="E321" s="97"/>
    </row>
    <row r="322" spans="5:5" ht="15.75" customHeight="1">
      <c r="E322" s="97"/>
    </row>
    <row r="323" spans="5:5" ht="15.75" customHeight="1">
      <c r="E323" s="97"/>
    </row>
    <row r="324" spans="5:5" ht="15.75" customHeight="1">
      <c r="E324" s="97"/>
    </row>
    <row r="325" spans="5:5" ht="15.75" customHeight="1">
      <c r="E325" s="97"/>
    </row>
    <row r="326" spans="5:5" ht="15.75" customHeight="1">
      <c r="E326" s="97"/>
    </row>
    <row r="327" spans="5:5" ht="15.75" customHeight="1">
      <c r="E327" s="97"/>
    </row>
    <row r="328" spans="5:5" ht="15.75" customHeight="1">
      <c r="E328" s="97"/>
    </row>
    <row r="329" spans="5:5" ht="15.75" customHeight="1">
      <c r="E329" s="97"/>
    </row>
    <row r="330" spans="5:5" ht="15.75" customHeight="1">
      <c r="E330" s="97"/>
    </row>
    <row r="331" spans="5:5" ht="15.75" customHeight="1">
      <c r="E331" s="97"/>
    </row>
    <row r="332" spans="5:5" ht="15.75" customHeight="1">
      <c r="E332" s="97"/>
    </row>
    <row r="333" spans="5:5" ht="15.75" customHeight="1">
      <c r="E333" s="97"/>
    </row>
    <row r="334" spans="5:5" ht="15.75" customHeight="1">
      <c r="E334" s="97"/>
    </row>
    <row r="335" spans="5:5" ht="15.75" customHeight="1">
      <c r="E335" s="97"/>
    </row>
    <row r="336" spans="5:5" ht="15.75" customHeight="1">
      <c r="E336" s="97"/>
    </row>
    <row r="337" spans="5:5" ht="15.75" customHeight="1">
      <c r="E337" s="97"/>
    </row>
    <row r="338" spans="5:5" ht="15.75" customHeight="1">
      <c r="E338" s="97"/>
    </row>
    <row r="339" spans="5:5" ht="15.75" customHeight="1">
      <c r="E339" s="97"/>
    </row>
    <row r="340" spans="5:5" ht="15.75" customHeight="1">
      <c r="E340" s="97"/>
    </row>
    <row r="341" spans="5:5" ht="15.75" customHeight="1">
      <c r="E341" s="97"/>
    </row>
    <row r="342" spans="5:5" ht="15.75" customHeight="1">
      <c r="E342" s="97"/>
    </row>
    <row r="343" spans="5:5" ht="15.75" customHeight="1">
      <c r="E343" s="97"/>
    </row>
    <row r="344" spans="5:5" ht="15.75" customHeight="1">
      <c r="E344" s="97"/>
    </row>
    <row r="345" spans="5:5" ht="15.75" customHeight="1">
      <c r="E345" s="97"/>
    </row>
    <row r="346" spans="5:5" ht="15.75" customHeight="1">
      <c r="E346" s="97"/>
    </row>
    <row r="347" spans="5:5" ht="15.75" customHeight="1">
      <c r="E347" s="97"/>
    </row>
    <row r="348" spans="5:5" ht="15.75" customHeight="1">
      <c r="E348" s="97"/>
    </row>
    <row r="349" spans="5:5" ht="15.75" customHeight="1">
      <c r="E349" s="97"/>
    </row>
    <row r="350" spans="5:5" ht="15.75" customHeight="1">
      <c r="E350" s="97"/>
    </row>
    <row r="351" spans="5:5" ht="15.75" customHeight="1">
      <c r="E351" s="97"/>
    </row>
    <row r="352" spans="5:5" ht="15.75" customHeight="1">
      <c r="E352" s="97"/>
    </row>
    <row r="353" spans="5:5" ht="15.75" customHeight="1">
      <c r="E353" s="97"/>
    </row>
    <row r="354" spans="5:5" ht="15.75" customHeight="1">
      <c r="E354" s="97"/>
    </row>
    <row r="355" spans="5:5" ht="15.75" customHeight="1">
      <c r="E355" s="97"/>
    </row>
    <row r="356" spans="5:5" ht="15.75" customHeight="1">
      <c r="E356" s="97"/>
    </row>
    <row r="357" spans="5:5" ht="15.75" customHeight="1">
      <c r="E357" s="97"/>
    </row>
    <row r="358" spans="5:5" ht="15.75" customHeight="1">
      <c r="E358" s="97"/>
    </row>
    <row r="359" spans="5:5" ht="15.75" customHeight="1">
      <c r="E359" s="97"/>
    </row>
    <row r="360" spans="5:5" ht="15.75" customHeight="1">
      <c r="E360" s="97"/>
    </row>
    <row r="361" spans="5:5" ht="15.75" customHeight="1">
      <c r="E361" s="97"/>
    </row>
    <row r="362" spans="5:5" ht="15.75" customHeight="1">
      <c r="E362" s="97"/>
    </row>
    <row r="363" spans="5:5" ht="15.75" customHeight="1">
      <c r="E363" s="97"/>
    </row>
    <row r="364" spans="5:5" ht="15.75" customHeight="1">
      <c r="E364" s="97"/>
    </row>
    <row r="365" spans="5:5" ht="15.75" customHeight="1">
      <c r="E365" s="97"/>
    </row>
    <row r="366" spans="5:5" ht="15.75" customHeight="1">
      <c r="E366" s="97"/>
    </row>
    <row r="367" spans="5:5" ht="15.75" customHeight="1">
      <c r="E367" s="97"/>
    </row>
    <row r="368" spans="5:5" ht="15.75" customHeight="1">
      <c r="E368" s="97"/>
    </row>
    <row r="369" spans="5:5" ht="15.75" customHeight="1">
      <c r="E369" s="97"/>
    </row>
    <row r="370" spans="5:5" ht="15.75" customHeight="1">
      <c r="E370" s="97"/>
    </row>
    <row r="371" spans="5:5" ht="15.75" customHeight="1">
      <c r="E371" s="97"/>
    </row>
    <row r="372" spans="5:5" ht="15.75" customHeight="1">
      <c r="E372" s="97"/>
    </row>
    <row r="373" spans="5:5" ht="15.75" customHeight="1">
      <c r="E373" s="97"/>
    </row>
    <row r="374" spans="5:5" ht="15.75" customHeight="1">
      <c r="E374" s="97"/>
    </row>
    <row r="375" spans="5:5" ht="15.75" customHeight="1">
      <c r="E375" s="97"/>
    </row>
    <row r="376" spans="5:5" ht="15.75" customHeight="1">
      <c r="E376" s="97"/>
    </row>
    <row r="377" spans="5:5" ht="15.75" customHeight="1">
      <c r="E377" s="97"/>
    </row>
    <row r="378" spans="5:5" ht="15.75" customHeight="1">
      <c r="E378" s="97"/>
    </row>
    <row r="379" spans="5:5" ht="15.75" customHeight="1">
      <c r="E379" s="97"/>
    </row>
    <row r="380" spans="5:5" ht="15.75" customHeight="1">
      <c r="E380" s="97"/>
    </row>
    <row r="381" spans="5:5" ht="15.75" customHeight="1">
      <c r="E381" s="97"/>
    </row>
    <row r="382" spans="5:5" ht="15.75" customHeight="1">
      <c r="E382" s="97"/>
    </row>
    <row r="383" spans="5:5" ht="15.75" customHeight="1">
      <c r="E383" s="97"/>
    </row>
    <row r="384" spans="5:5" ht="15.75" customHeight="1">
      <c r="E384" s="97"/>
    </row>
    <row r="385" spans="5:5" ht="15.75" customHeight="1">
      <c r="E385" s="97"/>
    </row>
    <row r="386" spans="5:5" ht="15.75" customHeight="1">
      <c r="E386" s="97"/>
    </row>
    <row r="387" spans="5:5" ht="15.75" customHeight="1">
      <c r="E387" s="97"/>
    </row>
    <row r="388" spans="5:5" ht="15.75" customHeight="1">
      <c r="E388" s="97"/>
    </row>
    <row r="389" spans="5:5" ht="15.75" customHeight="1">
      <c r="E389" s="97"/>
    </row>
    <row r="390" spans="5:5" ht="15.75" customHeight="1">
      <c r="E390" s="97"/>
    </row>
    <row r="391" spans="5:5" ht="15.75" customHeight="1">
      <c r="E391" s="97"/>
    </row>
    <row r="392" spans="5:5" ht="15.75" customHeight="1">
      <c r="E392" s="97"/>
    </row>
    <row r="393" spans="5:5" ht="15.75" customHeight="1">
      <c r="E393" s="97"/>
    </row>
    <row r="394" spans="5:5" ht="15.75" customHeight="1">
      <c r="E394" s="97"/>
    </row>
    <row r="395" spans="5:5" ht="15.75" customHeight="1">
      <c r="E395" s="97"/>
    </row>
    <row r="396" spans="5:5" ht="15.75" customHeight="1">
      <c r="E396" s="97"/>
    </row>
    <row r="397" spans="5:5" ht="15.75" customHeight="1">
      <c r="E397" s="97"/>
    </row>
    <row r="398" spans="5:5" ht="15.75" customHeight="1">
      <c r="E398" s="97"/>
    </row>
    <row r="399" spans="5:5" ht="15.75" customHeight="1">
      <c r="E399" s="97"/>
    </row>
    <row r="400" spans="5:5" ht="15.75" customHeight="1">
      <c r="E400" s="97"/>
    </row>
    <row r="401" spans="5:5" ht="15.75" customHeight="1">
      <c r="E401" s="97"/>
    </row>
    <row r="402" spans="5:5" ht="15.75" customHeight="1">
      <c r="E402" s="97"/>
    </row>
    <row r="403" spans="5:5" ht="15.75" customHeight="1">
      <c r="E403" s="97"/>
    </row>
    <row r="404" spans="5:5" ht="15.75" customHeight="1">
      <c r="E404" s="97"/>
    </row>
    <row r="405" spans="5:5" ht="15.75" customHeight="1">
      <c r="E405" s="97"/>
    </row>
    <row r="406" spans="5:5" ht="15.75" customHeight="1">
      <c r="E406" s="97"/>
    </row>
    <row r="407" spans="5:5" ht="15.75" customHeight="1">
      <c r="E407" s="97"/>
    </row>
    <row r="408" spans="5:5" ht="15.75" customHeight="1">
      <c r="E408" s="97"/>
    </row>
    <row r="409" spans="5:5" ht="15.75" customHeight="1">
      <c r="E409" s="97"/>
    </row>
    <row r="410" spans="5:5" ht="15.75" customHeight="1">
      <c r="E410" s="97"/>
    </row>
    <row r="411" spans="5:5" ht="15.75" customHeight="1">
      <c r="E411" s="97"/>
    </row>
    <row r="412" spans="5:5" ht="15.75" customHeight="1">
      <c r="E412" s="97"/>
    </row>
    <row r="413" spans="5:5" ht="15.75" customHeight="1">
      <c r="E413" s="97"/>
    </row>
    <row r="414" spans="5:5" ht="15.75" customHeight="1">
      <c r="E414" s="97"/>
    </row>
    <row r="415" spans="5:5" ht="15.75" customHeight="1">
      <c r="E415" s="97"/>
    </row>
    <row r="416" spans="5:5" ht="15.75" customHeight="1">
      <c r="E416" s="97"/>
    </row>
    <row r="417" spans="5:5" ht="15.75" customHeight="1">
      <c r="E417" s="97"/>
    </row>
    <row r="418" spans="5:5" ht="15.75" customHeight="1">
      <c r="E418" s="97"/>
    </row>
    <row r="419" spans="5:5" ht="15.75" customHeight="1">
      <c r="E419" s="97"/>
    </row>
    <row r="420" spans="5:5" ht="15.75" customHeight="1">
      <c r="E420" s="97"/>
    </row>
    <row r="421" spans="5:5" ht="15.75" customHeight="1">
      <c r="E421" s="97"/>
    </row>
    <row r="422" spans="5:5" ht="15.75" customHeight="1">
      <c r="E422" s="97"/>
    </row>
    <row r="423" spans="5:5" ht="15.75" customHeight="1">
      <c r="E423" s="97"/>
    </row>
    <row r="424" spans="5:5" ht="15.75" customHeight="1">
      <c r="E424" s="97"/>
    </row>
    <row r="425" spans="5:5" ht="15.75" customHeight="1">
      <c r="E425" s="97"/>
    </row>
    <row r="426" spans="5:5" ht="15.75" customHeight="1">
      <c r="E426" s="97"/>
    </row>
    <row r="427" spans="5:5" ht="15.75" customHeight="1">
      <c r="E427" s="97"/>
    </row>
    <row r="428" spans="5:5" ht="15.75" customHeight="1">
      <c r="E428" s="97"/>
    </row>
    <row r="429" spans="5:5" ht="15.75" customHeight="1">
      <c r="E429" s="97"/>
    </row>
    <row r="430" spans="5:5" ht="15.75" customHeight="1">
      <c r="E430" s="97"/>
    </row>
    <row r="431" spans="5:5" ht="15.75" customHeight="1">
      <c r="E431" s="97"/>
    </row>
    <row r="432" spans="5:5" ht="15.75" customHeight="1">
      <c r="E432" s="97"/>
    </row>
    <row r="433" spans="5:5" ht="15.75" customHeight="1">
      <c r="E433" s="97"/>
    </row>
    <row r="434" spans="5:5" ht="15.75" customHeight="1">
      <c r="E434" s="97"/>
    </row>
    <row r="435" spans="5:5" ht="15.75" customHeight="1">
      <c r="E435" s="97"/>
    </row>
    <row r="436" spans="5:5" ht="15.75" customHeight="1">
      <c r="E436" s="97"/>
    </row>
    <row r="437" spans="5:5" ht="15.75" customHeight="1">
      <c r="E437" s="97"/>
    </row>
    <row r="438" spans="5:5" ht="15.75" customHeight="1">
      <c r="E438" s="97"/>
    </row>
    <row r="439" spans="5:5" ht="15.75" customHeight="1">
      <c r="E439" s="97"/>
    </row>
    <row r="440" spans="5:5" ht="15.75" customHeight="1">
      <c r="E440" s="97"/>
    </row>
    <row r="441" spans="5:5" ht="15.75" customHeight="1">
      <c r="E441" s="97"/>
    </row>
    <row r="442" spans="5:5" ht="15.75" customHeight="1">
      <c r="E442" s="97"/>
    </row>
    <row r="443" spans="5:5" ht="15.75" customHeight="1">
      <c r="E443" s="97"/>
    </row>
    <row r="444" spans="5:5" ht="15.75" customHeight="1">
      <c r="E444" s="97"/>
    </row>
    <row r="445" spans="5:5" ht="15.75" customHeight="1">
      <c r="E445" s="97"/>
    </row>
    <row r="446" spans="5:5" ht="15.75" customHeight="1">
      <c r="E446" s="97"/>
    </row>
    <row r="447" spans="5:5" ht="15.75" customHeight="1">
      <c r="E447" s="97"/>
    </row>
    <row r="448" spans="5:5" ht="15.75" customHeight="1">
      <c r="E448" s="97"/>
    </row>
    <row r="449" spans="5:5" ht="15.75" customHeight="1">
      <c r="E449" s="97"/>
    </row>
    <row r="450" spans="5:5" ht="15.75" customHeight="1">
      <c r="E450" s="97"/>
    </row>
    <row r="451" spans="5:5" ht="15.75" customHeight="1">
      <c r="E451" s="97"/>
    </row>
    <row r="452" spans="5:5" ht="15.75" customHeight="1">
      <c r="E452" s="97"/>
    </row>
    <row r="453" spans="5:5" ht="15.75" customHeight="1">
      <c r="E453" s="97"/>
    </row>
    <row r="454" spans="5:5" ht="15.75" customHeight="1">
      <c r="E454" s="97"/>
    </row>
    <row r="455" spans="5:5" ht="15.75" customHeight="1">
      <c r="E455" s="97"/>
    </row>
    <row r="456" spans="5:5" ht="15.75" customHeight="1">
      <c r="E456" s="97"/>
    </row>
    <row r="457" spans="5:5" ht="15.75" customHeight="1">
      <c r="E457" s="97"/>
    </row>
    <row r="458" spans="5:5" ht="15.75" customHeight="1">
      <c r="E458" s="97"/>
    </row>
    <row r="459" spans="5:5" ht="15.75" customHeight="1">
      <c r="E459" s="97"/>
    </row>
    <row r="460" spans="5:5" ht="15.75" customHeight="1">
      <c r="E460" s="97"/>
    </row>
    <row r="461" spans="5:5" ht="15.75" customHeight="1">
      <c r="E461" s="97"/>
    </row>
    <row r="462" spans="5:5" ht="15.75" customHeight="1">
      <c r="E462" s="97"/>
    </row>
    <row r="463" spans="5:5" ht="15.75" customHeight="1">
      <c r="E463" s="97"/>
    </row>
    <row r="464" spans="5:5" ht="15.75" customHeight="1">
      <c r="E464" s="97"/>
    </row>
    <row r="465" spans="5:5" ht="15.75" customHeight="1">
      <c r="E465" s="97"/>
    </row>
    <row r="466" spans="5:5" ht="15.75" customHeight="1">
      <c r="E466" s="97"/>
    </row>
    <row r="467" spans="5:5" ht="15.75" customHeight="1">
      <c r="E467" s="97"/>
    </row>
    <row r="468" spans="5:5" ht="15.75" customHeight="1">
      <c r="E468" s="97"/>
    </row>
    <row r="469" spans="5:5" ht="15.75" customHeight="1">
      <c r="E469" s="97"/>
    </row>
    <row r="470" spans="5:5" ht="15.75" customHeight="1">
      <c r="E470" s="97"/>
    </row>
    <row r="471" spans="5:5" ht="15.75" customHeight="1">
      <c r="E471" s="97"/>
    </row>
    <row r="472" spans="5:5" ht="15.75" customHeight="1">
      <c r="E472" s="97"/>
    </row>
    <row r="473" spans="5:5" ht="15.75" customHeight="1">
      <c r="E473" s="97"/>
    </row>
    <row r="474" spans="5:5" ht="15.75" customHeight="1">
      <c r="E474" s="97"/>
    </row>
    <row r="475" spans="5:5" ht="15.75" customHeight="1">
      <c r="E475" s="97"/>
    </row>
    <row r="476" spans="5:5" ht="15.75" customHeight="1">
      <c r="E476" s="97"/>
    </row>
    <row r="477" spans="5:5" ht="15.75" customHeight="1">
      <c r="E477" s="97"/>
    </row>
    <row r="478" spans="5:5" ht="15.75" customHeight="1">
      <c r="E478" s="97"/>
    </row>
    <row r="479" spans="5:5" ht="15.75" customHeight="1">
      <c r="E479" s="97"/>
    </row>
    <row r="480" spans="5:5" ht="15.75" customHeight="1">
      <c r="E480" s="97"/>
    </row>
    <row r="481" spans="5:5" ht="15.75" customHeight="1">
      <c r="E481" s="97"/>
    </row>
    <row r="482" spans="5:5" ht="15.75" customHeight="1">
      <c r="E482" s="97"/>
    </row>
    <row r="483" spans="5:5" ht="15.75" customHeight="1">
      <c r="E483" s="97"/>
    </row>
    <row r="484" spans="5:5" ht="15.75" customHeight="1">
      <c r="E484" s="97"/>
    </row>
    <row r="485" spans="5:5" ht="15.75" customHeight="1">
      <c r="E485" s="97"/>
    </row>
    <row r="486" spans="5:5" ht="15.75" customHeight="1">
      <c r="E486" s="97"/>
    </row>
    <row r="487" spans="5:5" ht="15.75" customHeight="1">
      <c r="E487" s="97"/>
    </row>
    <row r="488" spans="5:5" ht="15.75" customHeight="1">
      <c r="E488" s="97"/>
    </row>
    <row r="489" spans="5:5" ht="15.75" customHeight="1">
      <c r="E489" s="97"/>
    </row>
    <row r="490" spans="5:5" ht="15.75" customHeight="1">
      <c r="E490" s="97"/>
    </row>
    <row r="491" spans="5:5" ht="15.75" customHeight="1">
      <c r="E491" s="97"/>
    </row>
    <row r="492" spans="5:5" ht="15.75" customHeight="1">
      <c r="E492" s="97"/>
    </row>
    <row r="493" spans="5:5" ht="15.75" customHeight="1">
      <c r="E493" s="97"/>
    </row>
    <row r="494" spans="5:5" ht="15.75" customHeight="1">
      <c r="E494" s="97"/>
    </row>
    <row r="495" spans="5:5" ht="15.75" customHeight="1">
      <c r="E495" s="97"/>
    </row>
    <row r="496" spans="5:5" ht="15.75" customHeight="1">
      <c r="E496" s="97"/>
    </row>
    <row r="497" spans="5:5" ht="15.75" customHeight="1">
      <c r="E497" s="97"/>
    </row>
    <row r="498" spans="5:5" ht="15.75" customHeight="1">
      <c r="E498" s="97"/>
    </row>
    <row r="499" spans="5:5" ht="15.75" customHeight="1">
      <c r="E499" s="97"/>
    </row>
    <row r="500" spans="5:5" ht="15.75" customHeight="1">
      <c r="E500" s="97"/>
    </row>
    <row r="501" spans="5:5" ht="15.75" customHeight="1">
      <c r="E501" s="97"/>
    </row>
    <row r="502" spans="5:5" ht="15.75" customHeight="1">
      <c r="E502" s="97"/>
    </row>
    <row r="503" spans="5:5" ht="15.75" customHeight="1">
      <c r="E503" s="97"/>
    </row>
    <row r="504" spans="5:5" ht="15.75" customHeight="1">
      <c r="E504" s="97"/>
    </row>
    <row r="505" spans="5:5" ht="15.75" customHeight="1">
      <c r="E505" s="97"/>
    </row>
    <row r="506" spans="5:5" ht="15.75" customHeight="1">
      <c r="E506" s="97"/>
    </row>
    <row r="507" spans="5:5" ht="15.75" customHeight="1">
      <c r="E507" s="97"/>
    </row>
    <row r="508" spans="5:5" ht="15.75" customHeight="1">
      <c r="E508" s="97"/>
    </row>
    <row r="509" spans="5:5" ht="15.75" customHeight="1">
      <c r="E509" s="97"/>
    </row>
    <row r="510" spans="5:5" ht="15.75" customHeight="1">
      <c r="E510" s="97"/>
    </row>
    <row r="511" spans="5:5" ht="15.75" customHeight="1">
      <c r="E511" s="97"/>
    </row>
    <row r="512" spans="5:5" ht="15.75" customHeight="1">
      <c r="E512" s="97"/>
    </row>
    <row r="513" spans="5:5" ht="15.75" customHeight="1">
      <c r="E513" s="97"/>
    </row>
    <row r="514" spans="5:5" ht="15.75" customHeight="1">
      <c r="E514" s="97"/>
    </row>
    <row r="515" spans="5:5" ht="15.75" customHeight="1">
      <c r="E515" s="97"/>
    </row>
    <row r="516" spans="5:5" ht="15.75" customHeight="1">
      <c r="E516" s="97"/>
    </row>
    <row r="517" spans="5:5" ht="15.75" customHeight="1">
      <c r="E517" s="97"/>
    </row>
    <row r="518" spans="5:5" ht="15.75" customHeight="1">
      <c r="E518" s="97"/>
    </row>
    <row r="519" spans="5:5" ht="15.75" customHeight="1">
      <c r="E519" s="97"/>
    </row>
    <row r="520" spans="5:5" ht="15.75" customHeight="1">
      <c r="E520" s="97"/>
    </row>
    <row r="521" spans="5:5" ht="15.75" customHeight="1">
      <c r="E521" s="97"/>
    </row>
    <row r="522" spans="5:5" ht="15.75" customHeight="1">
      <c r="E522" s="97"/>
    </row>
    <row r="523" spans="5:5" ht="15.75" customHeight="1">
      <c r="E523" s="97"/>
    </row>
    <row r="524" spans="5:5" ht="15.75" customHeight="1">
      <c r="E524" s="97"/>
    </row>
    <row r="525" spans="5:5" ht="15.75" customHeight="1">
      <c r="E525" s="97"/>
    </row>
    <row r="526" spans="5:5" ht="15.75" customHeight="1">
      <c r="E526" s="97"/>
    </row>
    <row r="527" spans="5:5" ht="15.75" customHeight="1">
      <c r="E527" s="97"/>
    </row>
    <row r="528" spans="5:5" ht="15.75" customHeight="1">
      <c r="E528" s="97"/>
    </row>
    <row r="529" spans="5:5" ht="15.75" customHeight="1">
      <c r="E529" s="97"/>
    </row>
    <row r="530" spans="5:5" ht="15.75" customHeight="1">
      <c r="E530" s="97"/>
    </row>
    <row r="531" spans="5:5" ht="15.75" customHeight="1">
      <c r="E531" s="97"/>
    </row>
    <row r="532" spans="5:5" ht="15.75" customHeight="1">
      <c r="E532" s="97"/>
    </row>
    <row r="533" spans="5:5" ht="15.75" customHeight="1">
      <c r="E533" s="97"/>
    </row>
    <row r="534" spans="5:5" ht="15.75" customHeight="1">
      <c r="E534" s="97"/>
    </row>
    <row r="535" spans="5:5" ht="15.75" customHeight="1">
      <c r="E535" s="97"/>
    </row>
    <row r="536" spans="5:5" ht="15.75" customHeight="1">
      <c r="E536" s="97"/>
    </row>
    <row r="537" spans="5:5" ht="15.75" customHeight="1">
      <c r="E537" s="97"/>
    </row>
    <row r="538" spans="5:5" ht="15.75" customHeight="1">
      <c r="E538" s="97"/>
    </row>
    <row r="539" spans="5:5" ht="15.75" customHeight="1">
      <c r="E539" s="97"/>
    </row>
    <row r="540" spans="5:5" ht="15.75" customHeight="1">
      <c r="E540" s="97"/>
    </row>
    <row r="541" spans="5:5" ht="15.75" customHeight="1">
      <c r="E541" s="97"/>
    </row>
    <row r="542" spans="5:5" ht="15.75" customHeight="1">
      <c r="E542" s="97"/>
    </row>
    <row r="543" spans="5:5" ht="15.75" customHeight="1">
      <c r="E543" s="97"/>
    </row>
    <row r="544" spans="5:5" ht="15.75" customHeight="1">
      <c r="E544" s="97"/>
    </row>
    <row r="545" spans="5:5" ht="15.75" customHeight="1">
      <c r="E545" s="97"/>
    </row>
    <row r="546" spans="5:5" ht="15.75" customHeight="1">
      <c r="E546" s="97"/>
    </row>
    <row r="547" spans="5:5" ht="15.75" customHeight="1">
      <c r="E547" s="97"/>
    </row>
    <row r="548" spans="5:5" ht="15.75" customHeight="1">
      <c r="E548" s="97"/>
    </row>
    <row r="549" spans="5:5" ht="15.75" customHeight="1">
      <c r="E549" s="97"/>
    </row>
    <row r="550" spans="5:5" ht="15.75" customHeight="1">
      <c r="E550" s="97"/>
    </row>
    <row r="551" spans="5:5" ht="15.75" customHeight="1">
      <c r="E551" s="97"/>
    </row>
    <row r="552" spans="5:5" ht="15.75" customHeight="1">
      <c r="E552" s="97"/>
    </row>
    <row r="553" spans="5:5" ht="15.75" customHeight="1">
      <c r="E553" s="97"/>
    </row>
    <row r="554" spans="5:5" ht="15.75" customHeight="1">
      <c r="E554" s="97"/>
    </row>
    <row r="555" spans="5:5" ht="15.75" customHeight="1">
      <c r="E555" s="97"/>
    </row>
    <row r="556" spans="5:5" ht="15.75" customHeight="1">
      <c r="E556" s="97"/>
    </row>
    <row r="557" spans="5:5" ht="15.75" customHeight="1">
      <c r="E557" s="97"/>
    </row>
    <row r="558" spans="5:5" ht="15.75" customHeight="1">
      <c r="E558" s="97"/>
    </row>
    <row r="559" spans="5:5" ht="15.75" customHeight="1">
      <c r="E559" s="97"/>
    </row>
    <row r="560" spans="5:5" ht="15.75" customHeight="1">
      <c r="E560" s="97"/>
    </row>
    <row r="561" spans="5:5" ht="15.75" customHeight="1">
      <c r="E561" s="97"/>
    </row>
    <row r="562" spans="5:5" ht="15.75" customHeight="1">
      <c r="E562" s="97"/>
    </row>
    <row r="563" spans="5:5" ht="15.75" customHeight="1">
      <c r="E563" s="97"/>
    </row>
    <row r="564" spans="5:5" ht="15.75" customHeight="1">
      <c r="E564" s="97"/>
    </row>
    <row r="565" spans="5:5" ht="15.75" customHeight="1">
      <c r="E565" s="97"/>
    </row>
    <row r="566" spans="5:5" ht="15.75" customHeight="1">
      <c r="E566" s="97"/>
    </row>
    <row r="567" spans="5:5" ht="15.75" customHeight="1">
      <c r="E567" s="97"/>
    </row>
    <row r="568" spans="5:5" ht="15.75" customHeight="1">
      <c r="E568" s="97"/>
    </row>
    <row r="569" spans="5:5" ht="15.75" customHeight="1">
      <c r="E569" s="97"/>
    </row>
    <row r="570" spans="5:5" ht="15.75" customHeight="1">
      <c r="E570" s="97"/>
    </row>
    <row r="571" spans="5:5" ht="15.75" customHeight="1">
      <c r="E571" s="97"/>
    </row>
    <row r="572" spans="5:5" ht="15.75" customHeight="1">
      <c r="E572" s="97"/>
    </row>
    <row r="573" spans="5:5" ht="15.75" customHeight="1">
      <c r="E573" s="97"/>
    </row>
    <row r="574" spans="5:5" ht="15.75" customHeight="1">
      <c r="E574" s="97"/>
    </row>
    <row r="575" spans="5:5" ht="15.75" customHeight="1">
      <c r="E575" s="97"/>
    </row>
    <row r="576" spans="5:5" ht="15.75" customHeight="1">
      <c r="E576" s="97"/>
    </row>
    <row r="577" spans="5:5" ht="15.75" customHeight="1">
      <c r="E577" s="97"/>
    </row>
    <row r="578" spans="5:5" ht="15.75" customHeight="1">
      <c r="E578" s="97"/>
    </row>
    <row r="579" spans="5:5" ht="15.75" customHeight="1">
      <c r="E579" s="97"/>
    </row>
    <row r="580" spans="5:5" ht="15.75" customHeight="1">
      <c r="E580" s="97"/>
    </row>
    <row r="581" spans="5:5" ht="15.75" customHeight="1">
      <c r="E581" s="97"/>
    </row>
    <row r="582" spans="5:5" ht="15.75" customHeight="1">
      <c r="E582" s="97"/>
    </row>
    <row r="583" spans="5:5" ht="15.75" customHeight="1">
      <c r="E583" s="97"/>
    </row>
    <row r="584" spans="5:5" ht="15.75" customHeight="1">
      <c r="E584" s="97"/>
    </row>
    <row r="585" spans="5:5" ht="15.75" customHeight="1">
      <c r="E585" s="97"/>
    </row>
    <row r="586" spans="5:5" ht="15.75" customHeight="1">
      <c r="E586" s="97"/>
    </row>
    <row r="587" spans="5:5" ht="15.75" customHeight="1">
      <c r="E587" s="97"/>
    </row>
    <row r="588" spans="5:5" ht="15.75" customHeight="1">
      <c r="E588" s="97"/>
    </row>
    <row r="589" spans="5:5" ht="15.75" customHeight="1">
      <c r="E589" s="97"/>
    </row>
    <row r="590" spans="5:5" ht="15.75" customHeight="1">
      <c r="E590" s="97"/>
    </row>
    <row r="591" spans="5:5" ht="15.75" customHeight="1">
      <c r="E591" s="97"/>
    </row>
    <row r="592" spans="5:5" ht="15.75" customHeight="1">
      <c r="E592" s="97"/>
    </row>
    <row r="593" spans="5:5" ht="15.75" customHeight="1">
      <c r="E593" s="97"/>
    </row>
    <row r="594" spans="5:5" ht="15.75" customHeight="1">
      <c r="E594" s="97"/>
    </row>
    <row r="595" spans="5:5" ht="15.75" customHeight="1">
      <c r="E595" s="97"/>
    </row>
    <row r="596" spans="5:5" ht="15.75" customHeight="1">
      <c r="E596" s="97"/>
    </row>
    <row r="597" spans="5:5" ht="15.75" customHeight="1">
      <c r="E597" s="97"/>
    </row>
    <row r="598" spans="5:5" ht="15.75" customHeight="1">
      <c r="E598" s="97"/>
    </row>
    <row r="599" spans="5:5" ht="15.75" customHeight="1">
      <c r="E599" s="97"/>
    </row>
    <row r="600" spans="5:5" ht="15.75" customHeight="1">
      <c r="E600" s="97"/>
    </row>
    <row r="601" spans="5:5" ht="15.75" customHeight="1">
      <c r="E601" s="97"/>
    </row>
    <row r="602" spans="5:5" ht="15.75" customHeight="1">
      <c r="E602" s="97"/>
    </row>
    <row r="603" spans="5:5" ht="15.75" customHeight="1">
      <c r="E603" s="97"/>
    </row>
    <row r="604" spans="5:5" ht="15.75" customHeight="1">
      <c r="E604" s="97"/>
    </row>
    <row r="605" spans="5:5" ht="15.75" customHeight="1">
      <c r="E605" s="97"/>
    </row>
    <row r="606" spans="5:5" ht="15.75" customHeight="1">
      <c r="E606" s="97"/>
    </row>
    <row r="607" spans="5:5" ht="15.75" customHeight="1">
      <c r="E607" s="97"/>
    </row>
    <row r="608" spans="5:5" ht="15.75" customHeight="1">
      <c r="E608" s="97"/>
    </row>
    <row r="609" spans="5:5" ht="15.75" customHeight="1">
      <c r="E609" s="97"/>
    </row>
    <row r="610" spans="5:5" ht="15.75" customHeight="1">
      <c r="E610" s="97"/>
    </row>
    <row r="611" spans="5:5" ht="15.75" customHeight="1">
      <c r="E611" s="97"/>
    </row>
    <row r="612" spans="5:5" ht="15.75" customHeight="1">
      <c r="E612" s="97"/>
    </row>
    <row r="613" spans="5:5" ht="15.75" customHeight="1">
      <c r="E613" s="97"/>
    </row>
    <row r="614" spans="5:5" ht="15.75" customHeight="1">
      <c r="E614" s="97"/>
    </row>
    <row r="615" spans="5:5" ht="15.75" customHeight="1">
      <c r="E615" s="97"/>
    </row>
    <row r="616" spans="5:5" ht="15.75" customHeight="1">
      <c r="E616" s="97"/>
    </row>
    <row r="617" spans="5:5" ht="15.75" customHeight="1">
      <c r="E617" s="97"/>
    </row>
    <row r="618" spans="5:5" ht="15.75" customHeight="1">
      <c r="E618" s="97"/>
    </row>
    <row r="619" spans="5:5" ht="15.75" customHeight="1">
      <c r="E619" s="97"/>
    </row>
    <row r="620" spans="5:5" ht="15.75" customHeight="1">
      <c r="E620" s="97"/>
    </row>
    <row r="621" spans="5:5" ht="15.75" customHeight="1">
      <c r="E621" s="97"/>
    </row>
    <row r="622" spans="5:5" ht="15.75" customHeight="1">
      <c r="E622" s="97"/>
    </row>
    <row r="623" spans="5:5" ht="15.75" customHeight="1">
      <c r="E623" s="97"/>
    </row>
    <row r="624" spans="5:5" ht="15.75" customHeight="1">
      <c r="E624" s="97"/>
    </row>
    <row r="625" spans="5:5" ht="15.75" customHeight="1">
      <c r="E625" s="97"/>
    </row>
    <row r="626" spans="5:5" ht="15.75" customHeight="1">
      <c r="E626" s="97"/>
    </row>
    <row r="627" spans="5:5" ht="15.75" customHeight="1">
      <c r="E627" s="97"/>
    </row>
    <row r="628" spans="5:5" ht="15.75" customHeight="1">
      <c r="E628" s="97"/>
    </row>
    <row r="629" spans="5:5" ht="15.75" customHeight="1">
      <c r="E629" s="97"/>
    </row>
    <row r="630" spans="5:5" ht="15.75" customHeight="1">
      <c r="E630" s="97"/>
    </row>
    <row r="631" spans="5:5" ht="15.75" customHeight="1">
      <c r="E631" s="97"/>
    </row>
    <row r="632" spans="5:5" ht="15.75" customHeight="1">
      <c r="E632" s="97"/>
    </row>
    <row r="633" spans="5:5" ht="15.75" customHeight="1">
      <c r="E633" s="97"/>
    </row>
    <row r="634" spans="5:5" ht="15.75" customHeight="1">
      <c r="E634" s="97"/>
    </row>
    <row r="635" spans="5:5" ht="15.75" customHeight="1">
      <c r="E635" s="97"/>
    </row>
    <row r="636" spans="5:5" ht="15.75" customHeight="1">
      <c r="E636" s="97"/>
    </row>
    <row r="637" spans="5:5" ht="15.75" customHeight="1">
      <c r="E637" s="97"/>
    </row>
    <row r="638" spans="5:5" ht="15.75" customHeight="1">
      <c r="E638" s="97"/>
    </row>
    <row r="639" spans="5:5" ht="15.75" customHeight="1">
      <c r="E639" s="97"/>
    </row>
    <row r="640" spans="5:5" ht="15.75" customHeight="1">
      <c r="E640" s="97"/>
    </row>
    <row r="641" spans="5:5" ht="15.75" customHeight="1">
      <c r="E641" s="97"/>
    </row>
    <row r="642" spans="5:5" ht="15.75" customHeight="1">
      <c r="E642" s="97"/>
    </row>
    <row r="643" spans="5:5" ht="15.75" customHeight="1">
      <c r="E643" s="97"/>
    </row>
    <row r="644" spans="5:5" ht="15.75" customHeight="1">
      <c r="E644" s="97"/>
    </row>
    <row r="645" spans="5:5" ht="15.75" customHeight="1">
      <c r="E645" s="97"/>
    </row>
    <row r="646" spans="5:5" ht="15.75" customHeight="1">
      <c r="E646" s="97"/>
    </row>
    <row r="647" spans="5:5" ht="15.75" customHeight="1">
      <c r="E647" s="97"/>
    </row>
    <row r="648" spans="5:5" ht="15.75" customHeight="1">
      <c r="E648" s="97"/>
    </row>
    <row r="649" spans="5:5" ht="15.75" customHeight="1">
      <c r="E649" s="97"/>
    </row>
    <row r="650" spans="5:5" ht="15.75" customHeight="1">
      <c r="E650" s="97"/>
    </row>
    <row r="651" spans="5:5" ht="15.75" customHeight="1">
      <c r="E651" s="97"/>
    </row>
    <row r="652" spans="5:5" ht="15.75" customHeight="1">
      <c r="E652" s="97"/>
    </row>
    <row r="653" spans="5:5" ht="15.75" customHeight="1">
      <c r="E653" s="97"/>
    </row>
    <row r="654" spans="5:5" ht="15.75" customHeight="1">
      <c r="E654" s="97"/>
    </row>
    <row r="655" spans="5:5" ht="15.75" customHeight="1">
      <c r="E655" s="97"/>
    </row>
    <row r="656" spans="5:5" ht="15.75" customHeight="1">
      <c r="E656" s="97"/>
    </row>
    <row r="657" spans="5:5" ht="15.75" customHeight="1">
      <c r="E657" s="97"/>
    </row>
    <row r="658" spans="5:5" ht="15.75" customHeight="1">
      <c r="E658" s="97"/>
    </row>
    <row r="659" spans="5:5" ht="15.75" customHeight="1">
      <c r="E659" s="97"/>
    </row>
    <row r="660" spans="5:5" ht="15.75" customHeight="1">
      <c r="E660" s="97"/>
    </row>
    <row r="661" spans="5:5" ht="15.75" customHeight="1">
      <c r="E661" s="97"/>
    </row>
    <row r="662" spans="5:5" ht="15.75" customHeight="1">
      <c r="E662" s="97"/>
    </row>
    <row r="663" spans="5:5" ht="15.75" customHeight="1">
      <c r="E663" s="97"/>
    </row>
    <row r="664" spans="5:5" ht="15.75" customHeight="1">
      <c r="E664" s="97"/>
    </row>
    <row r="665" spans="5:5" ht="15.75" customHeight="1">
      <c r="E665" s="97"/>
    </row>
    <row r="666" spans="5:5" ht="15.75" customHeight="1">
      <c r="E666" s="97"/>
    </row>
    <row r="667" spans="5:5" ht="15.75" customHeight="1">
      <c r="E667" s="97"/>
    </row>
    <row r="668" spans="5:5" ht="15.75" customHeight="1">
      <c r="E668" s="97"/>
    </row>
    <row r="669" spans="5:5" ht="15.75" customHeight="1">
      <c r="E669" s="97"/>
    </row>
    <row r="670" spans="5:5" ht="15.75" customHeight="1">
      <c r="E670" s="97"/>
    </row>
    <row r="671" spans="5:5" ht="15.75" customHeight="1">
      <c r="E671" s="97"/>
    </row>
    <row r="672" spans="5:5" ht="15.75" customHeight="1">
      <c r="E672" s="97"/>
    </row>
    <row r="673" spans="5:5" ht="15.75" customHeight="1">
      <c r="E673" s="97"/>
    </row>
    <row r="674" spans="5:5" ht="15.75" customHeight="1">
      <c r="E674" s="97"/>
    </row>
    <row r="675" spans="5:5" ht="15.75" customHeight="1">
      <c r="E675" s="97"/>
    </row>
    <row r="676" spans="5:5" ht="15.75" customHeight="1">
      <c r="E676" s="97"/>
    </row>
    <row r="677" spans="5:5" ht="15.75" customHeight="1">
      <c r="E677" s="97"/>
    </row>
    <row r="678" spans="5:5" ht="15.75" customHeight="1">
      <c r="E678" s="97"/>
    </row>
    <row r="679" spans="5:5" ht="15.75" customHeight="1">
      <c r="E679" s="97"/>
    </row>
    <row r="680" spans="5:5" ht="15.75" customHeight="1">
      <c r="E680" s="97"/>
    </row>
    <row r="681" spans="5:5" ht="15.75" customHeight="1">
      <c r="E681" s="97"/>
    </row>
    <row r="682" spans="5:5" ht="15.75" customHeight="1">
      <c r="E682" s="97"/>
    </row>
    <row r="683" spans="5:5" ht="15.75" customHeight="1">
      <c r="E683" s="97"/>
    </row>
    <row r="684" spans="5:5" ht="15.75" customHeight="1">
      <c r="E684" s="97"/>
    </row>
    <row r="685" spans="5:5" ht="15.75" customHeight="1">
      <c r="E685" s="97"/>
    </row>
    <row r="686" spans="5:5" ht="15.75" customHeight="1">
      <c r="E686" s="97"/>
    </row>
    <row r="687" spans="5:5" ht="15.75" customHeight="1">
      <c r="E687" s="97"/>
    </row>
    <row r="688" spans="5:5" ht="15.75" customHeight="1">
      <c r="E688" s="97"/>
    </row>
    <row r="689" spans="5:5" ht="15.75" customHeight="1">
      <c r="E689" s="97"/>
    </row>
    <row r="690" spans="5:5" ht="15.75" customHeight="1">
      <c r="E690" s="97"/>
    </row>
    <row r="691" spans="5:5" ht="15.75" customHeight="1">
      <c r="E691" s="97"/>
    </row>
    <row r="692" spans="5:5" ht="15.75" customHeight="1">
      <c r="E692" s="97"/>
    </row>
    <row r="693" spans="5:5" ht="15.75" customHeight="1">
      <c r="E693" s="97"/>
    </row>
    <row r="694" spans="5:5" ht="15.75" customHeight="1">
      <c r="E694" s="97"/>
    </row>
    <row r="695" spans="5:5" ht="15.75" customHeight="1">
      <c r="E695" s="97"/>
    </row>
    <row r="696" spans="5:5" ht="15.75" customHeight="1">
      <c r="E696" s="97"/>
    </row>
    <row r="697" spans="5:5" ht="15.75" customHeight="1">
      <c r="E697" s="97"/>
    </row>
    <row r="698" spans="5:5" ht="15.75" customHeight="1">
      <c r="E698" s="97"/>
    </row>
    <row r="699" spans="5:5" ht="15.75" customHeight="1">
      <c r="E699" s="97"/>
    </row>
    <row r="700" spans="5:5" ht="15.75" customHeight="1">
      <c r="E700" s="97"/>
    </row>
    <row r="701" spans="5:5" ht="15.75" customHeight="1">
      <c r="E701" s="97"/>
    </row>
    <row r="702" spans="5:5" ht="15.75" customHeight="1">
      <c r="E702" s="97"/>
    </row>
    <row r="703" spans="5:5" ht="15.75" customHeight="1">
      <c r="E703" s="97"/>
    </row>
    <row r="704" spans="5:5" ht="15.75" customHeight="1">
      <c r="E704" s="97"/>
    </row>
    <row r="705" spans="5:5" ht="15.75" customHeight="1">
      <c r="E705" s="97"/>
    </row>
    <row r="706" spans="5:5" ht="15.75" customHeight="1">
      <c r="E706" s="97"/>
    </row>
    <row r="707" spans="5:5" ht="15.75" customHeight="1">
      <c r="E707" s="97"/>
    </row>
    <row r="708" spans="5:5" ht="15.75" customHeight="1">
      <c r="E708" s="97"/>
    </row>
    <row r="709" spans="5:5" ht="15.75" customHeight="1">
      <c r="E709" s="97"/>
    </row>
    <row r="710" spans="5:5" ht="15.75" customHeight="1">
      <c r="E710" s="97"/>
    </row>
    <row r="711" spans="5:5" ht="15.75" customHeight="1">
      <c r="E711" s="97"/>
    </row>
    <row r="712" spans="5:5" ht="15.75" customHeight="1">
      <c r="E712" s="97"/>
    </row>
    <row r="713" spans="5:5" ht="15.75" customHeight="1">
      <c r="E713" s="97"/>
    </row>
    <row r="714" spans="5:5" ht="15.75" customHeight="1">
      <c r="E714" s="97"/>
    </row>
    <row r="715" spans="5:5" ht="15.75" customHeight="1">
      <c r="E715" s="97"/>
    </row>
    <row r="716" spans="5:5" ht="15.75" customHeight="1">
      <c r="E716" s="97"/>
    </row>
    <row r="717" spans="5:5" ht="15.75" customHeight="1">
      <c r="E717" s="97"/>
    </row>
    <row r="718" spans="5:5" ht="15.75" customHeight="1">
      <c r="E718" s="97"/>
    </row>
    <row r="719" spans="5:5" ht="15.75" customHeight="1">
      <c r="E719" s="97"/>
    </row>
    <row r="720" spans="5:5" ht="15.75" customHeight="1">
      <c r="E720" s="97"/>
    </row>
    <row r="721" spans="5:5" ht="15.75" customHeight="1">
      <c r="E721" s="97"/>
    </row>
    <row r="722" spans="5:5" ht="15.75" customHeight="1">
      <c r="E722" s="97"/>
    </row>
    <row r="723" spans="5:5" ht="15.75" customHeight="1">
      <c r="E723" s="97"/>
    </row>
    <row r="724" spans="5:5" ht="15.75" customHeight="1">
      <c r="E724" s="97"/>
    </row>
    <row r="725" spans="5:5" ht="15.75" customHeight="1">
      <c r="E725" s="97"/>
    </row>
    <row r="726" spans="5:5" ht="15.75" customHeight="1">
      <c r="E726" s="97"/>
    </row>
    <row r="727" spans="5:5" ht="15.75" customHeight="1">
      <c r="E727" s="97"/>
    </row>
    <row r="728" spans="5:5" ht="15.75" customHeight="1">
      <c r="E728" s="97"/>
    </row>
    <row r="729" spans="5:5" ht="15.75" customHeight="1">
      <c r="E729" s="97"/>
    </row>
    <row r="730" spans="5:5" ht="15.75" customHeight="1">
      <c r="E730" s="97"/>
    </row>
    <row r="731" spans="5:5" ht="15.75" customHeight="1">
      <c r="E731" s="97"/>
    </row>
    <row r="732" spans="5:5" ht="15.75" customHeight="1">
      <c r="E732" s="97"/>
    </row>
    <row r="733" spans="5:5" ht="15.75" customHeight="1">
      <c r="E733" s="97"/>
    </row>
    <row r="734" spans="5:5" ht="15.75" customHeight="1">
      <c r="E734" s="97"/>
    </row>
    <row r="735" spans="5:5" ht="15.75" customHeight="1">
      <c r="E735" s="97"/>
    </row>
    <row r="736" spans="5:5" ht="15.75" customHeight="1">
      <c r="E736" s="97"/>
    </row>
    <row r="737" spans="5:5" ht="15.75" customHeight="1">
      <c r="E737" s="97"/>
    </row>
    <row r="738" spans="5:5" ht="15.75" customHeight="1">
      <c r="E738" s="97"/>
    </row>
    <row r="739" spans="5:5" ht="15.75" customHeight="1">
      <c r="E739" s="97"/>
    </row>
    <row r="740" spans="5:5" ht="15.75" customHeight="1">
      <c r="E740" s="97"/>
    </row>
    <row r="741" spans="5:5" ht="15.75" customHeight="1">
      <c r="E741" s="97"/>
    </row>
    <row r="742" spans="5:5" ht="15.75" customHeight="1">
      <c r="E742" s="97"/>
    </row>
    <row r="743" spans="5:5" ht="15.75" customHeight="1">
      <c r="E743" s="97"/>
    </row>
    <row r="744" spans="5:5" ht="15.75" customHeight="1">
      <c r="E744" s="97"/>
    </row>
    <row r="745" spans="5:5" ht="15.75" customHeight="1">
      <c r="E745" s="97"/>
    </row>
    <row r="746" spans="5:5" ht="15.75" customHeight="1">
      <c r="E746" s="97"/>
    </row>
    <row r="747" spans="5:5" ht="15.75" customHeight="1">
      <c r="E747" s="97"/>
    </row>
    <row r="748" spans="5:5" ht="15.75" customHeight="1">
      <c r="E748" s="97"/>
    </row>
    <row r="749" spans="5:5" ht="15.75" customHeight="1">
      <c r="E749" s="97"/>
    </row>
    <row r="750" spans="5:5" ht="15.75" customHeight="1">
      <c r="E750" s="97"/>
    </row>
    <row r="751" spans="5:5" ht="15.75" customHeight="1">
      <c r="E751" s="97"/>
    </row>
    <row r="752" spans="5:5" ht="15.75" customHeight="1">
      <c r="E752" s="97"/>
    </row>
    <row r="753" spans="5:5" ht="15.75" customHeight="1">
      <c r="E753" s="97"/>
    </row>
    <row r="754" spans="5:5" ht="15.75" customHeight="1">
      <c r="E754" s="97"/>
    </row>
    <row r="755" spans="5:5" ht="15.75" customHeight="1">
      <c r="E755" s="97"/>
    </row>
    <row r="756" spans="5:5" ht="15.75" customHeight="1">
      <c r="E756" s="97"/>
    </row>
    <row r="757" spans="5:5" ht="15.75" customHeight="1">
      <c r="E757" s="97"/>
    </row>
    <row r="758" spans="5:5" ht="15.75" customHeight="1">
      <c r="E758" s="97"/>
    </row>
    <row r="759" spans="5:5" ht="15.75" customHeight="1">
      <c r="E759" s="97"/>
    </row>
    <row r="760" spans="5:5" ht="15.75" customHeight="1">
      <c r="E760" s="97"/>
    </row>
    <row r="761" spans="5:5" ht="15.75" customHeight="1">
      <c r="E761" s="97"/>
    </row>
    <row r="762" spans="5:5" ht="15.75" customHeight="1">
      <c r="E762" s="97"/>
    </row>
    <row r="763" spans="5:5" ht="15.75" customHeight="1">
      <c r="E763" s="97"/>
    </row>
    <row r="764" spans="5:5" ht="15.75" customHeight="1">
      <c r="E764" s="97"/>
    </row>
    <row r="765" spans="5:5" ht="15.75" customHeight="1">
      <c r="E765" s="97"/>
    </row>
    <row r="766" spans="5:5" ht="15.75" customHeight="1">
      <c r="E766" s="97"/>
    </row>
    <row r="767" spans="5:5" ht="15.75" customHeight="1">
      <c r="E767" s="97"/>
    </row>
    <row r="768" spans="5:5" ht="15.75" customHeight="1">
      <c r="E768" s="97"/>
    </row>
    <row r="769" spans="5:5" ht="15.75" customHeight="1">
      <c r="E769" s="97"/>
    </row>
    <row r="770" spans="5:5" ht="15.75" customHeight="1">
      <c r="E770" s="97"/>
    </row>
    <row r="771" spans="5:5" ht="15.75" customHeight="1">
      <c r="E771" s="97"/>
    </row>
    <row r="772" spans="5:5" ht="15.75" customHeight="1">
      <c r="E772" s="97"/>
    </row>
    <row r="773" spans="5:5" ht="15.75" customHeight="1">
      <c r="E773" s="97"/>
    </row>
    <row r="774" spans="5:5" ht="15.75" customHeight="1">
      <c r="E774" s="97"/>
    </row>
    <row r="775" spans="5:5" ht="15.75" customHeight="1">
      <c r="E775" s="97"/>
    </row>
    <row r="776" spans="5:5" ht="15.75" customHeight="1">
      <c r="E776" s="97"/>
    </row>
    <row r="777" spans="5:5" ht="15.75" customHeight="1">
      <c r="E777" s="97"/>
    </row>
    <row r="778" spans="5:5" ht="15.75" customHeight="1">
      <c r="E778" s="97"/>
    </row>
    <row r="779" spans="5:5" ht="15.75" customHeight="1">
      <c r="E779" s="97"/>
    </row>
    <row r="780" spans="5:5" ht="15.75" customHeight="1">
      <c r="E780" s="97"/>
    </row>
    <row r="781" spans="5:5" ht="15.75" customHeight="1">
      <c r="E781" s="97"/>
    </row>
    <row r="782" spans="5:5" ht="15.75" customHeight="1">
      <c r="E782" s="97"/>
    </row>
    <row r="783" spans="5:5" ht="15.75" customHeight="1">
      <c r="E783" s="97"/>
    </row>
    <row r="784" spans="5:5" ht="15.75" customHeight="1">
      <c r="E784" s="97"/>
    </row>
    <row r="785" spans="5:5" ht="15.75" customHeight="1">
      <c r="E785" s="97"/>
    </row>
    <row r="786" spans="5:5" ht="15.75" customHeight="1">
      <c r="E786" s="97"/>
    </row>
    <row r="787" spans="5:5" ht="15.75" customHeight="1">
      <c r="E787" s="97"/>
    </row>
    <row r="788" spans="5:5" ht="15.75" customHeight="1">
      <c r="E788" s="97"/>
    </row>
    <row r="789" spans="5:5" ht="15.75" customHeight="1">
      <c r="E789" s="97"/>
    </row>
    <row r="790" spans="5:5" ht="15.75" customHeight="1">
      <c r="E790" s="97"/>
    </row>
    <row r="791" spans="5:5" ht="15.75" customHeight="1">
      <c r="E791" s="97"/>
    </row>
    <row r="792" spans="5:5" ht="15.75" customHeight="1">
      <c r="E792" s="97"/>
    </row>
    <row r="793" spans="5:5" ht="15.75" customHeight="1">
      <c r="E793" s="97"/>
    </row>
    <row r="794" spans="5:5" ht="15.75" customHeight="1">
      <c r="E794" s="97"/>
    </row>
    <row r="795" spans="5:5" ht="15.75" customHeight="1">
      <c r="E795" s="97"/>
    </row>
    <row r="796" spans="5:5" ht="15.75" customHeight="1">
      <c r="E796" s="97"/>
    </row>
    <row r="797" spans="5:5" ht="15.75" customHeight="1">
      <c r="E797" s="97"/>
    </row>
    <row r="798" spans="5:5" ht="15.75" customHeight="1">
      <c r="E798" s="97"/>
    </row>
    <row r="799" spans="5:5" ht="15.75" customHeight="1">
      <c r="E799" s="97"/>
    </row>
    <row r="800" spans="5:5" ht="15.75" customHeight="1">
      <c r="E800" s="97"/>
    </row>
    <row r="801" spans="5:5" ht="15.75" customHeight="1">
      <c r="E801" s="97"/>
    </row>
    <row r="802" spans="5:5" ht="15.75" customHeight="1">
      <c r="E802" s="97"/>
    </row>
    <row r="803" spans="5:5" ht="15.75" customHeight="1">
      <c r="E803" s="97"/>
    </row>
    <row r="804" spans="5:5" ht="15.75" customHeight="1">
      <c r="E804" s="97"/>
    </row>
    <row r="805" spans="5:5" ht="15.75" customHeight="1">
      <c r="E805" s="97"/>
    </row>
    <row r="806" spans="5:5" ht="15.75" customHeight="1">
      <c r="E806" s="97"/>
    </row>
    <row r="807" spans="5:5" ht="15.75" customHeight="1">
      <c r="E807" s="97"/>
    </row>
    <row r="808" spans="5:5" ht="15.75" customHeight="1">
      <c r="E808" s="97"/>
    </row>
    <row r="809" spans="5:5" ht="15.75" customHeight="1">
      <c r="E809" s="97"/>
    </row>
    <row r="810" spans="5:5" ht="15.75" customHeight="1">
      <c r="E810" s="97"/>
    </row>
    <row r="811" spans="5:5" ht="15.75" customHeight="1">
      <c r="E811" s="97"/>
    </row>
    <row r="812" spans="5:5" ht="15.75" customHeight="1">
      <c r="E812" s="97"/>
    </row>
    <row r="813" spans="5:5" ht="15.75" customHeight="1">
      <c r="E813" s="97"/>
    </row>
    <row r="814" spans="5:5" ht="15.75" customHeight="1">
      <c r="E814" s="97"/>
    </row>
    <row r="815" spans="5:5" ht="15.75" customHeight="1">
      <c r="E815" s="97"/>
    </row>
    <row r="816" spans="5:5" ht="15.75" customHeight="1">
      <c r="E816" s="97"/>
    </row>
    <row r="817" spans="5:5" ht="15.75" customHeight="1">
      <c r="E817" s="97"/>
    </row>
    <row r="818" spans="5:5" ht="15.75" customHeight="1">
      <c r="E818" s="97"/>
    </row>
    <row r="819" spans="5:5" ht="15.75" customHeight="1">
      <c r="E819" s="97"/>
    </row>
    <row r="820" spans="5:5" ht="15.75" customHeight="1">
      <c r="E820" s="97"/>
    </row>
    <row r="821" spans="5:5" ht="15.75" customHeight="1">
      <c r="E821" s="97"/>
    </row>
    <row r="822" spans="5:5" ht="15.75" customHeight="1">
      <c r="E822" s="97"/>
    </row>
    <row r="823" spans="5:5" ht="15.75" customHeight="1">
      <c r="E823" s="97"/>
    </row>
    <row r="824" spans="5:5" ht="15.75" customHeight="1">
      <c r="E824" s="97"/>
    </row>
    <row r="825" spans="5:5" ht="15.75" customHeight="1">
      <c r="E825" s="97"/>
    </row>
    <row r="826" spans="5:5" ht="15.75" customHeight="1">
      <c r="E826" s="97"/>
    </row>
    <row r="827" spans="5:5" ht="15.75" customHeight="1">
      <c r="E827" s="97"/>
    </row>
    <row r="828" spans="5:5" ht="15.75" customHeight="1">
      <c r="E828" s="97"/>
    </row>
    <row r="829" spans="5:5" ht="15.75" customHeight="1">
      <c r="E829" s="97"/>
    </row>
    <row r="830" spans="5:5" ht="15.75" customHeight="1">
      <c r="E830" s="97"/>
    </row>
    <row r="831" spans="5:5" ht="15.75" customHeight="1">
      <c r="E831" s="97"/>
    </row>
    <row r="832" spans="5:5" ht="15.75" customHeight="1">
      <c r="E832" s="97"/>
    </row>
    <row r="833" spans="5:5" ht="15.75" customHeight="1">
      <c r="E833" s="97"/>
    </row>
    <row r="834" spans="5:5" ht="15.75" customHeight="1">
      <c r="E834" s="97"/>
    </row>
    <row r="835" spans="5:5" ht="15.75" customHeight="1">
      <c r="E835" s="97"/>
    </row>
    <row r="836" spans="5:5" ht="15.75" customHeight="1">
      <c r="E836" s="97"/>
    </row>
    <row r="837" spans="5:5" ht="15.75" customHeight="1">
      <c r="E837" s="97"/>
    </row>
    <row r="838" spans="5:5" ht="15.75" customHeight="1">
      <c r="E838" s="97"/>
    </row>
    <row r="839" spans="5:5" ht="15.75" customHeight="1">
      <c r="E839" s="97"/>
    </row>
    <row r="840" spans="5:5" ht="15.75" customHeight="1">
      <c r="E840" s="97"/>
    </row>
    <row r="841" spans="5:5" ht="15.75" customHeight="1">
      <c r="E841" s="97"/>
    </row>
    <row r="842" spans="5:5" ht="15.75" customHeight="1">
      <c r="E842" s="97"/>
    </row>
    <row r="843" spans="5:5" ht="15.75" customHeight="1">
      <c r="E843" s="97"/>
    </row>
    <row r="844" spans="5:5" ht="15.75" customHeight="1">
      <c r="E844" s="97"/>
    </row>
    <row r="845" spans="5:5" ht="15.75" customHeight="1">
      <c r="E845" s="97"/>
    </row>
    <row r="846" spans="5:5" ht="15.75" customHeight="1">
      <c r="E846" s="97"/>
    </row>
    <row r="847" spans="5:5" ht="15.75" customHeight="1">
      <c r="E847" s="97"/>
    </row>
    <row r="848" spans="5:5" ht="15.75" customHeight="1">
      <c r="E848" s="97"/>
    </row>
    <row r="849" spans="5:5" ht="15.75" customHeight="1">
      <c r="E849" s="97"/>
    </row>
    <row r="850" spans="5:5" ht="15.75" customHeight="1">
      <c r="E850" s="97"/>
    </row>
    <row r="851" spans="5:5" ht="15.75" customHeight="1">
      <c r="E851" s="97"/>
    </row>
    <row r="852" spans="5:5" ht="15.75" customHeight="1">
      <c r="E852" s="97"/>
    </row>
    <row r="853" spans="5:5" ht="15.75" customHeight="1">
      <c r="E853" s="97"/>
    </row>
    <row r="854" spans="5:5" ht="15.75" customHeight="1">
      <c r="E854" s="97"/>
    </row>
    <row r="855" spans="5:5" ht="15.75" customHeight="1">
      <c r="E855" s="97"/>
    </row>
    <row r="856" spans="5:5" ht="15.75" customHeight="1">
      <c r="E856" s="97"/>
    </row>
    <row r="857" spans="5:5" ht="15.75" customHeight="1">
      <c r="E857" s="97"/>
    </row>
    <row r="858" spans="5:5" ht="15.75" customHeight="1">
      <c r="E858" s="97"/>
    </row>
    <row r="859" spans="5:5" ht="15.75" customHeight="1">
      <c r="E859" s="97"/>
    </row>
    <row r="860" spans="5:5" ht="15.75" customHeight="1">
      <c r="E860" s="97"/>
    </row>
    <row r="861" spans="5:5" ht="15.75" customHeight="1">
      <c r="E861" s="97"/>
    </row>
    <row r="862" spans="5:5" ht="15.75" customHeight="1">
      <c r="E862" s="97"/>
    </row>
    <row r="863" spans="5:5" ht="15.75" customHeight="1">
      <c r="E863" s="97"/>
    </row>
    <row r="864" spans="5:5" ht="15.75" customHeight="1">
      <c r="E864" s="97"/>
    </row>
    <row r="865" spans="5:5" ht="15.75" customHeight="1">
      <c r="E865" s="97"/>
    </row>
    <row r="866" spans="5:5" ht="15.75" customHeight="1">
      <c r="E866" s="97"/>
    </row>
    <row r="867" spans="5:5" ht="15.75" customHeight="1">
      <c r="E867" s="97"/>
    </row>
    <row r="868" spans="5:5" ht="15.75" customHeight="1">
      <c r="E868" s="97"/>
    </row>
    <row r="869" spans="5:5" ht="15.75" customHeight="1">
      <c r="E869" s="97"/>
    </row>
    <row r="870" spans="5:5" ht="15.75" customHeight="1">
      <c r="E870" s="97"/>
    </row>
    <row r="871" spans="5:5" ht="15.75" customHeight="1">
      <c r="E871" s="97"/>
    </row>
    <row r="872" spans="5:5" ht="15.75" customHeight="1">
      <c r="E872" s="97"/>
    </row>
    <row r="873" spans="5:5" ht="15.75" customHeight="1">
      <c r="E873" s="97"/>
    </row>
    <row r="874" spans="5:5" ht="15.75" customHeight="1">
      <c r="E874" s="97"/>
    </row>
    <row r="875" spans="5:5" ht="15.75" customHeight="1">
      <c r="E875" s="97"/>
    </row>
    <row r="876" spans="5:5" ht="15.75" customHeight="1">
      <c r="E876" s="97"/>
    </row>
    <row r="877" spans="5:5" ht="15.75" customHeight="1">
      <c r="E877" s="97"/>
    </row>
    <row r="878" spans="5:5" ht="15.75" customHeight="1">
      <c r="E878" s="97"/>
    </row>
    <row r="879" spans="5:5" ht="15.75" customHeight="1">
      <c r="E879" s="97"/>
    </row>
    <row r="880" spans="5:5" ht="15.75" customHeight="1">
      <c r="E880" s="97"/>
    </row>
    <row r="881" spans="5:5" ht="15.75" customHeight="1">
      <c r="E881" s="97"/>
    </row>
    <row r="882" spans="5:5" ht="15.75" customHeight="1">
      <c r="E882" s="97"/>
    </row>
    <row r="883" spans="5:5" ht="15.75" customHeight="1">
      <c r="E883" s="97"/>
    </row>
    <row r="884" spans="5:5" ht="15.75" customHeight="1">
      <c r="E884" s="97"/>
    </row>
    <row r="885" spans="5:5" ht="15.75" customHeight="1">
      <c r="E885" s="97"/>
    </row>
    <row r="886" spans="5:5" ht="15.75" customHeight="1">
      <c r="E886" s="97"/>
    </row>
    <row r="887" spans="5:5" ht="15.75" customHeight="1">
      <c r="E887" s="97"/>
    </row>
    <row r="888" spans="5:5" ht="15.75" customHeight="1">
      <c r="E888" s="97"/>
    </row>
    <row r="889" spans="5:5" ht="15.75" customHeight="1">
      <c r="E889" s="97"/>
    </row>
    <row r="890" spans="5:5" ht="15.75" customHeight="1">
      <c r="E890" s="97"/>
    </row>
    <row r="891" spans="5:5" ht="15.75" customHeight="1">
      <c r="E891" s="97"/>
    </row>
    <row r="892" spans="5:5" ht="15.75" customHeight="1">
      <c r="E892" s="97"/>
    </row>
    <row r="893" spans="5:5" ht="15.75" customHeight="1">
      <c r="E893" s="97"/>
    </row>
    <row r="894" spans="5:5" ht="15.75" customHeight="1">
      <c r="E894" s="97"/>
    </row>
    <row r="895" spans="5:5" ht="15.75" customHeight="1">
      <c r="E895" s="97"/>
    </row>
    <row r="896" spans="5:5" ht="15.75" customHeight="1">
      <c r="E896" s="97"/>
    </row>
    <row r="897" spans="5:5" ht="15.75" customHeight="1">
      <c r="E897" s="97"/>
    </row>
    <row r="898" spans="5:5" ht="15.75" customHeight="1">
      <c r="E898" s="97"/>
    </row>
    <row r="899" spans="5:5" ht="15.75" customHeight="1">
      <c r="E899" s="97"/>
    </row>
    <row r="900" spans="5:5" ht="15.75" customHeight="1">
      <c r="E900" s="97"/>
    </row>
    <row r="901" spans="5:5" ht="15.75" customHeight="1">
      <c r="E901" s="97"/>
    </row>
    <row r="902" spans="5:5" ht="15.75" customHeight="1">
      <c r="E902" s="97"/>
    </row>
    <row r="903" spans="5:5" ht="15.75" customHeight="1">
      <c r="E903" s="97"/>
    </row>
    <row r="904" spans="5:5" ht="15.75" customHeight="1">
      <c r="E904" s="97"/>
    </row>
    <row r="905" spans="5:5" ht="15.75" customHeight="1">
      <c r="E905" s="97"/>
    </row>
    <row r="906" spans="5:5" ht="15.75" customHeight="1">
      <c r="E906" s="97"/>
    </row>
    <row r="907" spans="5:5" ht="15.75" customHeight="1">
      <c r="E907" s="97"/>
    </row>
    <row r="908" spans="5:5" ht="15.75" customHeight="1">
      <c r="E908" s="97"/>
    </row>
    <row r="909" spans="5:5" ht="15.75" customHeight="1">
      <c r="E909" s="97"/>
    </row>
    <row r="910" spans="5:5" ht="15.75" customHeight="1">
      <c r="E910" s="97"/>
    </row>
    <row r="911" spans="5:5" ht="15.75" customHeight="1">
      <c r="E911" s="97"/>
    </row>
    <row r="912" spans="5:5" ht="15.75" customHeight="1">
      <c r="E912" s="97"/>
    </row>
    <row r="913" spans="5:5" ht="15.75" customHeight="1">
      <c r="E913" s="97"/>
    </row>
    <row r="914" spans="5:5" ht="15.75" customHeight="1">
      <c r="E914" s="97"/>
    </row>
    <row r="915" spans="5:5" ht="15.75" customHeight="1">
      <c r="E915" s="97"/>
    </row>
    <row r="916" spans="5:5" ht="15.75" customHeight="1">
      <c r="E916" s="97"/>
    </row>
    <row r="917" spans="5:5" ht="15.75" customHeight="1">
      <c r="E917" s="97"/>
    </row>
    <row r="918" spans="5:5" ht="15.75" customHeight="1">
      <c r="E918" s="97"/>
    </row>
    <row r="919" spans="5:5" ht="15.75" customHeight="1">
      <c r="E919" s="97"/>
    </row>
    <row r="920" spans="5:5" ht="15.75" customHeight="1">
      <c r="E920" s="97"/>
    </row>
    <row r="921" spans="5:5" ht="15.75" customHeight="1">
      <c r="E921" s="97"/>
    </row>
    <row r="922" spans="5:5" ht="15.75" customHeight="1">
      <c r="E922" s="97"/>
    </row>
    <row r="923" spans="5:5" ht="15.75" customHeight="1">
      <c r="E923" s="97"/>
    </row>
    <row r="924" spans="5:5" ht="15.75" customHeight="1">
      <c r="E924" s="97"/>
    </row>
    <row r="925" spans="5:5" ht="15.75" customHeight="1">
      <c r="E925" s="97"/>
    </row>
    <row r="926" spans="5:5" ht="15.75" customHeight="1">
      <c r="E926" s="97"/>
    </row>
    <row r="927" spans="5:5" ht="15.75" customHeight="1">
      <c r="E927" s="97"/>
    </row>
    <row r="928" spans="5:5" ht="15.75" customHeight="1">
      <c r="E928" s="97"/>
    </row>
    <row r="929" spans="5:5" ht="15.75" customHeight="1">
      <c r="E929" s="97"/>
    </row>
    <row r="930" spans="5:5" ht="15.75" customHeight="1">
      <c r="E930" s="97"/>
    </row>
    <row r="931" spans="5:5" ht="15.75" customHeight="1">
      <c r="E931" s="97"/>
    </row>
    <row r="932" spans="5:5" ht="15.75" customHeight="1">
      <c r="E932" s="97"/>
    </row>
    <row r="933" spans="5:5" ht="15.75" customHeight="1">
      <c r="E933" s="97"/>
    </row>
    <row r="934" spans="5:5" ht="15.75" customHeight="1">
      <c r="E934" s="97"/>
    </row>
    <row r="935" spans="5:5" ht="15.75" customHeight="1">
      <c r="E935" s="97"/>
    </row>
    <row r="936" spans="5:5" ht="15.75" customHeight="1">
      <c r="E936" s="97"/>
    </row>
    <row r="937" spans="5:5" ht="15.75" customHeight="1">
      <c r="E937" s="97"/>
    </row>
    <row r="938" spans="5:5" ht="15.75" customHeight="1">
      <c r="E938" s="97"/>
    </row>
    <row r="939" spans="5:5" ht="15.75" customHeight="1">
      <c r="E939" s="97"/>
    </row>
    <row r="940" spans="5:5" ht="15.75" customHeight="1">
      <c r="E940" s="97"/>
    </row>
    <row r="941" spans="5:5" ht="15.75" customHeight="1">
      <c r="E941" s="97"/>
    </row>
    <row r="942" spans="5:5" ht="15.75" customHeight="1">
      <c r="E942" s="97"/>
    </row>
    <row r="943" spans="5:5" ht="15.75" customHeight="1">
      <c r="E943" s="97"/>
    </row>
    <row r="944" spans="5:5" ht="15.75" customHeight="1">
      <c r="E944" s="97"/>
    </row>
    <row r="945" spans="5:5" ht="15.75" customHeight="1">
      <c r="E945" s="97"/>
    </row>
    <row r="946" spans="5:5" ht="15.75" customHeight="1">
      <c r="E946" s="97"/>
    </row>
    <row r="947" spans="5:5" ht="15.75" customHeight="1">
      <c r="E947" s="97"/>
    </row>
    <row r="948" spans="5:5" ht="15.75" customHeight="1">
      <c r="E948" s="97"/>
    </row>
    <row r="949" spans="5:5" ht="15.75" customHeight="1">
      <c r="E949" s="97"/>
    </row>
    <row r="950" spans="5:5" ht="15.75" customHeight="1">
      <c r="E950" s="97"/>
    </row>
    <row r="951" spans="5:5" ht="15.75" customHeight="1">
      <c r="E951" s="97"/>
    </row>
    <row r="952" spans="5:5" ht="15.75" customHeight="1">
      <c r="E952" s="97"/>
    </row>
    <row r="953" spans="5:5" ht="15.75" customHeight="1">
      <c r="E953" s="97"/>
    </row>
    <row r="954" spans="5:5" ht="15.75" customHeight="1">
      <c r="E954" s="97"/>
    </row>
    <row r="955" spans="5:5" ht="15.75" customHeight="1">
      <c r="E955" s="97"/>
    </row>
    <row r="956" spans="5:5" ht="15.75" customHeight="1">
      <c r="E956" s="97"/>
    </row>
    <row r="957" spans="5:5" ht="15.75" customHeight="1">
      <c r="E957" s="97"/>
    </row>
    <row r="958" spans="5:5" ht="15.75" customHeight="1">
      <c r="E958" s="97"/>
    </row>
    <row r="959" spans="5:5" ht="15.75" customHeight="1">
      <c r="E959" s="97"/>
    </row>
    <row r="960" spans="5:5" ht="15.75" customHeight="1">
      <c r="E960" s="97"/>
    </row>
    <row r="961" spans="5:5" ht="15.75" customHeight="1">
      <c r="E961" s="97"/>
    </row>
    <row r="962" spans="5:5" ht="15.75" customHeight="1">
      <c r="E962" s="97"/>
    </row>
    <row r="963" spans="5:5" ht="15.75" customHeight="1">
      <c r="E963" s="97"/>
    </row>
    <row r="964" spans="5:5" ht="15.75" customHeight="1">
      <c r="E964" s="97"/>
    </row>
    <row r="965" spans="5:5" ht="15.75" customHeight="1">
      <c r="E965" s="97"/>
    </row>
    <row r="966" spans="5:5" ht="15.75" customHeight="1">
      <c r="E966" s="97"/>
    </row>
    <row r="967" spans="5:5" ht="15.75" customHeight="1">
      <c r="E967" s="97"/>
    </row>
    <row r="968" spans="5:5" ht="15.75" customHeight="1">
      <c r="E968" s="97"/>
    </row>
    <row r="969" spans="5:5" ht="15.75" customHeight="1">
      <c r="E969" s="97"/>
    </row>
    <row r="970" spans="5:5" ht="15.75" customHeight="1">
      <c r="E970" s="97"/>
    </row>
    <row r="971" spans="5:5" ht="15.75" customHeight="1">
      <c r="E971" s="97"/>
    </row>
    <row r="972" spans="5:5" ht="15.75" customHeight="1">
      <c r="E972" s="97"/>
    </row>
    <row r="973" spans="5:5" ht="15.75" customHeight="1">
      <c r="E973" s="97"/>
    </row>
    <row r="974" spans="5:5" ht="15.75" customHeight="1">
      <c r="E974" s="97"/>
    </row>
    <row r="975" spans="5:5" ht="15.75" customHeight="1">
      <c r="E975" s="97"/>
    </row>
    <row r="976" spans="5:5" ht="15.75" customHeight="1">
      <c r="E976" s="97"/>
    </row>
    <row r="977" spans="5:5" ht="15.75" customHeight="1">
      <c r="E977" s="97"/>
    </row>
    <row r="978" spans="5:5" ht="15.75" customHeight="1">
      <c r="E978" s="97"/>
    </row>
    <row r="979" spans="5:5" ht="15.75" customHeight="1">
      <c r="E979" s="97"/>
    </row>
    <row r="980" spans="5:5" ht="15.75" customHeight="1">
      <c r="E980" s="97"/>
    </row>
    <row r="981" spans="5:5" ht="15.75" customHeight="1">
      <c r="E981" s="97"/>
    </row>
    <row r="982" spans="5:5" ht="15.75" customHeight="1">
      <c r="E982" s="97"/>
    </row>
    <row r="983" spans="5:5" ht="15.75" customHeight="1">
      <c r="E983" s="97"/>
    </row>
    <row r="984" spans="5:5" ht="15.75" customHeight="1">
      <c r="E984" s="97"/>
    </row>
    <row r="985" spans="5:5" ht="15.75" customHeight="1">
      <c r="E985" s="97"/>
    </row>
    <row r="986" spans="5:5" ht="15.75" customHeight="1">
      <c r="E986" s="97"/>
    </row>
    <row r="987" spans="5:5" ht="15.75" customHeight="1">
      <c r="E987" s="97"/>
    </row>
    <row r="988" spans="5:5" ht="15.75" customHeight="1">
      <c r="E988" s="97"/>
    </row>
    <row r="989" spans="5:5" ht="15.75" customHeight="1">
      <c r="E989" s="97"/>
    </row>
    <row r="990" spans="5:5" ht="15.75" customHeight="1">
      <c r="E990" s="97"/>
    </row>
    <row r="991" spans="5:5" ht="15.75" customHeight="1">
      <c r="E991" s="97"/>
    </row>
    <row r="992" spans="5:5" ht="15.75" customHeight="1">
      <c r="E992" s="97"/>
    </row>
    <row r="993" spans="5:5" ht="15.75" customHeight="1">
      <c r="E993" s="97"/>
    </row>
    <row r="994" spans="5:5" ht="15.75" customHeight="1">
      <c r="E994" s="97"/>
    </row>
    <row r="995" spans="5:5" ht="15.75" customHeight="1">
      <c r="E995" s="97"/>
    </row>
    <row r="996" spans="5:5" ht="15.75" customHeight="1">
      <c r="E996" s="97"/>
    </row>
    <row r="997" spans="5:5" ht="15.75" customHeight="1">
      <c r="E997" s="97"/>
    </row>
    <row r="998" spans="5:5" ht="15.75" customHeight="1">
      <c r="E998" s="97"/>
    </row>
    <row r="999" spans="5:5" ht="15.75" customHeight="1">
      <c r="E999" s="97"/>
    </row>
    <row r="1000" spans="5:5" ht="15.75" customHeight="1">
      <c r="E1000" s="97"/>
    </row>
  </sheetData>
  <mergeCells count="6">
    <mergeCell ref="A52:C52"/>
    <mergeCell ref="A1:C1"/>
    <mergeCell ref="A10:C10"/>
    <mergeCell ref="A18:C18"/>
    <mergeCell ref="A28:C28"/>
    <mergeCell ref="A34:C34"/>
  </mergeCells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10" workbookViewId="0">
      <selection activeCell="B41" sqref="B41"/>
    </sheetView>
  </sheetViews>
  <sheetFormatPr defaultColWidth="14.42578125" defaultRowHeight="15" customHeight="1"/>
  <cols>
    <col min="1" max="1" width="57.7109375" customWidth="1"/>
    <col min="2" max="2" width="21.28515625" customWidth="1"/>
    <col min="3" max="3" width="18.28515625" customWidth="1"/>
    <col min="4" max="4" width="17.85546875" customWidth="1"/>
    <col min="5" max="5" width="26" customWidth="1"/>
    <col min="6" max="6" width="21.140625" customWidth="1"/>
    <col min="7" max="7" width="20.28515625" customWidth="1"/>
    <col min="8" max="8" width="23" customWidth="1"/>
    <col min="9" max="9" width="2.42578125" customWidth="1"/>
    <col min="10" max="26" width="8.7109375" customWidth="1"/>
  </cols>
  <sheetData>
    <row r="1" spans="1:9" ht="21">
      <c r="A1" s="156" t="s">
        <v>69</v>
      </c>
      <c r="B1" s="154"/>
      <c r="C1" s="154"/>
      <c r="D1" s="154"/>
      <c r="E1" s="154"/>
      <c r="F1" s="154"/>
      <c r="G1" s="154"/>
      <c r="H1" s="155"/>
      <c r="I1" s="62"/>
    </row>
    <row r="2" spans="1:9" ht="16.5" customHeight="1">
      <c r="A2" s="63" t="s">
        <v>70</v>
      </c>
      <c r="B2" s="86" t="s">
        <v>71</v>
      </c>
      <c r="C2" s="86" t="s">
        <v>72</v>
      </c>
      <c r="D2" s="63" t="s">
        <v>73</v>
      </c>
      <c r="E2" s="82" t="s">
        <v>74</v>
      </c>
      <c r="F2" s="82" t="s">
        <v>75</v>
      </c>
      <c r="G2" s="82" t="s">
        <v>76</v>
      </c>
      <c r="H2" s="82" t="s">
        <v>6</v>
      </c>
      <c r="I2" s="62"/>
    </row>
    <row r="3" spans="1:9" ht="16.5" customHeight="1">
      <c r="A3" s="83" t="s">
        <v>77</v>
      </c>
      <c r="B3" s="83">
        <v>0</v>
      </c>
      <c r="C3" s="98">
        <v>980</v>
      </c>
      <c r="D3" s="67">
        <f t="shared" ref="D3:D4" si="0">B3*C3</f>
        <v>0</v>
      </c>
      <c r="E3" s="99">
        <v>0.4</v>
      </c>
      <c r="F3" s="67">
        <f t="shared" ref="F3:F4" si="1">D3*E3</f>
        <v>0</v>
      </c>
      <c r="G3" s="67">
        <v>500</v>
      </c>
      <c r="H3" s="67">
        <f t="shared" ref="H3:H4" si="2">(D3+F3)+(G3*B3)</f>
        <v>0</v>
      </c>
      <c r="I3" s="62"/>
    </row>
    <row r="4" spans="1:9" ht="16.5" customHeight="1">
      <c r="A4" s="83" t="s">
        <v>78</v>
      </c>
      <c r="B4" s="83">
        <v>3</v>
      </c>
      <c r="C4" s="98">
        <v>3000</v>
      </c>
      <c r="D4" s="67">
        <f t="shared" si="0"/>
        <v>9000</v>
      </c>
      <c r="E4" s="99">
        <v>0.2</v>
      </c>
      <c r="F4" s="67">
        <f t="shared" si="1"/>
        <v>1800</v>
      </c>
      <c r="G4" s="67">
        <v>500</v>
      </c>
      <c r="H4" s="67">
        <f t="shared" si="2"/>
        <v>12300</v>
      </c>
      <c r="I4" s="62"/>
    </row>
    <row r="5" spans="1:9" ht="16.5" customHeight="1">
      <c r="A5" s="156" t="s">
        <v>79</v>
      </c>
      <c r="B5" s="154"/>
      <c r="C5" s="154"/>
      <c r="D5" s="154"/>
      <c r="E5" s="154"/>
      <c r="F5" s="154"/>
      <c r="G5" s="162"/>
      <c r="H5" s="51">
        <f>SUM(H3:H4)</f>
        <v>12300</v>
      </c>
      <c r="I5" s="62"/>
    </row>
    <row r="6" spans="1:9" ht="16.5" customHeight="1">
      <c r="A6" s="94"/>
      <c r="B6" s="94"/>
      <c r="C6" s="100"/>
      <c r="D6" s="101"/>
      <c r="E6" s="102"/>
      <c r="F6" s="101"/>
      <c r="G6" s="101"/>
      <c r="H6" s="101"/>
      <c r="I6" s="62"/>
    </row>
    <row r="7" spans="1:9" ht="21">
      <c r="A7" s="156" t="s">
        <v>80</v>
      </c>
      <c r="B7" s="154"/>
      <c r="C7" s="154"/>
      <c r="D7" s="154"/>
      <c r="E7" s="154"/>
      <c r="F7" s="154"/>
      <c r="G7" s="154"/>
      <c r="H7" s="155"/>
      <c r="I7" s="62"/>
    </row>
    <row r="8" spans="1:9">
      <c r="A8" s="103" t="s">
        <v>81</v>
      </c>
      <c r="B8" s="104" t="s">
        <v>82</v>
      </c>
      <c r="C8" s="105" t="s">
        <v>83</v>
      </c>
      <c r="D8" s="105" t="s">
        <v>84</v>
      </c>
      <c r="E8" s="105" t="s">
        <v>85</v>
      </c>
      <c r="F8" s="104" t="s">
        <v>86</v>
      </c>
      <c r="G8" s="106" t="s">
        <v>87</v>
      </c>
      <c r="I8" s="62"/>
    </row>
    <row r="9" spans="1:9">
      <c r="A9" s="7" t="str">
        <f>'Investimentos Fixos'!B5</f>
        <v>Computador (teclado, mouse e monitor incluso)</v>
      </c>
      <c r="B9" s="7">
        <f>'Investimentos Fixos'!C5</f>
        <v>3</v>
      </c>
      <c r="C9" s="87">
        <f>'Investimentos Fixos'!D5</f>
        <v>5000</v>
      </c>
      <c r="D9" s="107">
        <f t="shared" ref="D9:D11" si="3">B9*C9</f>
        <v>15000</v>
      </c>
      <c r="E9" s="108">
        <v>3</v>
      </c>
      <c r="F9" s="107">
        <f t="shared" ref="F9:F11" si="4">D9/E9</f>
        <v>5000</v>
      </c>
      <c r="G9" s="93">
        <f t="shared" ref="G9:G11" si="5">F9/12</f>
        <v>416.66666666666669</v>
      </c>
      <c r="I9" s="62"/>
    </row>
    <row r="10" spans="1:9">
      <c r="A10" s="7" t="str">
        <f>'Investimentos Fixos'!B6</f>
        <v>Impressora</v>
      </c>
      <c r="B10" s="7">
        <f>'Investimentos Fixos'!C6</f>
        <v>1</v>
      </c>
      <c r="C10" s="87">
        <f>'Investimentos Fixos'!D6</f>
        <v>2500</v>
      </c>
      <c r="D10" s="107">
        <f t="shared" si="3"/>
        <v>2500</v>
      </c>
      <c r="E10" s="108">
        <v>3</v>
      </c>
      <c r="F10" s="107">
        <f t="shared" si="4"/>
        <v>833.33333333333337</v>
      </c>
      <c r="G10" s="93">
        <f t="shared" si="5"/>
        <v>69.444444444444443</v>
      </c>
      <c r="I10" s="62"/>
    </row>
    <row r="11" spans="1:9">
      <c r="A11" s="7" t="str">
        <f>'Investimentos Fixos'!B7</f>
        <v>Tablet para apresentação rápida</v>
      </c>
      <c r="B11" s="7">
        <f>'Investimentos Fixos'!C7</f>
        <v>1</v>
      </c>
      <c r="C11" s="87">
        <f>'Investimentos Fixos'!D7</f>
        <v>3000</v>
      </c>
      <c r="D11" s="107">
        <f t="shared" si="3"/>
        <v>3000</v>
      </c>
      <c r="E11" s="108">
        <v>3</v>
      </c>
      <c r="F11" s="107">
        <f t="shared" si="4"/>
        <v>1000</v>
      </c>
      <c r="G11" s="93">
        <f t="shared" si="5"/>
        <v>83.333333333333329</v>
      </c>
      <c r="I11" s="62"/>
    </row>
    <row r="12" spans="1:9">
      <c r="A12" s="7"/>
      <c r="B12" s="7"/>
      <c r="C12" s="17"/>
      <c r="D12" s="107"/>
      <c r="E12" s="108"/>
      <c r="F12" s="107"/>
      <c r="G12" s="93"/>
      <c r="I12" s="62"/>
    </row>
    <row r="13" spans="1:9">
      <c r="A13" s="7"/>
      <c r="B13" s="7"/>
      <c r="C13" s="17"/>
      <c r="D13" s="107"/>
      <c r="E13" s="108"/>
      <c r="F13" s="107"/>
      <c r="G13" s="93"/>
      <c r="I13" s="62"/>
    </row>
    <row r="14" spans="1:9">
      <c r="A14" s="7"/>
      <c r="B14" s="7"/>
      <c r="C14" s="17"/>
      <c r="D14" s="107"/>
      <c r="E14" s="108"/>
      <c r="F14" s="107"/>
      <c r="G14" s="93"/>
      <c r="I14" s="62"/>
    </row>
    <row r="15" spans="1:9">
      <c r="A15" s="7"/>
      <c r="B15" s="7"/>
      <c r="C15" s="17"/>
      <c r="D15" s="107"/>
      <c r="E15" s="108"/>
      <c r="F15" s="107"/>
      <c r="G15" s="93"/>
      <c r="I15" s="62"/>
    </row>
    <row r="16" spans="1:9">
      <c r="A16" s="7"/>
      <c r="B16" s="7"/>
      <c r="C16" s="17"/>
      <c r="D16" s="107"/>
      <c r="E16" s="108"/>
      <c r="F16" s="107"/>
      <c r="G16" s="93"/>
      <c r="I16" s="62"/>
    </row>
    <row r="17" spans="1:9">
      <c r="A17" s="7"/>
      <c r="B17" s="7"/>
      <c r="C17" s="17"/>
      <c r="D17" s="107"/>
      <c r="E17" s="108"/>
      <c r="F17" s="107"/>
      <c r="G17" s="93"/>
      <c r="I17" s="62"/>
    </row>
    <row r="18" spans="1:9">
      <c r="A18" s="7"/>
      <c r="B18" s="7"/>
      <c r="C18" s="17"/>
      <c r="D18" s="107"/>
      <c r="E18" s="108"/>
      <c r="F18" s="107"/>
      <c r="G18" s="93"/>
      <c r="I18" s="62"/>
    </row>
    <row r="19" spans="1:9">
      <c r="A19" s="7"/>
      <c r="B19" s="7"/>
      <c r="C19" s="17"/>
      <c r="D19" s="107"/>
      <c r="E19" s="108"/>
      <c r="F19" s="107"/>
      <c r="G19" s="93"/>
      <c r="I19" s="62"/>
    </row>
    <row r="20" spans="1:9" ht="21">
      <c r="A20" s="156" t="s">
        <v>88</v>
      </c>
      <c r="B20" s="154"/>
      <c r="C20" s="154"/>
      <c r="D20" s="154"/>
      <c r="E20" s="154"/>
      <c r="F20" s="162"/>
      <c r="G20" s="109">
        <f>SUM(G9:G19)</f>
        <v>569.44444444444446</v>
      </c>
      <c r="I20" s="62"/>
    </row>
    <row r="21" spans="1:9" ht="15.75" customHeight="1">
      <c r="I21" s="62"/>
    </row>
    <row r="22" spans="1:9" ht="15.75" customHeight="1">
      <c r="I22" s="62"/>
    </row>
    <row r="23" spans="1:9" ht="15.75" customHeight="1">
      <c r="A23" s="156" t="s">
        <v>89</v>
      </c>
      <c r="B23" s="162"/>
      <c r="D23" s="169" t="s">
        <v>90</v>
      </c>
      <c r="E23" s="165"/>
      <c r="I23" s="62"/>
    </row>
    <row r="24" spans="1:9" ht="15.75" customHeight="1">
      <c r="A24" s="82" t="s">
        <v>3</v>
      </c>
      <c r="B24" s="82" t="s">
        <v>91</v>
      </c>
      <c r="D24" s="110" t="s">
        <v>92</v>
      </c>
      <c r="E24" s="111">
        <f>FaturamentoXCustos!$D$34</f>
        <v>10491</v>
      </c>
      <c r="I24" s="62"/>
    </row>
    <row r="25" spans="1:9" ht="15.75" customHeight="1">
      <c r="A25" s="7" t="s">
        <v>93</v>
      </c>
      <c r="B25" s="93"/>
      <c r="D25" s="110" t="s">
        <v>94</v>
      </c>
      <c r="E25" s="112">
        <f>B41</f>
        <v>19489.444444444445</v>
      </c>
      <c r="I25" s="62"/>
    </row>
    <row r="26" spans="1:9" ht="15.75" customHeight="1">
      <c r="A26" s="7" t="s">
        <v>95</v>
      </c>
      <c r="B26" s="93"/>
      <c r="I26" s="62"/>
    </row>
    <row r="27" spans="1:9" ht="15.75" customHeight="1">
      <c r="A27" s="7" t="s">
        <v>96</v>
      </c>
      <c r="B27" s="10"/>
      <c r="I27" s="62"/>
    </row>
    <row r="28" spans="1:9" ht="15.75" customHeight="1">
      <c r="A28" s="7" t="s">
        <v>97</v>
      </c>
      <c r="B28" s="93">
        <v>120</v>
      </c>
      <c r="I28" s="62"/>
    </row>
    <row r="29" spans="1:9" ht="15.75" customHeight="1">
      <c r="A29" s="7" t="s">
        <v>98</v>
      </c>
      <c r="B29" s="93">
        <v>100</v>
      </c>
      <c r="I29" s="62"/>
    </row>
    <row r="30" spans="1:9" ht="15.75" customHeight="1">
      <c r="A30" s="7" t="s">
        <v>99</v>
      </c>
      <c r="B30" s="93">
        <v>100</v>
      </c>
      <c r="I30" s="62"/>
    </row>
    <row r="31" spans="1:9" ht="15.75" customHeight="1">
      <c r="A31" s="7" t="s">
        <v>100</v>
      </c>
      <c r="B31" s="93">
        <v>300</v>
      </c>
      <c r="I31" s="62"/>
    </row>
    <row r="32" spans="1:9" ht="15.75" customHeight="1">
      <c r="A32" s="33" t="s">
        <v>101</v>
      </c>
      <c r="B32" s="10">
        <f>H5</f>
        <v>12300</v>
      </c>
      <c r="I32" s="62"/>
    </row>
    <row r="33" spans="1:9" ht="15.75" customHeight="1">
      <c r="A33" s="7" t="s">
        <v>102</v>
      </c>
      <c r="B33" s="93"/>
      <c r="I33" s="62"/>
    </row>
    <row r="34" spans="1:9" ht="15.75" customHeight="1">
      <c r="A34" s="7" t="s">
        <v>103</v>
      </c>
      <c r="B34" s="93">
        <v>200</v>
      </c>
      <c r="I34" s="62"/>
    </row>
    <row r="35" spans="1:9" ht="15.75" customHeight="1">
      <c r="A35" s="7" t="s">
        <v>104</v>
      </c>
      <c r="B35" s="93">
        <v>300</v>
      </c>
      <c r="I35" s="62"/>
    </row>
    <row r="36" spans="1:9" ht="15.75" customHeight="1">
      <c r="A36" s="7" t="s">
        <v>105</v>
      </c>
      <c r="B36" s="93">
        <v>50</v>
      </c>
      <c r="I36" s="62"/>
    </row>
    <row r="37" spans="1:9" ht="15.75" customHeight="1">
      <c r="A37" s="7" t="s">
        <v>106</v>
      </c>
      <c r="B37" s="93">
        <v>5000</v>
      </c>
      <c r="I37" s="62"/>
    </row>
    <row r="38" spans="1:9" ht="15.75" customHeight="1">
      <c r="A38" s="7" t="s">
        <v>107</v>
      </c>
      <c r="B38" s="93">
        <v>300</v>
      </c>
      <c r="I38" s="62"/>
    </row>
    <row r="39" spans="1:9" ht="15.75" customHeight="1">
      <c r="A39" s="7" t="s">
        <v>108</v>
      </c>
      <c r="B39" s="93">
        <v>150</v>
      </c>
      <c r="I39" s="62"/>
    </row>
    <row r="40" spans="1:9" ht="15.75" customHeight="1">
      <c r="A40" s="33" t="s">
        <v>109</v>
      </c>
      <c r="B40" s="93">
        <f>G20</f>
        <v>569.44444444444446</v>
      </c>
      <c r="I40" s="62"/>
    </row>
    <row r="41" spans="1:9" ht="15.75" customHeight="1">
      <c r="A41" s="113" t="s">
        <v>6</v>
      </c>
      <c r="B41" s="51">
        <f>SUM(B25:B40)</f>
        <v>19489.444444444445</v>
      </c>
      <c r="I41" s="62"/>
    </row>
    <row r="42" spans="1:9" ht="15.75" customHeight="1">
      <c r="I42" s="62"/>
    </row>
    <row r="43" spans="1:9" ht="15.75" customHeight="1">
      <c r="I43" s="62"/>
    </row>
    <row r="44" spans="1:9" ht="15.75" customHeight="1">
      <c r="I44" s="62"/>
    </row>
    <row r="45" spans="1:9" ht="15.75" customHeight="1">
      <c r="I45" s="62"/>
    </row>
    <row r="46" spans="1:9" ht="15.75" customHeight="1">
      <c r="I46" s="62"/>
    </row>
    <row r="47" spans="1:9" ht="15.75" customHeight="1">
      <c r="I47" s="62"/>
    </row>
    <row r="48" spans="1:9" ht="15.75" customHeight="1">
      <c r="I48" s="62"/>
    </row>
    <row r="49" spans="9:9" ht="15.75" customHeight="1">
      <c r="I49" s="62"/>
    </row>
    <row r="50" spans="9:9" ht="15.75" customHeight="1">
      <c r="I50" s="62"/>
    </row>
    <row r="51" spans="9:9" ht="15.75" customHeight="1">
      <c r="I51" s="62"/>
    </row>
    <row r="52" spans="9:9" ht="15.75" customHeight="1">
      <c r="I52" s="62"/>
    </row>
    <row r="53" spans="9:9" ht="15.75" customHeight="1">
      <c r="I53" s="62"/>
    </row>
    <row r="54" spans="9:9" ht="15.75" customHeight="1">
      <c r="I54" s="62"/>
    </row>
    <row r="55" spans="9:9" ht="15.75" customHeight="1">
      <c r="I55" s="62"/>
    </row>
    <row r="56" spans="9:9" ht="15.75" customHeight="1">
      <c r="I56" s="62"/>
    </row>
    <row r="57" spans="9:9" ht="15.75" customHeight="1">
      <c r="I57" s="62"/>
    </row>
    <row r="58" spans="9:9" ht="15.75" customHeight="1">
      <c r="I58" s="62"/>
    </row>
    <row r="59" spans="9:9" ht="15.75" customHeight="1">
      <c r="I59" s="62"/>
    </row>
    <row r="60" spans="9:9" ht="15.75" customHeight="1">
      <c r="I60" s="62"/>
    </row>
    <row r="61" spans="9:9" ht="15.75" customHeight="1">
      <c r="I61" s="62"/>
    </row>
    <row r="62" spans="9:9" ht="15.75" customHeight="1">
      <c r="I62" s="62"/>
    </row>
    <row r="63" spans="9:9" ht="15.75" customHeight="1">
      <c r="I63" s="62"/>
    </row>
    <row r="64" spans="9:9" ht="15.75" customHeight="1">
      <c r="I64" s="62"/>
    </row>
    <row r="65" spans="9:9" ht="15.75" customHeight="1">
      <c r="I65" s="62"/>
    </row>
    <row r="66" spans="9:9" ht="15.75" customHeight="1">
      <c r="I66" s="62"/>
    </row>
    <row r="67" spans="9:9" ht="15.75" customHeight="1">
      <c r="I67" s="62"/>
    </row>
    <row r="68" spans="9:9" ht="15.75" customHeight="1">
      <c r="I68" s="62"/>
    </row>
    <row r="69" spans="9:9" ht="15.75" customHeight="1">
      <c r="I69" s="62"/>
    </row>
    <row r="70" spans="9:9" ht="15.75" customHeight="1">
      <c r="I70" s="62"/>
    </row>
    <row r="71" spans="9:9" ht="15.75" customHeight="1">
      <c r="I71" s="62"/>
    </row>
    <row r="72" spans="9:9" ht="15.75" customHeight="1">
      <c r="I72" s="62"/>
    </row>
    <row r="73" spans="9:9" ht="15.75" customHeight="1">
      <c r="I73" s="62"/>
    </row>
    <row r="74" spans="9:9" ht="15.75" customHeight="1">
      <c r="I74" s="62"/>
    </row>
    <row r="75" spans="9:9" ht="15.75" customHeight="1">
      <c r="I75" s="62"/>
    </row>
    <row r="76" spans="9:9" ht="15.75" customHeight="1">
      <c r="I76" s="62"/>
    </row>
    <row r="77" spans="9:9" ht="15.75" customHeight="1">
      <c r="I77" s="62"/>
    </row>
    <row r="78" spans="9:9" ht="15.75" customHeight="1">
      <c r="I78" s="62"/>
    </row>
    <row r="79" spans="9:9" ht="15.75" customHeight="1">
      <c r="I79" s="62"/>
    </row>
    <row r="80" spans="9:9" ht="15.75" customHeight="1">
      <c r="I80" s="62"/>
    </row>
    <row r="81" spans="9:9" ht="15.75" customHeight="1">
      <c r="I81" s="62"/>
    </row>
    <row r="82" spans="9:9" ht="15.75" customHeight="1">
      <c r="I82" s="62"/>
    </row>
    <row r="83" spans="9:9" ht="15.75" customHeight="1">
      <c r="I83" s="62"/>
    </row>
    <row r="84" spans="9:9" ht="15.75" customHeight="1">
      <c r="I84" s="62"/>
    </row>
    <row r="85" spans="9:9" ht="15.75" customHeight="1">
      <c r="I85" s="62"/>
    </row>
    <row r="86" spans="9:9" ht="15.75" customHeight="1">
      <c r="I86" s="62"/>
    </row>
    <row r="87" spans="9:9" ht="15.75" customHeight="1">
      <c r="I87" s="62"/>
    </row>
    <row r="88" spans="9:9" ht="15.75" customHeight="1">
      <c r="I88" s="62"/>
    </row>
    <row r="89" spans="9:9" ht="15.75" customHeight="1">
      <c r="I89" s="62"/>
    </row>
    <row r="90" spans="9:9" ht="15.75" customHeight="1">
      <c r="I90" s="62"/>
    </row>
    <row r="91" spans="9:9" ht="15.75" customHeight="1">
      <c r="I91" s="62"/>
    </row>
    <row r="92" spans="9:9" ht="15.75" customHeight="1">
      <c r="I92" s="62"/>
    </row>
    <row r="93" spans="9:9" ht="15.75" customHeight="1">
      <c r="I93" s="62"/>
    </row>
    <row r="94" spans="9:9" ht="15.75" customHeight="1">
      <c r="I94" s="62"/>
    </row>
    <row r="95" spans="9:9" ht="15.75" customHeight="1">
      <c r="I95" s="62"/>
    </row>
    <row r="96" spans="9:9" ht="15.75" customHeight="1">
      <c r="I96" s="62"/>
    </row>
    <row r="97" spans="9:9" ht="15.75" customHeight="1">
      <c r="I97" s="62"/>
    </row>
    <row r="98" spans="9:9" ht="15.75" customHeight="1">
      <c r="I98" s="62"/>
    </row>
    <row r="99" spans="9:9" ht="15.75" customHeight="1">
      <c r="I99" s="62"/>
    </row>
    <row r="100" spans="9:9" ht="15.75" customHeight="1">
      <c r="I100" s="62"/>
    </row>
    <row r="101" spans="9:9" ht="15.75" customHeight="1">
      <c r="I101" s="62"/>
    </row>
    <row r="102" spans="9:9" ht="15.75" customHeight="1">
      <c r="I102" s="62"/>
    </row>
    <row r="103" spans="9:9" ht="15.75" customHeight="1">
      <c r="I103" s="62"/>
    </row>
    <row r="104" spans="9:9" ht="15.75" customHeight="1">
      <c r="I104" s="62"/>
    </row>
    <row r="105" spans="9:9" ht="15.75" customHeight="1">
      <c r="I105" s="62"/>
    </row>
    <row r="106" spans="9:9" ht="15.75" customHeight="1">
      <c r="I106" s="62"/>
    </row>
    <row r="107" spans="9:9" ht="15.75" customHeight="1">
      <c r="I107" s="62"/>
    </row>
    <row r="108" spans="9:9" ht="15.75" customHeight="1">
      <c r="I108" s="62"/>
    </row>
    <row r="109" spans="9:9" ht="15.75" customHeight="1">
      <c r="I109" s="62"/>
    </row>
    <row r="110" spans="9:9" ht="15.75" customHeight="1">
      <c r="I110" s="62"/>
    </row>
    <row r="111" spans="9:9" ht="15.75" customHeight="1">
      <c r="I111" s="62"/>
    </row>
    <row r="112" spans="9:9" ht="15.75" customHeight="1">
      <c r="I112" s="62"/>
    </row>
    <row r="113" spans="9:9" ht="15.75" customHeight="1">
      <c r="I113" s="62"/>
    </row>
    <row r="114" spans="9:9" ht="15.75" customHeight="1">
      <c r="I114" s="62"/>
    </row>
    <row r="115" spans="9:9" ht="15.75" customHeight="1">
      <c r="I115" s="62"/>
    </row>
    <row r="116" spans="9:9" ht="15.75" customHeight="1">
      <c r="I116" s="62"/>
    </row>
    <row r="117" spans="9:9" ht="15.75" customHeight="1">
      <c r="I117" s="62"/>
    </row>
    <row r="118" spans="9:9" ht="15.75" customHeight="1">
      <c r="I118" s="62"/>
    </row>
    <row r="119" spans="9:9" ht="15.75" customHeight="1">
      <c r="I119" s="62"/>
    </row>
    <row r="120" spans="9:9" ht="15.75" customHeight="1">
      <c r="I120" s="62"/>
    </row>
    <row r="121" spans="9:9" ht="15.75" customHeight="1">
      <c r="I121" s="62"/>
    </row>
    <row r="122" spans="9:9" ht="15.75" customHeight="1">
      <c r="I122" s="62"/>
    </row>
    <row r="123" spans="9:9" ht="15.75" customHeight="1">
      <c r="I123" s="62"/>
    </row>
    <row r="124" spans="9:9" ht="15.75" customHeight="1">
      <c r="I124" s="62"/>
    </row>
    <row r="125" spans="9:9" ht="15.75" customHeight="1">
      <c r="I125" s="62"/>
    </row>
    <row r="126" spans="9:9" ht="15.75" customHeight="1">
      <c r="I126" s="62"/>
    </row>
    <row r="127" spans="9:9" ht="15.75" customHeight="1">
      <c r="I127" s="62"/>
    </row>
    <row r="128" spans="9:9" ht="15.75" customHeight="1">
      <c r="I128" s="62"/>
    </row>
    <row r="129" spans="9:9" ht="15.75" customHeight="1">
      <c r="I129" s="62"/>
    </row>
    <row r="130" spans="9:9" ht="15.75" customHeight="1">
      <c r="I130" s="62"/>
    </row>
    <row r="131" spans="9:9" ht="15.75" customHeight="1">
      <c r="I131" s="62"/>
    </row>
    <row r="132" spans="9:9" ht="15.75" customHeight="1">
      <c r="I132" s="62"/>
    </row>
    <row r="133" spans="9:9" ht="15.75" customHeight="1">
      <c r="I133" s="62"/>
    </row>
    <row r="134" spans="9:9" ht="15.75" customHeight="1">
      <c r="I134" s="62"/>
    </row>
    <row r="135" spans="9:9" ht="15.75" customHeight="1">
      <c r="I135" s="62"/>
    </row>
    <row r="136" spans="9:9" ht="15.75" customHeight="1">
      <c r="I136" s="62"/>
    </row>
    <row r="137" spans="9:9" ht="15.75" customHeight="1">
      <c r="I137" s="62"/>
    </row>
    <row r="138" spans="9:9" ht="15.75" customHeight="1">
      <c r="I138" s="62"/>
    </row>
    <row r="139" spans="9:9" ht="15.75" customHeight="1">
      <c r="I139" s="62"/>
    </row>
    <row r="140" spans="9:9" ht="15.75" customHeight="1">
      <c r="I140" s="62"/>
    </row>
    <row r="141" spans="9:9" ht="15.75" customHeight="1">
      <c r="I141" s="62"/>
    </row>
    <row r="142" spans="9:9" ht="15.75" customHeight="1">
      <c r="I142" s="62"/>
    </row>
    <row r="143" spans="9:9" ht="15.75" customHeight="1">
      <c r="I143" s="62"/>
    </row>
    <row r="144" spans="9:9" ht="15.75" customHeight="1">
      <c r="I144" s="62"/>
    </row>
    <row r="145" spans="9:9" ht="15.75" customHeight="1">
      <c r="I145" s="62"/>
    </row>
    <row r="146" spans="9:9" ht="15.75" customHeight="1">
      <c r="I146" s="62"/>
    </row>
    <row r="147" spans="9:9" ht="15.75" customHeight="1">
      <c r="I147" s="62"/>
    </row>
    <row r="148" spans="9:9" ht="15.75" customHeight="1">
      <c r="I148" s="62"/>
    </row>
    <row r="149" spans="9:9" ht="15.75" customHeight="1">
      <c r="I149" s="62"/>
    </row>
    <row r="150" spans="9:9" ht="15.75" customHeight="1">
      <c r="I150" s="114"/>
    </row>
    <row r="151" spans="9:9" ht="15.75" customHeight="1">
      <c r="I151" s="114"/>
    </row>
    <row r="152" spans="9:9" ht="15.75" customHeight="1">
      <c r="I152" s="114"/>
    </row>
    <row r="153" spans="9:9" ht="15.75" customHeight="1">
      <c r="I153" s="114"/>
    </row>
    <row r="154" spans="9:9" ht="15.75" customHeight="1">
      <c r="I154" s="114"/>
    </row>
    <row r="155" spans="9:9" ht="15.75" customHeight="1">
      <c r="I155" s="114"/>
    </row>
    <row r="156" spans="9:9" ht="15.75" customHeight="1">
      <c r="I156" s="114"/>
    </row>
    <row r="157" spans="9:9" ht="15.75" customHeight="1">
      <c r="I157" s="114"/>
    </row>
    <row r="158" spans="9:9" ht="15.75" customHeight="1">
      <c r="I158" s="114"/>
    </row>
    <row r="159" spans="9:9" ht="15.75" customHeight="1">
      <c r="I159" s="114"/>
    </row>
    <row r="160" spans="9:9" ht="15.75" customHeight="1">
      <c r="I160" s="114"/>
    </row>
    <row r="161" spans="9:9" ht="15.75" customHeight="1">
      <c r="I161" s="114"/>
    </row>
    <row r="162" spans="9:9" ht="15.75" customHeight="1">
      <c r="I162" s="114"/>
    </row>
    <row r="163" spans="9:9" ht="15.75" customHeight="1">
      <c r="I163" s="114"/>
    </row>
    <row r="164" spans="9:9" ht="15.75" customHeight="1">
      <c r="I164" s="114"/>
    </row>
    <row r="165" spans="9:9" ht="15.75" customHeight="1">
      <c r="I165" s="114"/>
    </row>
    <row r="166" spans="9:9" ht="15.75" customHeight="1">
      <c r="I166" s="114"/>
    </row>
    <row r="167" spans="9:9" ht="15.75" customHeight="1">
      <c r="I167" s="114"/>
    </row>
    <row r="168" spans="9:9" ht="15.75" customHeight="1">
      <c r="I168" s="114"/>
    </row>
    <row r="169" spans="9:9" ht="15.75" customHeight="1">
      <c r="I169" s="114"/>
    </row>
    <row r="170" spans="9:9" ht="15.75" customHeight="1">
      <c r="I170" s="114"/>
    </row>
    <row r="171" spans="9:9" ht="15.75" customHeight="1">
      <c r="I171" s="114"/>
    </row>
    <row r="172" spans="9:9" ht="15.75" customHeight="1">
      <c r="I172" s="114"/>
    </row>
    <row r="173" spans="9:9" ht="15.75" customHeight="1">
      <c r="I173" s="114"/>
    </row>
    <row r="174" spans="9:9" ht="15.75" customHeight="1">
      <c r="I174" s="114"/>
    </row>
    <row r="175" spans="9:9" ht="15.75" customHeight="1">
      <c r="I175" s="114"/>
    </row>
    <row r="176" spans="9:9" ht="15.75" customHeight="1">
      <c r="I176" s="114"/>
    </row>
    <row r="177" spans="9:9" ht="15.75" customHeight="1">
      <c r="I177" s="114"/>
    </row>
    <row r="178" spans="9:9" ht="15.75" customHeight="1">
      <c r="I178" s="114"/>
    </row>
    <row r="179" spans="9:9" ht="15.75" customHeight="1">
      <c r="I179" s="114"/>
    </row>
    <row r="180" spans="9:9" ht="15.75" customHeight="1">
      <c r="I180" s="114"/>
    </row>
    <row r="181" spans="9:9" ht="15.75" customHeight="1">
      <c r="I181" s="114"/>
    </row>
    <row r="182" spans="9:9" ht="15.75" customHeight="1">
      <c r="I182" s="114"/>
    </row>
    <row r="183" spans="9:9" ht="15.75" customHeight="1">
      <c r="I183" s="114"/>
    </row>
    <row r="184" spans="9:9" ht="15.75" customHeight="1">
      <c r="I184" s="114"/>
    </row>
    <row r="185" spans="9:9" ht="15.75" customHeight="1">
      <c r="I185" s="114"/>
    </row>
    <row r="186" spans="9:9" ht="15.75" customHeight="1">
      <c r="I186" s="114"/>
    </row>
    <row r="187" spans="9:9" ht="15.75" customHeight="1">
      <c r="I187" s="114"/>
    </row>
    <row r="188" spans="9:9" ht="15.75" customHeight="1">
      <c r="I188" s="114"/>
    </row>
    <row r="189" spans="9:9" ht="15.75" customHeight="1">
      <c r="I189" s="114"/>
    </row>
    <row r="190" spans="9:9" ht="15.75" customHeight="1">
      <c r="I190" s="114"/>
    </row>
    <row r="191" spans="9:9" ht="15.75" customHeight="1">
      <c r="I191" s="114"/>
    </row>
    <row r="192" spans="9:9" ht="15.75" customHeight="1">
      <c r="I192" s="114"/>
    </row>
    <row r="193" spans="9:9" ht="15.75" customHeight="1">
      <c r="I193" s="114"/>
    </row>
    <row r="194" spans="9:9" ht="15.75" customHeight="1">
      <c r="I194" s="114"/>
    </row>
    <row r="195" spans="9:9" ht="15.75" customHeight="1">
      <c r="I195" s="114"/>
    </row>
    <row r="196" spans="9:9" ht="15.75" customHeight="1">
      <c r="I196" s="114"/>
    </row>
    <row r="197" spans="9:9" ht="15.75" customHeight="1">
      <c r="I197" s="114"/>
    </row>
    <row r="198" spans="9:9" ht="15.75" customHeight="1">
      <c r="I198" s="114"/>
    </row>
    <row r="199" spans="9:9" ht="15.75" customHeight="1">
      <c r="I199" s="114"/>
    </row>
    <row r="200" spans="9:9" ht="15.75" customHeight="1">
      <c r="I200" s="114"/>
    </row>
    <row r="201" spans="9:9" ht="15.75" customHeight="1">
      <c r="I201" s="114"/>
    </row>
    <row r="202" spans="9:9" ht="15.75" customHeight="1">
      <c r="I202" s="114"/>
    </row>
    <row r="203" spans="9:9" ht="15.75" customHeight="1">
      <c r="I203" s="114"/>
    </row>
    <row r="204" spans="9:9" ht="15.75" customHeight="1">
      <c r="I204" s="114"/>
    </row>
    <row r="205" spans="9:9" ht="15.75" customHeight="1">
      <c r="I205" s="114"/>
    </row>
    <row r="206" spans="9:9" ht="15.75" customHeight="1">
      <c r="I206" s="114"/>
    </row>
    <row r="207" spans="9:9" ht="15.75" customHeight="1">
      <c r="I207" s="114"/>
    </row>
    <row r="208" spans="9:9" ht="15.75" customHeight="1">
      <c r="I208" s="114"/>
    </row>
    <row r="209" spans="9:9" ht="15.75" customHeight="1">
      <c r="I209" s="114"/>
    </row>
    <row r="210" spans="9:9" ht="15.75" customHeight="1">
      <c r="I210" s="114"/>
    </row>
    <row r="211" spans="9:9" ht="15.75" customHeight="1">
      <c r="I211" s="114"/>
    </row>
    <row r="212" spans="9:9" ht="15.75" customHeight="1">
      <c r="I212" s="114"/>
    </row>
    <row r="213" spans="9:9" ht="15.75" customHeight="1">
      <c r="I213" s="114"/>
    </row>
    <row r="214" spans="9:9" ht="15.75" customHeight="1">
      <c r="I214" s="114"/>
    </row>
    <row r="215" spans="9:9" ht="15.75" customHeight="1">
      <c r="I215" s="114"/>
    </row>
    <row r="216" spans="9:9" ht="15.75" customHeight="1">
      <c r="I216" s="114"/>
    </row>
    <row r="217" spans="9:9" ht="15.75" customHeight="1">
      <c r="I217" s="114"/>
    </row>
    <row r="218" spans="9:9" ht="15.75" customHeight="1">
      <c r="I218" s="114"/>
    </row>
    <row r="219" spans="9:9" ht="15.75" customHeight="1">
      <c r="I219" s="114"/>
    </row>
    <row r="220" spans="9:9" ht="15.75" customHeight="1">
      <c r="I220" s="114"/>
    </row>
    <row r="221" spans="9:9" ht="15.75" customHeight="1">
      <c r="I221" s="114"/>
    </row>
    <row r="222" spans="9:9" ht="15.75" customHeight="1">
      <c r="I222" s="114"/>
    </row>
    <row r="223" spans="9:9" ht="15.75" customHeight="1">
      <c r="I223" s="114"/>
    </row>
    <row r="224" spans="9:9" ht="15.75" customHeight="1">
      <c r="I224" s="114"/>
    </row>
    <row r="225" spans="9:9" ht="15.75" customHeight="1">
      <c r="I225" s="114"/>
    </row>
    <row r="226" spans="9:9" ht="15.75" customHeight="1">
      <c r="I226" s="114"/>
    </row>
    <row r="227" spans="9:9" ht="15.75" customHeight="1">
      <c r="I227" s="114"/>
    </row>
    <row r="228" spans="9:9" ht="15.75" customHeight="1">
      <c r="I228" s="114"/>
    </row>
    <row r="229" spans="9:9" ht="15.75" customHeight="1">
      <c r="I229" s="114"/>
    </row>
    <row r="230" spans="9:9" ht="15.75" customHeight="1">
      <c r="I230" s="114"/>
    </row>
    <row r="231" spans="9:9" ht="15.75" customHeight="1">
      <c r="I231" s="114"/>
    </row>
    <row r="232" spans="9:9" ht="15.75" customHeight="1">
      <c r="I232" s="114"/>
    </row>
    <row r="233" spans="9:9" ht="15.75" customHeight="1">
      <c r="I233" s="114"/>
    </row>
    <row r="234" spans="9:9" ht="15.75" customHeight="1">
      <c r="I234" s="114"/>
    </row>
    <row r="235" spans="9:9" ht="15.75" customHeight="1">
      <c r="I235" s="114"/>
    </row>
    <row r="236" spans="9:9" ht="15.75" customHeight="1">
      <c r="I236" s="114"/>
    </row>
    <row r="237" spans="9:9" ht="15.75" customHeight="1">
      <c r="I237" s="114"/>
    </row>
    <row r="238" spans="9:9" ht="15.75" customHeight="1">
      <c r="I238" s="114"/>
    </row>
    <row r="239" spans="9:9" ht="15.75" customHeight="1">
      <c r="I239" s="114"/>
    </row>
    <row r="240" spans="9:9" ht="15.75" customHeight="1">
      <c r="I240" s="114"/>
    </row>
    <row r="241" spans="9:9" ht="15.75" customHeight="1">
      <c r="I241" s="114"/>
    </row>
    <row r="242" spans="9:9" ht="15.75" customHeight="1">
      <c r="I242" s="114"/>
    </row>
    <row r="243" spans="9:9" ht="15.75" customHeight="1">
      <c r="I243" s="114"/>
    </row>
    <row r="244" spans="9:9" ht="15.75" customHeight="1">
      <c r="I244" s="114"/>
    </row>
    <row r="245" spans="9:9" ht="15.75" customHeight="1">
      <c r="I245" s="114"/>
    </row>
    <row r="246" spans="9:9" ht="15.75" customHeight="1">
      <c r="I246" s="114"/>
    </row>
    <row r="247" spans="9:9" ht="15.75" customHeight="1">
      <c r="I247" s="114"/>
    </row>
    <row r="248" spans="9:9" ht="15.75" customHeight="1">
      <c r="I248" s="114"/>
    </row>
    <row r="249" spans="9:9" ht="15.75" customHeight="1">
      <c r="I249" s="114"/>
    </row>
    <row r="250" spans="9:9" ht="15.75" customHeight="1">
      <c r="I250" s="114"/>
    </row>
    <row r="251" spans="9:9" ht="15.75" customHeight="1">
      <c r="I251" s="114"/>
    </row>
    <row r="252" spans="9:9" ht="15.75" customHeight="1">
      <c r="I252" s="114"/>
    </row>
    <row r="253" spans="9:9" ht="15.75" customHeight="1">
      <c r="I253" s="114"/>
    </row>
    <row r="254" spans="9:9" ht="15.75" customHeight="1">
      <c r="I254" s="114"/>
    </row>
    <row r="255" spans="9:9" ht="15.75" customHeight="1">
      <c r="I255" s="114"/>
    </row>
    <row r="256" spans="9:9" ht="15.75" customHeight="1">
      <c r="I256" s="114"/>
    </row>
    <row r="257" spans="9:9" ht="15.75" customHeight="1">
      <c r="I257" s="114"/>
    </row>
    <row r="258" spans="9:9" ht="15.75" customHeight="1">
      <c r="I258" s="114"/>
    </row>
    <row r="259" spans="9:9" ht="15.75" customHeight="1">
      <c r="I259" s="114"/>
    </row>
    <row r="260" spans="9:9" ht="15.75" customHeight="1">
      <c r="I260" s="114"/>
    </row>
    <row r="261" spans="9:9" ht="15.75" customHeight="1">
      <c r="I261" s="114"/>
    </row>
    <row r="262" spans="9:9" ht="15.75" customHeight="1">
      <c r="I262" s="114"/>
    </row>
    <row r="263" spans="9:9" ht="15.75" customHeight="1">
      <c r="I263" s="114"/>
    </row>
    <row r="264" spans="9:9" ht="15.75" customHeight="1">
      <c r="I264" s="114"/>
    </row>
    <row r="265" spans="9:9" ht="15.75" customHeight="1">
      <c r="I265" s="114"/>
    </row>
    <row r="266" spans="9:9" ht="15.75" customHeight="1">
      <c r="I266" s="114"/>
    </row>
    <row r="267" spans="9:9" ht="15.75" customHeight="1">
      <c r="I267" s="114"/>
    </row>
    <row r="268" spans="9:9" ht="15.75" customHeight="1">
      <c r="I268" s="114"/>
    </row>
    <row r="269" spans="9:9" ht="15.75" customHeight="1">
      <c r="I269" s="114"/>
    </row>
    <row r="270" spans="9:9" ht="15.75" customHeight="1">
      <c r="I270" s="114"/>
    </row>
    <row r="271" spans="9:9" ht="15.75" customHeight="1">
      <c r="I271" s="114"/>
    </row>
    <row r="272" spans="9:9" ht="15.75" customHeight="1">
      <c r="I272" s="114"/>
    </row>
    <row r="273" spans="9:9" ht="15.75" customHeight="1">
      <c r="I273" s="114"/>
    </row>
    <row r="274" spans="9:9" ht="15.75" customHeight="1">
      <c r="I274" s="114"/>
    </row>
    <row r="275" spans="9:9" ht="15.75" customHeight="1">
      <c r="I275" s="114"/>
    </row>
    <row r="276" spans="9:9" ht="15.75" customHeight="1">
      <c r="I276" s="114"/>
    </row>
    <row r="277" spans="9:9" ht="15.75" customHeight="1">
      <c r="I277" s="114"/>
    </row>
    <row r="278" spans="9:9" ht="15.75" customHeight="1">
      <c r="I278" s="114"/>
    </row>
    <row r="279" spans="9:9" ht="15.75" customHeight="1">
      <c r="I279" s="114"/>
    </row>
    <row r="280" spans="9:9" ht="15.75" customHeight="1">
      <c r="I280" s="114"/>
    </row>
    <row r="281" spans="9:9" ht="15.75" customHeight="1">
      <c r="I281" s="114"/>
    </row>
    <row r="282" spans="9:9" ht="15.75" customHeight="1">
      <c r="I282" s="114"/>
    </row>
    <row r="283" spans="9:9" ht="15.75" customHeight="1">
      <c r="I283" s="114"/>
    </row>
    <row r="284" spans="9:9" ht="15.75" customHeight="1">
      <c r="I284" s="114"/>
    </row>
    <row r="285" spans="9:9" ht="15.75" customHeight="1">
      <c r="I285" s="114"/>
    </row>
    <row r="286" spans="9:9" ht="15.75" customHeight="1">
      <c r="I286" s="114"/>
    </row>
    <row r="287" spans="9:9" ht="15.75" customHeight="1">
      <c r="I287" s="114"/>
    </row>
    <row r="288" spans="9:9" ht="15.75" customHeight="1">
      <c r="I288" s="114"/>
    </row>
    <row r="289" spans="9:9" ht="15.75" customHeight="1">
      <c r="I289" s="114"/>
    </row>
    <row r="290" spans="9:9" ht="15.75" customHeight="1">
      <c r="I290" s="114"/>
    </row>
    <row r="291" spans="9:9" ht="15.75" customHeight="1">
      <c r="I291" s="114"/>
    </row>
    <row r="292" spans="9:9" ht="15.75" customHeight="1">
      <c r="I292" s="114"/>
    </row>
    <row r="293" spans="9:9" ht="15.75" customHeight="1">
      <c r="I293" s="114"/>
    </row>
    <row r="294" spans="9:9" ht="15.75" customHeight="1">
      <c r="I294" s="114"/>
    </row>
    <row r="295" spans="9:9" ht="15.75" customHeight="1">
      <c r="I295" s="114"/>
    </row>
    <row r="296" spans="9:9" ht="15.75" customHeight="1">
      <c r="I296" s="114"/>
    </row>
    <row r="297" spans="9:9" ht="15.75" customHeight="1">
      <c r="I297" s="114"/>
    </row>
    <row r="298" spans="9:9" ht="15.75" customHeight="1">
      <c r="I298" s="114"/>
    </row>
    <row r="299" spans="9:9" ht="15.75" customHeight="1">
      <c r="I299" s="114"/>
    </row>
    <row r="300" spans="9:9" ht="15.75" customHeight="1">
      <c r="I300" s="114"/>
    </row>
    <row r="301" spans="9:9" ht="15.75" customHeight="1">
      <c r="I301" s="114"/>
    </row>
    <row r="302" spans="9:9" ht="15.75" customHeight="1">
      <c r="I302" s="114"/>
    </row>
    <row r="303" spans="9:9" ht="15.75" customHeight="1">
      <c r="I303" s="114"/>
    </row>
    <row r="304" spans="9:9" ht="15.75" customHeight="1">
      <c r="I304" s="114"/>
    </row>
    <row r="305" spans="9:9" ht="15.75" customHeight="1">
      <c r="I305" s="114"/>
    </row>
    <row r="306" spans="9:9" ht="15.75" customHeight="1">
      <c r="I306" s="114"/>
    </row>
    <row r="307" spans="9:9" ht="15.75" customHeight="1">
      <c r="I307" s="114"/>
    </row>
    <row r="308" spans="9:9" ht="15.75" customHeight="1">
      <c r="I308" s="114"/>
    </row>
    <row r="309" spans="9:9" ht="15.75" customHeight="1">
      <c r="I309" s="114"/>
    </row>
    <row r="310" spans="9:9" ht="15.75" customHeight="1">
      <c r="I310" s="114"/>
    </row>
    <row r="311" spans="9:9" ht="15.75" customHeight="1">
      <c r="I311" s="114"/>
    </row>
    <row r="312" spans="9:9" ht="15.75" customHeight="1">
      <c r="I312" s="114"/>
    </row>
    <row r="313" spans="9:9" ht="15.75" customHeight="1">
      <c r="I313" s="114"/>
    </row>
    <row r="314" spans="9:9" ht="15.75" customHeight="1">
      <c r="I314" s="114"/>
    </row>
    <row r="315" spans="9:9" ht="15.75" customHeight="1">
      <c r="I315" s="114"/>
    </row>
    <row r="316" spans="9:9" ht="15.75" customHeight="1">
      <c r="I316" s="114"/>
    </row>
    <row r="317" spans="9:9" ht="15.75" customHeight="1">
      <c r="I317" s="114"/>
    </row>
    <row r="318" spans="9:9" ht="15.75" customHeight="1">
      <c r="I318" s="114"/>
    </row>
    <row r="319" spans="9:9" ht="15.75" customHeight="1">
      <c r="I319" s="114"/>
    </row>
    <row r="320" spans="9:9" ht="15.75" customHeight="1">
      <c r="I320" s="114"/>
    </row>
    <row r="321" spans="9:9" ht="15.75" customHeight="1">
      <c r="I321" s="114"/>
    </row>
    <row r="322" spans="9:9" ht="15.75" customHeight="1">
      <c r="I322" s="114"/>
    </row>
    <row r="323" spans="9:9" ht="15.75" customHeight="1">
      <c r="I323" s="114"/>
    </row>
    <row r="324" spans="9:9" ht="15.75" customHeight="1">
      <c r="I324" s="114"/>
    </row>
    <row r="325" spans="9:9" ht="15.75" customHeight="1">
      <c r="I325" s="114"/>
    </row>
    <row r="326" spans="9:9" ht="15.75" customHeight="1">
      <c r="I326" s="114"/>
    </row>
    <row r="327" spans="9:9" ht="15.75" customHeight="1">
      <c r="I327" s="114"/>
    </row>
    <row r="328" spans="9:9" ht="15.75" customHeight="1">
      <c r="I328" s="114"/>
    </row>
    <row r="329" spans="9:9" ht="15.75" customHeight="1">
      <c r="I329" s="114"/>
    </row>
    <row r="330" spans="9:9" ht="15.75" customHeight="1">
      <c r="I330" s="114"/>
    </row>
    <row r="331" spans="9:9" ht="15.75" customHeight="1">
      <c r="I331" s="114"/>
    </row>
    <row r="332" spans="9:9" ht="15.75" customHeight="1">
      <c r="I332" s="114"/>
    </row>
    <row r="333" spans="9:9" ht="15.75" customHeight="1">
      <c r="I333" s="114"/>
    </row>
    <row r="334" spans="9:9" ht="15.75" customHeight="1">
      <c r="I334" s="114"/>
    </row>
    <row r="335" spans="9:9" ht="15.75" customHeight="1">
      <c r="I335" s="114"/>
    </row>
    <row r="336" spans="9:9" ht="15.75" customHeight="1">
      <c r="I336" s="114"/>
    </row>
    <row r="337" spans="9:9" ht="15.75" customHeight="1">
      <c r="I337" s="114"/>
    </row>
    <row r="338" spans="9:9" ht="15.75" customHeight="1">
      <c r="I338" s="114"/>
    </row>
    <row r="339" spans="9:9" ht="15.75" customHeight="1">
      <c r="I339" s="114"/>
    </row>
    <row r="340" spans="9:9" ht="15.75" customHeight="1">
      <c r="I340" s="114"/>
    </row>
    <row r="341" spans="9:9" ht="15.75" customHeight="1">
      <c r="I341" s="114"/>
    </row>
    <row r="342" spans="9:9" ht="15.75" customHeight="1">
      <c r="I342" s="114"/>
    </row>
    <row r="343" spans="9:9" ht="15.75" customHeight="1">
      <c r="I343" s="114"/>
    </row>
    <row r="344" spans="9:9" ht="15.75" customHeight="1">
      <c r="I344" s="114"/>
    </row>
    <row r="345" spans="9:9" ht="15.75" customHeight="1">
      <c r="I345" s="114"/>
    </row>
    <row r="346" spans="9:9" ht="15.75" customHeight="1">
      <c r="I346" s="114"/>
    </row>
    <row r="347" spans="9:9" ht="15.75" customHeight="1">
      <c r="I347" s="114"/>
    </row>
    <row r="348" spans="9:9" ht="15.75" customHeight="1">
      <c r="I348" s="114"/>
    </row>
    <row r="349" spans="9:9" ht="15.75" customHeight="1">
      <c r="I349" s="114"/>
    </row>
    <row r="350" spans="9:9" ht="15.75" customHeight="1">
      <c r="I350" s="114"/>
    </row>
    <row r="351" spans="9:9" ht="15.75" customHeight="1">
      <c r="I351" s="114"/>
    </row>
    <row r="352" spans="9:9" ht="15.75" customHeight="1">
      <c r="I352" s="114"/>
    </row>
    <row r="353" spans="9:9" ht="15.75" customHeight="1">
      <c r="I353" s="114"/>
    </row>
    <row r="354" spans="9:9" ht="15.75" customHeight="1">
      <c r="I354" s="114"/>
    </row>
    <row r="355" spans="9:9" ht="15.75" customHeight="1">
      <c r="I355" s="114"/>
    </row>
    <row r="356" spans="9:9" ht="15.75" customHeight="1">
      <c r="I356" s="114"/>
    </row>
    <row r="357" spans="9:9" ht="15.75" customHeight="1">
      <c r="I357" s="114"/>
    </row>
    <row r="358" spans="9:9" ht="15.75" customHeight="1">
      <c r="I358" s="114"/>
    </row>
    <row r="359" spans="9:9" ht="15.75" customHeight="1">
      <c r="I359" s="114"/>
    </row>
    <row r="360" spans="9:9" ht="15.75" customHeight="1">
      <c r="I360" s="114"/>
    </row>
    <row r="361" spans="9:9" ht="15.75" customHeight="1">
      <c r="I361" s="114"/>
    </row>
    <row r="362" spans="9:9" ht="15.75" customHeight="1">
      <c r="I362" s="114"/>
    </row>
    <row r="363" spans="9:9" ht="15.75" customHeight="1">
      <c r="I363" s="114"/>
    </row>
    <row r="364" spans="9:9" ht="15.75" customHeight="1">
      <c r="I364" s="114"/>
    </row>
    <row r="365" spans="9:9" ht="15.75" customHeight="1">
      <c r="I365" s="114"/>
    </row>
    <row r="366" spans="9:9" ht="15.75" customHeight="1">
      <c r="I366" s="114"/>
    </row>
    <row r="367" spans="9:9" ht="15.75" customHeight="1">
      <c r="I367" s="114"/>
    </row>
    <row r="368" spans="9:9" ht="15.75" customHeight="1">
      <c r="I368" s="114"/>
    </row>
    <row r="369" spans="9:9" ht="15.75" customHeight="1">
      <c r="I369" s="114"/>
    </row>
    <row r="370" spans="9:9" ht="15.75" customHeight="1">
      <c r="I370" s="114"/>
    </row>
    <row r="371" spans="9:9" ht="15.75" customHeight="1">
      <c r="I371" s="114"/>
    </row>
    <row r="372" spans="9:9" ht="15.75" customHeight="1">
      <c r="I372" s="114"/>
    </row>
    <row r="373" spans="9:9" ht="15.75" customHeight="1">
      <c r="I373" s="114"/>
    </row>
    <row r="374" spans="9:9" ht="15.75" customHeight="1">
      <c r="I374" s="114"/>
    </row>
    <row r="375" spans="9:9" ht="15.75" customHeight="1">
      <c r="I375" s="114"/>
    </row>
    <row r="376" spans="9:9" ht="15.75" customHeight="1">
      <c r="I376" s="114"/>
    </row>
    <row r="377" spans="9:9" ht="15.75" customHeight="1">
      <c r="I377" s="114"/>
    </row>
    <row r="378" spans="9:9" ht="15.75" customHeight="1">
      <c r="I378" s="114"/>
    </row>
    <row r="379" spans="9:9" ht="15.75" customHeight="1">
      <c r="I379" s="114"/>
    </row>
    <row r="380" spans="9:9" ht="15.75" customHeight="1">
      <c r="I380" s="114"/>
    </row>
    <row r="381" spans="9:9" ht="15.75" customHeight="1">
      <c r="I381" s="114"/>
    </row>
    <row r="382" spans="9:9" ht="15.75" customHeight="1">
      <c r="I382" s="114"/>
    </row>
    <row r="383" spans="9:9" ht="15.75" customHeight="1">
      <c r="I383" s="114"/>
    </row>
    <row r="384" spans="9:9" ht="15.75" customHeight="1">
      <c r="I384" s="114"/>
    </row>
    <row r="385" spans="9:9" ht="15.75" customHeight="1">
      <c r="I385" s="114"/>
    </row>
    <row r="386" spans="9:9" ht="15.75" customHeight="1">
      <c r="I386" s="114"/>
    </row>
    <row r="387" spans="9:9" ht="15.75" customHeight="1">
      <c r="I387" s="114"/>
    </row>
    <row r="388" spans="9:9" ht="15.75" customHeight="1">
      <c r="I388" s="114"/>
    </row>
    <row r="389" spans="9:9" ht="15.75" customHeight="1">
      <c r="I389" s="114"/>
    </row>
    <row r="390" spans="9:9" ht="15.75" customHeight="1">
      <c r="I390" s="114"/>
    </row>
    <row r="391" spans="9:9" ht="15.75" customHeight="1">
      <c r="I391" s="114"/>
    </row>
    <row r="392" spans="9:9" ht="15.75" customHeight="1">
      <c r="I392" s="114"/>
    </row>
    <row r="393" spans="9:9" ht="15.75" customHeight="1">
      <c r="I393" s="114"/>
    </row>
    <row r="394" spans="9:9" ht="15.75" customHeight="1">
      <c r="I394" s="114"/>
    </row>
    <row r="395" spans="9:9" ht="15.75" customHeight="1">
      <c r="I395" s="114"/>
    </row>
    <row r="396" spans="9:9" ht="15.75" customHeight="1">
      <c r="I396" s="114"/>
    </row>
    <row r="397" spans="9:9" ht="15.75" customHeight="1">
      <c r="I397" s="114"/>
    </row>
    <row r="398" spans="9:9" ht="15.75" customHeight="1">
      <c r="I398" s="114"/>
    </row>
    <row r="399" spans="9:9" ht="15.75" customHeight="1">
      <c r="I399" s="114"/>
    </row>
    <row r="400" spans="9:9" ht="15.75" customHeight="1">
      <c r="I400" s="114"/>
    </row>
    <row r="401" spans="9:9" ht="15.75" customHeight="1">
      <c r="I401" s="114"/>
    </row>
    <row r="402" spans="9:9" ht="15.75" customHeight="1">
      <c r="I402" s="114"/>
    </row>
    <row r="403" spans="9:9" ht="15.75" customHeight="1">
      <c r="I403" s="114"/>
    </row>
    <row r="404" spans="9:9" ht="15.75" customHeight="1">
      <c r="I404" s="114"/>
    </row>
    <row r="405" spans="9:9" ht="15.75" customHeight="1">
      <c r="I405" s="114"/>
    </row>
    <row r="406" spans="9:9" ht="15.75" customHeight="1">
      <c r="I406" s="114"/>
    </row>
    <row r="407" spans="9:9" ht="15.75" customHeight="1">
      <c r="I407" s="114"/>
    </row>
    <row r="408" spans="9:9" ht="15.75" customHeight="1">
      <c r="I408" s="114"/>
    </row>
    <row r="409" spans="9:9" ht="15.75" customHeight="1">
      <c r="I409" s="114"/>
    </row>
    <row r="410" spans="9:9" ht="15.75" customHeight="1">
      <c r="I410" s="114"/>
    </row>
    <row r="411" spans="9:9" ht="15.75" customHeight="1">
      <c r="I411" s="114"/>
    </row>
    <row r="412" spans="9:9" ht="15.75" customHeight="1">
      <c r="I412" s="114"/>
    </row>
    <row r="413" spans="9:9" ht="15.75" customHeight="1">
      <c r="I413" s="114"/>
    </row>
    <row r="414" spans="9:9" ht="15.75" customHeight="1">
      <c r="I414" s="114"/>
    </row>
    <row r="415" spans="9:9" ht="15.75" customHeight="1">
      <c r="I415" s="114"/>
    </row>
    <row r="416" spans="9:9" ht="15.75" customHeight="1">
      <c r="I416" s="114"/>
    </row>
    <row r="417" spans="9:9" ht="15.75" customHeight="1">
      <c r="I417" s="114"/>
    </row>
    <row r="418" spans="9:9" ht="15.75" customHeight="1">
      <c r="I418" s="114"/>
    </row>
    <row r="419" spans="9:9" ht="15.75" customHeight="1">
      <c r="I419" s="114"/>
    </row>
    <row r="420" spans="9:9" ht="15.75" customHeight="1">
      <c r="I420" s="114"/>
    </row>
    <row r="421" spans="9:9" ht="15.75" customHeight="1">
      <c r="I421" s="114"/>
    </row>
    <row r="422" spans="9:9" ht="15.75" customHeight="1">
      <c r="I422" s="114"/>
    </row>
    <row r="423" spans="9:9" ht="15.75" customHeight="1">
      <c r="I423" s="114"/>
    </row>
    <row r="424" spans="9:9" ht="15.75" customHeight="1">
      <c r="I424" s="114"/>
    </row>
    <row r="425" spans="9:9" ht="15.75" customHeight="1">
      <c r="I425" s="114"/>
    </row>
    <row r="426" spans="9:9" ht="15.75" customHeight="1">
      <c r="I426" s="114"/>
    </row>
    <row r="427" spans="9:9" ht="15.75" customHeight="1">
      <c r="I427" s="114"/>
    </row>
    <row r="428" spans="9:9" ht="15.75" customHeight="1">
      <c r="I428" s="114"/>
    </row>
    <row r="429" spans="9:9" ht="15.75" customHeight="1">
      <c r="I429" s="114"/>
    </row>
    <row r="430" spans="9:9" ht="15.75" customHeight="1">
      <c r="I430" s="114"/>
    </row>
    <row r="431" spans="9:9" ht="15.75" customHeight="1">
      <c r="I431" s="114"/>
    </row>
    <row r="432" spans="9:9" ht="15.75" customHeight="1">
      <c r="I432" s="114"/>
    </row>
    <row r="433" spans="9:9" ht="15.75" customHeight="1">
      <c r="I433" s="114"/>
    </row>
    <row r="434" spans="9:9" ht="15.75" customHeight="1">
      <c r="I434" s="114"/>
    </row>
    <row r="435" spans="9:9" ht="15.75" customHeight="1">
      <c r="I435" s="114"/>
    </row>
    <row r="436" spans="9:9" ht="15.75" customHeight="1">
      <c r="I436" s="114"/>
    </row>
    <row r="437" spans="9:9" ht="15.75" customHeight="1">
      <c r="I437" s="114"/>
    </row>
    <row r="438" spans="9:9" ht="15.75" customHeight="1">
      <c r="I438" s="114"/>
    </row>
    <row r="439" spans="9:9" ht="15.75" customHeight="1">
      <c r="I439" s="114"/>
    </row>
    <row r="440" spans="9:9" ht="15.75" customHeight="1">
      <c r="I440" s="114"/>
    </row>
    <row r="441" spans="9:9" ht="15.75" customHeight="1">
      <c r="I441" s="114"/>
    </row>
    <row r="442" spans="9:9" ht="15.75" customHeight="1">
      <c r="I442" s="114"/>
    </row>
    <row r="443" spans="9:9" ht="15.75" customHeight="1">
      <c r="I443" s="114"/>
    </row>
    <row r="444" spans="9:9" ht="15.75" customHeight="1">
      <c r="I444" s="114"/>
    </row>
    <row r="445" spans="9:9" ht="15.75" customHeight="1">
      <c r="I445" s="114"/>
    </row>
    <row r="446" spans="9:9" ht="15.75" customHeight="1">
      <c r="I446" s="114"/>
    </row>
    <row r="447" spans="9:9" ht="15.75" customHeight="1">
      <c r="I447" s="114"/>
    </row>
    <row r="448" spans="9:9" ht="15.75" customHeight="1">
      <c r="I448" s="114"/>
    </row>
    <row r="449" spans="9:9" ht="15.75" customHeight="1">
      <c r="I449" s="114"/>
    </row>
    <row r="450" spans="9:9" ht="15.75" customHeight="1">
      <c r="I450" s="114"/>
    </row>
    <row r="451" spans="9:9" ht="15.75" customHeight="1">
      <c r="I451" s="114"/>
    </row>
    <row r="452" spans="9:9" ht="15.75" customHeight="1">
      <c r="I452" s="114"/>
    </row>
    <row r="453" spans="9:9" ht="15.75" customHeight="1">
      <c r="I453" s="114"/>
    </row>
    <row r="454" spans="9:9" ht="15.75" customHeight="1">
      <c r="I454" s="114"/>
    </row>
    <row r="455" spans="9:9" ht="15.75" customHeight="1">
      <c r="I455" s="114"/>
    </row>
    <row r="456" spans="9:9" ht="15.75" customHeight="1">
      <c r="I456" s="114"/>
    </row>
    <row r="457" spans="9:9" ht="15.75" customHeight="1">
      <c r="I457" s="114"/>
    </row>
    <row r="458" spans="9:9" ht="15.75" customHeight="1">
      <c r="I458" s="114"/>
    </row>
    <row r="459" spans="9:9" ht="15.75" customHeight="1">
      <c r="I459" s="114"/>
    </row>
    <row r="460" spans="9:9" ht="15.75" customHeight="1">
      <c r="I460" s="114"/>
    </row>
    <row r="461" spans="9:9" ht="15.75" customHeight="1">
      <c r="I461" s="114"/>
    </row>
    <row r="462" spans="9:9" ht="15.75" customHeight="1">
      <c r="I462" s="114"/>
    </row>
    <row r="463" spans="9:9" ht="15.75" customHeight="1">
      <c r="I463" s="114"/>
    </row>
    <row r="464" spans="9:9" ht="15.75" customHeight="1">
      <c r="I464" s="114"/>
    </row>
    <row r="465" spans="9:9" ht="15.75" customHeight="1">
      <c r="I465" s="114"/>
    </row>
    <row r="466" spans="9:9" ht="15.75" customHeight="1">
      <c r="I466" s="114"/>
    </row>
    <row r="467" spans="9:9" ht="15.75" customHeight="1">
      <c r="I467" s="114"/>
    </row>
    <row r="468" spans="9:9" ht="15.75" customHeight="1">
      <c r="I468" s="114"/>
    </row>
    <row r="469" spans="9:9" ht="15.75" customHeight="1">
      <c r="I469" s="114"/>
    </row>
    <row r="470" spans="9:9" ht="15.75" customHeight="1">
      <c r="I470" s="114"/>
    </row>
    <row r="471" spans="9:9" ht="15.75" customHeight="1">
      <c r="I471" s="114"/>
    </row>
    <row r="472" spans="9:9" ht="15.75" customHeight="1">
      <c r="I472" s="114"/>
    </row>
    <row r="473" spans="9:9" ht="15.75" customHeight="1">
      <c r="I473" s="114"/>
    </row>
    <row r="474" spans="9:9" ht="15.75" customHeight="1">
      <c r="I474" s="114"/>
    </row>
    <row r="475" spans="9:9" ht="15.75" customHeight="1">
      <c r="I475" s="114"/>
    </row>
    <row r="476" spans="9:9" ht="15.75" customHeight="1">
      <c r="I476" s="114"/>
    </row>
    <row r="477" spans="9:9" ht="15.75" customHeight="1">
      <c r="I477" s="114"/>
    </row>
    <row r="478" spans="9:9" ht="15.75" customHeight="1">
      <c r="I478" s="114"/>
    </row>
    <row r="479" spans="9:9" ht="15.75" customHeight="1">
      <c r="I479" s="114"/>
    </row>
    <row r="480" spans="9:9" ht="15.75" customHeight="1">
      <c r="I480" s="114"/>
    </row>
    <row r="481" spans="9:9" ht="15.75" customHeight="1">
      <c r="I481" s="114"/>
    </row>
    <row r="482" spans="9:9" ht="15.75" customHeight="1">
      <c r="I482" s="114"/>
    </row>
    <row r="483" spans="9:9" ht="15.75" customHeight="1">
      <c r="I483" s="114"/>
    </row>
    <row r="484" spans="9:9" ht="15.75" customHeight="1">
      <c r="I484" s="114"/>
    </row>
    <row r="485" spans="9:9" ht="15.75" customHeight="1">
      <c r="I485" s="114"/>
    </row>
    <row r="486" spans="9:9" ht="15.75" customHeight="1">
      <c r="I486" s="114"/>
    </row>
    <row r="487" spans="9:9" ht="15.75" customHeight="1">
      <c r="I487" s="114"/>
    </row>
    <row r="488" spans="9:9" ht="15.75" customHeight="1">
      <c r="I488" s="114"/>
    </row>
    <row r="489" spans="9:9" ht="15.75" customHeight="1">
      <c r="I489" s="114"/>
    </row>
    <row r="490" spans="9:9" ht="15.75" customHeight="1">
      <c r="I490" s="114"/>
    </row>
    <row r="491" spans="9:9" ht="15.75" customHeight="1">
      <c r="I491" s="114"/>
    </row>
    <row r="492" spans="9:9" ht="15.75" customHeight="1">
      <c r="I492" s="114"/>
    </row>
    <row r="493" spans="9:9" ht="15.75" customHeight="1">
      <c r="I493" s="114"/>
    </row>
    <row r="494" spans="9:9" ht="15.75" customHeight="1">
      <c r="I494" s="114"/>
    </row>
    <row r="495" spans="9:9" ht="15.75" customHeight="1">
      <c r="I495" s="114"/>
    </row>
    <row r="496" spans="9:9" ht="15.75" customHeight="1">
      <c r="I496" s="114"/>
    </row>
    <row r="497" spans="9:9" ht="15.75" customHeight="1">
      <c r="I497" s="114"/>
    </row>
    <row r="498" spans="9:9" ht="15.75" customHeight="1">
      <c r="I498" s="114"/>
    </row>
    <row r="499" spans="9:9" ht="15.75" customHeight="1">
      <c r="I499" s="114"/>
    </row>
    <row r="500" spans="9:9" ht="15.75" customHeight="1">
      <c r="I500" s="114"/>
    </row>
    <row r="501" spans="9:9" ht="15.75" customHeight="1">
      <c r="I501" s="114"/>
    </row>
    <row r="502" spans="9:9" ht="15.75" customHeight="1">
      <c r="I502" s="114"/>
    </row>
    <row r="503" spans="9:9" ht="15.75" customHeight="1">
      <c r="I503" s="114"/>
    </row>
    <row r="504" spans="9:9" ht="15.75" customHeight="1">
      <c r="I504" s="114"/>
    </row>
    <row r="505" spans="9:9" ht="15.75" customHeight="1">
      <c r="I505" s="114"/>
    </row>
    <row r="506" spans="9:9" ht="15.75" customHeight="1">
      <c r="I506" s="114"/>
    </row>
    <row r="507" spans="9:9" ht="15.75" customHeight="1">
      <c r="I507" s="114"/>
    </row>
    <row r="508" spans="9:9" ht="15.75" customHeight="1">
      <c r="I508" s="114"/>
    </row>
    <row r="509" spans="9:9" ht="15.75" customHeight="1">
      <c r="I509" s="114"/>
    </row>
    <row r="510" spans="9:9" ht="15.75" customHeight="1">
      <c r="I510" s="114"/>
    </row>
    <row r="511" spans="9:9" ht="15.75" customHeight="1">
      <c r="I511" s="114"/>
    </row>
    <row r="512" spans="9:9" ht="15.75" customHeight="1">
      <c r="I512" s="114"/>
    </row>
    <row r="513" spans="9:9" ht="15.75" customHeight="1">
      <c r="I513" s="114"/>
    </row>
    <row r="514" spans="9:9" ht="15.75" customHeight="1">
      <c r="I514" s="114"/>
    </row>
    <row r="515" spans="9:9" ht="15.75" customHeight="1">
      <c r="I515" s="114"/>
    </row>
    <row r="516" spans="9:9" ht="15.75" customHeight="1">
      <c r="I516" s="114"/>
    </row>
    <row r="517" spans="9:9" ht="15.75" customHeight="1">
      <c r="I517" s="114"/>
    </row>
    <row r="518" spans="9:9" ht="15.75" customHeight="1">
      <c r="I518" s="114"/>
    </row>
    <row r="519" spans="9:9" ht="15.75" customHeight="1">
      <c r="I519" s="114"/>
    </row>
    <row r="520" spans="9:9" ht="15.75" customHeight="1">
      <c r="I520" s="114"/>
    </row>
    <row r="521" spans="9:9" ht="15.75" customHeight="1">
      <c r="I521" s="114"/>
    </row>
    <row r="522" spans="9:9" ht="15.75" customHeight="1">
      <c r="I522" s="114"/>
    </row>
    <row r="523" spans="9:9" ht="15.75" customHeight="1">
      <c r="I523" s="114"/>
    </row>
    <row r="524" spans="9:9" ht="15.75" customHeight="1">
      <c r="I524" s="114"/>
    </row>
    <row r="525" spans="9:9" ht="15.75" customHeight="1">
      <c r="I525" s="114"/>
    </row>
    <row r="526" spans="9:9" ht="15.75" customHeight="1">
      <c r="I526" s="114"/>
    </row>
    <row r="527" spans="9:9" ht="15.75" customHeight="1">
      <c r="I527" s="114"/>
    </row>
    <row r="528" spans="9:9" ht="15.75" customHeight="1">
      <c r="I528" s="114"/>
    </row>
    <row r="529" spans="9:9" ht="15.75" customHeight="1">
      <c r="I529" s="114"/>
    </row>
    <row r="530" spans="9:9" ht="15.75" customHeight="1">
      <c r="I530" s="114"/>
    </row>
    <row r="531" spans="9:9" ht="15.75" customHeight="1">
      <c r="I531" s="114"/>
    </row>
    <row r="532" spans="9:9" ht="15.75" customHeight="1">
      <c r="I532" s="114"/>
    </row>
    <row r="533" spans="9:9" ht="15.75" customHeight="1">
      <c r="I533" s="114"/>
    </row>
    <row r="534" spans="9:9" ht="15.75" customHeight="1">
      <c r="I534" s="114"/>
    </row>
    <row r="535" spans="9:9" ht="15.75" customHeight="1">
      <c r="I535" s="114"/>
    </row>
    <row r="536" spans="9:9" ht="15.75" customHeight="1">
      <c r="I536" s="114"/>
    </row>
    <row r="537" spans="9:9" ht="15.75" customHeight="1">
      <c r="I537" s="114"/>
    </row>
    <row r="538" spans="9:9" ht="15.75" customHeight="1">
      <c r="I538" s="114"/>
    </row>
    <row r="539" spans="9:9" ht="15.75" customHeight="1">
      <c r="I539" s="114"/>
    </row>
    <row r="540" spans="9:9" ht="15.75" customHeight="1">
      <c r="I540" s="114"/>
    </row>
    <row r="541" spans="9:9" ht="15.75" customHeight="1">
      <c r="I541" s="114"/>
    </row>
    <row r="542" spans="9:9" ht="15.75" customHeight="1">
      <c r="I542" s="114"/>
    </row>
    <row r="543" spans="9:9" ht="15.75" customHeight="1">
      <c r="I543" s="114"/>
    </row>
    <row r="544" spans="9:9" ht="15.75" customHeight="1">
      <c r="I544" s="114"/>
    </row>
    <row r="545" spans="9:9" ht="15.75" customHeight="1">
      <c r="I545" s="114"/>
    </row>
    <row r="546" spans="9:9" ht="15.75" customHeight="1">
      <c r="I546" s="114"/>
    </row>
    <row r="547" spans="9:9" ht="15.75" customHeight="1">
      <c r="I547" s="114"/>
    </row>
    <row r="548" spans="9:9" ht="15.75" customHeight="1">
      <c r="I548" s="114"/>
    </row>
    <row r="549" spans="9:9" ht="15.75" customHeight="1">
      <c r="I549" s="114"/>
    </row>
    <row r="550" spans="9:9" ht="15.75" customHeight="1">
      <c r="I550" s="114"/>
    </row>
    <row r="551" spans="9:9" ht="15.75" customHeight="1">
      <c r="I551" s="114"/>
    </row>
    <row r="552" spans="9:9" ht="15.75" customHeight="1">
      <c r="I552" s="114"/>
    </row>
    <row r="553" spans="9:9" ht="15.75" customHeight="1">
      <c r="I553" s="114"/>
    </row>
    <row r="554" spans="9:9" ht="15.75" customHeight="1">
      <c r="I554" s="114"/>
    </row>
    <row r="555" spans="9:9" ht="15.75" customHeight="1">
      <c r="I555" s="114"/>
    </row>
    <row r="556" spans="9:9" ht="15.75" customHeight="1">
      <c r="I556" s="114"/>
    </row>
    <row r="557" spans="9:9" ht="15.75" customHeight="1">
      <c r="I557" s="114"/>
    </row>
    <row r="558" spans="9:9" ht="15.75" customHeight="1">
      <c r="I558" s="114"/>
    </row>
    <row r="559" spans="9:9" ht="15.75" customHeight="1">
      <c r="I559" s="114"/>
    </row>
    <row r="560" spans="9:9" ht="15.75" customHeight="1">
      <c r="I560" s="114"/>
    </row>
    <row r="561" spans="9:9" ht="15.75" customHeight="1">
      <c r="I561" s="114"/>
    </row>
    <row r="562" spans="9:9" ht="15.75" customHeight="1">
      <c r="I562" s="114"/>
    </row>
    <row r="563" spans="9:9" ht="15.75" customHeight="1">
      <c r="I563" s="114"/>
    </row>
    <row r="564" spans="9:9" ht="15.75" customHeight="1">
      <c r="I564" s="114"/>
    </row>
    <row r="565" spans="9:9" ht="15.75" customHeight="1">
      <c r="I565" s="114"/>
    </row>
    <row r="566" spans="9:9" ht="15.75" customHeight="1">
      <c r="I566" s="114"/>
    </row>
    <row r="567" spans="9:9" ht="15.75" customHeight="1">
      <c r="I567" s="114"/>
    </row>
    <row r="568" spans="9:9" ht="15.75" customHeight="1">
      <c r="I568" s="114"/>
    </row>
    <row r="569" spans="9:9" ht="15.75" customHeight="1">
      <c r="I569" s="114"/>
    </row>
    <row r="570" spans="9:9" ht="15.75" customHeight="1">
      <c r="I570" s="114"/>
    </row>
    <row r="571" spans="9:9" ht="15.75" customHeight="1">
      <c r="I571" s="114"/>
    </row>
    <row r="572" spans="9:9" ht="15.75" customHeight="1">
      <c r="I572" s="114"/>
    </row>
    <row r="573" spans="9:9" ht="15.75" customHeight="1">
      <c r="I573" s="114"/>
    </row>
    <row r="574" spans="9:9" ht="15.75" customHeight="1">
      <c r="I574" s="114"/>
    </row>
    <row r="575" spans="9:9" ht="15.75" customHeight="1">
      <c r="I575" s="114"/>
    </row>
    <row r="576" spans="9:9" ht="15.75" customHeight="1">
      <c r="I576" s="114"/>
    </row>
    <row r="577" spans="9:9" ht="15.75" customHeight="1">
      <c r="I577" s="114"/>
    </row>
    <row r="578" spans="9:9" ht="15.75" customHeight="1">
      <c r="I578" s="114"/>
    </row>
    <row r="579" spans="9:9" ht="15.75" customHeight="1">
      <c r="I579" s="114"/>
    </row>
    <row r="580" spans="9:9" ht="15.75" customHeight="1">
      <c r="I580" s="114"/>
    </row>
    <row r="581" spans="9:9" ht="15.75" customHeight="1">
      <c r="I581" s="114"/>
    </row>
    <row r="582" spans="9:9" ht="15.75" customHeight="1">
      <c r="I582" s="114"/>
    </row>
    <row r="583" spans="9:9" ht="15.75" customHeight="1">
      <c r="I583" s="114"/>
    </row>
    <row r="584" spans="9:9" ht="15.75" customHeight="1">
      <c r="I584" s="114"/>
    </row>
    <row r="585" spans="9:9" ht="15.75" customHeight="1">
      <c r="I585" s="114"/>
    </row>
    <row r="586" spans="9:9" ht="15.75" customHeight="1">
      <c r="I586" s="114"/>
    </row>
    <row r="587" spans="9:9" ht="15.75" customHeight="1">
      <c r="I587" s="114"/>
    </row>
    <row r="588" spans="9:9" ht="15.75" customHeight="1">
      <c r="I588" s="114"/>
    </row>
    <row r="589" spans="9:9" ht="15.75" customHeight="1">
      <c r="I589" s="114"/>
    </row>
    <row r="590" spans="9:9" ht="15.75" customHeight="1">
      <c r="I590" s="114"/>
    </row>
    <row r="591" spans="9:9" ht="15.75" customHeight="1">
      <c r="I591" s="114"/>
    </row>
    <row r="592" spans="9:9" ht="15.75" customHeight="1">
      <c r="I592" s="114"/>
    </row>
    <row r="593" spans="9:9" ht="15.75" customHeight="1">
      <c r="I593" s="114"/>
    </row>
    <row r="594" spans="9:9" ht="15.75" customHeight="1">
      <c r="I594" s="114"/>
    </row>
    <row r="595" spans="9:9" ht="15.75" customHeight="1">
      <c r="I595" s="114"/>
    </row>
    <row r="596" spans="9:9" ht="15.75" customHeight="1">
      <c r="I596" s="114"/>
    </row>
    <row r="597" spans="9:9" ht="15.75" customHeight="1">
      <c r="I597" s="114"/>
    </row>
    <row r="598" spans="9:9" ht="15.75" customHeight="1">
      <c r="I598" s="114"/>
    </row>
    <row r="599" spans="9:9" ht="15.75" customHeight="1">
      <c r="I599" s="114"/>
    </row>
    <row r="600" spans="9:9" ht="15.75" customHeight="1">
      <c r="I600" s="114"/>
    </row>
    <row r="601" spans="9:9" ht="15.75" customHeight="1">
      <c r="I601" s="114"/>
    </row>
    <row r="602" spans="9:9" ht="15.75" customHeight="1">
      <c r="I602" s="114"/>
    </row>
    <row r="603" spans="9:9" ht="15.75" customHeight="1">
      <c r="I603" s="114"/>
    </row>
    <row r="604" spans="9:9" ht="15.75" customHeight="1">
      <c r="I604" s="114"/>
    </row>
    <row r="605" spans="9:9" ht="15.75" customHeight="1">
      <c r="I605" s="114"/>
    </row>
    <row r="606" spans="9:9" ht="15.75" customHeight="1">
      <c r="I606" s="114"/>
    </row>
    <row r="607" spans="9:9" ht="15.75" customHeight="1">
      <c r="I607" s="114"/>
    </row>
    <row r="608" spans="9:9" ht="15.75" customHeight="1">
      <c r="I608" s="114"/>
    </row>
    <row r="609" spans="9:9" ht="15.75" customHeight="1">
      <c r="I609" s="114"/>
    </row>
    <row r="610" spans="9:9" ht="15.75" customHeight="1">
      <c r="I610" s="114"/>
    </row>
    <row r="611" spans="9:9" ht="15.75" customHeight="1">
      <c r="I611" s="114"/>
    </row>
    <row r="612" spans="9:9" ht="15.75" customHeight="1">
      <c r="I612" s="114"/>
    </row>
    <row r="613" spans="9:9" ht="15.75" customHeight="1">
      <c r="I613" s="114"/>
    </row>
    <row r="614" spans="9:9" ht="15.75" customHeight="1">
      <c r="I614" s="114"/>
    </row>
    <row r="615" spans="9:9" ht="15.75" customHeight="1">
      <c r="I615" s="114"/>
    </row>
    <row r="616" spans="9:9" ht="15.75" customHeight="1">
      <c r="I616" s="114"/>
    </row>
    <row r="617" spans="9:9" ht="15.75" customHeight="1">
      <c r="I617" s="114"/>
    </row>
    <row r="618" spans="9:9" ht="15.75" customHeight="1">
      <c r="I618" s="114"/>
    </row>
    <row r="619" spans="9:9" ht="15.75" customHeight="1">
      <c r="I619" s="114"/>
    </row>
    <row r="620" spans="9:9" ht="15.75" customHeight="1">
      <c r="I620" s="114"/>
    </row>
    <row r="621" spans="9:9" ht="15.75" customHeight="1">
      <c r="I621" s="114"/>
    </row>
    <row r="622" spans="9:9" ht="15.75" customHeight="1">
      <c r="I622" s="114"/>
    </row>
    <row r="623" spans="9:9" ht="15.75" customHeight="1">
      <c r="I623" s="114"/>
    </row>
    <row r="624" spans="9:9" ht="15.75" customHeight="1">
      <c r="I624" s="114"/>
    </row>
    <row r="625" spans="9:9" ht="15.75" customHeight="1">
      <c r="I625" s="114"/>
    </row>
    <row r="626" spans="9:9" ht="15.75" customHeight="1">
      <c r="I626" s="114"/>
    </row>
    <row r="627" spans="9:9" ht="15.75" customHeight="1">
      <c r="I627" s="114"/>
    </row>
    <row r="628" spans="9:9" ht="15.75" customHeight="1">
      <c r="I628" s="114"/>
    </row>
    <row r="629" spans="9:9" ht="15.75" customHeight="1">
      <c r="I629" s="114"/>
    </row>
    <row r="630" spans="9:9" ht="15.75" customHeight="1">
      <c r="I630" s="114"/>
    </row>
    <row r="631" spans="9:9" ht="15.75" customHeight="1">
      <c r="I631" s="114"/>
    </row>
    <row r="632" spans="9:9" ht="15.75" customHeight="1">
      <c r="I632" s="114"/>
    </row>
    <row r="633" spans="9:9" ht="15.75" customHeight="1">
      <c r="I633" s="114"/>
    </row>
    <row r="634" spans="9:9" ht="15.75" customHeight="1">
      <c r="I634" s="114"/>
    </row>
    <row r="635" spans="9:9" ht="15.75" customHeight="1">
      <c r="I635" s="114"/>
    </row>
    <row r="636" spans="9:9" ht="15.75" customHeight="1">
      <c r="I636" s="114"/>
    </row>
    <row r="637" spans="9:9" ht="15.75" customHeight="1">
      <c r="I637" s="114"/>
    </row>
    <row r="638" spans="9:9" ht="15.75" customHeight="1">
      <c r="I638" s="114"/>
    </row>
    <row r="639" spans="9:9" ht="15.75" customHeight="1">
      <c r="I639" s="114"/>
    </row>
    <row r="640" spans="9:9" ht="15.75" customHeight="1">
      <c r="I640" s="114"/>
    </row>
    <row r="641" spans="9:9" ht="15.75" customHeight="1">
      <c r="I641" s="114"/>
    </row>
    <row r="642" spans="9:9" ht="15.75" customHeight="1">
      <c r="I642" s="114"/>
    </row>
    <row r="643" spans="9:9" ht="15.75" customHeight="1">
      <c r="I643" s="114"/>
    </row>
    <row r="644" spans="9:9" ht="15.75" customHeight="1">
      <c r="I644" s="114"/>
    </row>
    <row r="645" spans="9:9" ht="15.75" customHeight="1">
      <c r="I645" s="114"/>
    </row>
    <row r="646" spans="9:9" ht="15.75" customHeight="1">
      <c r="I646" s="114"/>
    </row>
    <row r="647" spans="9:9" ht="15.75" customHeight="1">
      <c r="I647" s="114"/>
    </row>
    <row r="648" spans="9:9" ht="15.75" customHeight="1">
      <c r="I648" s="114"/>
    </row>
    <row r="649" spans="9:9" ht="15.75" customHeight="1">
      <c r="I649" s="114"/>
    </row>
    <row r="650" spans="9:9" ht="15.75" customHeight="1">
      <c r="I650" s="114"/>
    </row>
    <row r="651" spans="9:9" ht="15.75" customHeight="1">
      <c r="I651" s="114"/>
    </row>
    <row r="652" spans="9:9" ht="15.75" customHeight="1">
      <c r="I652" s="114"/>
    </row>
    <row r="653" spans="9:9" ht="15.75" customHeight="1">
      <c r="I653" s="114"/>
    </row>
    <row r="654" spans="9:9" ht="15.75" customHeight="1">
      <c r="I654" s="114"/>
    </row>
    <row r="655" spans="9:9" ht="15.75" customHeight="1">
      <c r="I655" s="114"/>
    </row>
    <row r="656" spans="9:9" ht="15.75" customHeight="1">
      <c r="I656" s="114"/>
    </row>
    <row r="657" spans="9:9" ht="15.75" customHeight="1">
      <c r="I657" s="114"/>
    </row>
    <row r="658" spans="9:9" ht="15.75" customHeight="1">
      <c r="I658" s="114"/>
    </row>
    <row r="659" spans="9:9" ht="15.75" customHeight="1">
      <c r="I659" s="114"/>
    </row>
    <row r="660" spans="9:9" ht="15.75" customHeight="1">
      <c r="I660" s="114"/>
    </row>
    <row r="661" spans="9:9" ht="15.75" customHeight="1">
      <c r="I661" s="114"/>
    </row>
    <row r="662" spans="9:9" ht="15.75" customHeight="1">
      <c r="I662" s="114"/>
    </row>
    <row r="663" spans="9:9" ht="15.75" customHeight="1">
      <c r="I663" s="114"/>
    </row>
    <row r="664" spans="9:9" ht="15.75" customHeight="1">
      <c r="I664" s="114"/>
    </row>
    <row r="665" spans="9:9" ht="15.75" customHeight="1">
      <c r="I665" s="114"/>
    </row>
    <row r="666" spans="9:9" ht="15.75" customHeight="1">
      <c r="I666" s="114"/>
    </row>
    <row r="667" spans="9:9" ht="15.75" customHeight="1">
      <c r="I667" s="114"/>
    </row>
    <row r="668" spans="9:9" ht="15.75" customHeight="1">
      <c r="I668" s="114"/>
    </row>
    <row r="669" spans="9:9" ht="15.75" customHeight="1">
      <c r="I669" s="114"/>
    </row>
    <row r="670" spans="9:9" ht="15.75" customHeight="1">
      <c r="I670" s="114"/>
    </row>
    <row r="671" spans="9:9" ht="15.75" customHeight="1">
      <c r="I671" s="114"/>
    </row>
    <row r="672" spans="9:9" ht="15.75" customHeight="1">
      <c r="I672" s="114"/>
    </row>
    <row r="673" spans="9:9" ht="15.75" customHeight="1">
      <c r="I673" s="114"/>
    </row>
    <row r="674" spans="9:9" ht="15.75" customHeight="1">
      <c r="I674" s="114"/>
    </row>
    <row r="675" spans="9:9" ht="15.75" customHeight="1">
      <c r="I675" s="114"/>
    </row>
    <row r="676" spans="9:9" ht="15.75" customHeight="1">
      <c r="I676" s="114"/>
    </row>
    <row r="677" spans="9:9" ht="15.75" customHeight="1">
      <c r="I677" s="114"/>
    </row>
    <row r="678" spans="9:9" ht="15.75" customHeight="1">
      <c r="I678" s="114"/>
    </row>
    <row r="679" spans="9:9" ht="15.75" customHeight="1">
      <c r="I679" s="114"/>
    </row>
    <row r="680" spans="9:9" ht="15.75" customHeight="1">
      <c r="I680" s="114"/>
    </row>
    <row r="681" spans="9:9" ht="15.75" customHeight="1">
      <c r="I681" s="114"/>
    </row>
    <row r="682" spans="9:9" ht="15.75" customHeight="1">
      <c r="I682" s="114"/>
    </row>
    <row r="683" spans="9:9" ht="15.75" customHeight="1">
      <c r="I683" s="114"/>
    </row>
    <row r="684" spans="9:9" ht="15.75" customHeight="1">
      <c r="I684" s="114"/>
    </row>
    <row r="685" spans="9:9" ht="15.75" customHeight="1">
      <c r="I685" s="114"/>
    </row>
    <row r="686" spans="9:9" ht="15.75" customHeight="1">
      <c r="I686" s="114"/>
    </row>
    <row r="687" spans="9:9" ht="15.75" customHeight="1">
      <c r="I687" s="114"/>
    </row>
    <row r="688" spans="9:9" ht="15.75" customHeight="1">
      <c r="I688" s="114"/>
    </row>
    <row r="689" spans="9:9" ht="15.75" customHeight="1">
      <c r="I689" s="114"/>
    </row>
    <row r="690" spans="9:9" ht="15.75" customHeight="1">
      <c r="I690" s="114"/>
    </row>
    <row r="691" spans="9:9" ht="15.75" customHeight="1">
      <c r="I691" s="114"/>
    </row>
    <row r="692" spans="9:9" ht="15.75" customHeight="1">
      <c r="I692" s="114"/>
    </row>
    <row r="693" spans="9:9" ht="15.75" customHeight="1">
      <c r="I693" s="114"/>
    </row>
    <row r="694" spans="9:9" ht="15.75" customHeight="1">
      <c r="I694" s="114"/>
    </row>
    <row r="695" spans="9:9" ht="15.75" customHeight="1">
      <c r="I695" s="114"/>
    </row>
    <row r="696" spans="9:9" ht="15.75" customHeight="1">
      <c r="I696" s="114"/>
    </row>
    <row r="697" spans="9:9" ht="15.75" customHeight="1">
      <c r="I697" s="114"/>
    </row>
    <row r="698" spans="9:9" ht="15.75" customHeight="1">
      <c r="I698" s="114"/>
    </row>
    <row r="699" spans="9:9" ht="15.75" customHeight="1">
      <c r="I699" s="114"/>
    </row>
    <row r="700" spans="9:9" ht="15.75" customHeight="1">
      <c r="I700" s="114"/>
    </row>
    <row r="701" spans="9:9" ht="15.75" customHeight="1">
      <c r="I701" s="114"/>
    </row>
    <row r="702" spans="9:9" ht="15.75" customHeight="1">
      <c r="I702" s="114"/>
    </row>
    <row r="703" spans="9:9" ht="15.75" customHeight="1">
      <c r="I703" s="114"/>
    </row>
    <row r="704" spans="9:9" ht="15.75" customHeight="1">
      <c r="I704" s="114"/>
    </row>
    <row r="705" spans="9:9" ht="15.75" customHeight="1">
      <c r="I705" s="114"/>
    </row>
    <row r="706" spans="9:9" ht="15.75" customHeight="1">
      <c r="I706" s="114"/>
    </row>
    <row r="707" spans="9:9" ht="15.75" customHeight="1">
      <c r="I707" s="114"/>
    </row>
    <row r="708" spans="9:9" ht="15.75" customHeight="1">
      <c r="I708" s="114"/>
    </row>
    <row r="709" spans="9:9" ht="15.75" customHeight="1">
      <c r="I709" s="114"/>
    </row>
    <row r="710" spans="9:9" ht="15.75" customHeight="1">
      <c r="I710" s="114"/>
    </row>
    <row r="711" spans="9:9" ht="15.75" customHeight="1">
      <c r="I711" s="114"/>
    </row>
    <row r="712" spans="9:9" ht="15.75" customHeight="1">
      <c r="I712" s="114"/>
    </row>
    <row r="713" spans="9:9" ht="15.75" customHeight="1">
      <c r="I713" s="114"/>
    </row>
    <row r="714" spans="9:9" ht="15.75" customHeight="1">
      <c r="I714" s="114"/>
    </row>
    <row r="715" spans="9:9" ht="15.75" customHeight="1">
      <c r="I715" s="114"/>
    </row>
    <row r="716" spans="9:9" ht="15.75" customHeight="1">
      <c r="I716" s="114"/>
    </row>
    <row r="717" spans="9:9" ht="15.75" customHeight="1">
      <c r="I717" s="114"/>
    </row>
    <row r="718" spans="9:9" ht="15.75" customHeight="1">
      <c r="I718" s="114"/>
    </row>
    <row r="719" spans="9:9" ht="15.75" customHeight="1">
      <c r="I719" s="114"/>
    </row>
    <row r="720" spans="9:9" ht="15.75" customHeight="1">
      <c r="I720" s="114"/>
    </row>
    <row r="721" spans="9:9" ht="15.75" customHeight="1">
      <c r="I721" s="114"/>
    </row>
    <row r="722" spans="9:9" ht="15.75" customHeight="1">
      <c r="I722" s="114"/>
    </row>
    <row r="723" spans="9:9" ht="15.75" customHeight="1">
      <c r="I723" s="114"/>
    </row>
    <row r="724" spans="9:9" ht="15.75" customHeight="1">
      <c r="I724" s="114"/>
    </row>
    <row r="725" spans="9:9" ht="15.75" customHeight="1">
      <c r="I725" s="114"/>
    </row>
    <row r="726" spans="9:9" ht="15.75" customHeight="1">
      <c r="I726" s="114"/>
    </row>
    <row r="727" spans="9:9" ht="15.75" customHeight="1">
      <c r="I727" s="114"/>
    </row>
    <row r="728" spans="9:9" ht="15.75" customHeight="1">
      <c r="I728" s="114"/>
    </row>
    <row r="729" spans="9:9" ht="15.75" customHeight="1">
      <c r="I729" s="114"/>
    </row>
    <row r="730" spans="9:9" ht="15.75" customHeight="1">
      <c r="I730" s="114"/>
    </row>
    <row r="731" spans="9:9" ht="15.75" customHeight="1">
      <c r="I731" s="114"/>
    </row>
    <row r="732" spans="9:9" ht="15.75" customHeight="1">
      <c r="I732" s="114"/>
    </row>
    <row r="733" spans="9:9" ht="15.75" customHeight="1">
      <c r="I733" s="114"/>
    </row>
    <row r="734" spans="9:9" ht="15.75" customHeight="1">
      <c r="I734" s="114"/>
    </row>
    <row r="735" spans="9:9" ht="15.75" customHeight="1">
      <c r="I735" s="114"/>
    </row>
    <row r="736" spans="9:9" ht="15.75" customHeight="1">
      <c r="I736" s="114"/>
    </row>
    <row r="737" spans="9:9" ht="15.75" customHeight="1">
      <c r="I737" s="114"/>
    </row>
    <row r="738" spans="9:9" ht="15.75" customHeight="1">
      <c r="I738" s="114"/>
    </row>
    <row r="739" spans="9:9" ht="15.75" customHeight="1">
      <c r="I739" s="114"/>
    </row>
    <row r="740" spans="9:9" ht="15.75" customHeight="1">
      <c r="I740" s="114"/>
    </row>
    <row r="741" spans="9:9" ht="15.75" customHeight="1">
      <c r="I741" s="114"/>
    </row>
    <row r="742" spans="9:9" ht="15.75" customHeight="1">
      <c r="I742" s="114"/>
    </row>
    <row r="743" spans="9:9" ht="15.75" customHeight="1">
      <c r="I743" s="114"/>
    </row>
    <row r="744" spans="9:9" ht="15.75" customHeight="1">
      <c r="I744" s="114"/>
    </row>
    <row r="745" spans="9:9" ht="15.75" customHeight="1">
      <c r="I745" s="114"/>
    </row>
    <row r="746" spans="9:9" ht="15.75" customHeight="1">
      <c r="I746" s="114"/>
    </row>
    <row r="747" spans="9:9" ht="15.75" customHeight="1">
      <c r="I747" s="114"/>
    </row>
    <row r="748" spans="9:9" ht="15.75" customHeight="1">
      <c r="I748" s="114"/>
    </row>
    <row r="749" spans="9:9" ht="15.75" customHeight="1">
      <c r="I749" s="114"/>
    </row>
    <row r="750" spans="9:9" ht="15.75" customHeight="1">
      <c r="I750" s="114"/>
    </row>
    <row r="751" spans="9:9" ht="15.75" customHeight="1">
      <c r="I751" s="114"/>
    </row>
    <row r="752" spans="9:9" ht="15.75" customHeight="1">
      <c r="I752" s="114"/>
    </row>
    <row r="753" spans="9:9" ht="15.75" customHeight="1">
      <c r="I753" s="114"/>
    </row>
    <row r="754" spans="9:9" ht="15.75" customHeight="1">
      <c r="I754" s="114"/>
    </row>
    <row r="755" spans="9:9" ht="15.75" customHeight="1">
      <c r="I755" s="114"/>
    </row>
    <row r="756" spans="9:9" ht="15.75" customHeight="1">
      <c r="I756" s="114"/>
    </row>
    <row r="757" spans="9:9" ht="15.75" customHeight="1">
      <c r="I757" s="114"/>
    </row>
    <row r="758" spans="9:9" ht="15.75" customHeight="1">
      <c r="I758" s="114"/>
    </row>
    <row r="759" spans="9:9" ht="15.75" customHeight="1">
      <c r="I759" s="114"/>
    </row>
    <row r="760" spans="9:9" ht="15.75" customHeight="1">
      <c r="I760" s="114"/>
    </row>
    <row r="761" spans="9:9" ht="15.75" customHeight="1">
      <c r="I761" s="114"/>
    </row>
    <row r="762" spans="9:9" ht="15.75" customHeight="1">
      <c r="I762" s="114"/>
    </row>
    <row r="763" spans="9:9" ht="15.75" customHeight="1">
      <c r="I763" s="114"/>
    </row>
    <row r="764" spans="9:9" ht="15.75" customHeight="1">
      <c r="I764" s="114"/>
    </row>
    <row r="765" spans="9:9" ht="15.75" customHeight="1">
      <c r="I765" s="114"/>
    </row>
    <row r="766" spans="9:9" ht="15.75" customHeight="1">
      <c r="I766" s="114"/>
    </row>
    <row r="767" spans="9:9" ht="15.75" customHeight="1">
      <c r="I767" s="114"/>
    </row>
    <row r="768" spans="9:9" ht="15.75" customHeight="1">
      <c r="I768" s="114"/>
    </row>
    <row r="769" spans="9:9" ht="15.75" customHeight="1">
      <c r="I769" s="114"/>
    </row>
    <row r="770" spans="9:9" ht="15.75" customHeight="1">
      <c r="I770" s="114"/>
    </row>
    <row r="771" spans="9:9" ht="15.75" customHeight="1">
      <c r="I771" s="114"/>
    </row>
    <row r="772" spans="9:9" ht="15.75" customHeight="1">
      <c r="I772" s="114"/>
    </row>
    <row r="773" spans="9:9" ht="15.75" customHeight="1">
      <c r="I773" s="114"/>
    </row>
    <row r="774" spans="9:9" ht="15.75" customHeight="1">
      <c r="I774" s="114"/>
    </row>
    <row r="775" spans="9:9" ht="15.75" customHeight="1">
      <c r="I775" s="114"/>
    </row>
    <row r="776" spans="9:9" ht="15.75" customHeight="1">
      <c r="I776" s="114"/>
    </row>
    <row r="777" spans="9:9" ht="15.75" customHeight="1">
      <c r="I777" s="114"/>
    </row>
    <row r="778" spans="9:9" ht="15.75" customHeight="1">
      <c r="I778" s="114"/>
    </row>
    <row r="779" spans="9:9" ht="15.75" customHeight="1">
      <c r="I779" s="114"/>
    </row>
    <row r="780" spans="9:9" ht="15.75" customHeight="1">
      <c r="I780" s="114"/>
    </row>
    <row r="781" spans="9:9" ht="15.75" customHeight="1">
      <c r="I781" s="114"/>
    </row>
    <row r="782" spans="9:9" ht="15.75" customHeight="1">
      <c r="I782" s="114"/>
    </row>
    <row r="783" spans="9:9" ht="15.75" customHeight="1">
      <c r="I783" s="114"/>
    </row>
    <row r="784" spans="9:9" ht="15.75" customHeight="1">
      <c r="I784" s="114"/>
    </row>
    <row r="785" spans="9:9" ht="15.75" customHeight="1">
      <c r="I785" s="114"/>
    </row>
    <row r="786" spans="9:9" ht="15.75" customHeight="1">
      <c r="I786" s="114"/>
    </row>
    <row r="787" spans="9:9" ht="15.75" customHeight="1">
      <c r="I787" s="114"/>
    </row>
    <row r="788" spans="9:9" ht="15.75" customHeight="1">
      <c r="I788" s="114"/>
    </row>
    <row r="789" spans="9:9" ht="15.75" customHeight="1">
      <c r="I789" s="114"/>
    </row>
    <row r="790" spans="9:9" ht="15.75" customHeight="1">
      <c r="I790" s="114"/>
    </row>
    <row r="791" spans="9:9" ht="15.75" customHeight="1">
      <c r="I791" s="114"/>
    </row>
    <row r="792" spans="9:9" ht="15.75" customHeight="1">
      <c r="I792" s="114"/>
    </row>
    <row r="793" spans="9:9" ht="15.75" customHeight="1">
      <c r="I793" s="114"/>
    </row>
    <row r="794" spans="9:9" ht="15.75" customHeight="1">
      <c r="I794" s="114"/>
    </row>
    <row r="795" spans="9:9" ht="15.75" customHeight="1">
      <c r="I795" s="114"/>
    </row>
    <row r="796" spans="9:9" ht="15.75" customHeight="1">
      <c r="I796" s="114"/>
    </row>
    <row r="797" spans="9:9" ht="15.75" customHeight="1">
      <c r="I797" s="114"/>
    </row>
    <row r="798" spans="9:9" ht="15.75" customHeight="1">
      <c r="I798" s="114"/>
    </row>
    <row r="799" spans="9:9" ht="15.75" customHeight="1">
      <c r="I799" s="114"/>
    </row>
    <row r="800" spans="9:9" ht="15.75" customHeight="1">
      <c r="I800" s="114"/>
    </row>
    <row r="801" spans="9:9" ht="15.75" customHeight="1">
      <c r="I801" s="114"/>
    </row>
    <row r="802" spans="9:9" ht="15.75" customHeight="1">
      <c r="I802" s="114"/>
    </row>
    <row r="803" spans="9:9" ht="15.75" customHeight="1">
      <c r="I803" s="114"/>
    </row>
    <row r="804" spans="9:9" ht="15.75" customHeight="1">
      <c r="I804" s="114"/>
    </row>
    <row r="805" spans="9:9" ht="15.75" customHeight="1">
      <c r="I805" s="114"/>
    </row>
    <row r="806" spans="9:9" ht="15.75" customHeight="1">
      <c r="I806" s="114"/>
    </row>
    <row r="807" spans="9:9" ht="15.75" customHeight="1">
      <c r="I807" s="114"/>
    </row>
    <row r="808" spans="9:9" ht="15.75" customHeight="1">
      <c r="I808" s="114"/>
    </row>
    <row r="809" spans="9:9" ht="15.75" customHeight="1">
      <c r="I809" s="114"/>
    </row>
    <row r="810" spans="9:9" ht="15.75" customHeight="1">
      <c r="I810" s="114"/>
    </row>
    <row r="811" spans="9:9" ht="15.75" customHeight="1">
      <c r="I811" s="114"/>
    </row>
    <row r="812" spans="9:9" ht="15.75" customHeight="1">
      <c r="I812" s="114"/>
    </row>
    <row r="813" spans="9:9" ht="15.75" customHeight="1">
      <c r="I813" s="114"/>
    </row>
    <row r="814" spans="9:9" ht="15.75" customHeight="1">
      <c r="I814" s="114"/>
    </row>
    <row r="815" spans="9:9" ht="15.75" customHeight="1">
      <c r="I815" s="114"/>
    </row>
    <row r="816" spans="9:9" ht="15.75" customHeight="1">
      <c r="I816" s="114"/>
    </row>
    <row r="817" spans="9:9" ht="15.75" customHeight="1">
      <c r="I817" s="114"/>
    </row>
    <row r="818" spans="9:9" ht="15.75" customHeight="1">
      <c r="I818" s="114"/>
    </row>
    <row r="819" spans="9:9" ht="15.75" customHeight="1">
      <c r="I819" s="114"/>
    </row>
    <row r="820" spans="9:9" ht="15.75" customHeight="1">
      <c r="I820" s="114"/>
    </row>
    <row r="821" spans="9:9" ht="15.75" customHeight="1">
      <c r="I821" s="114"/>
    </row>
    <row r="822" spans="9:9" ht="15.75" customHeight="1">
      <c r="I822" s="114"/>
    </row>
    <row r="823" spans="9:9" ht="15.75" customHeight="1">
      <c r="I823" s="114"/>
    </row>
    <row r="824" spans="9:9" ht="15.75" customHeight="1">
      <c r="I824" s="114"/>
    </row>
    <row r="825" spans="9:9" ht="15.75" customHeight="1">
      <c r="I825" s="114"/>
    </row>
    <row r="826" spans="9:9" ht="15.75" customHeight="1">
      <c r="I826" s="114"/>
    </row>
    <row r="827" spans="9:9" ht="15.75" customHeight="1">
      <c r="I827" s="114"/>
    </row>
    <row r="828" spans="9:9" ht="15.75" customHeight="1">
      <c r="I828" s="114"/>
    </row>
    <row r="829" spans="9:9" ht="15.75" customHeight="1">
      <c r="I829" s="114"/>
    </row>
    <row r="830" spans="9:9" ht="15.75" customHeight="1">
      <c r="I830" s="114"/>
    </row>
    <row r="831" spans="9:9" ht="15.75" customHeight="1">
      <c r="I831" s="114"/>
    </row>
    <row r="832" spans="9:9" ht="15.75" customHeight="1">
      <c r="I832" s="114"/>
    </row>
    <row r="833" spans="9:9" ht="15.75" customHeight="1">
      <c r="I833" s="114"/>
    </row>
    <row r="834" spans="9:9" ht="15.75" customHeight="1">
      <c r="I834" s="114"/>
    </row>
    <row r="835" spans="9:9" ht="15.75" customHeight="1">
      <c r="I835" s="114"/>
    </row>
    <row r="836" spans="9:9" ht="15.75" customHeight="1">
      <c r="I836" s="114"/>
    </row>
    <row r="837" spans="9:9" ht="15.75" customHeight="1">
      <c r="I837" s="114"/>
    </row>
    <row r="838" spans="9:9" ht="15.75" customHeight="1">
      <c r="I838" s="114"/>
    </row>
    <row r="839" spans="9:9" ht="15.75" customHeight="1">
      <c r="I839" s="114"/>
    </row>
    <row r="840" spans="9:9" ht="15.75" customHeight="1">
      <c r="I840" s="114"/>
    </row>
    <row r="841" spans="9:9" ht="15.75" customHeight="1">
      <c r="I841" s="114"/>
    </row>
    <row r="842" spans="9:9" ht="15.75" customHeight="1">
      <c r="I842" s="114"/>
    </row>
    <row r="843" spans="9:9" ht="15.75" customHeight="1">
      <c r="I843" s="114"/>
    </row>
    <row r="844" spans="9:9" ht="15.75" customHeight="1">
      <c r="I844" s="114"/>
    </row>
    <row r="845" spans="9:9" ht="15.75" customHeight="1">
      <c r="I845" s="114"/>
    </row>
    <row r="846" spans="9:9" ht="15.75" customHeight="1">
      <c r="I846" s="114"/>
    </row>
    <row r="847" spans="9:9" ht="15.75" customHeight="1">
      <c r="I847" s="114"/>
    </row>
    <row r="848" spans="9:9" ht="15.75" customHeight="1">
      <c r="I848" s="114"/>
    </row>
    <row r="849" spans="9:9" ht="15.75" customHeight="1">
      <c r="I849" s="114"/>
    </row>
    <row r="850" spans="9:9" ht="15.75" customHeight="1">
      <c r="I850" s="114"/>
    </row>
    <row r="851" spans="9:9" ht="15.75" customHeight="1">
      <c r="I851" s="114"/>
    </row>
    <row r="852" spans="9:9" ht="15.75" customHeight="1">
      <c r="I852" s="114"/>
    </row>
    <row r="853" spans="9:9" ht="15.75" customHeight="1">
      <c r="I853" s="114"/>
    </row>
    <row r="854" spans="9:9" ht="15.75" customHeight="1">
      <c r="I854" s="114"/>
    </row>
    <row r="855" spans="9:9" ht="15.75" customHeight="1">
      <c r="I855" s="114"/>
    </row>
    <row r="856" spans="9:9" ht="15.75" customHeight="1">
      <c r="I856" s="114"/>
    </row>
    <row r="857" spans="9:9" ht="15.75" customHeight="1">
      <c r="I857" s="114"/>
    </row>
    <row r="858" spans="9:9" ht="15.75" customHeight="1">
      <c r="I858" s="114"/>
    </row>
    <row r="859" spans="9:9" ht="15.75" customHeight="1">
      <c r="I859" s="114"/>
    </row>
    <row r="860" spans="9:9" ht="15.75" customHeight="1">
      <c r="I860" s="114"/>
    </row>
    <row r="861" spans="9:9" ht="15.75" customHeight="1">
      <c r="I861" s="114"/>
    </row>
    <row r="862" spans="9:9" ht="15.75" customHeight="1">
      <c r="I862" s="114"/>
    </row>
    <row r="863" spans="9:9" ht="15.75" customHeight="1">
      <c r="I863" s="114"/>
    </row>
    <row r="864" spans="9:9" ht="15.75" customHeight="1">
      <c r="I864" s="114"/>
    </row>
    <row r="865" spans="9:9" ht="15.75" customHeight="1">
      <c r="I865" s="114"/>
    </row>
    <row r="866" spans="9:9" ht="15.75" customHeight="1">
      <c r="I866" s="114"/>
    </row>
    <row r="867" spans="9:9" ht="15.75" customHeight="1">
      <c r="I867" s="114"/>
    </row>
    <row r="868" spans="9:9" ht="15.75" customHeight="1">
      <c r="I868" s="114"/>
    </row>
    <row r="869" spans="9:9" ht="15.75" customHeight="1">
      <c r="I869" s="114"/>
    </row>
    <row r="870" spans="9:9" ht="15.75" customHeight="1">
      <c r="I870" s="114"/>
    </row>
    <row r="871" spans="9:9" ht="15.75" customHeight="1">
      <c r="I871" s="114"/>
    </row>
    <row r="872" spans="9:9" ht="15.75" customHeight="1">
      <c r="I872" s="114"/>
    </row>
    <row r="873" spans="9:9" ht="15.75" customHeight="1">
      <c r="I873" s="114"/>
    </row>
    <row r="874" spans="9:9" ht="15.75" customHeight="1">
      <c r="I874" s="114"/>
    </row>
    <row r="875" spans="9:9" ht="15.75" customHeight="1">
      <c r="I875" s="114"/>
    </row>
    <row r="876" spans="9:9" ht="15.75" customHeight="1">
      <c r="I876" s="114"/>
    </row>
    <row r="877" spans="9:9" ht="15.75" customHeight="1">
      <c r="I877" s="114"/>
    </row>
    <row r="878" spans="9:9" ht="15.75" customHeight="1">
      <c r="I878" s="114"/>
    </row>
    <row r="879" spans="9:9" ht="15.75" customHeight="1">
      <c r="I879" s="114"/>
    </row>
    <row r="880" spans="9:9" ht="15.75" customHeight="1">
      <c r="I880" s="114"/>
    </row>
    <row r="881" spans="9:9" ht="15.75" customHeight="1">
      <c r="I881" s="114"/>
    </row>
    <row r="882" spans="9:9" ht="15.75" customHeight="1">
      <c r="I882" s="114"/>
    </row>
    <row r="883" spans="9:9" ht="15.75" customHeight="1">
      <c r="I883" s="114"/>
    </row>
    <row r="884" spans="9:9" ht="15.75" customHeight="1">
      <c r="I884" s="114"/>
    </row>
    <row r="885" spans="9:9" ht="15.75" customHeight="1">
      <c r="I885" s="114"/>
    </row>
    <row r="886" spans="9:9" ht="15.75" customHeight="1">
      <c r="I886" s="114"/>
    </row>
    <row r="887" spans="9:9" ht="15.75" customHeight="1">
      <c r="I887" s="114"/>
    </row>
    <row r="888" spans="9:9" ht="15.75" customHeight="1">
      <c r="I888" s="114"/>
    </row>
    <row r="889" spans="9:9" ht="15.75" customHeight="1">
      <c r="I889" s="114"/>
    </row>
    <row r="890" spans="9:9" ht="15.75" customHeight="1">
      <c r="I890" s="114"/>
    </row>
    <row r="891" spans="9:9" ht="15.75" customHeight="1">
      <c r="I891" s="114"/>
    </row>
    <row r="892" spans="9:9" ht="15.75" customHeight="1">
      <c r="I892" s="114"/>
    </row>
    <row r="893" spans="9:9" ht="15.75" customHeight="1">
      <c r="I893" s="114"/>
    </row>
    <row r="894" spans="9:9" ht="15.75" customHeight="1">
      <c r="I894" s="114"/>
    </row>
    <row r="895" spans="9:9" ht="15.75" customHeight="1">
      <c r="I895" s="114"/>
    </row>
    <row r="896" spans="9:9" ht="15.75" customHeight="1">
      <c r="I896" s="114"/>
    </row>
    <row r="897" spans="9:9" ht="15.75" customHeight="1">
      <c r="I897" s="114"/>
    </row>
    <row r="898" spans="9:9" ht="15.75" customHeight="1">
      <c r="I898" s="114"/>
    </row>
    <row r="899" spans="9:9" ht="15.75" customHeight="1">
      <c r="I899" s="114"/>
    </row>
    <row r="900" spans="9:9" ht="15.75" customHeight="1">
      <c r="I900" s="114"/>
    </row>
    <row r="901" spans="9:9" ht="15.75" customHeight="1">
      <c r="I901" s="114"/>
    </row>
    <row r="902" spans="9:9" ht="15.75" customHeight="1">
      <c r="I902" s="114"/>
    </row>
    <row r="903" spans="9:9" ht="15.75" customHeight="1">
      <c r="I903" s="114"/>
    </row>
    <row r="904" spans="9:9" ht="15.75" customHeight="1">
      <c r="I904" s="114"/>
    </row>
    <row r="905" spans="9:9" ht="15.75" customHeight="1">
      <c r="I905" s="114"/>
    </row>
    <row r="906" spans="9:9" ht="15.75" customHeight="1">
      <c r="I906" s="114"/>
    </row>
    <row r="907" spans="9:9" ht="15.75" customHeight="1">
      <c r="I907" s="114"/>
    </row>
    <row r="908" spans="9:9" ht="15.75" customHeight="1">
      <c r="I908" s="114"/>
    </row>
    <row r="909" spans="9:9" ht="15.75" customHeight="1">
      <c r="I909" s="114"/>
    </row>
    <row r="910" spans="9:9" ht="15.75" customHeight="1">
      <c r="I910" s="114"/>
    </row>
    <row r="911" spans="9:9" ht="15.75" customHeight="1">
      <c r="I911" s="114"/>
    </row>
    <row r="912" spans="9:9" ht="15.75" customHeight="1">
      <c r="I912" s="114"/>
    </row>
    <row r="913" spans="9:9" ht="15.75" customHeight="1">
      <c r="I913" s="114"/>
    </row>
    <row r="914" spans="9:9" ht="15.75" customHeight="1">
      <c r="I914" s="114"/>
    </row>
    <row r="915" spans="9:9" ht="15.75" customHeight="1">
      <c r="I915" s="114"/>
    </row>
    <row r="916" spans="9:9" ht="15.75" customHeight="1">
      <c r="I916" s="114"/>
    </row>
    <row r="917" spans="9:9" ht="15.75" customHeight="1">
      <c r="I917" s="114"/>
    </row>
    <row r="918" spans="9:9" ht="15.75" customHeight="1">
      <c r="I918" s="114"/>
    </row>
    <row r="919" spans="9:9" ht="15.75" customHeight="1">
      <c r="I919" s="114"/>
    </row>
    <row r="920" spans="9:9" ht="15.75" customHeight="1">
      <c r="I920" s="114"/>
    </row>
    <row r="921" spans="9:9" ht="15.75" customHeight="1">
      <c r="I921" s="114"/>
    </row>
    <row r="922" spans="9:9" ht="15.75" customHeight="1">
      <c r="I922" s="114"/>
    </row>
    <row r="923" spans="9:9" ht="15.75" customHeight="1">
      <c r="I923" s="114"/>
    </row>
    <row r="924" spans="9:9" ht="15.75" customHeight="1">
      <c r="I924" s="114"/>
    </row>
    <row r="925" spans="9:9" ht="15.75" customHeight="1">
      <c r="I925" s="114"/>
    </row>
    <row r="926" spans="9:9" ht="15.75" customHeight="1">
      <c r="I926" s="114"/>
    </row>
    <row r="927" spans="9:9" ht="15.75" customHeight="1">
      <c r="I927" s="114"/>
    </row>
    <row r="928" spans="9:9" ht="15.75" customHeight="1">
      <c r="I928" s="114"/>
    </row>
    <row r="929" spans="9:9" ht="15.75" customHeight="1">
      <c r="I929" s="114"/>
    </row>
    <row r="930" spans="9:9" ht="15.75" customHeight="1">
      <c r="I930" s="114"/>
    </row>
    <row r="931" spans="9:9" ht="15.75" customHeight="1">
      <c r="I931" s="114"/>
    </row>
    <row r="932" spans="9:9" ht="15.75" customHeight="1">
      <c r="I932" s="114"/>
    </row>
    <row r="933" spans="9:9" ht="15.75" customHeight="1">
      <c r="I933" s="114"/>
    </row>
    <row r="934" spans="9:9" ht="15.75" customHeight="1">
      <c r="I934" s="114"/>
    </row>
    <row r="935" spans="9:9" ht="15.75" customHeight="1">
      <c r="I935" s="114"/>
    </row>
    <row r="936" spans="9:9" ht="15.75" customHeight="1">
      <c r="I936" s="114"/>
    </row>
    <row r="937" spans="9:9" ht="15.75" customHeight="1">
      <c r="I937" s="114"/>
    </row>
    <row r="938" spans="9:9" ht="15.75" customHeight="1">
      <c r="I938" s="114"/>
    </row>
    <row r="939" spans="9:9" ht="15.75" customHeight="1">
      <c r="I939" s="114"/>
    </row>
    <row r="940" spans="9:9" ht="15.75" customHeight="1">
      <c r="I940" s="114"/>
    </row>
    <row r="941" spans="9:9" ht="15.75" customHeight="1">
      <c r="I941" s="114"/>
    </row>
    <row r="942" spans="9:9" ht="15.75" customHeight="1">
      <c r="I942" s="114"/>
    </row>
    <row r="943" spans="9:9" ht="15.75" customHeight="1">
      <c r="I943" s="114"/>
    </row>
    <row r="944" spans="9:9" ht="15.75" customHeight="1">
      <c r="I944" s="114"/>
    </row>
    <row r="945" spans="9:9" ht="15.75" customHeight="1">
      <c r="I945" s="114"/>
    </row>
    <row r="946" spans="9:9" ht="15.75" customHeight="1">
      <c r="I946" s="114"/>
    </row>
    <row r="947" spans="9:9" ht="15.75" customHeight="1">
      <c r="I947" s="114"/>
    </row>
    <row r="948" spans="9:9" ht="15.75" customHeight="1">
      <c r="I948" s="114"/>
    </row>
    <row r="949" spans="9:9" ht="15.75" customHeight="1">
      <c r="I949" s="114"/>
    </row>
    <row r="950" spans="9:9" ht="15.75" customHeight="1">
      <c r="I950" s="114"/>
    </row>
    <row r="951" spans="9:9" ht="15.75" customHeight="1">
      <c r="I951" s="114"/>
    </row>
    <row r="952" spans="9:9" ht="15.75" customHeight="1">
      <c r="I952" s="114"/>
    </row>
    <row r="953" spans="9:9" ht="15.75" customHeight="1">
      <c r="I953" s="114"/>
    </row>
    <row r="954" spans="9:9" ht="15.75" customHeight="1">
      <c r="I954" s="114"/>
    </row>
    <row r="955" spans="9:9" ht="15.75" customHeight="1">
      <c r="I955" s="114"/>
    </row>
    <row r="956" spans="9:9" ht="15.75" customHeight="1">
      <c r="I956" s="114"/>
    </row>
    <row r="957" spans="9:9" ht="15.75" customHeight="1">
      <c r="I957" s="114"/>
    </row>
    <row r="958" spans="9:9" ht="15.75" customHeight="1">
      <c r="I958" s="114"/>
    </row>
    <row r="959" spans="9:9" ht="15.75" customHeight="1">
      <c r="I959" s="114"/>
    </row>
    <row r="960" spans="9:9" ht="15.75" customHeight="1">
      <c r="I960" s="114"/>
    </row>
    <row r="961" spans="9:9" ht="15.75" customHeight="1">
      <c r="I961" s="114"/>
    </row>
    <row r="962" spans="9:9" ht="15.75" customHeight="1">
      <c r="I962" s="114"/>
    </row>
    <row r="963" spans="9:9" ht="15.75" customHeight="1">
      <c r="I963" s="114"/>
    </row>
    <row r="964" spans="9:9" ht="15.75" customHeight="1">
      <c r="I964" s="114"/>
    </row>
    <row r="965" spans="9:9" ht="15.75" customHeight="1">
      <c r="I965" s="114"/>
    </row>
    <row r="966" spans="9:9" ht="15.75" customHeight="1">
      <c r="I966" s="114"/>
    </row>
    <row r="967" spans="9:9" ht="15.75" customHeight="1">
      <c r="I967" s="114"/>
    </row>
    <row r="968" spans="9:9" ht="15.75" customHeight="1">
      <c r="I968" s="114"/>
    </row>
    <row r="969" spans="9:9" ht="15.75" customHeight="1">
      <c r="I969" s="114"/>
    </row>
    <row r="970" spans="9:9" ht="15.75" customHeight="1">
      <c r="I970" s="114"/>
    </row>
    <row r="971" spans="9:9" ht="15.75" customHeight="1">
      <c r="I971" s="114"/>
    </row>
    <row r="972" spans="9:9" ht="15.75" customHeight="1">
      <c r="I972" s="114"/>
    </row>
    <row r="973" spans="9:9" ht="15.75" customHeight="1">
      <c r="I973" s="114"/>
    </row>
    <row r="974" spans="9:9" ht="15.75" customHeight="1">
      <c r="I974" s="114"/>
    </row>
    <row r="975" spans="9:9" ht="15.75" customHeight="1">
      <c r="I975" s="114"/>
    </row>
    <row r="976" spans="9:9" ht="15.75" customHeight="1">
      <c r="I976" s="114"/>
    </row>
    <row r="977" spans="9:9" ht="15.75" customHeight="1">
      <c r="I977" s="114"/>
    </row>
    <row r="978" spans="9:9" ht="15.75" customHeight="1">
      <c r="I978" s="114"/>
    </row>
    <row r="979" spans="9:9" ht="15.75" customHeight="1">
      <c r="I979" s="114"/>
    </row>
    <row r="980" spans="9:9" ht="15.75" customHeight="1">
      <c r="I980" s="114"/>
    </row>
    <row r="981" spans="9:9" ht="15.75" customHeight="1">
      <c r="I981" s="114"/>
    </row>
    <row r="982" spans="9:9" ht="15.75" customHeight="1">
      <c r="I982" s="114"/>
    </row>
    <row r="983" spans="9:9" ht="15.75" customHeight="1">
      <c r="I983" s="114"/>
    </row>
    <row r="984" spans="9:9" ht="15.75" customHeight="1">
      <c r="I984" s="114"/>
    </row>
    <row r="985" spans="9:9" ht="15.75" customHeight="1">
      <c r="I985" s="114"/>
    </row>
    <row r="986" spans="9:9" ht="15.75" customHeight="1">
      <c r="I986" s="114"/>
    </row>
    <row r="987" spans="9:9" ht="15.75" customHeight="1">
      <c r="I987" s="114"/>
    </row>
    <row r="988" spans="9:9" ht="15.75" customHeight="1">
      <c r="I988" s="114"/>
    </row>
    <row r="989" spans="9:9" ht="15.75" customHeight="1">
      <c r="I989" s="114"/>
    </row>
    <row r="990" spans="9:9" ht="15.75" customHeight="1">
      <c r="I990" s="114"/>
    </row>
    <row r="991" spans="9:9" ht="15.75" customHeight="1">
      <c r="I991" s="114"/>
    </row>
    <row r="992" spans="9:9" ht="15.75" customHeight="1">
      <c r="I992" s="114"/>
    </row>
    <row r="993" spans="9:9" ht="15.75" customHeight="1">
      <c r="I993" s="114"/>
    </row>
    <row r="994" spans="9:9" ht="15.75" customHeight="1">
      <c r="I994" s="114"/>
    </row>
    <row r="995" spans="9:9" ht="15.75" customHeight="1">
      <c r="I995" s="114"/>
    </row>
    <row r="996" spans="9:9" ht="15.75" customHeight="1">
      <c r="I996" s="114"/>
    </row>
    <row r="997" spans="9:9" ht="15.75" customHeight="1">
      <c r="I997" s="114"/>
    </row>
    <row r="998" spans="9:9" ht="15.75" customHeight="1">
      <c r="I998" s="114"/>
    </row>
    <row r="999" spans="9:9" ht="15.75" customHeight="1">
      <c r="I999" s="114"/>
    </row>
    <row r="1000" spans="9:9" ht="15.75" customHeight="1">
      <c r="I1000" s="114"/>
    </row>
  </sheetData>
  <mergeCells count="6">
    <mergeCell ref="A1:H1"/>
    <mergeCell ref="A5:G5"/>
    <mergeCell ref="A7:H7"/>
    <mergeCell ref="A20:F20"/>
    <mergeCell ref="A23:B23"/>
    <mergeCell ref="D23:E23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F19" sqref="F19"/>
    </sheetView>
  </sheetViews>
  <sheetFormatPr defaultColWidth="14.42578125" defaultRowHeight="15" customHeight="1"/>
  <cols>
    <col min="1" max="1" width="31.85546875" customWidth="1"/>
    <col min="2" max="2" width="65" customWidth="1"/>
    <col min="3" max="3" width="14.28515625" customWidth="1"/>
    <col min="4" max="4" width="20.140625" customWidth="1"/>
    <col min="5" max="5" width="8.7109375" customWidth="1"/>
    <col min="6" max="6" width="34.42578125" customWidth="1"/>
    <col min="7" max="7" width="12.5703125" customWidth="1"/>
    <col min="8" max="8" width="21.85546875" customWidth="1"/>
    <col min="9" max="26" width="8.7109375" customWidth="1"/>
  </cols>
  <sheetData>
    <row r="1" spans="1:8" ht="21">
      <c r="A1" s="156" t="s">
        <v>110</v>
      </c>
      <c r="B1" s="154"/>
      <c r="C1" s="154"/>
      <c r="D1" s="162"/>
    </row>
    <row r="2" spans="1:8" ht="21">
      <c r="A2" s="2" t="s">
        <v>111</v>
      </c>
      <c r="B2" s="3" t="s">
        <v>3</v>
      </c>
      <c r="C2" s="3" t="s">
        <v>20</v>
      </c>
      <c r="D2" s="4" t="s">
        <v>64</v>
      </c>
      <c r="F2" s="115" t="s">
        <v>112</v>
      </c>
      <c r="G2" s="179">
        <f>C3</f>
        <v>97100</v>
      </c>
      <c r="H2" s="168"/>
    </row>
    <row r="3" spans="1:8" ht="21">
      <c r="A3" s="116" t="s">
        <v>113</v>
      </c>
      <c r="B3" s="117" t="s">
        <v>114</v>
      </c>
      <c r="C3" s="118">
        <f>FaturamentoXCustos!D10</f>
        <v>97100</v>
      </c>
      <c r="D3" s="119"/>
      <c r="F3" s="115" t="s">
        <v>115</v>
      </c>
      <c r="G3" s="120">
        <f>D10</f>
        <v>0.69124156081931576</v>
      </c>
      <c r="H3" s="121">
        <f>C10</f>
        <v>67119.555555555562</v>
      </c>
    </row>
    <row r="4" spans="1:8" ht="90">
      <c r="A4" s="45"/>
      <c r="B4" s="122" t="s">
        <v>116</v>
      </c>
      <c r="C4" s="180">
        <f>FaturamentoXCustos!D28</f>
        <v>0</v>
      </c>
      <c r="D4" s="123"/>
      <c r="F4" s="115" t="s">
        <v>117</v>
      </c>
      <c r="G4" s="120">
        <f>B32</f>
        <v>0.3111958721248913</v>
      </c>
      <c r="H4" s="124" t="s">
        <v>118</v>
      </c>
    </row>
    <row r="5" spans="1:8" ht="39.75" customHeight="1">
      <c r="A5" s="47" t="s">
        <v>119</v>
      </c>
      <c r="B5" s="71" t="s">
        <v>120</v>
      </c>
      <c r="C5" s="181"/>
      <c r="D5" s="125"/>
      <c r="E5" s="126"/>
      <c r="F5" s="115" t="s">
        <v>121</v>
      </c>
      <c r="G5" s="127">
        <f>B38</f>
        <v>3.2134102331494714</v>
      </c>
      <c r="H5" s="127" t="s">
        <v>122</v>
      </c>
    </row>
    <row r="6" spans="1:8">
      <c r="A6" s="47" t="s">
        <v>123</v>
      </c>
      <c r="B6" s="71" t="s">
        <v>124</v>
      </c>
      <c r="C6" s="87">
        <f>FaturamentoXCustos!D34</f>
        <v>10491</v>
      </c>
      <c r="D6" s="128"/>
    </row>
    <row r="7" spans="1:8">
      <c r="A7" s="129"/>
      <c r="B7" s="130" t="s">
        <v>73</v>
      </c>
      <c r="C7" s="131">
        <f>SUM(C4:C6)</f>
        <v>10491</v>
      </c>
      <c r="D7" s="132"/>
    </row>
    <row r="8" spans="1:8">
      <c r="A8" s="133"/>
      <c r="B8" s="84" t="s">
        <v>125</v>
      </c>
      <c r="C8" s="134">
        <f>C3-C7</f>
        <v>86609</v>
      </c>
      <c r="D8" s="135"/>
    </row>
    <row r="9" spans="1:8">
      <c r="A9" s="136" t="s">
        <v>126</v>
      </c>
      <c r="B9" s="137" t="s">
        <v>127</v>
      </c>
      <c r="C9" s="138">
        <f>'cont... custos'!B41</f>
        <v>19489.444444444445</v>
      </c>
      <c r="D9" s="139"/>
    </row>
    <row r="10" spans="1:8">
      <c r="A10" s="140"/>
      <c r="B10" s="141" t="s">
        <v>128</v>
      </c>
      <c r="C10" s="142">
        <f>C8-C9</f>
        <v>67119.555555555562</v>
      </c>
      <c r="D10" s="143">
        <f>C10/C3</f>
        <v>0.69124156081931576</v>
      </c>
    </row>
    <row r="11" spans="1:8">
      <c r="F11" s="144"/>
    </row>
    <row r="12" spans="1:8">
      <c r="F12" s="144"/>
    </row>
    <row r="13" spans="1:8" ht="21">
      <c r="A13" s="177" t="s">
        <v>129</v>
      </c>
      <c r="B13" s="154"/>
      <c r="C13" s="154"/>
      <c r="D13" s="158"/>
      <c r="F13" s="144"/>
    </row>
    <row r="14" spans="1:8" ht="21">
      <c r="A14" s="171" t="s">
        <v>130</v>
      </c>
      <c r="B14" s="154"/>
      <c r="C14" s="154"/>
      <c r="D14" s="158"/>
      <c r="F14" s="144"/>
    </row>
    <row r="15" spans="1:8" ht="21">
      <c r="A15" s="171" t="s">
        <v>131</v>
      </c>
      <c r="B15" s="154"/>
      <c r="C15" s="154"/>
      <c r="D15" s="158"/>
      <c r="F15" s="144"/>
    </row>
    <row r="16" spans="1:8" ht="21">
      <c r="A16" s="172" t="s">
        <v>132</v>
      </c>
      <c r="B16" s="173"/>
      <c r="C16" s="173"/>
      <c r="D16" s="174"/>
      <c r="F16" s="144"/>
    </row>
    <row r="17" spans="1:6" ht="21">
      <c r="A17" s="145" t="s">
        <v>133</v>
      </c>
      <c r="B17" s="146">
        <f>C8/C3</f>
        <v>0.89195674562306904</v>
      </c>
      <c r="C17" s="147"/>
      <c r="F17" s="79"/>
    </row>
    <row r="18" spans="1:6" ht="21">
      <c r="A18" s="148" t="s">
        <v>134</v>
      </c>
      <c r="B18" s="149">
        <f>C9/B17</f>
        <v>21850.212513197883</v>
      </c>
      <c r="C18" s="150"/>
      <c r="F18" s="79"/>
    </row>
    <row r="19" spans="1:6" ht="34.5" customHeight="1">
      <c r="A19" s="170" t="s">
        <v>135</v>
      </c>
      <c r="B19" s="154"/>
      <c r="C19" s="154"/>
      <c r="D19" s="158"/>
    </row>
    <row r="21" spans="1:6" ht="15.75" customHeight="1"/>
    <row r="22" spans="1:6" ht="15.75" customHeight="1">
      <c r="A22" s="177" t="s">
        <v>115</v>
      </c>
      <c r="B22" s="154"/>
      <c r="C22" s="154"/>
      <c r="D22" s="158"/>
    </row>
    <row r="23" spans="1:6" ht="15.75" customHeight="1">
      <c r="A23" s="171" t="s">
        <v>136</v>
      </c>
      <c r="B23" s="154"/>
      <c r="C23" s="154"/>
      <c r="D23" s="158"/>
    </row>
    <row r="24" spans="1:6" ht="15.75" customHeight="1">
      <c r="A24" s="172" t="s">
        <v>137</v>
      </c>
      <c r="B24" s="173"/>
      <c r="C24" s="173"/>
      <c r="D24" s="174"/>
    </row>
    <row r="25" spans="1:6" ht="15.75" customHeight="1">
      <c r="A25" s="148" t="s">
        <v>115</v>
      </c>
      <c r="B25" s="151">
        <f>C10/C3</f>
        <v>0.69124156081931576</v>
      </c>
      <c r="C25" s="175"/>
      <c r="D25" s="176"/>
    </row>
    <row r="26" spans="1:6" ht="15.75" customHeight="1">
      <c r="A26" s="170" t="s">
        <v>138</v>
      </c>
      <c r="B26" s="154"/>
      <c r="C26" s="154"/>
      <c r="D26" s="158"/>
    </row>
    <row r="27" spans="1:6" ht="15.75" customHeight="1"/>
    <row r="28" spans="1:6" ht="15.75" customHeight="1"/>
    <row r="29" spans="1:6" ht="15.75" customHeight="1">
      <c r="A29" s="177" t="s">
        <v>117</v>
      </c>
      <c r="B29" s="154"/>
      <c r="C29" s="154"/>
      <c r="D29" s="158"/>
    </row>
    <row r="30" spans="1:6" ht="15.75" customHeight="1">
      <c r="A30" s="171" t="s">
        <v>139</v>
      </c>
      <c r="B30" s="154"/>
      <c r="C30" s="154"/>
      <c r="D30" s="158"/>
    </row>
    <row r="31" spans="1:6" ht="15.75" customHeight="1">
      <c r="A31" s="172" t="s">
        <v>140</v>
      </c>
      <c r="B31" s="173"/>
      <c r="C31" s="173"/>
      <c r="D31" s="174"/>
    </row>
    <row r="32" spans="1:6" ht="15.75" customHeight="1">
      <c r="A32" s="148" t="s">
        <v>117</v>
      </c>
      <c r="B32" s="151">
        <f>C10/'Investimento Total'!B6</f>
        <v>0.3111958721248913</v>
      </c>
      <c r="C32" s="175"/>
      <c r="D32" s="176"/>
    </row>
    <row r="33" spans="1:4" ht="15.75" customHeight="1">
      <c r="A33" s="170" t="s">
        <v>141</v>
      </c>
      <c r="B33" s="154"/>
      <c r="C33" s="154"/>
      <c r="D33" s="158"/>
    </row>
    <row r="34" spans="1:4" ht="15.75" customHeight="1"/>
    <row r="35" spans="1:4" ht="15.75" customHeight="1">
      <c r="A35" s="177" t="s">
        <v>142</v>
      </c>
      <c r="B35" s="154"/>
      <c r="C35" s="154"/>
      <c r="D35" s="158"/>
    </row>
    <row r="36" spans="1:4" ht="15.75" customHeight="1">
      <c r="A36" s="171" t="s">
        <v>143</v>
      </c>
      <c r="B36" s="154"/>
      <c r="C36" s="154"/>
      <c r="D36" s="158"/>
    </row>
    <row r="37" spans="1:4" ht="15.75" customHeight="1">
      <c r="A37" s="172" t="s">
        <v>140</v>
      </c>
      <c r="B37" s="173"/>
      <c r="C37" s="173"/>
      <c r="D37" s="174"/>
    </row>
    <row r="38" spans="1:4" ht="15.75" customHeight="1">
      <c r="A38" s="148" t="s">
        <v>142</v>
      </c>
      <c r="B38" s="152">
        <f>'Investimento Total'!B6/C10</f>
        <v>3.2134102331494714</v>
      </c>
      <c r="C38" s="178"/>
      <c r="D38" s="176"/>
    </row>
    <row r="39" spans="1:4" ht="33" customHeight="1">
      <c r="A39" s="170" t="s">
        <v>144</v>
      </c>
      <c r="B39" s="154"/>
      <c r="C39" s="154"/>
      <c r="D39" s="158"/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D1"/>
    <mergeCell ref="G2:H2"/>
    <mergeCell ref="C4:C5"/>
    <mergeCell ref="A13:D13"/>
    <mergeCell ref="A14:D14"/>
    <mergeCell ref="A15:D15"/>
    <mergeCell ref="A16:D16"/>
    <mergeCell ref="A19:D19"/>
    <mergeCell ref="A22:D22"/>
    <mergeCell ref="A23:D23"/>
    <mergeCell ref="A24:D24"/>
    <mergeCell ref="C25:D25"/>
    <mergeCell ref="A26:D26"/>
    <mergeCell ref="A29:D29"/>
    <mergeCell ref="C38:D38"/>
    <mergeCell ref="A39:D39"/>
    <mergeCell ref="A30:D30"/>
    <mergeCell ref="A31:D31"/>
    <mergeCell ref="C32:D32"/>
    <mergeCell ref="A33:D33"/>
    <mergeCell ref="A35:D35"/>
    <mergeCell ref="A36:D36"/>
    <mergeCell ref="A37:D37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Investimentos Fixos</vt:lpstr>
      <vt:lpstr>Capital de Giro</vt:lpstr>
      <vt:lpstr>Investimentos Pré-Operacionais</vt:lpstr>
      <vt:lpstr>Investimento Total</vt:lpstr>
      <vt:lpstr>FaturamentoXCustos</vt:lpstr>
      <vt:lpstr>cont... custos</vt:lpstr>
      <vt:lpstr>Resultado Final</vt:lpstr>
      <vt:lpstr>_xlchart.v1.0</vt:lpstr>
      <vt:lpstr>_xlchart.v1.1</vt:lpstr>
      <vt:lpstr>_xlchart.v1.2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</dc:creator>
  <cp:lastModifiedBy>LAB4</cp:lastModifiedBy>
  <dcterms:created xsi:type="dcterms:W3CDTF">2012-03-27T00:46:47Z</dcterms:created>
  <dcterms:modified xsi:type="dcterms:W3CDTF">2024-10-08T11:39:38Z</dcterms:modified>
</cp:coreProperties>
</file>