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8178ab9622c53c12/App pcto/"/>
    </mc:Choice>
  </mc:AlternateContent>
  <xr:revisionPtr revIDLastSave="22" documentId="8_{8E006742-2158-4BA6-9464-3941E2FEC748}" xr6:coauthVersionLast="47" xr6:coauthVersionMax="47" xr10:uidLastSave="{24BE3B6D-9581-4535-89F6-442C5DD4D959}"/>
  <bookViews>
    <workbookView xWindow="-113" yWindow="-113" windowWidth="24267" windowHeight="13023" firstSheet="1" xr2:uid="{00000000-000D-0000-FFFF-FFFF00000000}"/>
  </bookViews>
  <sheets>
    <sheet name="database Aziende" sheetId="1" r:id="rId1"/>
    <sheet name="ELE_AUT" sheetId="2" r:id="rId2"/>
    <sheet name="INF_TEL" sheetId="3" r:id="rId3"/>
    <sheet name="LICEO" sheetId="4" r:id="rId4"/>
    <sheet name="Totali" sheetId="5" r:id="rId5"/>
    <sheet name="Tutor-Alunni" sheetId="6" r:id="rId6"/>
    <sheet name="Km Tutor-azienda" sheetId="7" r:id="rId7"/>
    <sheet name="Scadenzario" sheetId="8" r:id="rId8"/>
    <sheet name="Comuni tutor" sheetId="9" r:id="rId9"/>
    <sheet name="Resoconto economico tutor" sheetId="10" r:id="rId10"/>
    <sheet name="Fogli firma rit. fascicoli" sheetId="11" r:id="rId11"/>
    <sheet name="Abbinamento comuni (2)" sheetId="12" r:id="rId12"/>
    <sheet name="Elenco alunni" sheetId="13" r:id="rId13"/>
  </sheets>
  <externalReferences>
    <externalReference r:id="rId14"/>
  </externalReferences>
  <definedNames>
    <definedName name="___xlnm._FilterDatabase" localSheetId="0">'database Aziende'!$I$12:$V$165</definedName>
    <definedName name="___xlnm._FilterDatabase" localSheetId="1">ELE_AUT!$A$11:$AJ$99</definedName>
    <definedName name="___xlnm._FilterDatabase" localSheetId="2">INF_TEL!$D$12:$AC$86</definedName>
    <definedName name="___xlnm._FilterDatabase" localSheetId="3">LICEO!$D$12:$AC$87</definedName>
    <definedName name="___xlnm._FilterDatabase" localSheetId="4">Totali!$D$12:$Z$158</definedName>
    <definedName name="___xlnm._FilterDatabase_1">ELE_AUT!$A$11:$AJ$99</definedName>
    <definedName name="___xlnm._FilterDatabase_1_1" localSheetId="0">'database Aziende'!$I$12:$V$165</definedName>
    <definedName name="___xlnm._FilterDatabase_1_1" localSheetId="3">LICEO!$D$12:$AC$87</definedName>
    <definedName name="___xlnm._FilterDatabase_1_1">INF_TEL!$D$12:$AC$86</definedName>
    <definedName name="___xlnm._FilterDatabase_2">Totali!$D$12:$Z$158</definedName>
    <definedName name="__xlnm._FilterDatabase" localSheetId="0">'database Aziende'!$I$12:$V$165</definedName>
    <definedName name="__xlnm._FilterDatabase" localSheetId="1">ELE_AUT!$A$11:$AJ$99</definedName>
    <definedName name="__xlnm._FilterDatabase" localSheetId="2">INF_TEL!$D$12:$AC$86</definedName>
    <definedName name="__xlnm._FilterDatabase" localSheetId="3">LICEO!$D$12:$AC$87</definedName>
    <definedName name="__xlnm._FilterDatabase" localSheetId="4">Totali!$D$12:$Z$12</definedName>
    <definedName name="__xlnm._FilterDatabase_1">ELE_AUT!$A$14:$X$14</definedName>
    <definedName name="__xlnm._FilterDatabase_1_1" localSheetId="11">#REF!</definedName>
    <definedName name="__xlnm._FilterDatabase_1_1" localSheetId="6">#REF!</definedName>
    <definedName name="__xlnm._FilterDatabase_1_1" localSheetId="3">#REF!</definedName>
    <definedName name="__xlnm._FilterDatabase_1_1" localSheetId="9">#REF!</definedName>
    <definedName name="__xlnm._FilterDatabase_1_1">#REF!</definedName>
    <definedName name="__xlnm._FilterDatabase_1_2" localSheetId="0">'database Aziende'!$I$12:$V$165</definedName>
    <definedName name="__xlnm._FilterDatabase_1_2" localSheetId="3">LICEO!$D$12:$AC$87</definedName>
    <definedName name="__xlnm._FilterDatabase_1_2">INF_TEL!$D$12:$AC$86</definedName>
    <definedName name="__xlnm._FilterDatabase_2" localSheetId="11">#REF!</definedName>
    <definedName name="__xlnm._FilterDatabase_2" localSheetId="6">#REF!</definedName>
    <definedName name="__xlnm._FilterDatabase_2" localSheetId="3">#REF!</definedName>
    <definedName name="__xlnm._FilterDatabase_2" localSheetId="9">#REF!</definedName>
    <definedName name="__xlnm._FilterDatabase_2">#REF!</definedName>
    <definedName name="__xlnm._FilterDatabase_2_2">Totali!$D$12:$Z$12</definedName>
    <definedName name="__xlnm._FilterDatabase_7">ELE_AUT!$A$11:$AJ$99</definedName>
    <definedName name="_xlnm._FilterDatabase" localSheetId="2" hidden="1">INF_TEL!$A$12:$AL$86</definedName>
    <definedName name="_xlnm._FilterDatabase" localSheetId="3" hidden="1">LICEO!$A$12:$AL$87</definedName>
    <definedName name="_xlnm._FilterDatabase" localSheetId="4" hidden="1">Totali!$C$12:$Z$184</definedName>
    <definedName name="Excel_BuiltIn__FilterDatabase" localSheetId="1">ELE_AUT!$A$14:$X$14</definedName>
    <definedName name="Google_Sheet_Link_1002333949_458769730" hidden="1">Excel_BuiltIn__FilterDatabase</definedName>
    <definedName name="Google_Sheet_Link_1458462108_887845348" hidden="1">__xlnm._FilterDatabase</definedName>
    <definedName name="Google_Sheet_Link_1491305429" hidden="1">___xlnm._FilterDatabase_1_1</definedName>
    <definedName name="Google_Sheet_Link_1519730135" hidden="1">park_aziende</definedName>
    <definedName name="Google_Sheet_Link_1593955067" hidden="1">__xlnm._FilterDatabase_1</definedName>
    <definedName name="Google_Sheet_Link_1680954725_1571410310" hidden="1">___xlnm._FilterDatabase</definedName>
    <definedName name="Google_Sheet_Link_1747192553_1855615582" hidden="1">__xlnm._FilterDatabase_1_2</definedName>
    <definedName name="Google_Sheet_Link_1784430737" hidden="1">___xlnm._FilterDatabase_1</definedName>
    <definedName name="Google_Sheet_Link_1811914204_170962815" hidden="1">'database Aziende'!___xlnm._FilterDatabase</definedName>
    <definedName name="Google_Sheet_Link_1875103025_1855615582" hidden="1">'database Aziende'!___xlnm._FilterDatabase</definedName>
    <definedName name="Google_Sheet_Link_1975920176_1571410310" hidden="1">'database Aziende'!__xlnm._FilterDatabase</definedName>
    <definedName name="Google_Sheet_Link_2145320487_1855615582" hidden="1">___xlnm._FilterDatabase_1_1</definedName>
    <definedName name="Google_Sheet_Link_420078961" hidden="1">__xlnm._FilterDatabase_7</definedName>
    <definedName name="Google_Sheet_Link_424423505_1855615582" hidden="1">'database Aziende'!__xlnm._FilterDatabase</definedName>
    <definedName name="Google_Sheet_Link_673049664_887845348" hidden="1">'database Aziende'!___xlnm._FilterDatabase</definedName>
    <definedName name="Google_Sheet_Link_809083386_458769730" hidden="1">'database Aziende'!___xlnm._FilterDatabase</definedName>
    <definedName name="Google_Sheet_Link_824394999_170962815" hidden="1">___xlnm._FilterDatabase_1_1</definedName>
    <definedName name="Google_Sheet_Link_836720472" hidden="1">__xlnm._FilterDatabase_2_2</definedName>
    <definedName name="Google_Sheet_Link_865296123_458769730" hidden="1">'database Aziende'!__xlnm._FilterDatabase</definedName>
    <definedName name="Google_Sheet_Link_90409667" hidden="1">___xlnm._FilterDatabase_2</definedName>
    <definedName name="Google_Sheet_Link_913112397_170962815" hidden="1">__xlnm._FilterDatabase_1_2</definedName>
    <definedName name="Google_Sheet_Link_91385445_170962815" hidden="1">'database Aziende'!__xlnm._FilterDatabase</definedName>
    <definedName name="Google_Sheet_Link_965702417" hidden="1">__xlnm._FilterDatabase_1_2</definedName>
    <definedName name="park_aziende">'database Aziende'!$I$13:$I$334</definedName>
    <definedName name="Z_2C373C04_CE4B_429C_8B3E_5ADA2C9C28B0_.wvu.FilterData" localSheetId="0" hidden="1">'database Aziende'!$F$12:$I$13</definedName>
    <definedName name="Z_8151C551_6828_47FC_9B15_5B9F64F94D98_.wvu.FilterData" localSheetId="0" hidden="1">'database Aziende'!$H$12:$H$363</definedName>
  </definedNames>
  <calcPr calcId="191029"/>
  <customWorkbookViews>
    <customWorkbookView name="Filtro 1" guid="{2C373C04-CE4B-429C-8B3E-5ADA2C9C28B0}" maximized="1" windowWidth="0" windowHeight="0" activeSheetId="0"/>
    <customWorkbookView name="Filtro 2" guid="{8151C551-6828-47FC-9B15-5B9F64F94D9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" l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13" i="1"/>
  <c r="AB361" i="1"/>
  <c r="C27" i="1"/>
  <c r="C36" i="1"/>
  <c r="C51" i="1"/>
  <c r="C74" i="1"/>
  <c r="C75" i="1"/>
  <c r="C82" i="1"/>
  <c r="C97" i="1"/>
  <c r="C99" i="1"/>
  <c r="C107" i="1"/>
  <c r="C111" i="1"/>
  <c r="C118" i="1"/>
  <c r="C121" i="1"/>
  <c r="C153" i="1"/>
  <c r="C158" i="1"/>
  <c r="C165" i="1"/>
  <c r="C183" i="1"/>
  <c r="C195" i="1"/>
  <c r="C202" i="1"/>
  <c r="C211" i="1"/>
  <c r="C239" i="1"/>
  <c r="C243" i="1"/>
  <c r="C275" i="1"/>
  <c r="C278" i="1"/>
  <c r="C287" i="1"/>
  <c r="C291" i="1"/>
  <c r="C293" i="1"/>
  <c r="C299" i="1"/>
  <c r="C300" i="1"/>
  <c r="C303" i="1"/>
  <c r="C313" i="1"/>
  <c r="C315" i="1"/>
  <c r="C321" i="1"/>
  <c r="C326" i="1"/>
  <c r="C328" i="1"/>
  <c r="C329" i="1"/>
  <c r="C337" i="1"/>
  <c r="C339" i="1"/>
  <c r="C341" i="1"/>
  <c r="F362" i="1"/>
  <c r="G362" i="1"/>
  <c r="H362" i="1"/>
  <c r="I362" i="1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D268" i="11"/>
  <c r="C268" i="11"/>
  <c r="B268" i="11"/>
  <c r="D267" i="11"/>
  <c r="C267" i="11"/>
  <c r="B267" i="11"/>
  <c r="D266" i="11"/>
  <c r="C266" i="11"/>
  <c r="B266" i="11"/>
  <c r="D265" i="11"/>
  <c r="C265" i="11"/>
  <c r="B265" i="11"/>
  <c r="D264" i="11"/>
  <c r="C264" i="11"/>
  <c r="B264" i="11"/>
  <c r="D263" i="11"/>
  <c r="C263" i="11"/>
  <c r="B263" i="11"/>
  <c r="D262" i="11"/>
  <c r="C262" i="11"/>
  <c r="B262" i="11"/>
  <c r="D261" i="11"/>
  <c r="C261" i="11"/>
  <c r="B261" i="11"/>
  <c r="D260" i="11"/>
  <c r="C260" i="11"/>
  <c r="B260" i="11"/>
  <c r="D259" i="11"/>
  <c r="C259" i="11"/>
  <c r="B259" i="11"/>
  <c r="D258" i="11"/>
  <c r="C258" i="11"/>
  <c r="B258" i="11"/>
  <c r="D257" i="11"/>
  <c r="C257" i="11"/>
  <c r="B257" i="11"/>
  <c r="D256" i="11"/>
  <c r="C256" i="11"/>
  <c r="B256" i="11"/>
  <c r="D255" i="11"/>
  <c r="C255" i="11"/>
  <c r="B255" i="11"/>
  <c r="D254" i="11"/>
  <c r="C254" i="11"/>
  <c r="B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E240" i="11"/>
  <c r="D240" i="11"/>
  <c r="C240" i="11"/>
  <c r="B240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C218" i="11"/>
  <c r="B218" i="11"/>
  <c r="D217" i="11"/>
  <c r="D216" i="11"/>
  <c r="D215" i="11"/>
  <c r="D214" i="11"/>
  <c r="D213" i="11"/>
  <c r="D212" i="11"/>
  <c r="E211" i="11"/>
  <c r="D211" i="11"/>
  <c r="C211" i="11"/>
  <c r="B211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E181" i="11"/>
  <c r="D181" i="11"/>
  <c r="C181" i="11"/>
  <c r="B181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E147" i="11"/>
  <c r="D147" i="11"/>
  <c r="C147" i="11"/>
  <c r="B147" i="11"/>
  <c r="D143" i="11"/>
  <c r="C143" i="11"/>
  <c r="B143" i="11"/>
  <c r="D142" i="11"/>
  <c r="C142" i="11"/>
  <c r="B142" i="11"/>
  <c r="D141" i="11"/>
  <c r="C141" i="11"/>
  <c r="B141" i="11"/>
  <c r="D140" i="11"/>
  <c r="C140" i="11"/>
  <c r="B140" i="11"/>
  <c r="D139" i="11"/>
  <c r="C139" i="11"/>
  <c r="B139" i="11"/>
  <c r="D138" i="11"/>
  <c r="C138" i="11"/>
  <c r="B138" i="11"/>
  <c r="D137" i="11"/>
  <c r="C137" i="11"/>
  <c r="B137" i="11"/>
  <c r="D136" i="11"/>
  <c r="C136" i="11"/>
  <c r="B136" i="11"/>
  <c r="D135" i="11"/>
  <c r="C135" i="11"/>
  <c r="B135" i="11"/>
  <c r="D134" i="11"/>
  <c r="C134" i="11"/>
  <c r="B134" i="11"/>
  <c r="D133" i="11"/>
  <c r="C133" i="11"/>
  <c r="B133" i="11"/>
  <c r="D132" i="11"/>
  <c r="C132" i="11"/>
  <c r="B132" i="11"/>
  <c r="D131" i="11"/>
  <c r="C131" i="11"/>
  <c r="B131" i="11"/>
  <c r="D130" i="11"/>
  <c r="C130" i="11"/>
  <c r="B130" i="11"/>
  <c r="D129" i="11"/>
  <c r="C129" i="11"/>
  <c r="B129" i="11"/>
  <c r="D128" i="11"/>
  <c r="C128" i="11"/>
  <c r="B128" i="11"/>
  <c r="D127" i="11"/>
  <c r="C127" i="11"/>
  <c r="B127" i="11"/>
  <c r="D126" i="11"/>
  <c r="C126" i="11"/>
  <c r="B126" i="11"/>
  <c r="D125" i="11"/>
  <c r="C125" i="11"/>
  <c r="B125" i="11"/>
  <c r="D124" i="11"/>
  <c r="C124" i="11"/>
  <c r="B124" i="11"/>
  <c r="D123" i="11"/>
  <c r="C123" i="11"/>
  <c r="B123" i="11"/>
  <c r="D122" i="11"/>
  <c r="C122" i="11"/>
  <c r="B122" i="11"/>
  <c r="E121" i="11"/>
  <c r="C121" i="11"/>
  <c r="D117" i="11"/>
  <c r="C117" i="11"/>
  <c r="B117" i="11"/>
  <c r="D116" i="11"/>
  <c r="C116" i="11"/>
  <c r="B116" i="11"/>
  <c r="D115" i="11"/>
  <c r="C115" i="11"/>
  <c r="B115" i="11"/>
  <c r="D114" i="11"/>
  <c r="C114" i="11"/>
  <c r="B114" i="11"/>
  <c r="D113" i="11"/>
  <c r="C113" i="11"/>
  <c r="B113" i="11"/>
  <c r="D112" i="11"/>
  <c r="C112" i="11"/>
  <c r="B112" i="11"/>
  <c r="D111" i="11"/>
  <c r="C111" i="11"/>
  <c r="B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E94" i="11"/>
  <c r="D94" i="11"/>
  <c r="C94" i="11"/>
  <c r="B94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E39" i="11"/>
  <c r="E68" i="11" s="1"/>
  <c r="D39" i="11"/>
  <c r="D68" i="11" s="1"/>
  <c r="C39" i="11"/>
  <c r="C68" i="11" s="1"/>
  <c r="B39" i="11"/>
  <c r="B68" i="11" s="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G70" i="10"/>
  <c r="F70" i="10"/>
  <c r="H70" i="10" s="1"/>
  <c r="L70" i="10" s="1"/>
  <c r="G69" i="10"/>
  <c r="F69" i="10"/>
  <c r="H69" i="10" s="1"/>
  <c r="L69" i="10" s="1"/>
  <c r="G68" i="10"/>
  <c r="F68" i="10"/>
  <c r="H68" i="10" s="1"/>
  <c r="L68" i="10" s="1"/>
  <c r="V67" i="10"/>
  <c r="H67" i="10"/>
  <c r="L67" i="10" s="1"/>
  <c r="G67" i="10"/>
  <c r="F67" i="10"/>
  <c r="V66" i="10"/>
  <c r="H66" i="10"/>
  <c r="L66" i="10" s="1"/>
  <c r="G66" i="10"/>
  <c r="F66" i="10"/>
  <c r="V65" i="10"/>
  <c r="G65" i="10"/>
  <c r="F65" i="10"/>
  <c r="H65" i="10" s="1"/>
  <c r="L65" i="10" s="1"/>
  <c r="V64" i="10"/>
  <c r="G64" i="10"/>
  <c r="F64" i="10"/>
  <c r="H64" i="10" s="1"/>
  <c r="L64" i="10" s="1"/>
  <c r="V63" i="10"/>
  <c r="G63" i="10"/>
  <c r="F63" i="10"/>
  <c r="H63" i="10" s="1"/>
  <c r="L63" i="10" s="1"/>
  <c r="V62" i="10"/>
  <c r="G62" i="10"/>
  <c r="H62" i="10" s="1"/>
  <c r="L62" i="10" s="1"/>
  <c r="F62" i="10"/>
  <c r="V61" i="10"/>
  <c r="H61" i="10"/>
  <c r="L61" i="10" s="1"/>
  <c r="G61" i="10"/>
  <c r="F61" i="10"/>
  <c r="V60" i="10"/>
  <c r="H60" i="10"/>
  <c r="L60" i="10" s="1"/>
  <c r="G60" i="10"/>
  <c r="F60" i="10"/>
  <c r="V59" i="10"/>
  <c r="G59" i="10"/>
  <c r="F59" i="10"/>
  <c r="H59" i="10" s="1"/>
  <c r="L59" i="10" s="1"/>
  <c r="V58" i="10"/>
  <c r="G58" i="10"/>
  <c r="F58" i="10"/>
  <c r="H58" i="10" s="1"/>
  <c r="L58" i="10" s="1"/>
  <c r="V57" i="10"/>
  <c r="G57" i="10"/>
  <c r="F57" i="10"/>
  <c r="H57" i="10" s="1"/>
  <c r="L57" i="10" s="1"/>
  <c r="V56" i="10"/>
  <c r="L56" i="10"/>
  <c r="H56" i="10"/>
  <c r="G56" i="10"/>
  <c r="F56" i="10"/>
  <c r="V55" i="10"/>
  <c r="G55" i="10"/>
  <c r="F55" i="10"/>
  <c r="H55" i="10" s="1"/>
  <c r="L55" i="10" s="1"/>
  <c r="V54" i="10"/>
  <c r="G54" i="10"/>
  <c r="H54" i="10" s="1"/>
  <c r="L54" i="10" s="1"/>
  <c r="F54" i="10"/>
  <c r="V53" i="10"/>
  <c r="G53" i="10"/>
  <c r="F53" i="10"/>
  <c r="H53" i="10" s="1"/>
  <c r="L53" i="10" s="1"/>
  <c r="V52" i="10"/>
  <c r="G52" i="10"/>
  <c r="F52" i="10"/>
  <c r="H52" i="10" s="1"/>
  <c r="L52" i="10" s="1"/>
  <c r="V51" i="10"/>
  <c r="G51" i="10"/>
  <c r="F51" i="10"/>
  <c r="H51" i="10" s="1"/>
  <c r="L51" i="10" s="1"/>
  <c r="V50" i="10"/>
  <c r="G50" i="10"/>
  <c r="F50" i="10"/>
  <c r="V49" i="10"/>
  <c r="H49" i="10"/>
  <c r="L49" i="10" s="1"/>
  <c r="G49" i="10"/>
  <c r="F49" i="10"/>
  <c r="V48" i="10"/>
  <c r="H48" i="10"/>
  <c r="L48" i="10" s="1"/>
  <c r="G48" i="10"/>
  <c r="F48" i="10"/>
  <c r="V47" i="10"/>
  <c r="G47" i="10"/>
  <c r="F47" i="10"/>
  <c r="H47" i="10" s="1"/>
  <c r="L47" i="10" s="1"/>
  <c r="V46" i="10"/>
  <c r="G46" i="10"/>
  <c r="F46" i="10"/>
  <c r="H46" i="10" s="1"/>
  <c r="L46" i="10" s="1"/>
  <c r="V45" i="10"/>
  <c r="G45" i="10"/>
  <c r="F45" i="10"/>
  <c r="H45" i="10" s="1"/>
  <c r="L45" i="10" s="1"/>
  <c r="V44" i="10"/>
  <c r="L44" i="10"/>
  <c r="H44" i="10"/>
  <c r="G44" i="10"/>
  <c r="F44" i="10"/>
  <c r="V43" i="10"/>
  <c r="H43" i="10"/>
  <c r="L43" i="10" s="1"/>
  <c r="G43" i="10"/>
  <c r="F43" i="10"/>
  <c r="V42" i="10"/>
  <c r="G42" i="10"/>
  <c r="H42" i="10" s="1"/>
  <c r="L42" i="10" s="1"/>
  <c r="F42" i="10"/>
  <c r="V41" i="10"/>
  <c r="H41" i="10"/>
  <c r="L41" i="10" s="1"/>
  <c r="G41" i="10"/>
  <c r="F41" i="10"/>
  <c r="V40" i="10"/>
  <c r="L40" i="10"/>
  <c r="G40" i="10"/>
  <c r="F40" i="10"/>
  <c r="H40" i="10" s="1"/>
  <c r="V39" i="10"/>
  <c r="G39" i="10"/>
  <c r="F39" i="10"/>
  <c r="H39" i="10" s="1"/>
  <c r="L39" i="10" s="1"/>
  <c r="V38" i="10"/>
  <c r="G38" i="10"/>
  <c r="F38" i="10"/>
  <c r="V37" i="10"/>
  <c r="L37" i="10"/>
  <c r="H37" i="10"/>
  <c r="G37" i="10"/>
  <c r="F37" i="10"/>
  <c r="V36" i="10"/>
  <c r="G36" i="10"/>
  <c r="H36" i="10" s="1"/>
  <c r="L36" i="10" s="1"/>
  <c r="F36" i="10"/>
  <c r="V35" i="10"/>
  <c r="H35" i="10"/>
  <c r="L35" i="10" s="1"/>
  <c r="G35" i="10"/>
  <c r="F35" i="10"/>
  <c r="V34" i="10"/>
  <c r="G34" i="10"/>
  <c r="F34" i="10"/>
  <c r="H34" i="10" s="1"/>
  <c r="L34" i="10" s="1"/>
  <c r="V33" i="10"/>
  <c r="G33" i="10"/>
  <c r="F33" i="10"/>
  <c r="H33" i="10" s="1"/>
  <c r="L33" i="10" s="1"/>
  <c r="V32" i="10"/>
  <c r="G32" i="10"/>
  <c r="H32" i="10" s="1"/>
  <c r="L32" i="10" s="1"/>
  <c r="F32" i="10"/>
  <c r="V31" i="10"/>
  <c r="L31" i="10"/>
  <c r="G31" i="10"/>
  <c r="F31" i="10"/>
  <c r="H31" i="10" s="1"/>
  <c r="V30" i="10"/>
  <c r="G30" i="10"/>
  <c r="H30" i="10" s="1"/>
  <c r="L30" i="10" s="1"/>
  <c r="F30" i="10"/>
  <c r="V29" i="10"/>
  <c r="G29" i="10"/>
  <c r="H29" i="10" s="1"/>
  <c r="L29" i="10" s="1"/>
  <c r="F29" i="10"/>
  <c r="V28" i="10"/>
  <c r="G28" i="10"/>
  <c r="F28" i="10"/>
  <c r="H28" i="10" s="1"/>
  <c r="L28" i="10" s="1"/>
  <c r="D28" i="10"/>
  <c r="V27" i="10"/>
  <c r="G27" i="10"/>
  <c r="F27" i="10"/>
  <c r="D27" i="10"/>
  <c r="V26" i="10"/>
  <c r="G26" i="10"/>
  <c r="F26" i="10"/>
  <c r="D26" i="10"/>
  <c r="V25" i="10"/>
  <c r="G25" i="10"/>
  <c r="F25" i="10"/>
  <c r="H25" i="10" s="1"/>
  <c r="L25" i="10" s="1"/>
  <c r="D25" i="10"/>
  <c r="V24" i="10"/>
  <c r="G24" i="10"/>
  <c r="F24" i="10"/>
  <c r="H24" i="10" s="1"/>
  <c r="L24" i="10" s="1"/>
  <c r="D24" i="10"/>
  <c r="V23" i="10"/>
  <c r="G23" i="10"/>
  <c r="F23" i="10"/>
  <c r="H23" i="10" s="1"/>
  <c r="L23" i="10" s="1"/>
  <c r="D23" i="10"/>
  <c r="V22" i="10"/>
  <c r="L22" i="10"/>
  <c r="G22" i="10"/>
  <c r="F22" i="10"/>
  <c r="H22" i="10" s="1"/>
  <c r="D22" i="10"/>
  <c r="V21" i="10"/>
  <c r="G21" i="10"/>
  <c r="F21" i="10"/>
  <c r="H21" i="10" s="1"/>
  <c r="L21" i="10" s="1"/>
  <c r="D21" i="10"/>
  <c r="V20" i="10"/>
  <c r="G20" i="10"/>
  <c r="F20" i="10"/>
  <c r="H20" i="10" s="1"/>
  <c r="L20" i="10" s="1"/>
  <c r="D20" i="10"/>
  <c r="V19" i="10"/>
  <c r="G19" i="10"/>
  <c r="F19" i="10"/>
  <c r="H19" i="10" s="1"/>
  <c r="L19" i="10" s="1"/>
  <c r="V18" i="10"/>
  <c r="G18" i="10"/>
  <c r="F18" i="10"/>
  <c r="H18" i="10" s="1"/>
  <c r="L18" i="10" s="1"/>
  <c r="V17" i="10"/>
  <c r="G17" i="10"/>
  <c r="F17" i="10"/>
  <c r="H17" i="10" s="1"/>
  <c r="L17" i="10" s="1"/>
  <c r="V16" i="10"/>
  <c r="H16" i="10"/>
  <c r="L16" i="10" s="1"/>
  <c r="G16" i="10"/>
  <c r="F16" i="10"/>
  <c r="V15" i="10"/>
  <c r="H15" i="10"/>
  <c r="L15" i="10" s="1"/>
  <c r="G15" i="10"/>
  <c r="F15" i="10"/>
  <c r="V14" i="10"/>
  <c r="G14" i="10"/>
  <c r="F14" i="10"/>
  <c r="H14" i="10" s="1"/>
  <c r="L14" i="10" s="1"/>
  <c r="D14" i="10"/>
  <c r="C14" i="10"/>
  <c r="V13" i="10"/>
  <c r="G13" i="10"/>
  <c r="H13" i="10" s="1"/>
  <c r="L13" i="10" s="1"/>
  <c r="F13" i="10"/>
  <c r="D13" i="10"/>
  <c r="C13" i="10"/>
  <c r="V12" i="10"/>
  <c r="G12" i="10"/>
  <c r="F12" i="10"/>
  <c r="H12" i="10" s="1"/>
  <c r="L12" i="10" s="1"/>
  <c r="D12" i="10"/>
  <c r="C12" i="10"/>
  <c r="V11" i="10"/>
  <c r="G11" i="10"/>
  <c r="H11" i="10" s="1"/>
  <c r="L11" i="10" s="1"/>
  <c r="F11" i="10"/>
  <c r="D11" i="10"/>
  <c r="C11" i="10"/>
  <c r="V10" i="10"/>
  <c r="G10" i="10"/>
  <c r="F10" i="10"/>
  <c r="H10" i="10" s="1"/>
  <c r="L10" i="10" s="1"/>
  <c r="D10" i="10"/>
  <c r="C10" i="10"/>
  <c r="V9" i="10"/>
  <c r="G9" i="10"/>
  <c r="F9" i="10"/>
  <c r="H9" i="10" s="1"/>
  <c r="L9" i="10" s="1"/>
  <c r="D9" i="10"/>
  <c r="C9" i="10"/>
  <c r="V8" i="10"/>
  <c r="G8" i="10"/>
  <c r="H8" i="10" s="1"/>
  <c r="L8" i="10" s="1"/>
  <c r="F8" i="10"/>
  <c r="D8" i="10"/>
  <c r="C8" i="10"/>
  <c r="V7" i="10"/>
  <c r="G7" i="10"/>
  <c r="H7" i="10" s="1"/>
  <c r="L7" i="10" s="1"/>
  <c r="F7" i="10"/>
  <c r="D7" i="10"/>
  <c r="C7" i="10"/>
  <c r="V6" i="10"/>
  <c r="G6" i="10"/>
  <c r="F6" i="10"/>
  <c r="H6" i="10" s="1"/>
  <c r="L6" i="10" s="1"/>
  <c r="D6" i="10"/>
  <c r="C6" i="10"/>
  <c r="D19" i="8"/>
  <c r="V322" i="7"/>
  <c r="S322" i="7"/>
  <c r="Q322" i="7"/>
  <c r="R322" i="7" s="1"/>
  <c r="P322" i="7"/>
  <c r="O322" i="7"/>
  <c r="N322" i="7"/>
  <c r="S321" i="7"/>
  <c r="Q321" i="7"/>
  <c r="P321" i="7"/>
  <c r="O321" i="7"/>
  <c r="N321" i="7"/>
  <c r="V321" i="7" s="1"/>
  <c r="V320" i="7"/>
  <c r="S320" i="7"/>
  <c r="Q320" i="7"/>
  <c r="P320" i="7"/>
  <c r="R320" i="7" s="1"/>
  <c r="O320" i="7"/>
  <c r="N320" i="7"/>
  <c r="V319" i="7"/>
  <c r="S319" i="7"/>
  <c r="Q319" i="7"/>
  <c r="R319" i="7" s="1"/>
  <c r="P319" i="7"/>
  <c r="O319" i="7"/>
  <c r="N319" i="7"/>
  <c r="S318" i="7"/>
  <c r="Q318" i="7"/>
  <c r="P318" i="7"/>
  <c r="R318" i="7" s="1"/>
  <c r="O318" i="7"/>
  <c r="N318" i="7"/>
  <c r="V318" i="7" s="1"/>
  <c r="V317" i="7"/>
  <c r="S317" i="7"/>
  <c r="Q317" i="7"/>
  <c r="P317" i="7"/>
  <c r="O317" i="7"/>
  <c r="N317" i="7"/>
  <c r="S316" i="7"/>
  <c r="Q316" i="7"/>
  <c r="P316" i="7"/>
  <c r="R316" i="7" s="1"/>
  <c r="O316" i="7"/>
  <c r="N316" i="7"/>
  <c r="V316" i="7" s="1"/>
  <c r="V315" i="7"/>
  <c r="S315" i="7"/>
  <c r="R315" i="7"/>
  <c r="Q315" i="7"/>
  <c r="P315" i="7"/>
  <c r="O315" i="7"/>
  <c r="N315" i="7"/>
  <c r="V314" i="7"/>
  <c r="S314" i="7"/>
  <c r="Q314" i="7"/>
  <c r="P314" i="7"/>
  <c r="R314" i="7" s="1"/>
  <c r="O314" i="7"/>
  <c r="N314" i="7"/>
  <c r="S313" i="7"/>
  <c r="Q313" i="7"/>
  <c r="P313" i="7"/>
  <c r="R313" i="7" s="1"/>
  <c r="O313" i="7"/>
  <c r="N313" i="7"/>
  <c r="S312" i="7"/>
  <c r="Q312" i="7"/>
  <c r="P312" i="7"/>
  <c r="O312" i="7"/>
  <c r="N312" i="7"/>
  <c r="V312" i="7" s="1"/>
  <c r="S311" i="7"/>
  <c r="R311" i="7"/>
  <c r="Q311" i="7"/>
  <c r="P311" i="7"/>
  <c r="O311" i="7"/>
  <c r="V311" i="7" s="1"/>
  <c r="N311" i="7"/>
  <c r="S310" i="7"/>
  <c r="Q310" i="7"/>
  <c r="P310" i="7"/>
  <c r="R310" i="7" s="1"/>
  <c r="O310" i="7"/>
  <c r="N310" i="7"/>
  <c r="S309" i="7"/>
  <c r="Q309" i="7"/>
  <c r="P309" i="7"/>
  <c r="O309" i="7"/>
  <c r="N309" i="7"/>
  <c r="V309" i="7" s="1"/>
  <c r="V308" i="7"/>
  <c r="S308" i="7"/>
  <c r="R308" i="7"/>
  <c r="Q308" i="7"/>
  <c r="P308" i="7"/>
  <c r="O308" i="7"/>
  <c r="N308" i="7"/>
  <c r="S307" i="7"/>
  <c r="Q307" i="7"/>
  <c r="P307" i="7"/>
  <c r="O307" i="7"/>
  <c r="N307" i="7"/>
  <c r="V306" i="7"/>
  <c r="S306" i="7"/>
  <c r="Q306" i="7"/>
  <c r="R306" i="7" s="1"/>
  <c r="P306" i="7"/>
  <c r="O306" i="7"/>
  <c r="N306" i="7"/>
  <c r="V305" i="7"/>
  <c r="S305" i="7"/>
  <c r="Q305" i="7"/>
  <c r="P305" i="7"/>
  <c r="R305" i="7" s="1"/>
  <c r="O305" i="7"/>
  <c r="N305" i="7"/>
  <c r="V304" i="7"/>
  <c r="S304" i="7"/>
  <c r="Q304" i="7"/>
  <c r="P304" i="7"/>
  <c r="R304" i="7" s="1"/>
  <c r="O304" i="7"/>
  <c r="N304" i="7"/>
  <c r="S303" i="7"/>
  <c r="R303" i="7"/>
  <c r="Q303" i="7"/>
  <c r="P303" i="7"/>
  <c r="O303" i="7"/>
  <c r="N303" i="7"/>
  <c r="V303" i="7" s="1"/>
  <c r="S302" i="7"/>
  <c r="Q302" i="7"/>
  <c r="P302" i="7"/>
  <c r="O302" i="7"/>
  <c r="N302" i="7"/>
  <c r="V302" i="7" s="1"/>
  <c r="V301" i="7"/>
  <c r="S301" i="7"/>
  <c r="Q301" i="7"/>
  <c r="P301" i="7"/>
  <c r="O301" i="7"/>
  <c r="N301" i="7"/>
  <c r="V300" i="7"/>
  <c r="S300" i="7"/>
  <c r="R300" i="7"/>
  <c r="Q300" i="7"/>
  <c r="P300" i="7"/>
  <c r="O300" i="7"/>
  <c r="N300" i="7"/>
  <c r="S299" i="7"/>
  <c r="Q299" i="7"/>
  <c r="P299" i="7"/>
  <c r="R299" i="7" s="1"/>
  <c r="O299" i="7"/>
  <c r="N299" i="7"/>
  <c r="V299" i="7" s="1"/>
  <c r="V298" i="7"/>
  <c r="S298" i="7"/>
  <c r="Q298" i="7"/>
  <c r="P298" i="7"/>
  <c r="O298" i="7"/>
  <c r="N298" i="7"/>
  <c r="S297" i="7"/>
  <c r="Q297" i="7"/>
  <c r="P297" i="7"/>
  <c r="R297" i="7" s="1"/>
  <c r="O297" i="7"/>
  <c r="N297" i="7"/>
  <c r="S296" i="7"/>
  <c r="Q296" i="7"/>
  <c r="P296" i="7"/>
  <c r="O296" i="7"/>
  <c r="N296" i="7"/>
  <c r="V296" i="7" s="1"/>
  <c r="S295" i="7"/>
  <c r="Q295" i="7"/>
  <c r="R295" i="7" s="1"/>
  <c r="P295" i="7"/>
  <c r="O295" i="7"/>
  <c r="V295" i="7" s="1"/>
  <c r="N295" i="7"/>
  <c r="V294" i="7"/>
  <c r="S294" i="7"/>
  <c r="Q294" i="7"/>
  <c r="P294" i="7"/>
  <c r="R294" i="7" s="1"/>
  <c r="O294" i="7"/>
  <c r="N294" i="7"/>
  <c r="S293" i="7"/>
  <c r="Q293" i="7"/>
  <c r="P293" i="7"/>
  <c r="R293" i="7" s="1"/>
  <c r="O293" i="7"/>
  <c r="N293" i="7"/>
  <c r="V293" i="7" s="1"/>
  <c r="V291" i="7"/>
  <c r="S291" i="7"/>
  <c r="R291" i="7"/>
  <c r="Q291" i="7"/>
  <c r="P291" i="7"/>
  <c r="O291" i="7"/>
  <c r="N291" i="7"/>
  <c r="V290" i="7"/>
  <c r="S290" i="7"/>
  <c r="R290" i="7"/>
  <c r="Q290" i="7"/>
  <c r="P290" i="7"/>
  <c r="O290" i="7"/>
  <c r="N290" i="7"/>
  <c r="S289" i="7"/>
  <c r="Q289" i="7"/>
  <c r="P289" i="7"/>
  <c r="R289" i="7" s="1"/>
  <c r="O289" i="7"/>
  <c r="N289" i="7"/>
  <c r="V289" i="7" s="1"/>
  <c r="S288" i="7"/>
  <c r="Q288" i="7"/>
  <c r="P288" i="7"/>
  <c r="R288" i="7" s="1"/>
  <c r="O288" i="7"/>
  <c r="N288" i="7"/>
  <c r="V288" i="7" s="1"/>
  <c r="V287" i="7"/>
  <c r="S287" i="7"/>
  <c r="R287" i="7"/>
  <c r="Q287" i="7"/>
  <c r="P287" i="7"/>
  <c r="O287" i="7"/>
  <c r="N287" i="7"/>
  <c r="P286" i="7"/>
  <c r="N286" i="7"/>
  <c r="N285" i="7"/>
  <c r="N284" i="7"/>
  <c r="S261" i="7"/>
  <c r="Q261" i="7"/>
  <c r="P261" i="7"/>
  <c r="R261" i="7" s="1"/>
  <c r="O261" i="7"/>
  <c r="N261" i="7"/>
  <c r="V261" i="7" s="1"/>
  <c r="V260" i="7"/>
  <c r="S260" i="7"/>
  <c r="Q260" i="7"/>
  <c r="P260" i="7"/>
  <c r="O260" i="7"/>
  <c r="N260" i="7"/>
  <c r="S259" i="7"/>
  <c r="R259" i="7"/>
  <c r="Q259" i="7"/>
  <c r="P259" i="7"/>
  <c r="O259" i="7"/>
  <c r="N259" i="7"/>
  <c r="V259" i="7" s="1"/>
  <c r="S258" i="7"/>
  <c r="R258" i="7"/>
  <c r="Q258" i="7"/>
  <c r="P258" i="7"/>
  <c r="O258" i="7"/>
  <c r="N258" i="7"/>
  <c r="N257" i="7"/>
  <c r="N256" i="7"/>
  <c r="N255" i="7"/>
  <c r="N254" i="7"/>
  <c r="S231" i="7"/>
  <c r="Q231" i="7"/>
  <c r="P231" i="7"/>
  <c r="R231" i="7" s="1"/>
  <c r="O231" i="7"/>
  <c r="N231" i="7"/>
  <c r="V231" i="7" s="1"/>
  <c r="V230" i="7"/>
  <c r="S230" i="7"/>
  <c r="Q230" i="7"/>
  <c r="P230" i="7"/>
  <c r="R230" i="7" s="1"/>
  <c r="O230" i="7"/>
  <c r="N230" i="7"/>
  <c r="S229" i="7"/>
  <c r="Q229" i="7"/>
  <c r="P229" i="7"/>
  <c r="R229" i="7" s="1"/>
  <c r="O229" i="7"/>
  <c r="N229" i="7"/>
  <c r="N228" i="7"/>
  <c r="P227" i="7"/>
  <c r="N227" i="7"/>
  <c r="N226" i="7"/>
  <c r="N225" i="7"/>
  <c r="N224" i="7"/>
  <c r="N223" i="7"/>
  <c r="P222" i="7"/>
  <c r="N222" i="7"/>
  <c r="S201" i="7"/>
  <c r="Q201" i="7"/>
  <c r="P201" i="7"/>
  <c r="R201" i="7" s="1"/>
  <c r="O201" i="7"/>
  <c r="N201" i="7"/>
  <c r="V201" i="7" s="1"/>
  <c r="S200" i="7"/>
  <c r="Q200" i="7"/>
  <c r="P200" i="7"/>
  <c r="R200" i="7" s="1"/>
  <c r="O200" i="7"/>
  <c r="N200" i="7"/>
  <c r="V199" i="7"/>
  <c r="S199" i="7"/>
  <c r="Q199" i="7"/>
  <c r="P199" i="7"/>
  <c r="O199" i="7"/>
  <c r="N199" i="7"/>
  <c r="S198" i="7"/>
  <c r="R198" i="7"/>
  <c r="Q198" i="7"/>
  <c r="P198" i="7"/>
  <c r="O198" i="7"/>
  <c r="N198" i="7"/>
  <c r="V198" i="7" s="1"/>
  <c r="S197" i="7"/>
  <c r="Q197" i="7"/>
  <c r="P197" i="7"/>
  <c r="R197" i="7" s="1"/>
  <c r="O197" i="7"/>
  <c r="N197" i="7"/>
  <c r="V196" i="7"/>
  <c r="S196" i="7"/>
  <c r="Q196" i="7"/>
  <c r="P196" i="7"/>
  <c r="R196" i="7" s="1"/>
  <c r="O196" i="7"/>
  <c r="N196" i="7"/>
  <c r="S195" i="7"/>
  <c r="Q195" i="7"/>
  <c r="P195" i="7"/>
  <c r="O195" i="7"/>
  <c r="V195" i="7" s="1"/>
  <c r="N195" i="7"/>
  <c r="S194" i="7"/>
  <c r="Q194" i="7"/>
  <c r="P194" i="7"/>
  <c r="R194" i="7" s="1"/>
  <c r="O194" i="7"/>
  <c r="N194" i="7"/>
  <c r="V194" i="7" s="1"/>
  <c r="B182" i="7"/>
  <c r="B181" i="7"/>
  <c r="B174" i="7"/>
  <c r="B173" i="7"/>
  <c r="V171" i="7"/>
  <c r="S171" i="7"/>
  <c r="Q171" i="7"/>
  <c r="R171" i="7" s="1"/>
  <c r="P171" i="7"/>
  <c r="O171" i="7"/>
  <c r="N171" i="7"/>
  <c r="S170" i="7"/>
  <c r="Q170" i="7"/>
  <c r="P170" i="7"/>
  <c r="R170" i="7" s="1"/>
  <c r="O170" i="7"/>
  <c r="N170" i="7"/>
  <c r="V170" i="7" s="1"/>
  <c r="B170" i="7"/>
  <c r="S169" i="7"/>
  <c r="R169" i="7"/>
  <c r="Q169" i="7"/>
  <c r="P169" i="7"/>
  <c r="O169" i="7"/>
  <c r="N169" i="7"/>
  <c r="B169" i="7"/>
  <c r="S168" i="7"/>
  <c r="Q168" i="7"/>
  <c r="P168" i="7"/>
  <c r="R168" i="7" s="1"/>
  <c r="O168" i="7"/>
  <c r="N168" i="7"/>
  <c r="B168" i="7"/>
  <c r="S167" i="7"/>
  <c r="Q167" i="7"/>
  <c r="P167" i="7"/>
  <c r="O167" i="7"/>
  <c r="N167" i="7"/>
  <c r="V167" i="7" s="1"/>
  <c r="B167" i="7"/>
  <c r="V166" i="7"/>
  <c r="S166" i="7"/>
  <c r="R166" i="7"/>
  <c r="Q166" i="7"/>
  <c r="P166" i="7"/>
  <c r="O166" i="7"/>
  <c r="N166" i="7"/>
  <c r="V165" i="7"/>
  <c r="S165" i="7"/>
  <c r="Q165" i="7"/>
  <c r="P165" i="7"/>
  <c r="R165" i="7" s="1"/>
  <c r="O165" i="7"/>
  <c r="N165" i="7"/>
  <c r="H146" i="7"/>
  <c r="H145" i="7"/>
  <c r="F144" i="7"/>
  <c r="G144" i="7" s="1"/>
  <c r="H144" i="7" s="1"/>
  <c r="F143" i="7"/>
  <c r="G143" i="7" s="1"/>
  <c r="H143" i="7" s="1"/>
  <c r="F142" i="7"/>
  <c r="G142" i="7" s="1"/>
  <c r="H142" i="7" s="1"/>
  <c r="V141" i="7"/>
  <c r="S141" i="7"/>
  <c r="Q141" i="7"/>
  <c r="P141" i="7"/>
  <c r="R141" i="7" s="1"/>
  <c r="O141" i="7"/>
  <c r="N141" i="7"/>
  <c r="F141" i="7"/>
  <c r="G141" i="7" s="1"/>
  <c r="H141" i="7" s="1"/>
  <c r="V140" i="7"/>
  <c r="S140" i="7"/>
  <c r="Q140" i="7"/>
  <c r="P140" i="7"/>
  <c r="R140" i="7" s="1"/>
  <c r="O140" i="7"/>
  <c r="N140" i="7"/>
  <c r="S139" i="7"/>
  <c r="Q139" i="7"/>
  <c r="P139" i="7"/>
  <c r="R139" i="7" s="1"/>
  <c r="O139" i="7"/>
  <c r="N139" i="7"/>
  <c r="V138" i="7"/>
  <c r="S138" i="7"/>
  <c r="Q138" i="7"/>
  <c r="P138" i="7"/>
  <c r="R138" i="7" s="1"/>
  <c r="O138" i="7"/>
  <c r="N138" i="7"/>
  <c r="V137" i="7"/>
  <c r="S137" i="7"/>
  <c r="Q137" i="7"/>
  <c r="R137" i="7" s="1"/>
  <c r="P137" i="7"/>
  <c r="O137" i="7"/>
  <c r="N137" i="7"/>
  <c r="S136" i="7"/>
  <c r="Q136" i="7"/>
  <c r="P136" i="7"/>
  <c r="R136" i="7" s="1"/>
  <c r="O136" i="7"/>
  <c r="N136" i="7"/>
  <c r="V136" i="7" s="1"/>
  <c r="S135" i="7"/>
  <c r="Q135" i="7"/>
  <c r="P135" i="7"/>
  <c r="O135" i="7"/>
  <c r="N135" i="7"/>
  <c r="S134" i="7"/>
  <c r="Q134" i="7"/>
  <c r="P134" i="7"/>
  <c r="R134" i="7" s="1"/>
  <c r="O134" i="7"/>
  <c r="N134" i="7"/>
  <c r="V134" i="7" s="1"/>
  <c r="H130" i="7"/>
  <c r="F128" i="7"/>
  <c r="G128" i="7" s="1"/>
  <c r="H128" i="7" s="1"/>
  <c r="G127" i="7"/>
  <c r="H127" i="7" s="1"/>
  <c r="F127" i="7"/>
  <c r="H126" i="7"/>
  <c r="G126" i="7"/>
  <c r="F126" i="7"/>
  <c r="G125" i="7"/>
  <c r="H125" i="7" s="1"/>
  <c r="F125" i="7"/>
  <c r="S111" i="7"/>
  <c r="Q111" i="7"/>
  <c r="R111" i="7" s="1"/>
  <c r="P111" i="7"/>
  <c r="O111" i="7"/>
  <c r="N111" i="7"/>
  <c r="V111" i="7" s="1"/>
  <c r="S110" i="7"/>
  <c r="Q110" i="7"/>
  <c r="P110" i="7"/>
  <c r="R110" i="7" s="1"/>
  <c r="O110" i="7"/>
  <c r="N110" i="7"/>
  <c r="S109" i="7"/>
  <c r="R109" i="7"/>
  <c r="Q109" i="7"/>
  <c r="P109" i="7"/>
  <c r="O109" i="7"/>
  <c r="N109" i="7"/>
  <c r="S108" i="7"/>
  <c r="Q108" i="7"/>
  <c r="P108" i="7"/>
  <c r="R108" i="7" s="1"/>
  <c r="O108" i="7"/>
  <c r="N108" i="7"/>
  <c r="S107" i="7"/>
  <c r="R107" i="7"/>
  <c r="Q107" i="7"/>
  <c r="P107" i="7"/>
  <c r="O107" i="7"/>
  <c r="N107" i="7"/>
  <c r="T81" i="7"/>
  <c r="R81" i="7"/>
  <c r="Q81" i="7"/>
  <c r="P81" i="7"/>
  <c r="O81" i="7"/>
  <c r="T80" i="7"/>
  <c r="R80" i="7"/>
  <c r="Q80" i="7"/>
  <c r="S80" i="7" s="1"/>
  <c r="P80" i="7"/>
  <c r="O80" i="7"/>
  <c r="W80" i="7" s="1"/>
  <c r="Z80" i="7" s="1"/>
  <c r="AA80" i="7" s="1"/>
  <c r="Z79" i="7"/>
  <c r="AA79" i="7" s="1"/>
  <c r="T79" i="7"/>
  <c r="S79" i="7"/>
  <c r="R79" i="7"/>
  <c r="Q79" i="7"/>
  <c r="P79" i="7"/>
  <c r="O79" i="7"/>
  <c r="W79" i="7" s="1"/>
  <c r="T78" i="7"/>
  <c r="S78" i="7"/>
  <c r="R78" i="7"/>
  <c r="Q78" i="7"/>
  <c r="P78" i="7"/>
  <c r="O78" i="7"/>
  <c r="T77" i="7"/>
  <c r="R77" i="7"/>
  <c r="Q77" i="7"/>
  <c r="P77" i="7"/>
  <c r="O77" i="7"/>
  <c r="W77" i="7" s="1"/>
  <c r="Z77" i="7" s="1"/>
  <c r="AA77" i="7" s="1"/>
  <c r="T76" i="7"/>
  <c r="S76" i="7"/>
  <c r="R76" i="7"/>
  <c r="Q76" i="7"/>
  <c r="P76" i="7"/>
  <c r="O76" i="7"/>
  <c r="W76" i="7" s="1"/>
  <c r="Z76" i="7" s="1"/>
  <c r="T75" i="7"/>
  <c r="R75" i="7"/>
  <c r="Q75" i="7"/>
  <c r="P75" i="7"/>
  <c r="O75" i="7"/>
  <c r="W75" i="7" s="1"/>
  <c r="Z75" i="7" s="1"/>
  <c r="AA75" i="7" s="1"/>
  <c r="CH38" i="7"/>
  <c r="CD38" i="7"/>
  <c r="BD38" i="7"/>
  <c r="AZ38" i="7"/>
  <c r="CH37" i="7"/>
  <c r="CD37" i="7"/>
  <c r="BN37" i="7"/>
  <c r="BK37" i="7"/>
  <c r="BJ37" i="7"/>
  <c r="BD37" i="7"/>
  <c r="AZ37" i="7"/>
  <c r="CH36" i="7"/>
  <c r="CD36" i="7"/>
  <c r="BX36" i="7"/>
  <c r="BT36" i="7"/>
  <c r="BN36" i="7"/>
  <c r="P256" i="7" s="1"/>
  <c r="BK36" i="7"/>
  <c r="BJ36" i="7"/>
  <c r="BD36" i="7"/>
  <c r="P226" i="7" s="1"/>
  <c r="AZ36" i="7"/>
  <c r="M36" i="7"/>
  <c r="L36" i="7"/>
  <c r="CH35" i="7"/>
  <c r="CD35" i="7"/>
  <c r="BX35" i="7"/>
  <c r="P285" i="7" s="1"/>
  <c r="BT35" i="7"/>
  <c r="BN35" i="7"/>
  <c r="BK35" i="7"/>
  <c r="BJ35" i="7"/>
  <c r="BD35" i="7"/>
  <c r="P225" i="7" s="1"/>
  <c r="AZ35" i="7"/>
  <c r="M35" i="7"/>
  <c r="L35" i="7"/>
  <c r="CH34" i="7"/>
  <c r="CD34" i="7"/>
  <c r="BX34" i="7"/>
  <c r="BT34" i="7"/>
  <c r="BN34" i="7"/>
  <c r="BK34" i="7"/>
  <c r="BJ34" i="7"/>
  <c r="BD34" i="7"/>
  <c r="AZ34" i="7"/>
  <c r="AG34" i="7"/>
  <c r="AF34" i="7"/>
  <c r="M34" i="7"/>
  <c r="L34" i="7"/>
  <c r="CH33" i="7"/>
  <c r="CD33" i="7"/>
  <c r="BT33" i="7"/>
  <c r="BK33" i="7"/>
  <c r="BJ33" i="7"/>
  <c r="BD33" i="7"/>
  <c r="P223" i="7" s="1"/>
  <c r="AZ33" i="7"/>
  <c r="AG33" i="7"/>
  <c r="AF33" i="7"/>
  <c r="W33" i="7"/>
  <c r="V33" i="7"/>
  <c r="M33" i="7"/>
  <c r="L33" i="7"/>
  <c r="CH32" i="7"/>
  <c r="CD32" i="7"/>
  <c r="BT32" i="7"/>
  <c r="BD32" i="7"/>
  <c r="AZ32" i="7"/>
  <c r="CD31" i="7"/>
  <c r="BT31" i="7"/>
  <c r="AZ31" i="7"/>
  <c r="CD30" i="7"/>
  <c r="BT30" i="7"/>
  <c r="AZ30" i="7"/>
  <c r="CD29" i="7"/>
  <c r="BT29" i="7"/>
  <c r="AZ29" i="7"/>
  <c r="CD28" i="7"/>
  <c r="BT28" i="7"/>
  <c r="AZ28" i="7"/>
  <c r="CD27" i="7"/>
  <c r="BT27" i="7"/>
  <c r="AZ27" i="7"/>
  <c r="CD26" i="7"/>
  <c r="BT26" i="7"/>
  <c r="AZ26" i="7"/>
  <c r="CD25" i="7"/>
  <c r="BT25" i="7"/>
  <c r="AZ25" i="7"/>
  <c r="CD24" i="7"/>
  <c r="BT24" i="7"/>
  <c r="AZ24" i="7"/>
  <c r="CD23" i="7"/>
  <c r="BT23" i="7"/>
  <c r="AZ23" i="7"/>
  <c r="CD22" i="7"/>
  <c r="BT22" i="7"/>
  <c r="AZ22" i="7"/>
  <c r="CD21" i="7"/>
  <c r="BT21" i="7"/>
  <c r="AZ21" i="7"/>
  <c r="CD20" i="7"/>
  <c r="BT20" i="7"/>
  <c r="AZ20" i="7"/>
  <c r="CD19" i="7"/>
  <c r="BT19" i="7"/>
  <c r="AZ19" i="7"/>
  <c r="CD18" i="7"/>
  <c r="BT18" i="7"/>
  <c r="AZ18" i="7"/>
  <c r="CD17" i="7"/>
  <c r="BT17" i="7"/>
  <c r="AZ17" i="7"/>
  <c r="CD16" i="7"/>
  <c r="BT16" i="7"/>
  <c r="AZ16" i="7"/>
  <c r="CD15" i="7"/>
  <c r="BT15" i="7"/>
  <c r="AZ15" i="7"/>
  <c r="CD14" i="7"/>
  <c r="BT14" i="7"/>
  <c r="AZ14" i="7"/>
  <c r="CD13" i="7"/>
  <c r="BT13" i="7"/>
  <c r="AZ13" i="7"/>
  <c r="BQ11" i="7"/>
  <c r="CA11" i="7" s="1"/>
  <c r="CK11" i="7" s="1"/>
  <c r="BP11" i="7"/>
  <c r="BZ11" i="7" s="1"/>
  <c r="CJ11" i="7" s="1"/>
  <c r="BO11" i="7"/>
  <c r="BY11" i="7" s="1"/>
  <c r="CI11" i="7" s="1"/>
  <c r="BM11" i="7"/>
  <c r="BW11" i="7" s="1"/>
  <c r="CG11" i="7" s="1"/>
  <c r="BL11" i="7"/>
  <c r="BV11" i="7" s="1"/>
  <c r="CF11" i="7" s="1"/>
  <c r="BK11" i="7"/>
  <c r="BU11" i="7" s="1"/>
  <c r="CE11" i="7" s="1"/>
  <c r="AM11" i="7"/>
  <c r="AW11" i="7" s="1"/>
  <c r="BG11" i="7" s="1"/>
  <c r="AL11" i="7"/>
  <c r="AV11" i="7" s="1"/>
  <c r="BF11" i="7" s="1"/>
  <c r="AK11" i="7"/>
  <c r="AU11" i="7" s="1"/>
  <c r="BE11" i="7" s="1"/>
  <c r="AF11" i="7"/>
  <c r="AP11" i="7" s="1"/>
  <c r="AZ11" i="7" s="1"/>
  <c r="BJ11" i="7" s="1"/>
  <c r="BT11" i="7" s="1"/>
  <c r="CD11" i="7" s="1"/>
  <c r="Y11" i="7"/>
  <c r="AI11" i="7" s="1"/>
  <c r="AS11" i="7" s="1"/>
  <c r="BC11" i="7" s="1"/>
  <c r="X11" i="7"/>
  <c r="AH11" i="7" s="1"/>
  <c r="AR11" i="7" s="1"/>
  <c r="BB11" i="7" s="1"/>
  <c r="W11" i="7"/>
  <c r="AG11" i="7" s="1"/>
  <c r="AQ11" i="7" s="1"/>
  <c r="BA11" i="7" s="1"/>
  <c r="V11" i="7"/>
  <c r="S11" i="7"/>
  <c r="AC11" i="7" s="1"/>
  <c r="R11" i="7"/>
  <c r="AB11" i="7" s="1"/>
  <c r="Q11" i="7"/>
  <c r="AA11" i="7" s="1"/>
  <c r="P11" i="7"/>
  <c r="Z11" i="7" s="1"/>
  <c r="AJ11" i="7" s="1"/>
  <c r="AT11" i="7" s="1"/>
  <c r="BD11" i="7" s="1"/>
  <c r="BN11" i="7" s="1"/>
  <c r="BX11" i="7" s="1"/>
  <c r="CH11" i="7" s="1"/>
  <c r="O11" i="7"/>
  <c r="N11" i="7"/>
  <c r="M11" i="7"/>
  <c r="L11" i="7"/>
  <c r="O10" i="7"/>
  <c r="L10" i="7"/>
  <c r="CD8" i="7"/>
  <c r="BT8" i="7"/>
  <c r="BJ8" i="7"/>
  <c r="AZ8" i="7"/>
  <c r="AP8" i="7"/>
  <c r="AF8" i="7"/>
  <c r="B8" i="7"/>
  <c r="V8" i="7" s="1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B75" i="6"/>
  <c r="V74" i="6"/>
  <c r="B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CK39" i="6"/>
  <c r="CJ39" i="6"/>
  <c r="CI39" i="6"/>
  <c r="CH39" i="6"/>
  <c r="CG39" i="6"/>
  <c r="CD39" i="6"/>
  <c r="CF39" i="6" s="1"/>
  <c r="L26" i="6"/>
  <c r="L19" i="6"/>
  <c r="CF11" i="6"/>
  <c r="CE11" i="6"/>
  <c r="BQ11" i="6"/>
  <c r="CA11" i="6" s="1"/>
  <c r="CK11" i="6" s="1"/>
  <c r="BB11" i="6"/>
  <c r="BL11" i="6" s="1"/>
  <c r="BV11" i="6" s="1"/>
  <c r="BA11" i="6"/>
  <c r="BK11" i="6" s="1"/>
  <c r="BU11" i="6" s="1"/>
  <c r="AI11" i="6"/>
  <c r="AS11" i="6" s="1"/>
  <c r="BC11" i="6" s="1"/>
  <c r="BM11" i="6" s="1"/>
  <c r="BW11" i="6" s="1"/>
  <c r="CG11" i="6" s="1"/>
  <c r="AB11" i="6"/>
  <c r="AL11" i="6" s="1"/>
  <c r="AV11" i="6" s="1"/>
  <c r="BF11" i="6" s="1"/>
  <c r="BP11" i="6" s="1"/>
  <c r="BZ11" i="6" s="1"/>
  <c r="CJ11" i="6" s="1"/>
  <c r="AA11" i="6"/>
  <c r="AK11" i="6" s="1"/>
  <c r="AU11" i="6" s="1"/>
  <c r="BE11" i="6" s="1"/>
  <c r="BO11" i="6" s="1"/>
  <c r="BY11" i="6" s="1"/>
  <c r="CI11" i="6" s="1"/>
  <c r="Z11" i="6"/>
  <c r="AJ11" i="6" s="1"/>
  <c r="AT11" i="6" s="1"/>
  <c r="BD11" i="6" s="1"/>
  <c r="BN11" i="6" s="1"/>
  <c r="BX11" i="6" s="1"/>
  <c r="CH11" i="6" s="1"/>
  <c r="Y11" i="6"/>
  <c r="S11" i="6"/>
  <c r="AC11" i="6" s="1"/>
  <c r="AM11" i="6" s="1"/>
  <c r="AW11" i="6" s="1"/>
  <c r="BG11" i="6" s="1"/>
  <c r="R11" i="6"/>
  <c r="Q11" i="6"/>
  <c r="P11" i="6"/>
  <c r="O11" i="6"/>
  <c r="N11" i="6"/>
  <c r="X11" i="6" s="1"/>
  <c r="AH11" i="6" s="1"/>
  <c r="AR11" i="6" s="1"/>
  <c r="M11" i="6"/>
  <c r="W11" i="6" s="1"/>
  <c r="AG11" i="6" s="1"/>
  <c r="AQ11" i="6" s="1"/>
  <c r="L11" i="6"/>
  <c r="V11" i="6" s="1"/>
  <c r="AF11" i="6" s="1"/>
  <c r="AP11" i="6" s="1"/>
  <c r="AZ11" i="6" s="1"/>
  <c r="BJ11" i="6" s="1"/>
  <c r="BT11" i="6" s="1"/>
  <c r="CD11" i="6" s="1"/>
  <c r="O10" i="6"/>
  <c r="L10" i="6"/>
  <c r="BT8" i="6"/>
  <c r="BJ8" i="6"/>
  <c r="AZ8" i="6"/>
  <c r="AP8" i="6"/>
  <c r="AF8" i="6"/>
  <c r="V8" i="6"/>
  <c r="L8" i="6"/>
  <c r="CD8" i="6" s="1"/>
  <c r="CD4" i="6"/>
  <c r="BT4" i="6"/>
  <c r="BJ4" i="6"/>
  <c r="AZ4" i="6"/>
  <c r="AP4" i="6"/>
  <c r="AF4" i="6"/>
  <c r="V4" i="6"/>
  <c r="L4" i="6"/>
  <c r="P190" i="5"/>
  <c r="O190" i="5"/>
  <c r="N190" i="5"/>
  <c r="F190" i="5"/>
  <c r="P189" i="5"/>
  <c r="O189" i="5"/>
  <c r="N189" i="5"/>
  <c r="F189" i="5"/>
  <c r="P188" i="5"/>
  <c r="O188" i="5"/>
  <c r="N188" i="5"/>
  <c r="F188" i="5"/>
  <c r="P187" i="5"/>
  <c r="O187" i="5"/>
  <c r="N187" i="5"/>
  <c r="F187" i="5"/>
  <c r="U186" i="5"/>
  <c r="T186" i="5"/>
  <c r="P186" i="5"/>
  <c r="O186" i="5"/>
  <c r="N186" i="5"/>
  <c r="F186" i="5"/>
  <c r="P185" i="5"/>
  <c r="O185" i="5"/>
  <c r="N185" i="5"/>
  <c r="F185" i="5"/>
  <c r="P184" i="5"/>
  <c r="O184" i="5"/>
  <c r="N184" i="5"/>
  <c r="F184" i="5"/>
  <c r="P183" i="5"/>
  <c r="O183" i="5"/>
  <c r="N183" i="5"/>
  <c r="F183" i="5"/>
  <c r="P182" i="5"/>
  <c r="O182" i="5"/>
  <c r="N182" i="5"/>
  <c r="F182" i="5"/>
  <c r="P181" i="5"/>
  <c r="O181" i="5"/>
  <c r="N181" i="5"/>
  <c r="F181" i="5"/>
  <c r="P180" i="5"/>
  <c r="O180" i="5"/>
  <c r="N180" i="5"/>
  <c r="F180" i="5"/>
  <c r="P179" i="5"/>
  <c r="O179" i="5"/>
  <c r="N179" i="5"/>
  <c r="F179" i="5"/>
  <c r="P178" i="5"/>
  <c r="O178" i="5"/>
  <c r="N178" i="5"/>
  <c r="F178" i="5"/>
  <c r="P177" i="5"/>
  <c r="O177" i="5"/>
  <c r="N177" i="5"/>
  <c r="F177" i="5"/>
  <c r="P176" i="5"/>
  <c r="O176" i="5"/>
  <c r="N176" i="5"/>
  <c r="F176" i="5"/>
  <c r="U175" i="5"/>
  <c r="T175" i="5"/>
  <c r="P175" i="5"/>
  <c r="O175" i="5"/>
  <c r="N175" i="5"/>
  <c r="F175" i="5"/>
  <c r="P174" i="5"/>
  <c r="O174" i="5"/>
  <c r="N174" i="5"/>
  <c r="F174" i="5"/>
  <c r="P173" i="5"/>
  <c r="O173" i="5"/>
  <c r="N173" i="5"/>
  <c r="F173" i="5"/>
  <c r="P172" i="5"/>
  <c r="O172" i="5"/>
  <c r="N172" i="5"/>
  <c r="F172" i="5"/>
  <c r="P171" i="5"/>
  <c r="O171" i="5"/>
  <c r="N171" i="5"/>
  <c r="F171" i="5"/>
  <c r="P170" i="5"/>
  <c r="O170" i="5"/>
  <c r="N170" i="5"/>
  <c r="F170" i="5"/>
  <c r="P169" i="5"/>
  <c r="O169" i="5"/>
  <c r="N169" i="5"/>
  <c r="F169" i="5"/>
  <c r="P168" i="5"/>
  <c r="O168" i="5"/>
  <c r="N168" i="5"/>
  <c r="F168" i="5"/>
  <c r="P167" i="5"/>
  <c r="O167" i="5"/>
  <c r="N167" i="5"/>
  <c r="F167" i="5"/>
  <c r="P166" i="5"/>
  <c r="O166" i="5"/>
  <c r="N166" i="5"/>
  <c r="F166" i="5"/>
  <c r="P165" i="5"/>
  <c r="O165" i="5"/>
  <c r="N165" i="5"/>
  <c r="H165" i="5"/>
  <c r="G165" i="5"/>
  <c r="F165" i="5"/>
  <c r="P164" i="5"/>
  <c r="O164" i="5"/>
  <c r="N164" i="5"/>
  <c r="F164" i="5"/>
  <c r="P163" i="5"/>
  <c r="O163" i="5"/>
  <c r="N163" i="5"/>
  <c r="I163" i="5"/>
  <c r="H163" i="5"/>
  <c r="F163" i="5"/>
  <c r="P162" i="5"/>
  <c r="O162" i="5"/>
  <c r="N162" i="5"/>
  <c r="F162" i="5"/>
  <c r="P161" i="5"/>
  <c r="O161" i="5"/>
  <c r="N161" i="5"/>
  <c r="F161" i="5"/>
  <c r="P160" i="5"/>
  <c r="O160" i="5"/>
  <c r="N160" i="5"/>
  <c r="F160" i="5"/>
  <c r="P159" i="5"/>
  <c r="O159" i="5"/>
  <c r="N159" i="5"/>
  <c r="F159" i="5"/>
  <c r="P158" i="5"/>
  <c r="O158" i="5"/>
  <c r="N158" i="5"/>
  <c r="F158" i="5"/>
  <c r="P157" i="5"/>
  <c r="O157" i="5"/>
  <c r="N157" i="5"/>
  <c r="F157" i="5"/>
  <c r="P156" i="5"/>
  <c r="O156" i="5"/>
  <c r="N156" i="5"/>
  <c r="F156" i="5"/>
  <c r="P155" i="5"/>
  <c r="O155" i="5"/>
  <c r="N155" i="5"/>
  <c r="I155" i="5"/>
  <c r="F155" i="5"/>
  <c r="P154" i="5"/>
  <c r="O154" i="5"/>
  <c r="N154" i="5"/>
  <c r="F154" i="5"/>
  <c r="P153" i="5"/>
  <c r="O153" i="5"/>
  <c r="N153" i="5"/>
  <c r="F153" i="5"/>
  <c r="P152" i="5"/>
  <c r="O152" i="5"/>
  <c r="N152" i="5"/>
  <c r="F152" i="5"/>
  <c r="P151" i="5"/>
  <c r="O151" i="5"/>
  <c r="N151" i="5"/>
  <c r="F151" i="5"/>
  <c r="P150" i="5"/>
  <c r="O150" i="5"/>
  <c r="N150" i="5"/>
  <c r="F150" i="5"/>
  <c r="P149" i="5"/>
  <c r="O149" i="5"/>
  <c r="N149" i="5"/>
  <c r="F149" i="5"/>
  <c r="P148" i="5"/>
  <c r="O148" i="5"/>
  <c r="N148" i="5"/>
  <c r="F148" i="5"/>
  <c r="P147" i="5"/>
  <c r="O147" i="5"/>
  <c r="N147" i="5"/>
  <c r="F147" i="5"/>
  <c r="P146" i="5"/>
  <c r="O146" i="5"/>
  <c r="N146" i="5"/>
  <c r="F146" i="5"/>
  <c r="P145" i="5"/>
  <c r="O145" i="5"/>
  <c r="N145" i="5"/>
  <c r="F145" i="5"/>
  <c r="P144" i="5"/>
  <c r="O144" i="5"/>
  <c r="N144" i="5"/>
  <c r="F144" i="5"/>
  <c r="P143" i="5"/>
  <c r="O143" i="5"/>
  <c r="N143" i="5"/>
  <c r="F143" i="5"/>
  <c r="P142" i="5"/>
  <c r="O142" i="5"/>
  <c r="N142" i="5"/>
  <c r="F142" i="5"/>
  <c r="P141" i="5"/>
  <c r="O141" i="5"/>
  <c r="N141" i="5"/>
  <c r="F141" i="5"/>
  <c r="P140" i="5"/>
  <c r="O140" i="5"/>
  <c r="N140" i="5"/>
  <c r="F140" i="5"/>
  <c r="P139" i="5"/>
  <c r="O139" i="5"/>
  <c r="N139" i="5"/>
  <c r="F139" i="5"/>
  <c r="P138" i="5"/>
  <c r="O138" i="5"/>
  <c r="N138" i="5"/>
  <c r="F138" i="5"/>
  <c r="P137" i="5"/>
  <c r="O137" i="5"/>
  <c r="N137" i="5"/>
  <c r="F137" i="5"/>
  <c r="P136" i="5"/>
  <c r="O136" i="5"/>
  <c r="N136" i="5"/>
  <c r="F136" i="5"/>
  <c r="P135" i="5"/>
  <c r="O135" i="5"/>
  <c r="N135" i="5"/>
  <c r="F135" i="5"/>
  <c r="P134" i="5"/>
  <c r="O134" i="5"/>
  <c r="N134" i="5"/>
  <c r="F134" i="5"/>
  <c r="P133" i="5"/>
  <c r="O133" i="5"/>
  <c r="N133" i="5"/>
  <c r="F133" i="5"/>
  <c r="P132" i="5"/>
  <c r="O132" i="5"/>
  <c r="N132" i="5"/>
  <c r="F132" i="5"/>
  <c r="P131" i="5"/>
  <c r="O131" i="5"/>
  <c r="N131" i="5"/>
  <c r="F131" i="5"/>
  <c r="P130" i="5"/>
  <c r="O130" i="5"/>
  <c r="N130" i="5"/>
  <c r="F130" i="5"/>
  <c r="C130" i="5"/>
  <c r="P129" i="5"/>
  <c r="O129" i="5"/>
  <c r="N129" i="5"/>
  <c r="F129" i="5"/>
  <c r="P128" i="5"/>
  <c r="O128" i="5"/>
  <c r="N128" i="5"/>
  <c r="F128" i="5"/>
  <c r="P127" i="5"/>
  <c r="O127" i="5"/>
  <c r="N127" i="5"/>
  <c r="F127" i="5"/>
  <c r="P126" i="5"/>
  <c r="O126" i="5"/>
  <c r="N126" i="5"/>
  <c r="F126" i="5"/>
  <c r="P125" i="5"/>
  <c r="O125" i="5"/>
  <c r="N125" i="5"/>
  <c r="F125" i="5"/>
  <c r="P124" i="5"/>
  <c r="O124" i="5"/>
  <c r="N124" i="5"/>
  <c r="F124" i="5"/>
  <c r="P123" i="5"/>
  <c r="O123" i="5"/>
  <c r="N123" i="5"/>
  <c r="F123" i="5"/>
  <c r="P122" i="5"/>
  <c r="O122" i="5"/>
  <c r="N122" i="5"/>
  <c r="F122" i="5"/>
  <c r="P121" i="5"/>
  <c r="O121" i="5"/>
  <c r="N121" i="5"/>
  <c r="F121" i="5"/>
  <c r="P120" i="5"/>
  <c r="O120" i="5"/>
  <c r="N120" i="5"/>
  <c r="F120" i="5"/>
  <c r="P119" i="5"/>
  <c r="O119" i="5"/>
  <c r="N119" i="5"/>
  <c r="F119" i="5"/>
  <c r="P118" i="5"/>
  <c r="O118" i="5"/>
  <c r="N118" i="5"/>
  <c r="F118" i="5"/>
  <c r="P117" i="5"/>
  <c r="O117" i="5"/>
  <c r="N117" i="5"/>
  <c r="F117" i="5"/>
  <c r="P116" i="5"/>
  <c r="O116" i="5"/>
  <c r="N116" i="5"/>
  <c r="F116" i="5"/>
  <c r="P115" i="5"/>
  <c r="O115" i="5"/>
  <c r="N115" i="5"/>
  <c r="F115" i="5"/>
  <c r="P114" i="5"/>
  <c r="O114" i="5"/>
  <c r="N114" i="5"/>
  <c r="F114" i="5"/>
  <c r="P113" i="5"/>
  <c r="O113" i="5"/>
  <c r="N113" i="5"/>
  <c r="F113" i="5"/>
  <c r="P112" i="5"/>
  <c r="O112" i="5"/>
  <c r="N112" i="5"/>
  <c r="F112" i="5"/>
  <c r="P111" i="5"/>
  <c r="O111" i="5"/>
  <c r="N111" i="5"/>
  <c r="F111" i="5"/>
  <c r="P110" i="5"/>
  <c r="O110" i="5"/>
  <c r="N110" i="5"/>
  <c r="F110" i="5"/>
  <c r="P109" i="5"/>
  <c r="O109" i="5"/>
  <c r="N109" i="5"/>
  <c r="F109" i="5"/>
  <c r="P108" i="5"/>
  <c r="O108" i="5"/>
  <c r="N108" i="5"/>
  <c r="F108" i="5"/>
  <c r="P107" i="5"/>
  <c r="O107" i="5"/>
  <c r="N107" i="5"/>
  <c r="F107" i="5"/>
  <c r="P106" i="5"/>
  <c r="O106" i="5"/>
  <c r="N106" i="5"/>
  <c r="H106" i="5"/>
  <c r="F106" i="5"/>
  <c r="P105" i="5"/>
  <c r="O105" i="5"/>
  <c r="N105" i="5"/>
  <c r="F105" i="5"/>
  <c r="P104" i="5"/>
  <c r="O104" i="5"/>
  <c r="N104" i="5"/>
  <c r="F104" i="5"/>
  <c r="P103" i="5"/>
  <c r="O103" i="5"/>
  <c r="N103" i="5"/>
  <c r="F103" i="5"/>
  <c r="P102" i="5"/>
  <c r="O102" i="5"/>
  <c r="N102" i="5"/>
  <c r="F102" i="5"/>
  <c r="P101" i="5"/>
  <c r="O101" i="5"/>
  <c r="N101" i="5"/>
  <c r="F101" i="5"/>
  <c r="P99" i="5"/>
  <c r="O99" i="5"/>
  <c r="N99" i="5"/>
  <c r="F99" i="5"/>
  <c r="P98" i="5"/>
  <c r="O98" i="5"/>
  <c r="N98" i="5"/>
  <c r="F98" i="5"/>
  <c r="P97" i="5"/>
  <c r="O97" i="5"/>
  <c r="N97" i="5"/>
  <c r="F97" i="5"/>
  <c r="P96" i="5"/>
  <c r="O96" i="5"/>
  <c r="N96" i="5"/>
  <c r="F96" i="5"/>
  <c r="P95" i="5"/>
  <c r="O95" i="5"/>
  <c r="N95" i="5"/>
  <c r="F95" i="5"/>
  <c r="P94" i="5"/>
  <c r="O94" i="5"/>
  <c r="N94" i="5"/>
  <c r="F94" i="5"/>
  <c r="P93" i="5"/>
  <c r="O93" i="5"/>
  <c r="N93" i="5"/>
  <c r="F93" i="5"/>
  <c r="P92" i="5"/>
  <c r="O92" i="5"/>
  <c r="N92" i="5"/>
  <c r="F92" i="5"/>
  <c r="P91" i="5"/>
  <c r="O91" i="5"/>
  <c r="N91" i="5"/>
  <c r="F91" i="5"/>
  <c r="P90" i="5"/>
  <c r="O90" i="5"/>
  <c r="N90" i="5"/>
  <c r="F90" i="5"/>
  <c r="P89" i="5"/>
  <c r="O89" i="5"/>
  <c r="N89" i="5"/>
  <c r="F89" i="5"/>
  <c r="P88" i="5"/>
  <c r="O88" i="5"/>
  <c r="N88" i="5"/>
  <c r="F88" i="5"/>
  <c r="P87" i="5"/>
  <c r="O87" i="5"/>
  <c r="N87" i="5"/>
  <c r="F87" i="5"/>
  <c r="P86" i="5"/>
  <c r="O86" i="5"/>
  <c r="N86" i="5"/>
  <c r="F86" i="5"/>
  <c r="P85" i="5"/>
  <c r="O85" i="5"/>
  <c r="N85" i="5"/>
  <c r="F85" i="5"/>
  <c r="P84" i="5"/>
  <c r="O84" i="5"/>
  <c r="N84" i="5"/>
  <c r="F84" i="5"/>
  <c r="P83" i="5"/>
  <c r="O83" i="5"/>
  <c r="N83" i="5"/>
  <c r="F83" i="5"/>
  <c r="P82" i="5"/>
  <c r="O82" i="5"/>
  <c r="N82" i="5"/>
  <c r="F82" i="5"/>
  <c r="P81" i="5"/>
  <c r="O81" i="5"/>
  <c r="N81" i="5"/>
  <c r="F81" i="5"/>
  <c r="P80" i="5"/>
  <c r="O80" i="5"/>
  <c r="N80" i="5"/>
  <c r="F80" i="5"/>
  <c r="P79" i="5"/>
  <c r="O79" i="5"/>
  <c r="N79" i="5"/>
  <c r="F79" i="5"/>
  <c r="P78" i="5"/>
  <c r="O78" i="5"/>
  <c r="N78" i="5"/>
  <c r="F78" i="5"/>
  <c r="P77" i="5"/>
  <c r="O77" i="5"/>
  <c r="N77" i="5"/>
  <c r="F77" i="5"/>
  <c r="P76" i="5"/>
  <c r="O76" i="5"/>
  <c r="N76" i="5"/>
  <c r="F76" i="5"/>
  <c r="P75" i="5"/>
  <c r="O75" i="5"/>
  <c r="N75" i="5"/>
  <c r="F75" i="5"/>
  <c r="P74" i="5"/>
  <c r="O74" i="5"/>
  <c r="N74" i="5"/>
  <c r="F74" i="5"/>
  <c r="P73" i="5"/>
  <c r="O73" i="5"/>
  <c r="N73" i="5"/>
  <c r="F73" i="5"/>
  <c r="P72" i="5"/>
  <c r="O72" i="5"/>
  <c r="N72" i="5"/>
  <c r="F72" i="5"/>
  <c r="P71" i="5"/>
  <c r="O71" i="5"/>
  <c r="N71" i="5"/>
  <c r="F71" i="5"/>
  <c r="P70" i="5"/>
  <c r="O70" i="5"/>
  <c r="N70" i="5"/>
  <c r="F70" i="5"/>
  <c r="P69" i="5"/>
  <c r="O69" i="5"/>
  <c r="N69" i="5"/>
  <c r="F69" i="5"/>
  <c r="P68" i="5"/>
  <c r="O68" i="5"/>
  <c r="N68" i="5"/>
  <c r="F68" i="5"/>
  <c r="P67" i="5"/>
  <c r="O67" i="5"/>
  <c r="N67" i="5"/>
  <c r="F67" i="5"/>
  <c r="P66" i="5"/>
  <c r="O66" i="5"/>
  <c r="N66" i="5"/>
  <c r="F66" i="5"/>
  <c r="P65" i="5"/>
  <c r="O65" i="5"/>
  <c r="N65" i="5"/>
  <c r="F65" i="5"/>
  <c r="P64" i="5"/>
  <c r="O64" i="5"/>
  <c r="N64" i="5"/>
  <c r="F64" i="5"/>
  <c r="P63" i="5"/>
  <c r="O63" i="5"/>
  <c r="N63" i="5"/>
  <c r="F63" i="5"/>
  <c r="P62" i="5"/>
  <c r="O62" i="5"/>
  <c r="N62" i="5"/>
  <c r="F62" i="5"/>
  <c r="P61" i="5"/>
  <c r="O61" i="5"/>
  <c r="N61" i="5"/>
  <c r="F61" i="5"/>
  <c r="P60" i="5"/>
  <c r="O60" i="5"/>
  <c r="N60" i="5"/>
  <c r="F60" i="5"/>
  <c r="P59" i="5"/>
  <c r="O59" i="5"/>
  <c r="N59" i="5"/>
  <c r="F59" i="5"/>
  <c r="P58" i="5"/>
  <c r="O58" i="5"/>
  <c r="N58" i="5"/>
  <c r="F58" i="5"/>
  <c r="E58" i="5"/>
  <c r="P57" i="5"/>
  <c r="O57" i="5"/>
  <c r="N57" i="5"/>
  <c r="F57" i="5"/>
  <c r="P56" i="5"/>
  <c r="O56" i="5"/>
  <c r="N56" i="5"/>
  <c r="F56" i="5"/>
  <c r="P55" i="5"/>
  <c r="O55" i="5"/>
  <c r="N55" i="5"/>
  <c r="F55" i="5"/>
  <c r="P54" i="5"/>
  <c r="O54" i="5"/>
  <c r="N54" i="5"/>
  <c r="F54" i="5"/>
  <c r="P53" i="5"/>
  <c r="O53" i="5"/>
  <c r="N53" i="5"/>
  <c r="F53" i="5"/>
  <c r="P52" i="5"/>
  <c r="O52" i="5"/>
  <c r="N52" i="5"/>
  <c r="F52" i="5"/>
  <c r="P51" i="5"/>
  <c r="O51" i="5"/>
  <c r="N51" i="5"/>
  <c r="F51" i="5"/>
  <c r="P50" i="5"/>
  <c r="O50" i="5"/>
  <c r="N50" i="5"/>
  <c r="F50" i="5"/>
  <c r="V49" i="5"/>
  <c r="P49" i="5"/>
  <c r="O49" i="5"/>
  <c r="N49" i="5"/>
  <c r="F49" i="5"/>
  <c r="P48" i="5"/>
  <c r="O48" i="5"/>
  <c r="N48" i="5"/>
  <c r="F48" i="5"/>
  <c r="W47" i="5"/>
  <c r="P47" i="5"/>
  <c r="O47" i="5"/>
  <c r="N47" i="5"/>
  <c r="F47" i="5"/>
  <c r="P46" i="5"/>
  <c r="O46" i="5"/>
  <c r="N46" i="5"/>
  <c r="F46" i="5"/>
  <c r="P45" i="5"/>
  <c r="O45" i="5"/>
  <c r="N45" i="5"/>
  <c r="F45" i="5"/>
  <c r="P44" i="5"/>
  <c r="O44" i="5"/>
  <c r="N44" i="5"/>
  <c r="I44" i="5"/>
  <c r="H44" i="5"/>
  <c r="F44" i="5"/>
  <c r="AA43" i="5"/>
  <c r="W43" i="5"/>
  <c r="P43" i="5"/>
  <c r="O43" i="5"/>
  <c r="N43" i="5"/>
  <c r="F43" i="5"/>
  <c r="P42" i="5"/>
  <c r="O42" i="5"/>
  <c r="N42" i="5"/>
  <c r="F42" i="5"/>
  <c r="P41" i="5"/>
  <c r="O41" i="5"/>
  <c r="N41" i="5"/>
  <c r="F41" i="5"/>
  <c r="P40" i="5"/>
  <c r="O40" i="5"/>
  <c r="N40" i="5"/>
  <c r="F40" i="5"/>
  <c r="P39" i="5"/>
  <c r="O39" i="5"/>
  <c r="N39" i="5"/>
  <c r="F39" i="5"/>
  <c r="P38" i="5"/>
  <c r="O38" i="5"/>
  <c r="N38" i="5"/>
  <c r="F38" i="5"/>
  <c r="P37" i="5"/>
  <c r="O37" i="5"/>
  <c r="N37" i="5"/>
  <c r="F37" i="5"/>
  <c r="P36" i="5"/>
  <c r="O36" i="5"/>
  <c r="N36" i="5"/>
  <c r="M36" i="5"/>
  <c r="L36" i="5"/>
  <c r="K36" i="5"/>
  <c r="J36" i="5"/>
  <c r="F36" i="5"/>
  <c r="P35" i="5"/>
  <c r="O35" i="5"/>
  <c r="N35" i="5"/>
  <c r="M35" i="5"/>
  <c r="L35" i="5"/>
  <c r="K35" i="5"/>
  <c r="J35" i="5"/>
  <c r="F35" i="5"/>
  <c r="P34" i="5"/>
  <c r="O34" i="5"/>
  <c r="N34" i="5"/>
  <c r="H34" i="5"/>
  <c r="F34" i="5"/>
  <c r="P33" i="5"/>
  <c r="O33" i="5"/>
  <c r="N33" i="5"/>
  <c r="F33" i="5"/>
  <c r="P32" i="5"/>
  <c r="O32" i="5"/>
  <c r="N32" i="5"/>
  <c r="F32" i="5"/>
  <c r="P31" i="5"/>
  <c r="O31" i="5"/>
  <c r="N31" i="5"/>
  <c r="F31" i="5"/>
  <c r="P30" i="5"/>
  <c r="O30" i="5"/>
  <c r="N30" i="5"/>
  <c r="F30" i="5"/>
  <c r="P29" i="5"/>
  <c r="O29" i="5"/>
  <c r="N29" i="5"/>
  <c r="F29" i="5"/>
  <c r="P28" i="5"/>
  <c r="O28" i="5"/>
  <c r="N28" i="5"/>
  <c r="F28" i="5"/>
  <c r="P27" i="5"/>
  <c r="O27" i="5"/>
  <c r="N27" i="5"/>
  <c r="F27" i="5"/>
  <c r="P26" i="5"/>
  <c r="O26" i="5"/>
  <c r="N26" i="5"/>
  <c r="F26" i="5"/>
  <c r="P25" i="5"/>
  <c r="O25" i="5"/>
  <c r="N25" i="5"/>
  <c r="F25" i="5"/>
  <c r="P24" i="5"/>
  <c r="O24" i="5"/>
  <c r="N24" i="5"/>
  <c r="F24" i="5"/>
  <c r="P23" i="5"/>
  <c r="O23" i="5"/>
  <c r="N23" i="5"/>
  <c r="F23" i="5"/>
  <c r="E23" i="5"/>
  <c r="P22" i="5"/>
  <c r="O22" i="5"/>
  <c r="N22" i="5"/>
  <c r="F22" i="5"/>
  <c r="P21" i="5"/>
  <c r="O21" i="5"/>
  <c r="N21" i="5"/>
  <c r="F21" i="5"/>
  <c r="P20" i="5"/>
  <c r="O20" i="5"/>
  <c r="N20" i="5"/>
  <c r="I20" i="5"/>
  <c r="H20" i="5"/>
  <c r="F20" i="5"/>
  <c r="P19" i="5"/>
  <c r="O19" i="5"/>
  <c r="N19" i="5"/>
  <c r="F19" i="5"/>
  <c r="P18" i="5"/>
  <c r="O18" i="5"/>
  <c r="N18" i="5"/>
  <c r="I18" i="5"/>
  <c r="H18" i="5"/>
  <c r="F18" i="5"/>
  <c r="P17" i="5"/>
  <c r="O17" i="5"/>
  <c r="N17" i="5"/>
  <c r="F17" i="5"/>
  <c r="C17" i="5"/>
  <c r="P16" i="5"/>
  <c r="O16" i="5"/>
  <c r="N16" i="5"/>
  <c r="I16" i="5"/>
  <c r="F16" i="5"/>
  <c r="P15" i="5"/>
  <c r="O15" i="5"/>
  <c r="N15" i="5"/>
  <c r="F15" i="5"/>
  <c r="E15" i="5"/>
  <c r="P14" i="5"/>
  <c r="O14" i="5"/>
  <c r="N14" i="5"/>
  <c r="F14" i="5"/>
  <c r="P13" i="5"/>
  <c r="O13" i="5"/>
  <c r="N13" i="5"/>
  <c r="F13" i="5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O97" i="4"/>
  <c r="N97" i="4"/>
  <c r="M97" i="4"/>
  <c r="L97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O96" i="4"/>
  <c r="N96" i="4"/>
  <c r="M96" i="4"/>
  <c r="L96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O95" i="4"/>
  <c r="N95" i="4"/>
  <c r="M95" i="4"/>
  <c r="L95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O94" i="4"/>
  <c r="N94" i="4"/>
  <c r="M94" i="4"/>
  <c r="L94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T93" i="4"/>
  <c r="S93" i="4"/>
  <c r="O93" i="4"/>
  <c r="N93" i="4"/>
  <c r="M93" i="4"/>
  <c r="L93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O92" i="4"/>
  <c r="N92" i="4"/>
  <c r="M92" i="4"/>
  <c r="L92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O91" i="4"/>
  <c r="N91" i="4"/>
  <c r="M91" i="4"/>
  <c r="L91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O90" i="4"/>
  <c r="N90" i="4"/>
  <c r="M90" i="4"/>
  <c r="L90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O89" i="4"/>
  <c r="N89" i="4"/>
  <c r="M89" i="4"/>
  <c r="L89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O88" i="4"/>
  <c r="N88" i="4"/>
  <c r="M88" i="4"/>
  <c r="L88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O87" i="4"/>
  <c r="N87" i="4"/>
  <c r="M87" i="4"/>
  <c r="L87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O86" i="4"/>
  <c r="N86" i="4"/>
  <c r="M86" i="4"/>
  <c r="L86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O85" i="4"/>
  <c r="N85" i="4"/>
  <c r="M85" i="4"/>
  <c r="L85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O84" i="4"/>
  <c r="N84" i="4"/>
  <c r="M84" i="4"/>
  <c r="L84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O83" i="4"/>
  <c r="N83" i="4"/>
  <c r="M83" i="4"/>
  <c r="L83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O82" i="4"/>
  <c r="N82" i="4"/>
  <c r="M82" i="4"/>
  <c r="L82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O81" i="4"/>
  <c r="N81" i="4"/>
  <c r="M81" i="4"/>
  <c r="L81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O80" i="4"/>
  <c r="N80" i="4"/>
  <c r="M80" i="4"/>
  <c r="L80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O79" i="4"/>
  <c r="N79" i="4"/>
  <c r="M79" i="4"/>
  <c r="L79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O78" i="4"/>
  <c r="N78" i="4"/>
  <c r="M78" i="4"/>
  <c r="L78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O77" i="4"/>
  <c r="N77" i="4"/>
  <c r="M77" i="4"/>
  <c r="L77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O76" i="4"/>
  <c r="N76" i="4"/>
  <c r="M76" i="4"/>
  <c r="L76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O75" i="4"/>
  <c r="N75" i="4"/>
  <c r="M75" i="4"/>
  <c r="L75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O74" i="4"/>
  <c r="N74" i="4"/>
  <c r="M74" i="4"/>
  <c r="L74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O73" i="4"/>
  <c r="N73" i="4"/>
  <c r="M73" i="4"/>
  <c r="L73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O72" i="4"/>
  <c r="N72" i="4"/>
  <c r="M72" i="4"/>
  <c r="L72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O71" i="4"/>
  <c r="N71" i="4"/>
  <c r="M71" i="4"/>
  <c r="L71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O70" i="4"/>
  <c r="N70" i="4"/>
  <c r="M70" i="4"/>
  <c r="L70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O69" i="4"/>
  <c r="N69" i="4"/>
  <c r="M69" i="4"/>
  <c r="L69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O68" i="4"/>
  <c r="N68" i="4"/>
  <c r="M68" i="4"/>
  <c r="L68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O67" i="4"/>
  <c r="N67" i="4"/>
  <c r="M67" i="4"/>
  <c r="L67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O66" i="4"/>
  <c r="N66" i="4"/>
  <c r="M66" i="4"/>
  <c r="L66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O65" i="4"/>
  <c r="N65" i="4"/>
  <c r="M65" i="4"/>
  <c r="L65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O64" i="4"/>
  <c r="N64" i="4"/>
  <c r="M64" i="4"/>
  <c r="L64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O63" i="4"/>
  <c r="N63" i="4"/>
  <c r="M63" i="4"/>
  <c r="L63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O62" i="4"/>
  <c r="N62" i="4"/>
  <c r="M62" i="4"/>
  <c r="L62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O61" i="4"/>
  <c r="N61" i="4"/>
  <c r="M61" i="4"/>
  <c r="L61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O60" i="4"/>
  <c r="N60" i="4"/>
  <c r="M60" i="4"/>
  <c r="L60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O59" i="4"/>
  <c r="N59" i="4"/>
  <c r="M59" i="4"/>
  <c r="L59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O58" i="4"/>
  <c r="N58" i="4"/>
  <c r="M58" i="4"/>
  <c r="L58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O57" i="4"/>
  <c r="N57" i="4"/>
  <c r="M57" i="4"/>
  <c r="L57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O56" i="4"/>
  <c r="N56" i="4"/>
  <c r="M56" i="4"/>
  <c r="L56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O55" i="4"/>
  <c r="N55" i="4"/>
  <c r="M55" i="4"/>
  <c r="L55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O54" i="4"/>
  <c r="N54" i="4"/>
  <c r="M54" i="4"/>
  <c r="L54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O53" i="4"/>
  <c r="N53" i="4"/>
  <c r="M53" i="4"/>
  <c r="L53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T52" i="4"/>
  <c r="S52" i="4"/>
  <c r="O52" i="4"/>
  <c r="N52" i="4"/>
  <c r="M52" i="4"/>
  <c r="L52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O51" i="4"/>
  <c r="N51" i="4"/>
  <c r="M51" i="4"/>
  <c r="L51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O50" i="4"/>
  <c r="N50" i="4"/>
  <c r="M50" i="4"/>
  <c r="L50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O49" i="4"/>
  <c r="N49" i="4"/>
  <c r="M49" i="4"/>
  <c r="L49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O48" i="4"/>
  <c r="N48" i="4"/>
  <c r="M48" i="4"/>
  <c r="L48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O47" i="4"/>
  <c r="N47" i="4"/>
  <c r="M47" i="4"/>
  <c r="L47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O46" i="4"/>
  <c r="N46" i="4"/>
  <c r="M46" i="4"/>
  <c r="L46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O45" i="4"/>
  <c r="N45" i="4"/>
  <c r="M45" i="4"/>
  <c r="L45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O44" i="4"/>
  <c r="N44" i="4"/>
  <c r="M44" i="4"/>
  <c r="L44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O43" i="4"/>
  <c r="N43" i="4"/>
  <c r="M43" i="4"/>
  <c r="L43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O42" i="4"/>
  <c r="N42" i="4"/>
  <c r="M42" i="4"/>
  <c r="L42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O41" i="4"/>
  <c r="N41" i="4"/>
  <c r="M41" i="4"/>
  <c r="L41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O40" i="4"/>
  <c r="N40" i="4"/>
  <c r="M40" i="4"/>
  <c r="L40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O39" i="4"/>
  <c r="N39" i="4"/>
  <c r="M39" i="4"/>
  <c r="L39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O38" i="4"/>
  <c r="N38" i="4"/>
  <c r="M38" i="4"/>
  <c r="L38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O37" i="4"/>
  <c r="N37" i="4"/>
  <c r="M37" i="4"/>
  <c r="L37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O36" i="4"/>
  <c r="N36" i="4"/>
  <c r="M36" i="4"/>
  <c r="L36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O35" i="4"/>
  <c r="N35" i="4"/>
  <c r="M35" i="4"/>
  <c r="L35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O34" i="4"/>
  <c r="N34" i="4"/>
  <c r="M34" i="4"/>
  <c r="L34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O33" i="4"/>
  <c r="N33" i="4"/>
  <c r="M33" i="4"/>
  <c r="L33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O32" i="4"/>
  <c r="N32" i="4"/>
  <c r="M32" i="4"/>
  <c r="L32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O31" i="4"/>
  <c r="N31" i="4"/>
  <c r="M31" i="4"/>
  <c r="L31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O30" i="4"/>
  <c r="N30" i="4"/>
  <c r="M30" i="4"/>
  <c r="L30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T29" i="4"/>
  <c r="O29" i="4"/>
  <c r="N29" i="4"/>
  <c r="M29" i="4"/>
  <c r="L29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O28" i="4"/>
  <c r="N28" i="4"/>
  <c r="M28" i="4"/>
  <c r="L28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O27" i="4"/>
  <c r="N27" i="4"/>
  <c r="M27" i="4"/>
  <c r="L27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O26" i="4"/>
  <c r="N26" i="4"/>
  <c r="M26" i="4"/>
  <c r="L26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O25" i="4"/>
  <c r="N25" i="4"/>
  <c r="M25" i="4"/>
  <c r="L25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O24" i="4"/>
  <c r="N24" i="4"/>
  <c r="M24" i="4"/>
  <c r="L24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O23" i="4"/>
  <c r="N23" i="4"/>
  <c r="M23" i="4"/>
  <c r="L23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O22" i="4"/>
  <c r="N22" i="4"/>
  <c r="M22" i="4"/>
  <c r="L22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O21" i="4"/>
  <c r="N21" i="4"/>
  <c r="M21" i="4"/>
  <c r="L21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O20" i="4"/>
  <c r="N20" i="4"/>
  <c r="M20" i="4"/>
  <c r="L20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O19" i="4"/>
  <c r="N19" i="4"/>
  <c r="M19" i="4"/>
  <c r="L19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O18" i="4"/>
  <c r="N18" i="4"/>
  <c r="M18" i="4"/>
  <c r="L18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O17" i="4"/>
  <c r="N17" i="4"/>
  <c r="M17" i="4"/>
  <c r="L17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O16" i="4"/>
  <c r="N16" i="4"/>
  <c r="M16" i="4"/>
  <c r="L16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O15" i="4"/>
  <c r="N15" i="4"/>
  <c r="M15" i="4"/>
  <c r="L15" i="4"/>
  <c r="AL14" i="4"/>
  <c r="AK14" i="4"/>
  <c r="AJ14" i="4"/>
  <c r="AI14" i="4"/>
  <c r="AH14" i="4"/>
  <c r="AG14" i="4"/>
  <c r="AF14" i="4"/>
  <c r="AC14" i="4"/>
  <c r="AB14" i="4"/>
  <c r="AA14" i="4"/>
  <c r="Z14" i="4"/>
  <c r="Y14" i="4"/>
  <c r="X14" i="4"/>
  <c r="W14" i="4"/>
  <c r="V14" i="4"/>
  <c r="U14" i="4"/>
  <c r="T14" i="4"/>
  <c r="S14" i="4"/>
  <c r="O14" i="4"/>
  <c r="N14" i="4"/>
  <c r="M14" i="4"/>
  <c r="L14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O13" i="4"/>
  <c r="N13" i="4"/>
  <c r="M13" i="4"/>
  <c r="L13" i="4"/>
  <c r="AL102" i="3"/>
  <c r="AF190" i="5" s="1"/>
  <c r="AK102" i="3"/>
  <c r="AE190" i="5" s="1"/>
  <c r="AJ102" i="3"/>
  <c r="AI102" i="3"/>
  <c r="AH102" i="3"/>
  <c r="AG102" i="3"/>
  <c r="AF102" i="3"/>
  <c r="AD190" i="5" s="1"/>
  <c r="AC102" i="3"/>
  <c r="AA190" i="5" s="1"/>
  <c r="AB102" i="3"/>
  <c r="Z190" i="5" s="1"/>
  <c r="AA102" i="3"/>
  <c r="Y190" i="5" s="1"/>
  <c r="Z102" i="3"/>
  <c r="X190" i="5" s="1"/>
  <c r="Y102" i="3"/>
  <c r="W190" i="5" s="1"/>
  <c r="X102" i="3"/>
  <c r="V190" i="5" s="1"/>
  <c r="W102" i="3"/>
  <c r="U190" i="5" s="1"/>
  <c r="V102" i="3"/>
  <c r="T190" i="5" s="1"/>
  <c r="U102" i="3"/>
  <c r="S190" i="5" s="1"/>
  <c r="T102" i="3"/>
  <c r="R190" i="5" s="1"/>
  <c r="S102" i="3"/>
  <c r="Q190" i="5" s="1"/>
  <c r="O102" i="3"/>
  <c r="M190" i="5" s="1"/>
  <c r="N102" i="3"/>
  <c r="L190" i="5" s="1"/>
  <c r="M102" i="3"/>
  <c r="K190" i="5" s="1"/>
  <c r="L102" i="3"/>
  <c r="J190" i="5" s="1"/>
  <c r="I102" i="3"/>
  <c r="I190" i="5" s="1"/>
  <c r="H102" i="3"/>
  <c r="H190" i="5" s="1"/>
  <c r="G102" i="3"/>
  <c r="G190" i="5" s="1"/>
  <c r="E102" i="3"/>
  <c r="E190" i="5" s="1"/>
  <c r="D102" i="3"/>
  <c r="D190" i="5" s="1"/>
  <c r="C253" i="11" s="1"/>
  <c r="C102" i="3"/>
  <c r="C190" i="5" s="1"/>
  <c r="B253" i="11" s="1"/>
  <c r="AL101" i="3"/>
  <c r="AF189" i="5" s="1"/>
  <c r="AK101" i="3"/>
  <c r="AE189" i="5" s="1"/>
  <c r="AJ101" i="3"/>
  <c r="AI101" i="3"/>
  <c r="AH101" i="3"/>
  <c r="AG101" i="3"/>
  <c r="AF101" i="3"/>
  <c r="AD189" i="5" s="1"/>
  <c r="AC101" i="3"/>
  <c r="AA189" i="5" s="1"/>
  <c r="AB101" i="3"/>
  <c r="Z189" i="5" s="1"/>
  <c r="AA101" i="3"/>
  <c r="Y189" i="5" s="1"/>
  <c r="Z101" i="3"/>
  <c r="X189" i="5" s="1"/>
  <c r="Y101" i="3"/>
  <c r="W189" i="5" s="1"/>
  <c r="X101" i="3"/>
  <c r="V189" i="5" s="1"/>
  <c r="W101" i="3"/>
  <c r="U189" i="5" s="1"/>
  <c r="V101" i="3"/>
  <c r="T189" i="5" s="1"/>
  <c r="U101" i="3"/>
  <c r="S189" i="5" s="1"/>
  <c r="T101" i="3"/>
  <c r="R189" i="5" s="1"/>
  <c r="S101" i="3"/>
  <c r="Q189" i="5" s="1"/>
  <c r="O101" i="3"/>
  <c r="M189" i="5" s="1"/>
  <c r="N101" i="3"/>
  <c r="L189" i="5" s="1"/>
  <c r="M101" i="3"/>
  <c r="K189" i="5" s="1"/>
  <c r="L101" i="3"/>
  <c r="J189" i="5" s="1"/>
  <c r="I101" i="3"/>
  <c r="I189" i="5" s="1"/>
  <c r="H101" i="3"/>
  <c r="H189" i="5" s="1"/>
  <c r="G101" i="3"/>
  <c r="G189" i="5" s="1"/>
  <c r="E101" i="3"/>
  <c r="E189" i="5" s="1"/>
  <c r="D101" i="3"/>
  <c r="D189" i="5" s="1"/>
  <c r="C252" i="11" s="1"/>
  <c r="C101" i="3"/>
  <c r="C189" i="5" s="1"/>
  <c r="AL100" i="3"/>
  <c r="AF188" i="5" s="1"/>
  <c r="AK100" i="3"/>
  <c r="AE188" i="5" s="1"/>
  <c r="AJ100" i="3"/>
  <c r="AI100" i="3"/>
  <c r="AH100" i="3"/>
  <c r="AG100" i="3"/>
  <c r="AF100" i="3"/>
  <c r="AD188" i="5" s="1"/>
  <c r="AC100" i="3"/>
  <c r="AA188" i="5" s="1"/>
  <c r="AB100" i="3"/>
  <c r="Z188" i="5" s="1"/>
  <c r="AA100" i="3"/>
  <c r="Y188" i="5" s="1"/>
  <c r="Z100" i="3"/>
  <c r="X188" i="5" s="1"/>
  <c r="Y100" i="3"/>
  <c r="W188" i="5" s="1"/>
  <c r="X100" i="3"/>
  <c r="V188" i="5" s="1"/>
  <c r="W100" i="3"/>
  <c r="U188" i="5" s="1"/>
  <c r="V100" i="3"/>
  <c r="T188" i="5" s="1"/>
  <c r="U100" i="3"/>
  <c r="S188" i="5" s="1"/>
  <c r="T100" i="3"/>
  <c r="R188" i="5" s="1"/>
  <c r="S100" i="3"/>
  <c r="Q188" i="5" s="1"/>
  <c r="O100" i="3"/>
  <c r="M188" i="5" s="1"/>
  <c r="N100" i="3"/>
  <c r="L188" i="5" s="1"/>
  <c r="M100" i="3"/>
  <c r="K188" i="5" s="1"/>
  <c r="L100" i="3"/>
  <c r="J188" i="5" s="1"/>
  <c r="I100" i="3"/>
  <c r="I188" i="5" s="1"/>
  <c r="H100" i="3"/>
  <c r="H188" i="5" s="1"/>
  <c r="G100" i="3"/>
  <c r="G188" i="5" s="1"/>
  <c r="E100" i="3"/>
  <c r="E188" i="5" s="1"/>
  <c r="D100" i="3"/>
  <c r="D188" i="5" s="1"/>
  <c r="C251" i="11" s="1"/>
  <c r="C100" i="3"/>
  <c r="C188" i="5" s="1"/>
  <c r="AL99" i="3"/>
  <c r="AF187" i="5" s="1"/>
  <c r="AK99" i="3"/>
  <c r="AE187" i="5" s="1"/>
  <c r="AJ99" i="3"/>
  <c r="AI99" i="3"/>
  <c r="AH99" i="3"/>
  <c r="AG99" i="3"/>
  <c r="AF99" i="3"/>
  <c r="AD187" i="5" s="1"/>
  <c r="AE99" i="3"/>
  <c r="AC187" i="5" s="1"/>
  <c r="AD99" i="3"/>
  <c r="AB187" i="5" s="1"/>
  <c r="AC99" i="3"/>
  <c r="AA187" i="5" s="1"/>
  <c r="AB99" i="3"/>
  <c r="Z187" i="5" s="1"/>
  <c r="AA99" i="3"/>
  <c r="Y187" i="5" s="1"/>
  <c r="Z99" i="3"/>
  <c r="X187" i="5" s="1"/>
  <c r="Y99" i="3"/>
  <c r="W187" i="5" s="1"/>
  <c r="X99" i="3"/>
  <c r="V187" i="5" s="1"/>
  <c r="W99" i="3"/>
  <c r="U187" i="5" s="1"/>
  <c r="V99" i="3"/>
  <c r="T187" i="5" s="1"/>
  <c r="U99" i="3"/>
  <c r="S187" i="5" s="1"/>
  <c r="T99" i="3"/>
  <c r="R187" i="5" s="1"/>
  <c r="S99" i="3"/>
  <c r="Q187" i="5" s="1"/>
  <c r="O99" i="3"/>
  <c r="M187" i="5" s="1"/>
  <c r="N99" i="3"/>
  <c r="L187" i="5" s="1"/>
  <c r="M99" i="3"/>
  <c r="K187" i="5" s="1"/>
  <c r="L99" i="3"/>
  <c r="J187" i="5" s="1"/>
  <c r="I99" i="3"/>
  <c r="I187" i="5" s="1"/>
  <c r="H99" i="3"/>
  <c r="H187" i="5" s="1"/>
  <c r="G99" i="3"/>
  <c r="G187" i="5" s="1"/>
  <c r="E99" i="3"/>
  <c r="E187" i="5" s="1"/>
  <c r="D99" i="3"/>
  <c r="D187" i="5" s="1"/>
  <c r="C250" i="11" s="1"/>
  <c r="C99" i="3"/>
  <c r="C187" i="5" s="1"/>
  <c r="AL98" i="3"/>
  <c r="AF186" i="5" s="1"/>
  <c r="AK98" i="3"/>
  <c r="AE186" i="5" s="1"/>
  <c r="AJ98" i="3"/>
  <c r="AI98" i="3"/>
  <c r="AH98" i="3"/>
  <c r="AG98" i="3"/>
  <c r="AF98" i="3"/>
  <c r="AD186" i="5" s="1"/>
  <c r="AC98" i="3"/>
  <c r="AA186" i="5" s="1"/>
  <c r="AB98" i="3"/>
  <c r="Z186" i="5" s="1"/>
  <c r="AA98" i="3"/>
  <c r="Y186" i="5" s="1"/>
  <c r="Z98" i="3"/>
  <c r="X186" i="5" s="1"/>
  <c r="Y98" i="3"/>
  <c r="W186" i="5" s="1"/>
  <c r="X98" i="3"/>
  <c r="V186" i="5" s="1"/>
  <c r="U98" i="3"/>
  <c r="S186" i="5" s="1"/>
  <c r="T98" i="3"/>
  <c r="R186" i="5" s="1"/>
  <c r="S98" i="3"/>
  <c r="Q186" i="5" s="1"/>
  <c r="O98" i="3"/>
  <c r="M186" i="5" s="1"/>
  <c r="N98" i="3"/>
  <c r="L186" i="5" s="1"/>
  <c r="M98" i="3"/>
  <c r="K186" i="5" s="1"/>
  <c r="L98" i="3"/>
  <c r="J186" i="5" s="1"/>
  <c r="I98" i="3"/>
  <c r="I186" i="5" s="1"/>
  <c r="H98" i="3"/>
  <c r="H186" i="5" s="1"/>
  <c r="G98" i="3"/>
  <c r="G186" i="5" s="1"/>
  <c r="E98" i="3"/>
  <c r="E186" i="5" s="1"/>
  <c r="D98" i="3"/>
  <c r="D186" i="5" s="1"/>
  <c r="C249" i="11" s="1"/>
  <c r="C98" i="3"/>
  <c r="C186" i="5" s="1"/>
  <c r="AL97" i="3"/>
  <c r="AF185" i="5" s="1"/>
  <c r="AK97" i="3"/>
  <c r="AE185" i="5" s="1"/>
  <c r="AJ97" i="3"/>
  <c r="AI97" i="3"/>
  <c r="AH97" i="3"/>
  <c r="AG97" i="3"/>
  <c r="AF97" i="3"/>
  <c r="AD185" i="5" s="1"/>
  <c r="AC97" i="3"/>
  <c r="AA185" i="5" s="1"/>
  <c r="AB97" i="3"/>
  <c r="Z185" i="5" s="1"/>
  <c r="AA97" i="3"/>
  <c r="Y185" i="5" s="1"/>
  <c r="Z97" i="3"/>
  <c r="X185" i="5" s="1"/>
  <c r="Y97" i="3"/>
  <c r="W185" i="5" s="1"/>
  <c r="X97" i="3"/>
  <c r="V185" i="5" s="1"/>
  <c r="W97" i="3"/>
  <c r="U185" i="5" s="1"/>
  <c r="V97" i="3"/>
  <c r="T185" i="5" s="1"/>
  <c r="U97" i="3"/>
  <c r="S185" i="5" s="1"/>
  <c r="T97" i="3"/>
  <c r="R185" i="5" s="1"/>
  <c r="S97" i="3"/>
  <c r="Q185" i="5" s="1"/>
  <c r="O97" i="3"/>
  <c r="M185" i="5" s="1"/>
  <c r="N97" i="3"/>
  <c r="L185" i="5" s="1"/>
  <c r="M97" i="3"/>
  <c r="K185" i="5" s="1"/>
  <c r="L97" i="3"/>
  <c r="J185" i="5" s="1"/>
  <c r="I97" i="3"/>
  <c r="I185" i="5" s="1"/>
  <c r="H97" i="3"/>
  <c r="H185" i="5" s="1"/>
  <c r="G97" i="3"/>
  <c r="G185" i="5" s="1"/>
  <c r="E97" i="3"/>
  <c r="E185" i="5" s="1"/>
  <c r="D97" i="3"/>
  <c r="D185" i="5" s="1"/>
  <c r="C248" i="11" s="1"/>
  <c r="C97" i="3"/>
  <c r="C185" i="5" s="1"/>
  <c r="AL96" i="3"/>
  <c r="AF184" i="5" s="1"/>
  <c r="AK96" i="3"/>
  <c r="AE184" i="5" s="1"/>
  <c r="AJ96" i="3"/>
  <c r="AI96" i="3"/>
  <c r="AH96" i="3"/>
  <c r="AG96" i="3"/>
  <c r="AF96" i="3"/>
  <c r="AD184" i="5" s="1"/>
  <c r="AE96" i="3"/>
  <c r="AC184" i="5" s="1"/>
  <c r="AD96" i="3"/>
  <c r="AB184" i="5" s="1"/>
  <c r="AC96" i="3"/>
  <c r="AA184" i="5" s="1"/>
  <c r="AB96" i="3"/>
  <c r="Z184" i="5" s="1"/>
  <c r="AA96" i="3"/>
  <c r="Y184" i="5" s="1"/>
  <c r="Z96" i="3"/>
  <c r="X184" i="5" s="1"/>
  <c r="Y96" i="3"/>
  <c r="W184" i="5" s="1"/>
  <c r="X96" i="3"/>
  <c r="V184" i="5" s="1"/>
  <c r="W96" i="3"/>
  <c r="U184" i="5" s="1"/>
  <c r="V96" i="3"/>
  <c r="T184" i="5" s="1"/>
  <c r="U96" i="3"/>
  <c r="S184" i="5" s="1"/>
  <c r="T96" i="3"/>
  <c r="R184" i="5" s="1"/>
  <c r="S96" i="3"/>
  <c r="Q184" i="5" s="1"/>
  <c r="O96" i="3"/>
  <c r="M184" i="5" s="1"/>
  <c r="N96" i="3"/>
  <c r="L184" i="5" s="1"/>
  <c r="M96" i="3"/>
  <c r="K184" i="5" s="1"/>
  <c r="L96" i="3"/>
  <c r="J184" i="5" s="1"/>
  <c r="I96" i="3"/>
  <c r="I184" i="5" s="1"/>
  <c r="H96" i="3"/>
  <c r="H184" i="5" s="1"/>
  <c r="G96" i="3"/>
  <c r="G184" i="5" s="1"/>
  <c r="E96" i="3"/>
  <c r="E184" i="5" s="1"/>
  <c r="D96" i="3"/>
  <c r="D184" i="5" s="1"/>
  <c r="C247" i="11" s="1"/>
  <c r="C96" i="3"/>
  <c r="C184" i="5" s="1"/>
  <c r="AL95" i="3"/>
  <c r="AF183" i="5" s="1"/>
  <c r="AK95" i="3"/>
  <c r="AE183" i="5" s="1"/>
  <c r="AJ95" i="3"/>
  <c r="AI95" i="3"/>
  <c r="AH95" i="3"/>
  <c r="AG95" i="3"/>
  <c r="AF95" i="3"/>
  <c r="AD183" i="5" s="1"/>
  <c r="AC95" i="3"/>
  <c r="AA183" i="5" s="1"/>
  <c r="AB95" i="3"/>
  <c r="Z183" i="5" s="1"/>
  <c r="AA95" i="3"/>
  <c r="Y183" i="5" s="1"/>
  <c r="Z95" i="3"/>
  <c r="X183" i="5" s="1"/>
  <c r="Y95" i="3"/>
  <c r="W183" i="5" s="1"/>
  <c r="X95" i="3"/>
  <c r="V183" i="5" s="1"/>
  <c r="W95" i="3"/>
  <c r="U183" i="5" s="1"/>
  <c r="V95" i="3"/>
  <c r="T183" i="5" s="1"/>
  <c r="U95" i="3"/>
  <c r="S183" i="5" s="1"/>
  <c r="T95" i="3"/>
  <c r="R183" i="5" s="1"/>
  <c r="S95" i="3"/>
  <c r="Q183" i="5" s="1"/>
  <c r="O95" i="3"/>
  <c r="M183" i="5" s="1"/>
  <c r="N95" i="3"/>
  <c r="L183" i="5" s="1"/>
  <c r="M95" i="3"/>
  <c r="K183" i="5" s="1"/>
  <c r="L95" i="3"/>
  <c r="J183" i="5" s="1"/>
  <c r="I95" i="3"/>
  <c r="I183" i="5" s="1"/>
  <c r="H95" i="3"/>
  <c r="H183" i="5" s="1"/>
  <c r="G95" i="3"/>
  <c r="G183" i="5" s="1"/>
  <c r="E95" i="3"/>
  <c r="E183" i="5" s="1"/>
  <c r="D95" i="3"/>
  <c r="D183" i="5" s="1"/>
  <c r="C246" i="11" s="1"/>
  <c r="C95" i="3"/>
  <c r="C183" i="5" s="1"/>
  <c r="AL94" i="3"/>
  <c r="AF182" i="5" s="1"/>
  <c r="AK94" i="3"/>
  <c r="AE182" i="5" s="1"/>
  <c r="AJ94" i="3"/>
  <c r="AI94" i="3"/>
  <c r="AH94" i="3"/>
  <c r="AG94" i="3"/>
  <c r="AF94" i="3"/>
  <c r="AD182" i="5" s="1"/>
  <c r="AC94" i="3"/>
  <c r="AA182" i="5" s="1"/>
  <c r="AB94" i="3"/>
  <c r="Z182" i="5" s="1"/>
  <c r="AA94" i="3"/>
  <c r="Y182" i="5" s="1"/>
  <c r="Z94" i="3"/>
  <c r="X182" i="5" s="1"/>
  <c r="Y94" i="3"/>
  <c r="W182" i="5" s="1"/>
  <c r="X94" i="3"/>
  <c r="V182" i="5" s="1"/>
  <c r="W94" i="3"/>
  <c r="U182" i="5" s="1"/>
  <c r="V94" i="3"/>
  <c r="T182" i="5" s="1"/>
  <c r="U94" i="3"/>
  <c r="S182" i="5" s="1"/>
  <c r="T94" i="3"/>
  <c r="R182" i="5" s="1"/>
  <c r="S94" i="3"/>
  <c r="Q182" i="5" s="1"/>
  <c r="O94" i="3"/>
  <c r="M182" i="5" s="1"/>
  <c r="N94" i="3"/>
  <c r="L182" i="5" s="1"/>
  <c r="M94" i="3"/>
  <c r="K182" i="5" s="1"/>
  <c r="L94" i="3"/>
  <c r="J182" i="5" s="1"/>
  <c r="I94" i="3"/>
  <c r="I182" i="5" s="1"/>
  <c r="H94" i="3"/>
  <c r="H182" i="5" s="1"/>
  <c r="G94" i="3"/>
  <c r="G182" i="5" s="1"/>
  <c r="E94" i="3"/>
  <c r="E182" i="5" s="1"/>
  <c r="D94" i="3"/>
  <c r="D182" i="5" s="1"/>
  <c r="C245" i="11" s="1"/>
  <c r="C94" i="3"/>
  <c r="C182" i="5" s="1"/>
  <c r="AL93" i="3"/>
  <c r="AF181" i="5" s="1"/>
  <c r="AK93" i="3"/>
  <c r="AE181" i="5" s="1"/>
  <c r="AJ93" i="3"/>
  <c r="AI93" i="3"/>
  <c r="AH93" i="3"/>
  <c r="AG93" i="3"/>
  <c r="AF93" i="3"/>
  <c r="AD181" i="5" s="1"/>
  <c r="AC93" i="3"/>
  <c r="AA181" i="5" s="1"/>
  <c r="AB93" i="3"/>
  <c r="Z181" i="5" s="1"/>
  <c r="AA93" i="3"/>
  <c r="Y181" i="5" s="1"/>
  <c r="Z93" i="3"/>
  <c r="X181" i="5" s="1"/>
  <c r="Y93" i="3"/>
  <c r="W181" i="5" s="1"/>
  <c r="X93" i="3"/>
  <c r="V181" i="5" s="1"/>
  <c r="W93" i="3"/>
  <c r="U181" i="5" s="1"/>
  <c r="V93" i="3"/>
  <c r="T181" i="5" s="1"/>
  <c r="U93" i="3"/>
  <c r="S181" i="5" s="1"/>
  <c r="T93" i="3"/>
  <c r="R181" i="5" s="1"/>
  <c r="S93" i="3"/>
  <c r="Q181" i="5" s="1"/>
  <c r="O93" i="3"/>
  <c r="M181" i="5" s="1"/>
  <c r="N93" i="3"/>
  <c r="L181" i="5" s="1"/>
  <c r="M93" i="3"/>
  <c r="K181" i="5" s="1"/>
  <c r="L93" i="3"/>
  <c r="J181" i="5" s="1"/>
  <c r="I93" i="3"/>
  <c r="I181" i="5" s="1"/>
  <c r="H93" i="3"/>
  <c r="H181" i="5" s="1"/>
  <c r="G93" i="3"/>
  <c r="G181" i="5" s="1"/>
  <c r="E93" i="3"/>
  <c r="E181" i="5" s="1"/>
  <c r="D93" i="3"/>
  <c r="D181" i="5" s="1"/>
  <c r="C244" i="11" s="1"/>
  <c r="C93" i="3"/>
  <c r="C181" i="5" s="1"/>
  <c r="AL92" i="3"/>
  <c r="AF180" i="5" s="1"/>
  <c r="AK92" i="3"/>
  <c r="AE180" i="5" s="1"/>
  <c r="AJ92" i="3"/>
  <c r="AI92" i="3"/>
  <c r="AH92" i="3"/>
  <c r="AG92" i="3"/>
  <c r="AF92" i="3"/>
  <c r="AD180" i="5" s="1"/>
  <c r="AC92" i="3"/>
  <c r="AA180" i="5" s="1"/>
  <c r="AB92" i="3"/>
  <c r="Z180" i="5" s="1"/>
  <c r="AA92" i="3"/>
  <c r="Y180" i="5" s="1"/>
  <c r="Z92" i="3"/>
  <c r="X180" i="5" s="1"/>
  <c r="Y92" i="3"/>
  <c r="W180" i="5" s="1"/>
  <c r="X92" i="3"/>
  <c r="V180" i="5" s="1"/>
  <c r="W92" i="3"/>
  <c r="U180" i="5" s="1"/>
  <c r="V92" i="3"/>
  <c r="T180" i="5" s="1"/>
  <c r="U92" i="3"/>
  <c r="S180" i="5" s="1"/>
  <c r="T92" i="3"/>
  <c r="R180" i="5" s="1"/>
  <c r="S92" i="3"/>
  <c r="Q180" i="5" s="1"/>
  <c r="O92" i="3"/>
  <c r="M180" i="5" s="1"/>
  <c r="N92" i="3"/>
  <c r="L180" i="5" s="1"/>
  <c r="M92" i="3"/>
  <c r="K180" i="5" s="1"/>
  <c r="L92" i="3"/>
  <c r="J180" i="5" s="1"/>
  <c r="I92" i="3"/>
  <c r="I180" i="5" s="1"/>
  <c r="H92" i="3"/>
  <c r="H180" i="5" s="1"/>
  <c r="G92" i="3"/>
  <c r="G180" i="5" s="1"/>
  <c r="E92" i="3"/>
  <c r="E180" i="5" s="1"/>
  <c r="D92" i="3"/>
  <c r="D180" i="5" s="1"/>
  <c r="C243" i="11" s="1"/>
  <c r="C92" i="3"/>
  <c r="C180" i="5" s="1"/>
  <c r="AL91" i="3"/>
  <c r="AF179" i="5" s="1"/>
  <c r="AK91" i="3"/>
  <c r="AE179" i="5" s="1"/>
  <c r="AJ91" i="3"/>
  <c r="AI91" i="3"/>
  <c r="AH91" i="3"/>
  <c r="AG91" i="3"/>
  <c r="AF91" i="3"/>
  <c r="AD179" i="5" s="1"/>
  <c r="AC91" i="3"/>
  <c r="AA179" i="5" s="1"/>
  <c r="AB91" i="3"/>
  <c r="Z179" i="5" s="1"/>
  <c r="AA91" i="3"/>
  <c r="Y179" i="5" s="1"/>
  <c r="Z91" i="3"/>
  <c r="X179" i="5" s="1"/>
  <c r="Y91" i="3"/>
  <c r="W179" i="5" s="1"/>
  <c r="X91" i="3"/>
  <c r="V179" i="5" s="1"/>
  <c r="W91" i="3"/>
  <c r="U179" i="5" s="1"/>
  <c r="V91" i="3"/>
  <c r="T179" i="5" s="1"/>
  <c r="U91" i="3"/>
  <c r="S179" i="5" s="1"/>
  <c r="T91" i="3"/>
  <c r="R179" i="5" s="1"/>
  <c r="S91" i="3"/>
  <c r="Q179" i="5" s="1"/>
  <c r="O91" i="3"/>
  <c r="M179" i="5" s="1"/>
  <c r="N91" i="3"/>
  <c r="L179" i="5" s="1"/>
  <c r="M91" i="3"/>
  <c r="K179" i="5" s="1"/>
  <c r="L91" i="3"/>
  <c r="J179" i="5" s="1"/>
  <c r="I91" i="3"/>
  <c r="I179" i="5" s="1"/>
  <c r="H91" i="3"/>
  <c r="H179" i="5" s="1"/>
  <c r="G91" i="3"/>
  <c r="G179" i="5" s="1"/>
  <c r="E91" i="3"/>
  <c r="E179" i="5" s="1"/>
  <c r="D91" i="3"/>
  <c r="D179" i="5" s="1"/>
  <c r="C242" i="11" s="1"/>
  <c r="C91" i="3"/>
  <c r="C179" i="5" s="1"/>
  <c r="AL90" i="3"/>
  <c r="AF178" i="5" s="1"/>
  <c r="AK90" i="3"/>
  <c r="AE178" i="5" s="1"/>
  <c r="AJ90" i="3"/>
  <c r="AI90" i="3"/>
  <c r="AH90" i="3"/>
  <c r="AG90" i="3"/>
  <c r="AF90" i="3"/>
  <c r="AD178" i="5" s="1"/>
  <c r="AC90" i="3"/>
  <c r="AA178" i="5" s="1"/>
  <c r="AB90" i="3"/>
  <c r="Z178" i="5" s="1"/>
  <c r="AA90" i="3"/>
  <c r="Y178" i="5" s="1"/>
  <c r="Z90" i="3"/>
  <c r="X178" i="5" s="1"/>
  <c r="Y90" i="3"/>
  <c r="W178" i="5" s="1"/>
  <c r="X90" i="3"/>
  <c r="V178" i="5" s="1"/>
  <c r="W90" i="3"/>
  <c r="U178" i="5" s="1"/>
  <c r="V90" i="3"/>
  <c r="T178" i="5" s="1"/>
  <c r="U90" i="3"/>
  <c r="S178" i="5" s="1"/>
  <c r="T90" i="3"/>
  <c r="R178" i="5" s="1"/>
  <c r="S90" i="3"/>
  <c r="Q178" i="5" s="1"/>
  <c r="O90" i="3"/>
  <c r="M178" i="5" s="1"/>
  <c r="N90" i="3"/>
  <c r="L178" i="5" s="1"/>
  <c r="M90" i="3"/>
  <c r="K178" i="5" s="1"/>
  <c r="L90" i="3"/>
  <c r="J178" i="5" s="1"/>
  <c r="I90" i="3"/>
  <c r="I178" i="5" s="1"/>
  <c r="H90" i="3"/>
  <c r="H178" i="5" s="1"/>
  <c r="G90" i="3"/>
  <c r="G178" i="5" s="1"/>
  <c r="E90" i="3"/>
  <c r="E178" i="5" s="1"/>
  <c r="D90" i="3"/>
  <c r="D178" i="5" s="1"/>
  <c r="C241" i="11" s="1"/>
  <c r="C90" i="3"/>
  <c r="C178" i="5" s="1"/>
  <c r="AL89" i="3"/>
  <c r="AF177" i="5" s="1"/>
  <c r="AK89" i="3"/>
  <c r="AE177" i="5" s="1"/>
  <c r="AJ89" i="3"/>
  <c r="AI89" i="3"/>
  <c r="AH89" i="3"/>
  <c r="AG89" i="3"/>
  <c r="AF89" i="3"/>
  <c r="AD177" i="5" s="1"/>
  <c r="AC89" i="3"/>
  <c r="AA177" i="5" s="1"/>
  <c r="AB89" i="3"/>
  <c r="Z177" i="5" s="1"/>
  <c r="AA89" i="3"/>
  <c r="Y177" i="5" s="1"/>
  <c r="Z89" i="3"/>
  <c r="X177" i="5" s="1"/>
  <c r="Y89" i="3"/>
  <c r="W177" i="5" s="1"/>
  <c r="X89" i="3"/>
  <c r="V177" i="5" s="1"/>
  <c r="W89" i="3"/>
  <c r="U177" i="5" s="1"/>
  <c r="V89" i="3"/>
  <c r="T177" i="5" s="1"/>
  <c r="U89" i="3"/>
  <c r="S177" i="5" s="1"/>
  <c r="T89" i="3"/>
  <c r="R177" i="5" s="1"/>
  <c r="S89" i="3"/>
  <c r="Q177" i="5" s="1"/>
  <c r="O89" i="3"/>
  <c r="M177" i="5" s="1"/>
  <c r="N89" i="3"/>
  <c r="L177" i="5" s="1"/>
  <c r="M89" i="3"/>
  <c r="K177" i="5" s="1"/>
  <c r="L89" i="3"/>
  <c r="J177" i="5" s="1"/>
  <c r="I89" i="3"/>
  <c r="I177" i="5" s="1"/>
  <c r="H89" i="3"/>
  <c r="H177" i="5" s="1"/>
  <c r="G89" i="3"/>
  <c r="G177" i="5" s="1"/>
  <c r="E89" i="3"/>
  <c r="E177" i="5" s="1"/>
  <c r="D89" i="3"/>
  <c r="D177" i="5" s="1"/>
  <c r="C236" i="11" s="1"/>
  <c r="C89" i="3"/>
  <c r="C177" i="5" s="1"/>
  <c r="AL88" i="3"/>
  <c r="AF176" i="5" s="1"/>
  <c r="AK88" i="3"/>
  <c r="AE176" i="5" s="1"/>
  <c r="AJ88" i="3"/>
  <c r="AI88" i="3"/>
  <c r="AH88" i="3"/>
  <c r="AG88" i="3"/>
  <c r="AF88" i="3"/>
  <c r="AD176" i="5" s="1"/>
  <c r="AE88" i="3"/>
  <c r="AC176" i="5" s="1"/>
  <c r="AD88" i="3"/>
  <c r="AB176" i="5" s="1"/>
  <c r="AC88" i="3"/>
  <c r="AA176" i="5" s="1"/>
  <c r="AB88" i="3"/>
  <c r="Z176" i="5" s="1"/>
  <c r="AA88" i="3"/>
  <c r="Y176" i="5" s="1"/>
  <c r="Z88" i="3"/>
  <c r="X176" i="5" s="1"/>
  <c r="Y88" i="3"/>
  <c r="W176" i="5" s="1"/>
  <c r="X88" i="3"/>
  <c r="V176" i="5" s="1"/>
  <c r="W88" i="3"/>
  <c r="U176" i="5" s="1"/>
  <c r="V88" i="3"/>
  <c r="T176" i="5" s="1"/>
  <c r="U88" i="3"/>
  <c r="S176" i="5" s="1"/>
  <c r="T88" i="3"/>
  <c r="R176" i="5" s="1"/>
  <c r="S88" i="3"/>
  <c r="Q176" i="5" s="1"/>
  <c r="O88" i="3"/>
  <c r="M176" i="5" s="1"/>
  <c r="N88" i="3"/>
  <c r="L176" i="5" s="1"/>
  <c r="M88" i="3"/>
  <c r="K176" i="5" s="1"/>
  <c r="L88" i="3"/>
  <c r="J176" i="5" s="1"/>
  <c r="I88" i="3"/>
  <c r="I176" i="5" s="1"/>
  <c r="H88" i="3"/>
  <c r="H176" i="5" s="1"/>
  <c r="G88" i="3"/>
  <c r="G176" i="5" s="1"/>
  <c r="E88" i="3"/>
  <c r="E176" i="5" s="1"/>
  <c r="D88" i="3"/>
  <c r="D176" i="5" s="1"/>
  <c r="C235" i="11" s="1"/>
  <c r="C88" i="3"/>
  <c r="C176" i="5" s="1"/>
  <c r="AL87" i="3"/>
  <c r="AF175" i="5" s="1"/>
  <c r="AK87" i="3"/>
  <c r="AE175" i="5" s="1"/>
  <c r="AJ87" i="3"/>
  <c r="AI87" i="3"/>
  <c r="AH87" i="3"/>
  <c r="AG87" i="3"/>
  <c r="AF87" i="3"/>
  <c r="AD175" i="5" s="1"/>
  <c r="AC87" i="3"/>
  <c r="AA175" i="5" s="1"/>
  <c r="AB87" i="3"/>
  <c r="Z175" i="5" s="1"/>
  <c r="AA87" i="3"/>
  <c r="Y175" i="5" s="1"/>
  <c r="Z87" i="3"/>
  <c r="X175" i="5" s="1"/>
  <c r="Y87" i="3"/>
  <c r="W175" i="5" s="1"/>
  <c r="X87" i="3"/>
  <c r="V175" i="5" s="1"/>
  <c r="U87" i="3"/>
  <c r="S175" i="5" s="1"/>
  <c r="T87" i="3"/>
  <c r="R175" i="5" s="1"/>
  <c r="S87" i="3"/>
  <c r="Q175" i="5" s="1"/>
  <c r="O87" i="3"/>
  <c r="M175" i="5" s="1"/>
  <c r="N87" i="3"/>
  <c r="L175" i="5" s="1"/>
  <c r="M87" i="3"/>
  <c r="K175" i="5" s="1"/>
  <c r="L87" i="3"/>
  <c r="J175" i="5" s="1"/>
  <c r="I87" i="3"/>
  <c r="I175" i="5" s="1"/>
  <c r="H87" i="3"/>
  <c r="H175" i="5" s="1"/>
  <c r="G87" i="3"/>
  <c r="G175" i="5" s="1"/>
  <c r="E87" i="3"/>
  <c r="E175" i="5" s="1"/>
  <c r="D87" i="3"/>
  <c r="D175" i="5" s="1"/>
  <c r="C234" i="11" s="1"/>
  <c r="C87" i="3"/>
  <c r="C175" i="5" s="1"/>
  <c r="AL86" i="3"/>
  <c r="AF174" i="5" s="1"/>
  <c r="AK86" i="3"/>
  <c r="AE174" i="5" s="1"/>
  <c r="AJ86" i="3"/>
  <c r="AI86" i="3"/>
  <c r="AH86" i="3"/>
  <c r="AG86" i="3"/>
  <c r="AF86" i="3"/>
  <c r="AD174" i="5" s="1"/>
  <c r="AE86" i="3"/>
  <c r="AC174" i="5" s="1"/>
  <c r="AD86" i="3"/>
  <c r="AB174" i="5" s="1"/>
  <c r="AC86" i="3"/>
  <c r="AA174" i="5" s="1"/>
  <c r="AB86" i="3"/>
  <c r="Z174" i="5" s="1"/>
  <c r="AA86" i="3"/>
  <c r="Y174" i="5" s="1"/>
  <c r="Z86" i="3"/>
  <c r="X174" i="5" s="1"/>
  <c r="Y86" i="3"/>
  <c r="W174" i="5" s="1"/>
  <c r="X86" i="3"/>
  <c r="V174" i="5" s="1"/>
  <c r="W86" i="3"/>
  <c r="U174" i="5" s="1"/>
  <c r="V86" i="3"/>
  <c r="T174" i="5" s="1"/>
  <c r="U86" i="3"/>
  <c r="S174" i="5" s="1"/>
  <c r="T86" i="3"/>
  <c r="R174" i="5" s="1"/>
  <c r="S86" i="3"/>
  <c r="Q174" i="5" s="1"/>
  <c r="O86" i="3"/>
  <c r="M174" i="5" s="1"/>
  <c r="N86" i="3"/>
  <c r="L174" i="5" s="1"/>
  <c r="M86" i="3"/>
  <c r="K174" i="5" s="1"/>
  <c r="L86" i="3"/>
  <c r="J174" i="5" s="1"/>
  <c r="I86" i="3"/>
  <c r="I174" i="5" s="1"/>
  <c r="H86" i="3"/>
  <c r="H174" i="5" s="1"/>
  <c r="G86" i="3"/>
  <c r="G174" i="5" s="1"/>
  <c r="E86" i="3"/>
  <c r="E174" i="5" s="1"/>
  <c r="D86" i="3"/>
  <c r="D174" i="5" s="1"/>
  <c r="C233" i="11" s="1"/>
  <c r="C86" i="3"/>
  <c r="C174" i="5" s="1"/>
  <c r="AL85" i="3"/>
  <c r="AF173" i="5" s="1"/>
  <c r="AK85" i="3"/>
  <c r="AE173" i="5" s="1"/>
  <c r="AJ85" i="3"/>
  <c r="AI85" i="3"/>
  <c r="AH85" i="3"/>
  <c r="AG85" i="3"/>
  <c r="AF85" i="3"/>
  <c r="AD173" i="5" s="1"/>
  <c r="AC85" i="3"/>
  <c r="AA173" i="5" s="1"/>
  <c r="AB85" i="3"/>
  <c r="Z173" i="5" s="1"/>
  <c r="AA85" i="3"/>
  <c r="Y173" i="5" s="1"/>
  <c r="Z85" i="3"/>
  <c r="X173" i="5" s="1"/>
  <c r="Y85" i="3"/>
  <c r="W173" i="5" s="1"/>
  <c r="X85" i="3"/>
  <c r="V173" i="5" s="1"/>
  <c r="W85" i="3"/>
  <c r="U173" i="5" s="1"/>
  <c r="V85" i="3"/>
  <c r="T173" i="5" s="1"/>
  <c r="U85" i="3"/>
  <c r="S173" i="5" s="1"/>
  <c r="T85" i="3"/>
  <c r="R173" i="5" s="1"/>
  <c r="S85" i="3"/>
  <c r="Q173" i="5" s="1"/>
  <c r="O85" i="3"/>
  <c r="M173" i="5" s="1"/>
  <c r="N85" i="3"/>
  <c r="L173" i="5" s="1"/>
  <c r="M85" i="3"/>
  <c r="K173" i="5" s="1"/>
  <c r="L85" i="3"/>
  <c r="J173" i="5" s="1"/>
  <c r="I85" i="3"/>
  <c r="I173" i="5" s="1"/>
  <c r="H85" i="3"/>
  <c r="H173" i="5" s="1"/>
  <c r="G85" i="3"/>
  <c r="G173" i="5" s="1"/>
  <c r="E85" i="3"/>
  <c r="E173" i="5" s="1"/>
  <c r="D85" i="3"/>
  <c r="D173" i="5" s="1"/>
  <c r="C232" i="11" s="1"/>
  <c r="C85" i="3"/>
  <c r="C173" i="5" s="1"/>
  <c r="AL84" i="3"/>
  <c r="AF172" i="5" s="1"/>
  <c r="AK84" i="3"/>
  <c r="AE172" i="5" s="1"/>
  <c r="AJ84" i="3"/>
  <c r="AI84" i="3"/>
  <c r="AH84" i="3"/>
  <c r="AG84" i="3"/>
  <c r="AF84" i="3"/>
  <c r="AD172" i="5" s="1"/>
  <c r="AC84" i="3"/>
  <c r="AA172" i="5" s="1"/>
  <c r="AB84" i="3"/>
  <c r="Z172" i="5" s="1"/>
  <c r="AA84" i="3"/>
  <c r="Y172" i="5" s="1"/>
  <c r="Z84" i="3"/>
  <c r="X172" i="5" s="1"/>
  <c r="Y84" i="3"/>
  <c r="W172" i="5" s="1"/>
  <c r="X84" i="3"/>
  <c r="V172" i="5" s="1"/>
  <c r="W84" i="3"/>
  <c r="U172" i="5" s="1"/>
  <c r="V84" i="3"/>
  <c r="T172" i="5" s="1"/>
  <c r="U84" i="3"/>
  <c r="S172" i="5" s="1"/>
  <c r="T84" i="3"/>
  <c r="R172" i="5" s="1"/>
  <c r="S84" i="3"/>
  <c r="Q172" i="5" s="1"/>
  <c r="O84" i="3"/>
  <c r="M172" i="5" s="1"/>
  <c r="N84" i="3"/>
  <c r="L172" i="5" s="1"/>
  <c r="M84" i="3"/>
  <c r="K172" i="5" s="1"/>
  <c r="L84" i="3"/>
  <c r="J172" i="5" s="1"/>
  <c r="I84" i="3"/>
  <c r="I172" i="5" s="1"/>
  <c r="H84" i="3"/>
  <c r="H172" i="5" s="1"/>
  <c r="G84" i="3"/>
  <c r="G172" i="5" s="1"/>
  <c r="E84" i="3"/>
  <c r="E172" i="5" s="1"/>
  <c r="D84" i="3"/>
  <c r="D172" i="5" s="1"/>
  <c r="C231" i="11" s="1"/>
  <c r="C84" i="3"/>
  <c r="C172" i="5" s="1"/>
  <c r="AL83" i="3"/>
  <c r="AF171" i="5" s="1"/>
  <c r="AK83" i="3"/>
  <c r="AE171" i="5" s="1"/>
  <c r="AJ83" i="3"/>
  <c r="AI83" i="3"/>
  <c r="AH83" i="3"/>
  <c r="AG83" i="3"/>
  <c r="AF83" i="3"/>
  <c r="AD171" i="5" s="1"/>
  <c r="AC83" i="3"/>
  <c r="AA171" i="5" s="1"/>
  <c r="AB83" i="3"/>
  <c r="Z171" i="5" s="1"/>
  <c r="AA83" i="3"/>
  <c r="Y171" i="5" s="1"/>
  <c r="Z83" i="3"/>
  <c r="X171" i="5" s="1"/>
  <c r="Y83" i="3"/>
  <c r="W171" i="5" s="1"/>
  <c r="X83" i="3"/>
  <c r="V171" i="5" s="1"/>
  <c r="W83" i="3"/>
  <c r="U171" i="5" s="1"/>
  <c r="V83" i="3"/>
  <c r="T171" i="5" s="1"/>
  <c r="U83" i="3"/>
  <c r="S171" i="5" s="1"/>
  <c r="T83" i="3"/>
  <c r="R171" i="5" s="1"/>
  <c r="S83" i="3"/>
  <c r="Q171" i="5" s="1"/>
  <c r="O83" i="3"/>
  <c r="M171" i="5" s="1"/>
  <c r="N83" i="3"/>
  <c r="L171" i="5" s="1"/>
  <c r="M83" i="3"/>
  <c r="K171" i="5" s="1"/>
  <c r="L83" i="3"/>
  <c r="J171" i="5" s="1"/>
  <c r="I83" i="3"/>
  <c r="I171" i="5" s="1"/>
  <c r="H83" i="3"/>
  <c r="H171" i="5" s="1"/>
  <c r="G83" i="3"/>
  <c r="G171" i="5" s="1"/>
  <c r="E83" i="3"/>
  <c r="E171" i="5" s="1"/>
  <c r="D83" i="3"/>
  <c r="D171" i="5" s="1"/>
  <c r="C230" i="11" s="1"/>
  <c r="C83" i="3"/>
  <c r="C171" i="5" s="1"/>
  <c r="AL82" i="3"/>
  <c r="AF170" i="5" s="1"/>
  <c r="AK82" i="3"/>
  <c r="AE170" i="5" s="1"/>
  <c r="AJ82" i="3"/>
  <c r="AI82" i="3"/>
  <c r="AH82" i="3"/>
  <c r="AG82" i="3"/>
  <c r="AF82" i="3"/>
  <c r="AD170" i="5" s="1"/>
  <c r="AC82" i="3"/>
  <c r="AA170" i="5" s="1"/>
  <c r="AB82" i="3"/>
  <c r="Z170" i="5" s="1"/>
  <c r="AA82" i="3"/>
  <c r="Y170" i="5" s="1"/>
  <c r="Z82" i="3"/>
  <c r="X170" i="5" s="1"/>
  <c r="Y82" i="3"/>
  <c r="W170" i="5" s="1"/>
  <c r="X82" i="3"/>
  <c r="V170" i="5" s="1"/>
  <c r="W82" i="3"/>
  <c r="U170" i="5" s="1"/>
  <c r="V82" i="3"/>
  <c r="T170" i="5" s="1"/>
  <c r="U82" i="3"/>
  <c r="S170" i="5" s="1"/>
  <c r="T82" i="3"/>
  <c r="R170" i="5" s="1"/>
  <c r="S82" i="3"/>
  <c r="Q170" i="5" s="1"/>
  <c r="O82" i="3"/>
  <c r="M170" i="5" s="1"/>
  <c r="N82" i="3"/>
  <c r="L170" i="5" s="1"/>
  <c r="M82" i="3"/>
  <c r="K170" i="5" s="1"/>
  <c r="L82" i="3"/>
  <c r="J170" i="5" s="1"/>
  <c r="I82" i="3"/>
  <c r="I170" i="5" s="1"/>
  <c r="H82" i="3"/>
  <c r="H170" i="5" s="1"/>
  <c r="G82" i="3"/>
  <c r="G170" i="5" s="1"/>
  <c r="E82" i="3"/>
  <c r="E170" i="5" s="1"/>
  <c r="D82" i="3"/>
  <c r="D170" i="5" s="1"/>
  <c r="C229" i="11" s="1"/>
  <c r="C82" i="3"/>
  <c r="C170" i="5" s="1"/>
  <c r="AL81" i="3"/>
  <c r="AF169" i="5" s="1"/>
  <c r="AK81" i="3"/>
  <c r="AE169" i="5" s="1"/>
  <c r="AJ81" i="3"/>
  <c r="AI81" i="3"/>
  <c r="AH81" i="3"/>
  <c r="AG81" i="3"/>
  <c r="AF81" i="3"/>
  <c r="AD169" i="5" s="1"/>
  <c r="AC81" i="3"/>
  <c r="AA169" i="5" s="1"/>
  <c r="AB81" i="3"/>
  <c r="Z169" i="5" s="1"/>
  <c r="AA81" i="3"/>
  <c r="Y169" i="5" s="1"/>
  <c r="Z81" i="3"/>
  <c r="X169" i="5" s="1"/>
  <c r="Y81" i="3"/>
  <c r="W169" i="5" s="1"/>
  <c r="X81" i="3"/>
  <c r="V169" i="5" s="1"/>
  <c r="W81" i="3"/>
  <c r="U169" i="5" s="1"/>
  <c r="V81" i="3"/>
  <c r="T169" i="5" s="1"/>
  <c r="U81" i="3"/>
  <c r="S169" i="5" s="1"/>
  <c r="T81" i="3"/>
  <c r="R169" i="5" s="1"/>
  <c r="S81" i="3"/>
  <c r="Q169" i="5" s="1"/>
  <c r="O81" i="3"/>
  <c r="M169" i="5" s="1"/>
  <c r="N81" i="3"/>
  <c r="L169" i="5" s="1"/>
  <c r="M81" i="3"/>
  <c r="K169" i="5" s="1"/>
  <c r="L81" i="3"/>
  <c r="J169" i="5" s="1"/>
  <c r="I81" i="3"/>
  <c r="I169" i="5" s="1"/>
  <c r="H81" i="3"/>
  <c r="H169" i="5" s="1"/>
  <c r="G81" i="3"/>
  <c r="G169" i="5" s="1"/>
  <c r="E81" i="3"/>
  <c r="E169" i="5" s="1"/>
  <c r="D81" i="3"/>
  <c r="D169" i="5" s="1"/>
  <c r="C228" i="11" s="1"/>
  <c r="C81" i="3"/>
  <c r="C169" i="5" s="1"/>
  <c r="B228" i="11" s="1"/>
  <c r="AL80" i="3"/>
  <c r="AF168" i="5" s="1"/>
  <c r="AK80" i="3"/>
  <c r="AE168" i="5" s="1"/>
  <c r="AJ80" i="3"/>
  <c r="AI80" i="3"/>
  <c r="AH80" i="3"/>
  <c r="AG80" i="3"/>
  <c r="AF80" i="3"/>
  <c r="AD168" i="5" s="1"/>
  <c r="AC80" i="3"/>
  <c r="AA168" i="5" s="1"/>
  <c r="AB80" i="3"/>
  <c r="Z168" i="5" s="1"/>
  <c r="AA80" i="3"/>
  <c r="Y168" i="5" s="1"/>
  <c r="Z80" i="3"/>
  <c r="X168" i="5" s="1"/>
  <c r="Y80" i="3"/>
  <c r="W168" i="5" s="1"/>
  <c r="X80" i="3"/>
  <c r="V168" i="5" s="1"/>
  <c r="W80" i="3"/>
  <c r="U168" i="5" s="1"/>
  <c r="V80" i="3"/>
  <c r="T168" i="5" s="1"/>
  <c r="U80" i="3"/>
  <c r="S168" i="5" s="1"/>
  <c r="T80" i="3"/>
  <c r="R168" i="5" s="1"/>
  <c r="S80" i="3"/>
  <c r="Q168" i="5" s="1"/>
  <c r="O80" i="3"/>
  <c r="M168" i="5" s="1"/>
  <c r="N80" i="3"/>
  <c r="L168" i="5" s="1"/>
  <c r="M80" i="3"/>
  <c r="K168" i="5" s="1"/>
  <c r="L80" i="3"/>
  <c r="J168" i="5" s="1"/>
  <c r="I80" i="3"/>
  <c r="I168" i="5" s="1"/>
  <c r="H80" i="3"/>
  <c r="H168" i="5" s="1"/>
  <c r="G80" i="3"/>
  <c r="G168" i="5" s="1"/>
  <c r="E80" i="3"/>
  <c r="E168" i="5" s="1"/>
  <c r="D80" i="3"/>
  <c r="D168" i="5" s="1"/>
  <c r="C227" i="11" s="1"/>
  <c r="C80" i="3"/>
  <c r="C168" i="5" s="1"/>
  <c r="B227" i="11" s="1"/>
  <c r="AL79" i="3"/>
  <c r="AF167" i="5" s="1"/>
  <c r="AK79" i="3"/>
  <c r="AE167" i="5" s="1"/>
  <c r="AJ79" i="3"/>
  <c r="AI79" i="3"/>
  <c r="AH79" i="3"/>
  <c r="AG79" i="3"/>
  <c r="AF79" i="3"/>
  <c r="AD167" i="5" s="1"/>
  <c r="AC79" i="3"/>
  <c r="AA167" i="5" s="1"/>
  <c r="AB79" i="3"/>
  <c r="Z167" i="5" s="1"/>
  <c r="AA79" i="3"/>
  <c r="Y167" i="5" s="1"/>
  <c r="Z79" i="3"/>
  <c r="X167" i="5" s="1"/>
  <c r="Y79" i="3"/>
  <c r="W167" i="5" s="1"/>
  <c r="X79" i="3"/>
  <c r="V167" i="5" s="1"/>
  <c r="W79" i="3"/>
  <c r="U167" i="5" s="1"/>
  <c r="V79" i="3"/>
  <c r="T167" i="5" s="1"/>
  <c r="U79" i="3"/>
  <c r="S167" i="5" s="1"/>
  <c r="T79" i="3"/>
  <c r="R167" i="5" s="1"/>
  <c r="S79" i="3"/>
  <c r="Q167" i="5" s="1"/>
  <c r="O79" i="3"/>
  <c r="M167" i="5" s="1"/>
  <c r="N79" i="3"/>
  <c r="L167" i="5" s="1"/>
  <c r="M79" i="3"/>
  <c r="K167" i="5" s="1"/>
  <c r="L79" i="3"/>
  <c r="J167" i="5" s="1"/>
  <c r="I79" i="3"/>
  <c r="I167" i="5" s="1"/>
  <c r="H79" i="3"/>
  <c r="H167" i="5" s="1"/>
  <c r="G79" i="3"/>
  <c r="G167" i="5" s="1"/>
  <c r="E79" i="3"/>
  <c r="E167" i="5" s="1"/>
  <c r="D79" i="3"/>
  <c r="D167" i="5" s="1"/>
  <c r="C226" i="11" s="1"/>
  <c r="C79" i="3"/>
  <c r="C167" i="5" s="1"/>
  <c r="B226" i="11" s="1"/>
  <c r="AL78" i="3"/>
  <c r="AF166" i="5" s="1"/>
  <c r="AK78" i="3"/>
  <c r="AE166" i="5" s="1"/>
  <c r="AJ78" i="3"/>
  <c r="AI78" i="3"/>
  <c r="AH78" i="3"/>
  <c r="AG78" i="3"/>
  <c r="AF78" i="3"/>
  <c r="AD166" i="5" s="1"/>
  <c r="AC78" i="3"/>
  <c r="AA166" i="5" s="1"/>
  <c r="AB78" i="3"/>
  <c r="Z166" i="5" s="1"/>
  <c r="AA78" i="3"/>
  <c r="Y166" i="5" s="1"/>
  <c r="Z78" i="3"/>
  <c r="X166" i="5" s="1"/>
  <c r="Y78" i="3"/>
  <c r="W166" i="5" s="1"/>
  <c r="X78" i="3"/>
  <c r="V166" i="5" s="1"/>
  <c r="W78" i="3"/>
  <c r="U166" i="5" s="1"/>
  <c r="V78" i="3"/>
  <c r="T166" i="5" s="1"/>
  <c r="U78" i="3"/>
  <c r="S166" i="5" s="1"/>
  <c r="T78" i="3"/>
  <c r="R166" i="5" s="1"/>
  <c r="S78" i="3"/>
  <c r="Q166" i="5" s="1"/>
  <c r="O78" i="3"/>
  <c r="M166" i="5" s="1"/>
  <c r="N78" i="3"/>
  <c r="L166" i="5" s="1"/>
  <c r="M78" i="3"/>
  <c r="K166" i="5" s="1"/>
  <c r="L78" i="3"/>
  <c r="J166" i="5" s="1"/>
  <c r="I78" i="3"/>
  <c r="I166" i="5" s="1"/>
  <c r="H78" i="3"/>
  <c r="H166" i="5" s="1"/>
  <c r="G78" i="3"/>
  <c r="G166" i="5" s="1"/>
  <c r="E78" i="3"/>
  <c r="E166" i="5" s="1"/>
  <c r="D78" i="3"/>
  <c r="D166" i="5" s="1"/>
  <c r="C225" i="11" s="1"/>
  <c r="C78" i="3"/>
  <c r="C166" i="5" s="1"/>
  <c r="B225" i="11" s="1"/>
  <c r="AL77" i="3"/>
  <c r="AF165" i="5" s="1"/>
  <c r="AK77" i="3"/>
  <c r="AE165" i="5" s="1"/>
  <c r="AJ77" i="3"/>
  <c r="AI77" i="3"/>
  <c r="AH77" i="3"/>
  <c r="AG77" i="3"/>
  <c r="AF77" i="3"/>
  <c r="AD165" i="5" s="1"/>
  <c r="AC77" i="3"/>
  <c r="AA165" i="5" s="1"/>
  <c r="AB77" i="3"/>
  <c r="Z165" i="5" s="1"/>
  <c r="AA77" i="3"/>
  <c r="Y165" i="5" s="1"/>
  <c r="Z77" i="3"/>
  <c r="X165" i="5" s="1"/>
  <c r="Y77" i="3"/>
  <c r="W165" i="5" s="1"/>
  <c r="X77" i="3"/>
  <c r="V165" i="5" s="1"/>
  <c r="W77" i="3"/>
  <c r="U165" i="5" s="1"/>
  <c r="V77" i="3"/>
  <c r="T165" i="5" s="1"/>
  <c r="U77" i="3"/>
  <c r="S165" i="5" s="1"/>
  <c r="T77" i="3"/>
  <c r="R165" i="5" s="1"/>
  <c r="S77" i="3"/>
  <c r="Q165" i="5" s="1"/>
  <c r="O77" i="3"/>
  <c r="M165" i="5" s="1"/>
  <c r="N77" i="3"/>
  <c r="L165" i="5" s="1"/>
  <c r="M77" i="3"/>
  <c r="K165" i="5" s="1"/>
  <c r="L77" i="3"/>
  <c r="J165" i="5" s="1"/>
  <c r="I77" i="3"/>
  <c r="I165" i="5" s="1"/>
  <c r="H77" i="3"/>
  <c r="G77" i="3"/>
  <c r="E77" i="3"/>
  <c r="E165" i="5" s="1"/>
  <c r="D77" i="3"/>
  <c r="D165" i="5" s="1"/>
  <c r="C224" i="11" s="1"/>
  <c r="C77" i="3"/>
  <c r="C165" i="5" s="1"/>
  <c r="B224" i="11" s="1"/>
  <c r="AL76" i="3"/>
  <c r="AF164" i="5" s="1"/>
  <c r="AK76" i="3"/>
  <c r="AE164" i="5" s="1"/>
  <c r="AJ76" i="3"/>
  <c r="AI76" i="3"/>
  <c r="AH76" i="3"/>
  <c r="AG76" i="3"/>
  <c r="AF76" i="3"/>
  <c r="AD164" i="5" s="1"/>
  <c r="AC76" i="3"/>
  <c r="AA164" i="5" s="1"/>
  <c r="AB76" i="3"/>
  <c r="Z164" i="5" s="1"/>
  <c r="AA76" i="3"/>
  <c r="Y164" i="5" s="1"/>
  <c r="Z76" i="3"/>
  <c r="X164" i="5" s="1"/>
  <c r="Y76" i="3"/>
  <c r="W164" i="5" s="1"/>
  <c r="X76" i="3"/>
  <c r="V164" i="5" s="1"/>
  <c r="W76" i="3"/>
  <c r="U164" i="5" s="1"/>
  <c r="V76" i="3"/>
  <c r="T164" i="5" s="1"/>
  <c r="U76" i="3"/>
  <c r="S164" i="5" s="1"/>
  <c r="T76" i="3"/>
  <c r="R164" i="5" s="1"/>
  <c r="S76" i="3"/>
  <c r="Q164" i="5" s="1"/>
  <c r="O76" i="3"/>
  <c r="M164" i="5" s="1"/>
  <c r="N76" i="3"/>
  <c r="L164" i="5" s="1"/>
  <c r="M76" i="3"/>
  <c r="K164" i="5" s="1"/>
  <c r="L76" i="3"/>
  <c r="J164" i="5" s="1"/>
  <c r="I76" i="3"/>
  <c r="I164" i="5" s="1"/>
  <c r="H76" i="3"/>
  <c r="H164" i="5" s="1"/>
  <c r="G76" i="3"/>
  <c r="G164" i="5" s="1"/>
  <c r="E76" i="3"/>
  <c r="E164" i="5" s="1"/>
  <c r="D76" i="3"/>
  <c r="D164" i="5" s="1"/>
  <c r="C223" i="11" s="1"/>
  <c r="C76" i="3"/>
  <c r="C164" i="5" s="1"/>
  <c r="B223" i="11" s="1"/>
  <c r="AL75" i="3"/>
  <c r="AF163" i="5" s="1"/>
  <c r="AK75" i="3"/>
  <c r="AE163" i="5" s="1"/>
  <c r="AJ75" i="3"/>
  <c r="AI75" i="3"/>
  <c r="AH75" i="3"/>
  <c r="AG75" i="3"/>
  <c r="AF75" i="3"/>
  <c r="AD163" i="5" s="1"/>
  <c r="AC75" i="3"/>
  <c r="AA163" i="5" s="1"/>
  <c r="AB75" i="3"/>
  <c r="Z163" i="5" s="1"/>
  <c r="AA75" i="3"/>
  <c r="Y163" i="5" s="1"/>
  <c r="Z75" i="3"/>
  <c r="X163" i="5" s="1"/>
  <c r="Y75" i="3"/>
  <c r="W163" i="5" s="1"/>
  <c r="X75" i="3"/>
  <c r="V163" i="5" s="1"/>
  <c r="W75" i="3"/>
  <c r="U163" i="5" s="1"/>
  <c r="V75" i="3"/>
  <c r="T163" i="5" s="1"/>
  <c r="U75" i="3"/>
  <c r="S163" i="5" s="1"/>
  <c r="T75" i="3"/>
  <c r="R163" i="5" s="1"/>
  <c r="S75" i="3"/>
  <c r="Q163" i="5" s="1"/>
  <c r="O75" i="3"/>
  <c r="M163" i="5" s="1"/>
  <c r="N75" i="3"/>
  <c r="L163" i="5" s="1"/>
  <c r="M75" i="3"/>
  <c r="K163" i="5" s="1"/>
  <c r="L75" i="3"/>
  <c r="J163" i="5" s="1"/>
  <c r="I75" i="3"/>
  <c r="H75" i="3"/>
  <c r="G75" i="3"/>
  <c r="G163" i="5" s="1"/>
  <c r="E75" i="3"/>
  <c r="E163" i="5" s="1"/>
  <c r="D75" i="3"/>
  <c r="D163" i="5" s="1"/>
  <c r="C222" i="11" s="1"/>
  <c r="C75" i="3"/>
  <c r="C163" i="5" s="1"/>
  <c r="B222" i="11" s="1"/>
  <c r="AL74" i="3"/>
  <c r="AF162" i="5" s="1"/>
  <c r="AK74" i="3"/>
  <c r="AE162" i="5" s="1"/>
  <c r="AJ74" i="3"/>
  <c r="AI74" i="3"/>
  <c r="AH74" i="3"/>
  <c r="AG74" i="3"/>
  <c r="AF74" i="3"/>
  <c r="AD162" i="5" s="1"/>
  <c r="AC74" i="3"/>
  <c r="AA162" i="5" s="1"/>
  <c r="AB74" i="3"/>
  <c r="Z162" i="5" s="1"/>
  <c r="AA74" i="3"/>
  <c r="Y162" i="5" s="1"/>
  <c r="Z74" i="3"/>
  <c r="X162" i="5" s="1"/>
  <c r="Y74" i="3"/>
  <c r="W162" i="5" s="1"/>
  <c r="X74" i="3"/>
  <c r="V162" i="5" s="1"/>
  <c r="W74" i="3"/>
  <c r="U162" i="5" s="1"/>
  <c r="V74" i="3"/>
  <c r="T162" i="5" s="1"/>
  <c r="U74" i="3"/>
  <c r="S162" i="5" s="1"/>
  <c r="T74" i="3"/>
  <c r="R162" i="5" s="1"/>
  <c r="S74" i="3"/>
  <c r="Q162" i="5" s="1"/>
  <c r="O74" i="3"/>
  <c r="M162" i="5" s="1"/>
  <c r="N74" i="3"/>
  <c r="L162" i="5" s="1"/>
  <c r="M74" i="3"/>
  <c r="K162" i="5" s="1"/>
  <c r="L74" i="3"/>
  <c r="J162" i="5" s="1"/>
  <c r="I74" i="3"/>
  <c r="I162" i="5" s="1"/>
  <c r="H74" i="3"/>
  <c r="H162" i="5" s="1"/>
  <c r="G74" i="3"/>
  <c r="G162" i="5" s="1"/>
  <c r="E74" i="3"/>
  <c r="E162" i="5" s="1"/>
  <c r="D74" i="3"/>
  <c r="D162" i="5" s="1"/>
  <c r="C221" i="11" s="1"/>
  <c r="C74" i="3"/>
  <c r="C162" i="5" s="1"/>
  <c r="B221" i="11" s="1"/>
  <c r="AL73" i="3"/>
  <c r="AF161" i="5" s="1"/>
  <c r="AK73" i="3"/>
  <c r="AE161" i="5" s="1"/>
  <c r="AJ73" i="3"/>
  <c r="AI73" i="3"/>
  <c r="AH73" i="3"/>
  <c r="AG73" i="3"/>
  <c r="AF73" i="3"/>
  <c r="AD161" i="5" s="1"/>
  <c r="AE73" i="3"/>
  <c r="AC161" i="5" s="1"/>
  <c r="AD73" i="3"/>
  <c r="AB161" i="5" s="1"/>
  <c r="AC73" i="3"/>
  <c r="AA161" i="5" s="1"/>
  <c r="AB73" i="3"/>
  <c r="Z161" i="5" s="1"/>
  <c r="AA73" i="3"/>
  <c r="Y161" i="5" s="1"/>
  <c r="Z73" i="3"/>
  <c r="X161" i="5" s="1"/>
  <c r="Y73" i="3"/>
  <c r="W161" i="5" s="1"/>
  <c r="X73" i="3"/>
  <c r="V161" i="5" s="1"/>
  <c r="W73" i="3"/>
  <c r="U161" i="5" s="1"/>
  <c r="V73" i="3"/>
  <c r="T161" i="5" s="1"/>
  <c r="U73" i="3"/>
  <c r="S161" i="5" s="1"/>
  <c r="T73" i="3"/>
  <c r="R161" i="5" s="1"/>
  <c r="S73" i="3"/>
  <c r="Q161" i="5" s="1"/>
  <c r="O73" i="3"/>
  <c r="M161" i="5" s="1"/>
  <c r="N73" i="3"/>
  <c r="L161" i="5" s="1"/>
  <c r="M73" i="3"/>
  <c r="K161" i="5" s="1"/>
  <c r="L73" i="3"/>
  <c r="J161" i="5" s="1"/>
  <c r="I73" i="3"/>
  <c r="I161" i="5" s="1"/>
  <c r="H73" i="3"/>
  <c r="H161" i="5" s="1"/>
  <c r="G73" i="3"/>
  <c r="G161" i="5" s="1"/>
  <c r="E73" i="3"/>
  <c r="E161" i="5" s="1"/>
  <c r="D73" i="3"/>
  <c r="D161" i="5" s="1"/>
  <c r="C220" i="11" s="1"/>
  <c r="C73" i="3"/>
  <c r="C161" i="5" s="1"/>
  <c r="B220" i="11" s="1"/>
  <c r="AL72" i="3"/>
  <c r="AF160" i="5" s="1"/>
  <c r="AK72" i="3"/>
  <c r="AE160" i="5" s="1"/>
  <c r="AJ72" i="3"/>
  <c r="AI72" i="3"/>
  <c r="AH72" i="3"/>
  <c r="AG72" i="3"/>
  <c r="AF72" i="3"/>
  <c r="AD160" i="5" s="1"/>
  <c r="AE72" i="3"/>
  <c r="AC160" i="5" s="1"/>
  <c r="AD72" i="3"/>
  <c r="AB160" i="5" s="1"/>
  <c r="AC72" i="3"/>
  <c r="AA160" i="5" s="1"/>
  <c r="AB72" i="3"/>
  <c r="Z160" i="5" s="1"/>
  <c r="AA72" i="3"/>
  <c r="Y160" i="5" s="1"/>
  <c r="Z72" i="3"/>
  <c r="X160" i="5" s="1"/>
  <c r="Y72" i="3"/>
  <c r="W160" i="5" s="1"/>
  <c r="X72" i="3"/>
  <c r="V160" i="5" s="1"/>
  <c r="W72" i="3"/>
  <c r="U160" i="5" s="1"/>
  <c r="V72" i="3"/>
  <c r="T160" i="5" s="1"/>
  <c r="U72" i="3"/>
  <c r="S160" i="5" s="1"/>
  <c r="T72" i="3"/>
  <c r="R160" i="5" s="1"/>
  <c r="S72" i="3"/>
  <c r="Q160" i="5" s="1"/>
  <c r="O72" i="3"/>
  <c r="M160" i="5" s="1"/>
  <c r="N72" i="3"/>
  <c r="L160" i="5" s="1"/>
  <c r="M72" i="3"/>
  <c r="K160" i="5" s="1"/>
  <c r="L72" i="3"/>
  <c r="J160" i="5" s="1"/>
  <c r="I72" i="3"/>
  <c r="I160" i="5" s="1"/>
  <c r="H72" i="3"/>
  <c r="H160" i="5" s="1"/>
  <c r="G72" i="3"/>
  <c r="G160" i="5" s="1"/>
  <c r="E72" i="3"/>
  <c r="E160" i="5" s="1"/>
  <c r="D72" i="3"/>
  <c r="D160" i="5" s="1"/>
  <c r="C219" i="11" s="1"/>
  <c r="C72" i="3"/>
  <c r="C160" i="5" s="1"/>
  <c r="B219" i="11" s="1"/>
  <c r="AL71" i="3"/>
  <c r="AF159" i="5" s="1"/>
  <c r="AK71" i="3"/>
  <c r="AE159" i="5" s="1"/>
  <c r="AJ71" i="3"/>
  <c r="AI71" i="3"/>
  <c r="AH71" i="3"/>
  <c r="AG71" i="3"/>
  <c r="AF71" i="3"/>
  <c r="AD159" i="5" s="1"/>
  <c r="AC71" i="3"/>
  <c r="AA159" i="5" s="1"/>
  <c r="AB71" i="3"/>
  <c r="Z159" i="5" s="1"/>
  <c r="AA71" i="3"/>
  <c r="Y159" i="5" s="1"/>
  <c r="Z71" i="3"/>
  <c r="X159" i="5" s="1"/>
  <c r="Y71" i="3"/>
  <c r="W159" i="5" s="1"/>
  <c r="X71" i="3"/>
  <c r="V159" i="5" s="1"/>
  <c r="W71" i="3"/>
  <c r="U159" i="5" s="1"/>
  <c r="V71" i="3"/>
  <c r="T159" i="5" s="1"/>
  <c r="U71" i="3"/>
  <c r="S159" i="5" s="1"/>
  <c r="T71" i="3"/>
  <c r="R159" i="5" s="1"/>
  <c r="S71" i="3"/>
  <c r="Q159" i="5" s="1"/>
  <c r="O71" i="3"/>
  <c r="M159" i="5" s="1"/>
  <c r="N71" i="3"/>
  <c r="L159" i="5" s="1"/>
  <c r="M71" i="3"/>
  <c r="K159" i="5" s="1"/>
  <c r="L71" i="3"/>
  <c r="J159" i="5" s="1"/>
  <c r="I71" i="3"/>
  <c r="I159" i="5" s="1"/>
  <c r="H71" i="3"/>
  <c r="H159" i="5" s="1"/>
  <c r="G71" i="3"/>
  <c r="G159" i="5" s="1"/>
  <c r="E71" i="3"/>
  <c r="E159" i="5" s="1"/>
  <c r="D71" i="3"/>
  <c r="D159" i="5" s="1"/>
  <c r="C217" i="11" s="1"/>
  <c r="C71" i="3"/>
  <c r="C159" i="5" s="1"/>
  <c r="B217" i="11" s="1"/>
  <c r="AL70" i="3"/>
  <c r="AF158" i="5" s="1"/>
  <c r="AK70" i="3"/>
  <c r="AE158" i="5" s="1"/>
  <c r="AJ70" i="3"/>
  <c r="AI70" i="3"/>
  <c r="AH70" i="3"/>
  <c r="AG70" i="3"/>
  <c r="AF70" i="3"/>
  <c r="AD158" i="5" s="1"/>
  <c r="AC70" i="3"/>
  <c r="AA158" i="5" s="1"/>
  <c r="AB70" i="3"/>
  <c r="Z158" i="5" s="1"/>
  <c r="AA70" i="3"/>
  <c r="Y158" i="5" s="1"/>
  <c r="Z70" i="3"/>
  <c r="X158" i="5" s="1"/>
  <c r="Y70" i="3"/>
  <c r="W158" i="5" s="1"/>
  <c r="X70" i="3"/>
  <c r="V158" i="5" s="1"/>
  <c r="W70" i="3"/>
  <c r="U158" i="5" s="1"/>
  <c r="V70" i="3"/>
  <c r="T158" i="5" s="1"/>
  <c r="U70" i="3"/>
  <c r="S158" i="5" s="1"/>
  <c r="T70" i="3"/>
  <c r="R158" i="5" s="1"/>
  <c r="S70" i="3"/>
  <c r="Q158" i="5" s="1"/>
  <c r="O70" i="3"/>
  <c r="M158" i="5" s="1"/>
  <c r="N70" i="3"/>
  <c r="L158" i="5" s="1"/>
  <c r="M70" i="3"/>
  <c r="K158" i="5" s="1"/>
  <c r="L70" i="3"/>
  <c r="J158" i="5" s="1"/>
  <c r="I70" i="3"/>
  <c r="I158" i="5" s="1"/>
  <c r="H70" i="3"/>
  <c r="H158" i="5" s="1"/>
  <c r="G70" i="3"/>
  <c r="G158" i="5" s="1"/>
  <c r="E70" i="3"/>
  <c r="E158" i="5" s="1"/>
  <c r="D70" i="3"/>
  <c r="D158" i="5" s="1"/>
  <c r="C216" i="11" s="1"/>
  <c r="C70" i="3"/>
  <c r="C158" i="5" s="1"/>
  <c r="B216" i="11" s="1"/>
  <c r="AL69" i="3"/>
  <c r="AF157" i="5" s="1"/>
  <c r="AK69" i="3"/>
  <c r="AE157" i="5" s="1"/>
  <c r="AJ69" i="3"/>
  <c r="AI69" i="3"/>
  <c r="AH69" i="3"/>
  <c r="AG69" i="3"/>
  <c r="AF69" i="3"/>
  <c r="AD157" i="5" s="1"/>
  <c r="AC69" i="3"/>
  <c r="AA157" i="5" s="1"/>
  <c r="AB69" i="3"/>
  <c r="Z157" i="5" s="1"/>
  <c r="AA69" i="3"/>
  <c r="Y157" i="5" s="1"/>
  <c r="Z69" i="3"/>
  <c r="X157" i="5" s="1"/>
  <c r="Y69" i="3"/>
  <c r="W157" i="5" s="1"/>
  <c r="X69" i="3"/>
  <c r="V157" i="5" s="1"/>
  <c r="W69" i="3"/>
  <c r="U157" i="5" s="1"/>
  <c r="V69" i="3"/>
  <c r="T157" i="5" s="1"/>
  <c r="U69" i="3"/>
  <c r="S157" i="5" s="1"/>
  <c r="T69" i="3"/>
  <c r="R157" i="5" s="1"/>
  <c r="S69" i="3"/>
  <c r="Q157" i="5" s="1"/>
  <c r="O69" i="3"/>
  <c r="M157" i="5" s="1"/>
  <c r="N69" i="3"/>
  <c r="L157" i="5" s="1"/>
  <c r="M69" i="3"/>
  <c r="K157" i="5" s="1"/>
  <c r="L69" i="3"/>
  <c r="J157" i="5" s="1"/>
  <c r="I69" i="3"/>
  <c r="I157" i="5" s="1"/>
  <c r="H69" i="3"/>
  <c r="H157" i="5" s="1"/>
  <c r="G69" i="3"/>
  <c r="G157" i="5" s="1"/>
  <c r="E69" i="3"/>
  <c r="E157" i="5" s="1"/>
  <c r="D69" i="3"/>
  <c r="D157" i="5" s="1"/>
  <c r="C215" i="11" s="1"/>
  <c r="C69" i="3"/>
  <c r="C157" i="5" s="1"/>
  <c r="B215" i="11" s="1"/>
  <c r="AL68" i="3"/>
  <c r="AF156" i="5" s="1"/>
  <c r="AK68" i="3"/>
  <c r="AE156" i="5" s="1"/>
  <c r="AJ68" i="3"/>
  <c r="AI68" i="3"/>
  <c r="AH68" i="3"/>
  <c r="AG68" i="3"/>
  <c r="AF68" i="3"/>
  <c r="AD156" i="5" s="1"/>
  <c r="AC68" i="3"/>
  <c r="AA156" i="5" s="1"/>
  <c r="AB68" i="3"/>
  <c r="Z156" i="5" s="1"/>
  <c r="AA68" i="3"/>
  <c r="Y156" i="5" s="1"/>
  <c r="Z68" i="3"/>
  <c r="X156" i="5" s="1"/>
  <c r="Y68" i="3"/>
  <c r="W156" i="5" s="1"/>
  <c r="X68" i="3"/>
  <c r="V156" i="5" s="1"/>
  <c r="W68" i="3"/>
  <c r="U156" i="5" s="1"/>
  <c r="V68" i="3"/>
  <c r="T156" i="5" s="1"/>
  <c r="U68" i="3"/>
  <c r="S156" i="5" s="1"/>
  <c r="T68" i="3"/>
  <c r="R156" i="5" s="1"/>
  <c r="S68" i="3"/>
  <c r="Q156" i="5" s="1"/>
  <c r="O68" i="3"/>
  <c r="M156" i="5" s="1"/>
  <c r="N68" i="3"/>
  <c r="L156" i="5" s="1"/>
  <c r="M68" i="3"/>
  <c r="K156" i="5" s="1"/>
  <c r="L68" i="3"/>
  <c r="J156" i="5" s="1"/>
  <c r="I68" i="3"/>
  <c r="I156" i="5" s="1"/>
  <c r="H68" i="3"/>
  <c r="H156" i="5" s="1"/>
  <c r="G68" i="3"/>
  <c r="G156" i="5" s="1"/>
  <c r="E68" i="3"/>
  <c r="E156" i="5" s="1"/>
  <c r="D68" i="3"/>
  <c r="D156" i="5" s="1"/>
  <c r="C214" i="11" s="1"/>
  <c r="C68" i="3"/>
  <c r="C156" i="5" s="1"/>
  <c r="B214" i="11" s="1"/>
  <c r="AL67" i="3"/>
  <c r="AF155" i="5" s="1"/>
  <c r="AK67" i="3"/>
  <c r="AE155" i="5" s="1"/>
  <c r="AJ67" i="3"/>
  <c r="AI67" i="3"/>
  <c r="AH67" i="3"/>
  <c r="AG67" i="3"/>
  <c r="AF67" i="3"/>
  <c r="AD155" i="5" s="1"/>
  <c r="AC67" i="3"/>
  <c r="AA155" i="5" s="1"/>
  <c r="AB67" i="3"/>
  <c r="Z155" i="5" s="1"/>
  <c r="AA67" i="3"/>
  <c r="Y155" i="5" s="1"/>
  <c r="Z67" i="3"/>
  <c r="X155" i="5" s="1"/>
  <c r="Y67" i="3"/>
  <c r="W155" i="5" s="1"/>
  <c r="X67" i="3"/>
  <c r="V155" i="5" s="1"/>
  <c r="W67" i="3"/>
  <c r="U155" i="5" s="1"/>
  <c r="V67" i="3"/>
  <c r="T155" i="5" s="1"/>
  <c r="U67" i="3"/>
  <c r="S155" i="5" s="1"/>
  <c r="T67" i="3"/>
  <c r="R155" i="5" s="1"/>
  <c r="S67" i="3"/>
  <c r="Q155" i="5" s="1"/>
  <c r="O67" i="3"/>
  <c r="M155" i="5" s="1"/>
  <c r="N67" i="3"/>
  <c r="L155" i="5" s="1"/>
  <c r="M67" i="3"/>
  <c r="K155" i="5" s="1"/>
  <c r="L67" i="3"/>
  <c r="J155" i="5" s="1"/>
  <c r="I67" i="3"/>
  <c r="H67" i="3"/>
  <c r="H155" i="5" s="1"/>
  <c r="G67" i="3"/>
  <c r="G155" i="5" s="1"/>
  <c r="E67" i="3"/>
  <c r="E155" i="5" s="1"/>
  <c r="D67" i="3"/>
  <c r="D155" i="5" s="1"/>
  <c r="C213" i="11" s="1"/>
  <c r="C67" i="3"/>
  <c r="C155" i="5" s="1"/>
  <c r="B213" i="11" s="1"/>
  <c r="AL66" i="3"/>
  <c r="AF154" i="5" s="1"/>
  <c r="AK66" i="3"/>
  <c r="AE154" i="5" s="1"/>
  <c r="AJ66" i="3"/>
  <c r="AI66" i="3"/>
  <c r="AH66" i="3"/>
  <c r="AG66" i="3"/>
  <c r="AF66" i="3"/>
  <c r="AD154" i="5" s="1"/>
  <c r="AC66" i="3"/>
  <c r="AA154" i="5" s="1"/>
  <c r="AB66" i="3"/>
  <c r="Z154" i="5" s="1"/>
  <c r="AA66" i="3"/>
  <c r="Y154" i="5" s="1"/>
  <c r="Z66" i="3"/>
  <c r="X154" i="5" s="1"/>
  <c r="Y66" i="3"/>
  <c r="W154" i="5" s="1"/>
  <c r="X66" i="3"/>
  <c r="V154" i="5" s="1"/>
  <c r="W66" i="3"/>
  <c r="U154" i="5" s="1"/>
  <c r="V66" i="3"/>
  <c r="T154" i="5" s="1"/>
  <c r="U66" i="3"/>
  <c r="S154" i="5" s="1"/>
  <c r="T66" i="3"/>
  <c r="R154" i="5" s="1"/>
  <c r="S66" i="3"/>
  <c r="Q154" i="5" s="1"/>
  <c r="O66" i="3"/>
  <c r="M154" i="5" s="1"/>
  <c r="N66" i="3"/>
  <c r="L154" i="5" s="1"/>
  <c r="M66" i="3"/>
  <c r="K154" i="5" s="1"/>
  <c r="L66" i="3"/>
  <c r="J154" i="5" s="1"/>
  <c r="I66" i="3"/>
  <c r="I154" i="5" s="1"/>
  <c r="H66" i="3"/>
  <c r="H154" i="5" s="1"/>
  <c r="G66" i="3"/>
  <c r="G154" i="5" s="1"/>
  <c r="E66" i="3"/>
  <c r="E154" i="5" s="1"/>
  <c r="D66" i="3"/>
  <c r="D154" i="5" s="1"/>
  <c r="C212" i="11" s="1"/>
  <c r="C66" i="3"/>
  <c r="C154" i="5" s="1"/>
  <c r="AL65" i="3"/>
  <c r="AF153" i="5" s="1"/>
  <c r="AK65" i="3"/>
  <c r="AE153" i="5" s="1"/>
  <c r="AJ65" i="3"/>
  <c r="AI65" i="3"/>
  <c r="AH65" i="3"/>
  <c r="AG65" i="3"/>
  <c r="AF65" i="3"/>
  <c r="AD153" i="5" s="1"/>
  <c r="AC65" i="3"/>
  <c r="AA153" i="5" s="1"/>
  <c r="AB65" i="3"/>
  <c r="Z153" i="5" s="1"/>
  <c r="AA65" i="3"/>
  <c r="Y153" i="5" s="1"/>
  <c r="Z65" i="3"/>
  <c r="X153" i="5" s="1"/>
  <c r="Y65" i="3"/>
  <c r="W153" i="5" s="1"/>
  <c r="X65" i="3"/>
  <c r="V153" i="5" s="1"/>
  <c r="W65" i="3"/>
  <c r="U153" i="5" s="1"/>
  <c r="V65" i="3"/>
  <c r="T153" i="5" s="1"/>
  <c r="U65" i="3"/>
  <c r="S153" i="5" s="1"/>
  <c r="T65" i="3"/>
  <c r="R153" i="5" s="1"/>
  <c r="S65" i="3"/>
  <c r="Q153" i="5" s="1"/>
  <c r="O65" i="3"/>
  <c r="M153" i="5" s="1"/>
  <c r="N65" i="3"/>
  <c r="L153" i="5" s="1"/>
  <c r="M65" i="3"/>
  <c r="K153" i="5" s="1"/>
  <c r="L65" i="3"/>
  <c r="J153" i="5" s="1"/>
  <c r="I65" i="3"/>
  <c r="I153" i="5" s="1"/>
  <c r="H65" i="3"/>
  <c r="H153" i="5" s="1"/>
  <c r="G65" i="3"/>
  <c r="G153" i="5" s="1"/>
  <c r="E65" i="3"/>
  <c r="E153" i="5" s="1"/>
  <c r="D65" i="3"/>
  <c r="D153" i="5" s="1"/>
  <c r="C207" i="11" s="1"/>
  <c r="C65" i="3"/>
  <c r="C153" i="5" s="1"/>
  <c r="B207" i="11" s="1"/>
  <c r="AL64" i="3"/>
  <c r="AF152" i="5" s="1"/>
  <c r="AK64" i="3"/>
  <c r="AE152" i="5" s="1"/>
  <c r="AJ64" i="3"/>
  <c r="AI64" i="3"/>
  <c r="AH64" i="3"/>
  <c r="AG64" i="3"/>
  <c r="AF64" i="3"/>
  <c r="AD152" i="5" s="1"/>
  <c r="AC64" i="3"/>
  <c r="AA152" i="5" s="1"/>
  <c r="AB64" i="3"/>
  <c r="Z152" i="5" s="1"/>
  <c r="AA64" i="3"/>
  <c r="Y152" i="5" s="1"/>
  <c r="Z64" i="3"/>
  <c r="X152" i="5" s="1"/>
  <c r="Y64" i="3"/>
  <c r="W152" i="5" s="1"/>
  <c r="X64" i="3"/>
  <c r="V152" i="5" s="1"/>
  <c r="W64" i="3"/>
  <c r="U152" i="5" s="1"/>
  <c r="V64" i="3"/>
  <c r="T152" i="5" s="1"/>
  <c r="U64" i="3"/>
  <c r="S152" i="5" s="1"/>
  <c r="T64" i="3"/>
  <c r="R152" i="5" s="1"/>
  <c r="S64" i="3"/>
  <c r="Q152" i="5" s="1"/>
  <c r="O64" i="3"/>
  <c r="M152" i="5" s="1"/>
  <c r="N64" i="3"/>
  <c r="L152" i="5" s="1"/>
  <c r="M64" i="3"/>
  <c r="K152" i="5" s="1"/>
  <c r="L64" i="3"/>
  <c r="J152" i="5" s="1"/>
  <c r="I64" i="3"/>
  <c r="I152" i="5" s="1"/>
  <c r="H64" i="3"/>
  <c r="H152" i="5" s="1"/>
  <c r="G64" i="3"/>
  <c r="G152" i="5" s="1"/>
  <c r="E64" i="3"/>
  <c r="E152" i="5" s="1"/>
  <c r="D64" i="3"/>
  <c r="D152" i="5" s="1"/>
  <c r="C206" i="11" s="1"/>
  <c r="C64" i="3"/>
  <c r="C152" i="5" s="1"/>
  <c r="B206" i="11" s="1"/>
  <c r="AL63" i="3"/>
  <c r="AF151" i="5" s="1"/>
  <c r="AK63" i="3"/>
  <c r="AE151" i="5" s="1"/>
  <c r="AJ63" i="3"/>
  <c r="AI63" i="3"/>
  <c r="AH63" i="3"/>
  <c r="AG63" i="3"/>
  <c r="AF63" i="3"/>
  <c r="AD151" i="5" s="1"/>
  <c r="AC63" i="3"/>
  <c r="AA151" i="5" s="1"/>
  <c r="AB63" i="3"/>
  <c r="Z151" i="5" s="1"/>
  <c r="AA63" i="3"/>
  <c r="Y151" i="5" s="1"/>
  <c r="Z63" i="3"/>
  <c r="X151" i="5" s="1"/>
  <c r="Y63" i="3"/>
  <c r="W151" i="5" s="1"/>
  <c r="X63" i="3"/>
  <c r="V151" i="5" s="1"/>
  <c r="W63" i="3"/>
  <c r="U151" i="5" s="1"/>
  <c r="V63" i="3"/>
  <c r="T151" i="5" s="1"/>
  <c r="U63" i="3"/>
  <c r="S151" i="5" s="1"/>
  <c r="T63" i="3"/>
  <c r="R151" i="5" s="1"/>
  <c r="S63" i="3"/>
  <c r="Q151" i="5" s="1"/>
  <c r="O63" i="3"/>
  <c r="M151" i="5" s="1"/>
  <c r="N63" i="3"/>
  <c r="L151" i="5" s="1"/>
  <c r="M63" i="3"/>
  <c r="K151" i="5" s="1"/>
  <c r="L63" i="3"/>
  <c r="J151" i="5" s="1"/>
  <c r="I63" i="3"/>
  <c r="I151" i="5" s="1"/>
  <c r="H63" i="3"/>
  <c r="H151" i="5" s="1"/>
  <c r="G63" i="3"/>
  <c r="G151" i="5" s="1"/>
  <c r="E63" i="3"/>
  <c r="E151" i="5" s="1"/>
  <c r="D63" i="3"/>
  <c r="D151" i="5" s="1"/>
  <c r="C205" i="11" s="1"/>
  <c r="C63" i="3"/>
  <c r="C151" i="5" s="1"/>
  <c r="B205" i="11" s="1"/>
  <c r="AL62" i="3"/>
  <c r="AF150" i="5" s="1"/>
  <c r="AK62" i="3"/>
  <c r="AE150" i="5" s="1"/>
  <c r="AJ62" i="3"/>
  <c r="AI62" i="3"/>
  <c r="AH62" i="3"/>
  <c r="AG62" i="3"/>
  <c r="AF62" i="3"/>
  <c r="AD150" i="5" s="1"/>
  <c r="AC62" i="3"/>
  <c r="AA150" i="5" s="1"/>
  <c r="AB62" i="3"/>
  <c r="Z150" i="5" s="1"/>
  <c r="AA62" i="3"/>
  <c r="Y150" i="5" s="1"/>
  <c r="Z62" i="3"/>
  <c r="X150" i="5" s="1"/>
  <c r="Y62" i="3"/>
  <c r="W150" i="5" s="1"/>
  <c r="X62" i="3"/>
  <c r="V150" i="5" s="1"/>
  <c r="W62" i="3"/>
  <c r="U150" i="5" s="1"/>
  <c r="V62" i="3"/>
  <c r="T150" i="5" s="1"/>
  <c r="U62" i="3"/>
  <c r="S150" i="5" s="1"/>
  <c r="T62" i="3"/>
  <c r="R150" i="5" s="1"/>
  <c r="S62" i="3"/>
  <c r="Q150" i="5" s="1"/>
  <c r="O62" i="3"/>
  <c r="M150" i="5" s="1"/>
  <c r="N62" i="3"/>
  <c r="L150" i="5" s="1"/>
  <c r="M62" i="3"/>
  <c r="K150" i="5" s="1"/>
  <c r="L62" i="3"/>
  <c r="J150" i="5" s="1"/>
  <c r="I62" i="3"/>
  <c r="I150" i="5" s="1"/>
  <c r="H62" i="3"/>
  <c r="H150" i="5" s="1"/>
  <c r="G62" i="3"/>
  <c r="G150" i="5" s="1"/>
  <c r="E62" i="3"/>
  <c r="E150" i="5" s="1"/>
  <c r="D62" i="3"/>
  <c r="D150" i="5" s="1"/>
  <c r="C204" i="11" s="1"/>
  <c r="C62" i="3"/>
  <c r="C150" i="5" s="1"/>
  <c r="B204" i="11" s="1"/>
  <c r="AL61" i="3"/>
  <c r="AF149" i="5" s="1"/>
  <c r="AK61" i="3"/>
  <c r="AE149" i="5" s="1"/>
  <c r="AJ61" i="3"/>
  <c r="AI61" i="3"/>
  <c r="AH61" i="3"/>
  <c r="AG61" i="3"/>
  <c r="AF61" i="3"/>
  <c r="AD149" i="5" s="1"/>
  <c r="AE61" i="3"/>
  <c r="AC149" i="5" s="1"/>
  <c r="AD61" i="3"/>
  <c r="AB149" i="5" s="1"/>
  <c r="AC61" i="3"/>
  <c r="AA149" i="5" s="1"/>
  <c r="AB61" i="3"/>
  <c r="Z149" i="5" s="1"/>
  <c r="AA61" i="3"/>
  <c r="Y149" i="5" s="1"/>
  <c r="Z61" i="3"/>
  <c r="X149" i="5" s="1"/>
  <c r="Y61" i="3"/>
  <c r="W149" i="5" s="1"/>
  <c r="X61" i="3"/>
  <c r="V149" i="5" s="1"/>
  <c r="W61" i="3"/>
  <c r="U149" i="5" s="1"/>
  <c r="V61" i="3"/>
  <c r="T149" i="5" s="1"/>
  <c r="U61" i="3"/>
  <c r="S149" i="5" s="1"/>
  <c r="T61" i="3"/>
  <c r="R149" i="5" s="1"/>
  <c r="S61" i="3"/>
  <c r="Q149" i="5" s="1"/>
  <c r="O61" i="3"/>
  <c r="M149" i="5" s="1"/>
  <c r="N61" i="3"/>
  <c r="L149" i="5" s="1"/>
  <c r="M61" i="3"/>
  <c r="K149" i="5" s="1"/>
  <c r="L61" i="3"/>
  <c r="J149" i="5" s="1"/>
  <c r="I61" i="3"/>
  <c r="I149" i="5" s="1"/>
  <c r="H61" i="3"/>
  <c r="H149" i="5" s="1"/>
  <c r="G61" i="3"/>
  <c r="G149" i="5" s="1"/>
  <c r="E61" i="3"/>
  <c r="E149" i="5" s="1"/>
  <c r="D61" i="3"/>
  <c r="D149" i="5" s="1"/>
  <c r="C203" i="11" s="1"/>
  <c r="C61" i="3"/>
  <c r="C149" i="5" s="1"/>
  <c r="B203" i="11" s="1"/>
  <c r="AL60" i="3"/>
  <c r="AF148" i="5" s="1"/>
  <c r="AK60" i="3"/>
  <c r="AE148" i="5" s="1"/>
  <c r="AJ60" i="3"/>
  <c r="AI60" i="3"/>
  <c r="AH60" i="3"/>
  <c r="AG60" i="3"/>
  <c r="AF60" i="3"/>
  <c r="AD148" i="5" s="1"/>
  <c r="AD60" i="3"/>
  <c r="AB148" i="5" s="1"/>
  <c r="AC60" i="3"/>
  <c r="AA148" i="5" s="1"/>
  <c r="AB60" i="3"/>
  <c r="Z148" i="5" s="1"/>
  <c r="AA60" i="3"/>
  <c r="Y148" i="5" s="1"/>
  <c r="Z60" i="3"/>
  <c r="X148" i="5" s="1"/>
  <c r="Y60" i="3"/>
  <c r="W148" i="5" s="1"/>
  <c r="X60" i="3"/>
  <c r="V148" i="5" s="1"/>
  <c r="W60" i="3"/>
  <c r="U148" i="5" s="1"/>
  <c r="V60" i="3"/>
  <c r="T148" i="5" s="1"/>
  <c r="U60" i="3"/>
  <c r="S148" i="5" s="1"/>
  <c r="T60" i="3"/>
  <c r="R148" i="5" s="1"/>
  <c r="S60" i="3"/>
  <c r="Q148" i="5" s="1"/>
  <c r="O60" i="3"/>
  <c r="M148" i="5" s="1"/>
  <c r="N60" i="3"/>
  <c r="L148" i="5" s="1"/>
  <c r="M60" i="3"/>
  <c r="K148" i="5" s="1"/>
  <c r="L60" i="3"/>
  <c r="J148" i="5" s="1"/>
  <c r="I60" i="3"/>
  <c r="I148" i="5" s="1"/>
  <c r="H60" i="3"/>
  <c r="H148" i="5" s="1"/>
  <c r="G60" i="3"/>
  <c r="G148" i="5" s="1"/>
  <c r="E60" i="3"/>
  <c r="E148" i="5" s="1"/>
  <c r="D60" i="3"/>
  <c r="D148" i="5" s="1"/>
  <c r="C202" i="11" s="1"/>
  <c r="C60" i="3"/>
  <c r="C148" i="5" s="1"/>
  <c r="B202" i="11" s="1"/>
  <c r="AL59" i="3"/>
  <c r="AF147" i="5" s="1"/>
  <c r="AK59" i="3"/>
  <c r="AE147" i="5" s="1"/>
  <c r="AJ59" i="3"/>
  <c r="AI59" i="3"/>
  <c r="AH59" i="3"/>
  <c r="AG59" i="3"/>
  <c r="AF59" i="3"/>
  <c r="AD147" i="5" s="1"/>
  <c r="AC59" i="3"/>
  <c r="AA147" i="5" s="1"/>
  <c r="AB59" i="3"/>
  <c r="Z147" i="5" s="1"/>
  <c r="AA59" i="3"/>
  <c r="Y147" i="5" s="1"/>
  <c r="Z59" i="3"/>
  <c r="X147" i="5" s="1"/>
  <c r="Y59" i="3"/>
  <c r="W147" i="5" s="1"/>
  <c r="X59" i="3"/>
  <c r="V147" i="5" s="1"/>
  <c r="W59" i="3"/>
  <c r="U147" i="5" s="1"/>
  <c r="V59" i="3"/>
  <c r="T147" i="5" s="1"/>
  <c r="U59" i="3"/>
  <c r="S147" i="5" s="1"/>
  <c r="T59" i="3"/>
  <c r="R147" i="5" s="1"/>
  <c r="S59" i="3"/>
  <c r="Q147" i="5" s="1"/>
  <c r="O59" i="3"/>
  <c r="M147" i="5" s="1"/>
  <c r="N59" i="3"/>
  <c r="L147" i="5" s="1"/>
  <c r="M59" i="3"/>
  <c r="K147" i="5" s="1"/>
  <c r="L59" i="3"/>
  <c r="J147" i="5" s="1"/>
  <c r="I59" i="3"/>
  <c r="I147" i="5" s="1"/>
  <c r="H59" i="3"/>
  <c r="H147" i="5" s="1"/>
  <c r="G59" i="3"/>
  <c r="G147" i="5" s="1"/>
  <c r="E59" i="3"/>
  <c r="E147" i="5" s="1"/>
  <c r="D59" i="3"/>
  <c r="D147" i="5" s="1"/>
  <c r="C201" i="11" s="1"/>
  <c r="C59" i="3"/>
  <c r="C147" i="5" s="1"/>
  <c r="B201" i="11" s="1"/>
  <c r="AL58" i="3"/>
  <c r="AF146" i="5" s="1"/>
  <c r="AK58" i="3"/>
  <c r="AE146" i="5" s="1"/>
  <c r="AJ58" i="3"/>
  <c r="AI58" i="3"/>
  <c r="AH58" i="3"/>
  <c r="AG58" i="3"/>
  <c r="AF58" i="3"/>
  <c r="AD146" i="5" s="1"/>
  <c r="AE58" i="3"/>
  <c r="AC146" i="5" s="1"/>
  <c r="AD58" i="3"/>
  <c r="AB146" i="5" s="1"/>
  <c r="AC58" i="3"/>
  <c r="AA146" i="5" s="1"/>
  <c r="AB58" i="3"/>
  <c r="Z146" i="5" s="1"/>
  <c r="AA58" i="3"/>
  <c r="Y146" i="5" s="1"/>
  <c r="Z58" i="3"/>
  <c r="X146" i="5" s="1"/>
  <c r="Y58" i="3"/>
  <c r="W146" i="5" s="1"/>
  <c r="X58" i="3"/>
  <c r="V146" i="5" s="1"/>
  <c r="W58" i="3"/>
  <c r="U146" i="5" s="1"/>
  <c r="V58" i="3"/>
  <c r="T146" i="5" s="1"/>
  <c r="U58" i="3"/>
  <c r="S146" i="5" s="1"/>
  <c r="T58" i="3"/>
  <c r="R146" i="5" s="1"/>
  <c r="S58" i="3"/>
  <c r="Q146" i="5" s="1"/>
  <c r="O58" i="3"/>
  <c r="M146" i="5" s="1"/>
  <c r="N58" i="3"/>
  <c r="L146" i="5" s="1"/>
  <c r="M58" i="3"/>
  <c r="K146" i="5" s="1"/>
  <c r="L58" i="3"/>
  <c r="J146" i="5" s="1"/>
  <c r="I58" i="3"/>
  <c r="I146" i="5" s="1"/>
  <c r="H58" i="3"/>
  <c r="H146" i="5" s="1"/>
  <c r="G58" i="3"/>
  <c r="G146" i="5" s="1"/>
  <c r="E58" i="3"/>
  <c r="E146" i="5" s="1"/>
  <c r="D58" i="3"/>
  <c r="D146" i="5" s="1"/>
  <c r="C200" i="11" s="1"/>
  <c r="C58" i="3"/>
  <c r="C146" i="5" s="1"/>
  <c r="AL57" i="3"/>
  <c r="AF145" i="5" s="1"/>
  <c r="AK57" i="3"/>
  <c r="AE145" i="5" s="1"/>
  <c r="AJ57" i="3"/>
  <c r="AI57" i="3"/>
  <c r="AH57" i="3"/>
  <c r="AG57" i="3"/>
  <c r="AF57" i="3"/>
  <c r="AD145" i="5" s="1"/>
  <c r="AC57" i="3"/>
  <c r="AA145" i="5" s="1"/>
  <c r="AB57" i="3"/>
  <c r="Z145" i="5" s="1"/>
  <c r="AA57" i="3"/>
  <c r="Y145" i="5" s="1"/>
  <c r="Z57" i="3"/>
  <c r="X145" i="5" s="1"/>
  <c r="Y57" i="3"/>
  <c r="W145" i="5" s="1"/>
  <c r="X57" i="3"/>
  <c r="V145" i="5" s="1"/>
  <c r="W57" i="3"/>
  <c r="U145" i="5" s="1"/>
  <c r="V57" i="3"/>
  <c r="T145" i="5" s="1"/>
  <c r="U57" i="3"/>
  <c r="S145" i="5" s="1"/>
  <c r="T57" i="3"/>
  <c r="R145" i="5" s="1"/>
  <c r="S57" i="3"/>
  <c r="Q145" i="5" s="1"/>
  <c r="O57" i="3"/>
  <c r="M145" i="5" s="1"/>
  <c r="N57" i="3"/>
  <c r="L145" i="5" s="1"/>
  <c r="M57" i="3"/>
  <c r="K145" i="5" s="1"/>
  <c r="L57" i="3"/>
  <c r="J145" i="5" s="1"/>
  <c r="I57" i="3"/>
  <c r="I145" i="5" s="1"/>
  <c r="H57" i="3"/>
  <c r="H145" i="5" s="1"/>
  <c r="G57" i="3"/>
  <c r="G145" i="5" s="1"/>
  <c r="E57" i="3"/>
  <c r="E145" i="5" s="1"/>
  <c r="D57" i="3"/>
  <c r="D145" i="5" s="1"/>
  <c r="C199" i="11" s="1"/>
  <c r="C57" i="3"/>
  <c r="C145" i="5" s="1"/>
  <c r="AL56" i="3"/>
  <c r="AF144" i="5" s="1"/>
  <c r="AK56" i="3"/>
  <c r="AE144" i="5" s="1"/>
  <c r="AJ56" i="3"/>
  <c r="AI56" i="3"/>
  <c r="AH56" i="3"/>
  <c r="AG56" i="3"/>
  <c r="AF56" i="3"/>
  <c r="AD144" i="5" s="1"/>
  <c r="AC56" i="3"/>
  <c r="AA144" i="5" s="1"/>
  <c r="AB56" i="3"/>
  <c r="Z144" i="5" s="1"/>
  <c r="AA56" i="3"/>
  <c r="Y144" i="5" s="1"/>
  <c r="Z56" i="3"/>
  <c r="X144" i="5" s="1"/>
  <c r="Y56" i="3"/>
  <c r="W144" i="5" s="1"/>
  <c r="X56" i="3"/>
  <c r="V144" i="5" s="1"/>
  <c r="W56" i="3"/>
  <c r="U144" i="5" s="1"/>
  <c r="V56" i="3"/>
  <c r="T144" i="5" s="1"/>
  <c r="U56" i="3"/>
  <c r="S144" i="5" s="1"/>
  <c r="T56" i="3"/>
  <c r="R144" i="5" s="1"/>
  <c r="S56" i="3"/>
  <c r="Q144" i="5" s="1"/>
  <c r="O56" i="3"/>
  <c r="M144" i="5" s="1"/>
  <c r="N56" i="3"/>
  <c r="L144" i="5" s="1"/>
  <c r="M56" i="3"/>
  <c r="K144" i="5" s="1"/>
  <c r="L56" i="3"/>
  <c r="J144" i="5" s="1"/>
  <c r="I56" i="3"/>
  <c r="I144" i="5" s="1"/>
  <c r="H56" i="3"/>
  <c r="H144" i="5" s="1"/>
  <c r="G56" i="3"/>
  <c r="G144" i="5" s="1"/>
  <c r="E56" i="3"/>
  <c r="E144" i="5" s="1"/>
  <c r="D56" i="3"/>
  <c r="D144" i="5" s="1"/>
  <c r="C198" i="11" s="1"/>
  <c r="C56" i="3"/>
  <c r="C144" i="5" s="1"/>
  <c r="AL55" i="3"/>
  <c r="AF143" i="5" s="1"/>
  <c r="AK55" i="3"/>
  <c r="AE143" i="5" s="1"/>
  <c r="AJ55" i="3"/>
  <c r="AI55" i="3"/>
  <c r="AH55" i="3"/>
  <c r="AG55" i="3"/>
  <c r="AF55" i="3"/>
  <c r="AD143" i="5" s="1"/>
  <c r="AE55" i="3"/>
  <c r="AC143" i="5" s="1"/>
  <c r="AD55" i="3"/>
  <c r="AB143" i="5" s="1"/>
  <c r="AC55" i="3"/>
  <c r="AA143" i="5" s="1"/>
  <c r="AB55" i="3"/>
  <c r="Z143" i="5" s="1"/>
  <c r="AA55" i="3"/>
  <c r="Y143" i="5" s="1"/>
  <c r="Z55" i="3"/>
  <c r="X143" i="5" s="1"/>
  <c r="Y55" i="3"/>
  <c r="W143" i="5" s="1"/>
  <c r="X55" i="3"/>
  <c r="V143" i="5" s="1"/>
  <c r="W55" i="3"/>
  <c r="U143" i="5" s="1"/>
  <c r="V55" i="3"/>
  <c r="T143" i="5" s="1"/>
  <c r="U55" i="3"/>
  <c r="S143" i="5" s="1"/>
  <c r="T55" i="3"/>
  <c r="R143" i="5" s="1"/>
  <c r="S55" i="3"/>
  <c r="Q143" i="5" s="1"/>
  <c r="O55" i="3"/>
  <c r="M143" i="5" s="1"/>
  <c r="N55" i="3"/>
  <c r="L143" i="5" s="1"/>
  <c r="M55" i="3"/>
  <c r="K143" i="5" s="1"/>
  <c r="L55" i="3"/>
  <c r="J143" i="5" s="1"/>
  <c r="I55" i="3"/>
  <c r="I143" i="5" s="1"/>
  <c r="H55" i="3"/>
  <c r="H143" i="5" s="1"/>
  <c r="G55" i="3"/>
  <c r="G143" i="5" s="1"/>
  <c r="E55" i="3"/>
  <c r="E143" i="5" s="1"/>
  <c r="D55" i="3"/>
  <c r="D143" i="5" s="1"/>
  <c r="C197" i="11" s="1"/>
  <c r="C55" i="3"/>
  <c r="C143" i="5" s="1"/>
  <c r="AL54" i="3"/>
  <c r="AF142" i="5" s="1"/>
  <c r="AK54" i="3"/>
  <c r="AE142" i="5" s="1"/>
  <c r="AJ54" i="3"/>
  <c r="AI54" i="3"/>
  <c r="AH54" i="3"/>
  <c r="AG54" i="3"/>
  <c r="AF54" i="3"/>
  <c r="AD142" i="5" s="1"/>
  <c r="AC54" i="3"/>
  <c r="AA142" i="5" s="1"/>
  <c r="AB54" i="3"/>
  <c r="Z142" i="5" s="1"/>
  <c r="AA54" i="3"/>
  <c r="Y142" i="5" s="1"/>
  <c r="Z54" i="3"/>
  <c r="X142" i="5" s="1"/>
  <c r="Y54" i="3"/>
  <c r="W142" i="5" s="1"/>
  <c r="X54" i="3"/>
  <c r="V142" i="5" s="1"/>
  <c r="W54" i="3"/>
  <c r="U142" i="5" s="1"/>
  <c r="V54" i="3"/>
  <c r="T142" i="5" s="1"/>
  <c r="U54" i="3"/>
  <c r="S142" i="5" s="1"/>
  <c r="T54" i="3"/>
  <c r="R142" i="5" s="1"/>
  <c r="S54" i="3"/>
  <c r="Q142" i="5" s="1"/>
  <c r="O54" i="3"/>
  <c r="M142" i="5" s="1"/>
  <c r="N54" i="3"/>
  <c r="L142" i="5" s="1"/>
  <c r="M54" i="3"/>
  <c r="K142" i="5" s="1"/>
  <c r="L54" i="3"/>
  <c r="J142" i="5" s="1"/>
  <c r="I54" i="3"/>
  <c r="I142" i="5" s="1"/>
  <c r="H54" i="3"/>
  <c r="H142" i="5" s="1"/>
  <c r="G54" i="3"/>
  <c r="G142" i="5" s="1"/>
  <c r="E54" i="3"/>
  <c r="E142" i="5" s="1"/>
  <c r="D54" i="3"/>
  <c r="D142" i="5" s="1"/>
  <c r="C196" i="11" s="1"/>
  <c r="C54" i="3"/>
  <c r="C142" i="5" s="1"/>
  <c r="B196" i="11" s="1"/>
  <c r="AL53" i="3"/>
  <c r="AF141" i="5" s="1"/>
  <c r="AK53" i="3"/>
  <c r="AE141" i="5" s="1"/>
  <c r="AJ53" i="3"/>
  <c r="AI53" i="3"/>
  <c r="AH53" i="3"/>
  <c r="AG53" i="3"/>
  <c r="AF53" i="3"/>
  <c r="AD141" i="5" s="1"/>
  <c r="AC53" i="3"/>
  <c r="AA141" i="5" s="1"/>
  <c r="AB53" i="3"/>
  <c r="Z141" i="5" s="1"/>
  <c r="AA53" i="3"/>
  <c r="Y141" i="5" s="1"/>
  <c r="Z53" i="3"/>
  <c r="X141" i="5" s="1"/>
  <c r="Y53" i="3"/>
  <c r="W141" i="5" s="1"/>
  <c r="X53" i="3"/>
  <c r="V141" i="5" s="1"/>
  <c r="W53" i="3"/>
  <c r="U141" i="5" s="1"/>
  <c r="V53" i="3"/>
  <c r="T141" i="5" s="1"/>
  <c r="U53" i="3"/>
  <c r="S141" i="5" s="1"/>
  <c r="T53" i="3"/>
  <c r="R141" i="5" s="1"/>
  <c r="S53" i="3"/>
  <c r="Q141" i="5" s="1"/>
  <c r="O53" i="3"/>
  <c r="M141" i="5" s="1"/>
  <c r="N53" i="3"/>
  <c r="L141" i="5" s="1"/>
  <c r="M53" i="3"/>
  <c r="K141" i="5" s="1"/>
  <c r="L53" i="3"/>
  <c r="J141" i="5" s="1"/>
  <c r="I53" i="3"/>
  <c r="I141" i="5" s="1"/>
  <c r="H53" i="3"/>
  <c r="H141" i="5" s="1"/>
  <c r="G53" i="3"/>
  <c r="G141" i="5" s="1"/>
  <c r="E53" i="3"/>
  <c r="E141" i="5" s="1"/>
  <c r="D53" i="3"/>
  <c r="D141" i="5" s="1"/>
  <c r="C195" i="11" s="1"/>
  <c r="C53" i="3"/>
  <c r="C141" i="5" s="1"/>
  <c r="AL52" i="3"/>
  <c r="AF140" i="5" s="1"/>
  <c r="AK52" i="3"/>
  <c r="AE140" i="5" s="1"/>
  <c r="AJ52" i="3"/>
  <c r="AI52" i="3"/>
  <c r="AH52" i="3"/>
  <c r="AG52" i="3"/>
  <c r="AF52" i="3"/>
  <c r="AD140" i="5" s="1"/>
  <c r="AC52" i="3"/>
  <c r="AA140" i="5" s="1"/>
  <c r="AB52" i="3"/>
  <c r="Z140" i="5" s="1"/>
  <c r="AA52" i="3"/>
  <c r="Y140" i="5" s="1"/>
  <c r="Z52" i="3"/>
  <c r="X140" i="5" s="1"/>
  <c r="Y52" i="3"/>
  <c r="W140" i="5" s="1"/>
  <c r="X52" i="3"/>
  <c r="V140" i="5" s="1"/>
  <c r="W52" i="3"/>
  <c r="U140" i="5" s="1"/>
  <c r="V52" i="3"/>
  <c r="T140" i="5" s="1"/>
  <c r="U52" i="3"/>
  <c r="S140" i="5" s="1"/>
  <c r="T52" i="3"/>
  <c r="R140" i="5" s="1"/>
  <c r="S52" i="3"/>
  <c r="Q140" i="5" s="1"/>
  <c r="O52" i="3"/>
  <c r="M140" i="5" s="1"/>
  <c r="N52" i="3"/>
  <c r="L140" i="5" s="1"/>
  <c r="M52" i="3"/>
  <c r="K140" i="5" s="1"/>
  <c r="L52" i="3"/>
  <c r="J140" i="5" s="1"/>
  <c r="I52" i="3"/>
  <c r="I140" i="5" s="1"/>
  <c r="H52" i="3"/>
  <c r="H140" i="5" s="1"/>
  <c r="G52" i="3"/>
  <c r="G140" i="5" s="1"/>
  <c r="E52" i="3"/>
  <c r="E140" i="5" s="1"/>
  <c r="D52" i="3"/>
  <c r="D140" i="5" s="1"/>
  <c r="C194" i="11" s="1"/>
  <c r="C52" i="3"/>
  <c r="C140" i="5" s="1"/>
  <c r="AL51" i="3"/>
  <c r="AF139" i="5" s="1"/>
  <c r="AK51" i="3"/>
  <c r="AE139" i="5" s="1"/>
  <c r="AJ51" i="3"/>
  <c r="AI51" i="3"/>
  <c r="AH51" i="3"/>
  <c r="AG51" i="3"/>
  <c r="AF51" i="3"/>
  <c r="AD139" i="5" s="1"/>
  <c r="AC51" i="3"/>
  <c r="AA139" i="5" s="1"/>
  <c r="AB51" i="3"/>
  <c r="Z139" i="5" s="1"/>
  <c r="AA51" i="3"/>
  <c r="Y139" i="5" s="1"/>
  <c r="Z51" i="3"/>
  <c r="X139" i="5" s="1"/>
  <c r="Y51" i="3"/>
  <c r="W139" i="5" s="1"/>
  <c r="X51" i="3"/>
  <c r="V139" i="5" s="1"/>
  <c r="W51" i="3"/>
  <c r="U139" i="5" s="1"/>
  <c r="V51" i="3"/>
  <c r="T139" i="5" s="1"/>
  <c r="U51" i="3"/>
  <c r="S139" i="5" s="1"/>
  <c r="T51" i="3"/>
  <c r="R139" i="5" s="1"/>
  <c r="S51" i="3"/>
  <c r="Q139" i="5" s="1"/>
  <c r="O51" i="3"/>
  <c r="M139" i="5" s="1"/>
  <c r="N51" i="3"/>
  <c r="L139" i="5" s="1"/>
  <c r="M51" i="3"/>
  <c r="K139" i="5" s="1"/>
  <c r="L51" i="3"/>
  <c r="J139" i="5" s="1"/>
  <c r="I51" i="3"/>
  <c r="I139" i="5" s="1"/>
  <c r="H51" i="3"/>
  <c r="H139" i="5" s="1"/>
  <c r="G51" i="3"/>
  <c r="G139" i="5" s="1"/>
  <c r="E51" i="3"/>
  <c r="E139" i="5" s="1"/>
  <c r="D51" i="3"/>
  <c r="D139" i="5" s="1"/>
  <c r="C193" i="11" s="1"/>
  <c r="C51" i="3"/>
  <c r="C139" i="5" s="1"/>
  <c r="AL50" i="3"/>
  <c r="AF138" i="5" s="1"/>
  <c r="AK50" i="3"/>
  <c r="AE138" i="5" s="1"/>
  <c r="AJ50" i="3"/>
  <c r="AI50" i="3"/>
  <c r="AH50" i="3"/>
  <c r="AG50" i="3"/>
  <c r="AF50" i="3"/>
  <c r="AD138" i="5" s="1"/>
  <c r="AC50" i="3"/>
  <c r="AA138" i="5" s="1"/>
  <c r="AB50" i="3"/>
  <c r="Z138" i="5" s="1"/>
  <c r="AA50" i="3"/>
  <c r="Y138" i="5" s="1"/>
  <c r="Z50" i="3"/>
  <c r="X138" i="5" s="1"/>
  <c r="Y50" i="3"/>
  <c r="W138" i="5" s="1"/>
  <c r="X50" i="3"/>
  <c r="V138" i="5" s="1"/>
  <c r="W50" i="3"/>
  <c r="U138" i="5" s="1"/>
  <c r="V50" i="3"/>
  <c r="T138" i="5" s="1"/>
  <c r="U50" i="3"/>
  <c r="S138" i="5" s="1"/>
  <c r="T50" i="3"/>
  <c r="R138" i="5" s="1"/>
  <c r="S50" i="3"/>
  <c r="Q138" i="5" s="1"/>
  <c r="O50" i="3"/>
  <c r="M138" i="5" s="1"/>
  <c r="N50" i="3"/>
  <c r="L138" i="5" s="1"/>
  <c r="M50" i="3"/>
  <c r="K138" i="5" s="1"/>
  <c r="L50" i="3"/>
  <c r="J138" i="5" s="1"/>
  <c r="I50" i="3"/>
  <c r="I138" i="5" s="1"/>
  <c r="H50" i="3"/>
  <c r="H138" i="5" s="1"/>
  <c r="G50" i="3"/>
  <c r="G138" i="5" s="1"/>
  <c r="E50" i="3"/>
  <c r="E138" i="5" s="1"/>
  <c r="D50" i="3"/>
  <c r="D138" i="5" s="1"/>
  <c r="C192" i="11" s="1"/>
  <c r="C50" i="3"/>
  <c r="C138" i="5" s="1"/>
  <c r="AL49" i="3"/>
  <c r="AF137" i="5" s="1"/>
  <c r="AK49" i="3"/>
  <c r="AE137" i="5" s="1"/>
  <c r="AJ49" i="3"/>
  <c r="AI49" i="3"/>
  <c r="AH49" i="3"/>
  <c r="AG49" i="3"/>
  <c r="AF49" i="3"/>
  <c r="AD137" i="5" s="1"/>
  <c r="AE49" i="3"/>
  <c r="AC137" i="5" s="1"/>
  <c r="AD49" i="3"/>
  <c r="AB137" i="5" s="1"/>
  <c r="AC49" i="3"/>
  <c r="AA137" i="5" s="1"/>
  <c r="AB49" i="3"/>
  <c r="Z137" i="5" s="1"/>
  <c r="AA49" i="3"/>
  <c r="Y137" i="5" s="1"/>
  <c r="Z49" i="3"/>
  <c r="X137" i="5" s="1"/>
  <c r="Y49" i="3"/>
  <c r="W137" i="5" s="1"/>
  <c r="X49" i="3"/>
  <c r="V137" i="5" s="1"/>
  <c r="W49" i="3"/>
  <c r="U137" i="5" s="1"/>
  <c r="V49" i="3"/>
  <c r="T137" i="5" s="1"/>
  <c r="U49" i="3"/>
  <c r="S137" i="5" s="1"/>
  <c r="T49" i="3"/>
  <c r="R137" i="5" s="1"/>
  <c r="S49" i="3"/>
  <c r="Q137" i="5" s="1"/>
  <c r="O49" i="3"/>
  <c r="M137" i="5" s="1"/>
  <c r="N49" i="3"/>
  <c r="L137" i="5" s="1"/>
  <c r="M49" i="3"/>
  <c r="K137" i="5" s="1"/>
  <c r="L49" i="3"/>
  <c r="J137" i="5" s="1"/>
  <c r="I49" i="3"/>
  <c r="I137" i="5" s="1"/>
  <c r="H49" i="3"/>
  <c r="H137" i="5" s="1"/>
  <c r="G49" i="3"/>
  <c r="G137" i="5" s="1"/>
  <c r="E49" i="3"/>
  <c r="E137" i="5" s="1"/>
  <c r="D49" i="3"/>
  <c r="D137" i="5" s="1"/>
  <c r="C191" i="11" s="1"/>
  <c r="C49" i="3"/>
  <c r="C137" i="5" s="1"/>
  <c r="AL48" i="3"/>
  <c r="AF136" i="5" s="1"/>
  <c r="AK48" i="3"/>
  <c r="AE136" i="5" s="1"/>
  <c r="AJ48" i="3"/>
  <c r="AI48" i="3"/>
  <c r="AH48" i="3"/>
  <c r="AG48" i="3"/>
  <c r="AF48" i="3"/>
  <c r="AD136" i="5" s="1"/>
  <c r="AC48" i="3"/>
  <c r="AA136" i="5" s="1"/>
  <c r="AB48" i="3"/>
  <c r="Z136" i="5" s="1"/>
  <c r="AA48" i="3"/>
  <c r="Y136" i="5" s="1"/>
  <c r="Z48" i="3"/>
  <c r="X136" i="5" s="1"/>
  <c r="Y48" i="3"/>
  <c r="W136" i="5" s="1"/>
  <c r="X48" i="3"/>
  <c r="V136" i="5" s="1"/>
  <c r="W48" i="3"/>
  <c r="U136" i="5" s="1"/>
  <c r="V48" i="3"/>
  <c r="T136" i="5" s="1"/>
  <c r="U48" i="3"/>
  <c r="S136" i="5" s="1"/>
  <c r="T48" i="3"/>
  <c r="R136" i="5" s="1"/>
  <c r="S48" i="3"/>
  <c r="Q136" i="5" s="1"/>
  <c r="O48" i="3"/>
  <c r="M136" i="5" s="1"/>
  <c r="N48" i="3"/>
  <c r="L136" i="5" s="1"/>
  <c r="M48" i="3"/>
  <c r="K136" i="5" s="1"/>
  <c r="L48" i="3"/>
  <c r="J136" i="5" s="1"/>
  <c r="I48" i="3"/>
  <c r="I136" i="5" s="1"/>
  <c r="H48" i="3"/>
  <c r="H136" i="5" s="1"/>
  <c r="G48" i="3"/>
  <c r="G136" i="5" s="1"/>
  <c r="E48" i="3"/>
  <c r="E136" i="5" s="1"/>
  <c r="D48" i="3"/>
  <c r="D136" i="5" s="1"/>
  <c r="C190" i="11" s="1"/>
  <c r="C48" i="3"/>
  <c r="C136" i="5" s="1"/>
  <c r="AL47" i="3"/>
  <c r="AF135" i="5" s="1"/>
  <c r="AK47" i="3"/>
  <c r="AE135" i="5" s="1"/>
  <c r="AJ47" i="3"/>
  <c r="AI47" i="3"/>
  <c r="AH47" i="3"/>
  <c r="AG47" i="3"/>
  <c r="AF47" i="3"/>
  <c r="AD135" i="5" s="1"/>
  <c r="AC47" i="3"/>
  <c r="AA135" i="5" s="1"/>
  <c r="AB47" i="3"/>
  <c r="Z135" i="5" s="1"/>
  <c r="AA47" i="3"/>
  <c r="Y135" i="5" s="1"/>
  <c r="Z47" i="3"/>
  <c r="X135" i="5" s="1"/>
  <c r="Y47" i="3"/>
  <c r="W135" i="5" s="1"/>
  <c r="X47" i="3"/>
  <c r="V135" i="5" s="1"/>
  <c r="W47" i="3"/>
  <c r="U135" i="5" s="1"/>
  <c r="V47" i="3"/>
  <c r="T135" i="5" s="1"/>
  <c r="U47" i="3"/>
  <c r="S135" i="5" s="1"/>
  <c r="T47" i="3"/>
  <c r="R135" i="5" s="1"/>
  <c r="S47" i="3"/>
  <c r="Q135" i="5" s="1"/>
  <c r="O47" i="3"/>
  <c r="M135" i="5" s="1"/>
  <c r="N47" i="3"/>
  <c r="L135" i="5" s="1"/>
  <c r="M47" i="3"/>
  <c r="K135" i="5" s="1"/>
  <c r="L47" i="3"/>
  <c r="J135" i="5" s="1"/>
  <c r="I47" i="3"/>
  <c r="I135" i="5" s="1"/>
  <c r="H47" i="3"/>
  <c r="H135" i="5" s="1"/>
  <c r="G47" i="3"/>
  <c r="G135" i="5" s="1"/>
  <c r="E47" i="3"/>
  <c r="E135" i="5" s="1"/>
  <c r="D47" i="3"/>
  <c r="D135" i="5" s="1"/>
  <c r="C189" i="11" s="1"/>
  <c r="C47" i="3"/>
  <c r="C135" i="5" s="1"/>
  <c r="AL46" i="3"/>
  <c r="AF134" i="5" s="1"/>
  <c r="AK46" i="3"/>
  <c r="AE134" i="5" s="1"/>
  <c r="AJ46" i="3"/>
  <c r="AI46" i="3"/>
  <c r="AH46" i="3"/>
  <c r="AG46" i="3"/>
  <c r="AF46" i="3"/>
  <c r="AD134" i="5" s="1"/>
  <c r="AC46" i="3"/>
  <c r="AA134" i="5" s="1"/>
  <c r="AB46" i="3"/>
  <c r="Z134" i="5" s="1"/>
  <c r="AA46" i="3"/>
  <c r="Y134" i="5" s="1"/>
  <c r="Z46" i="3"/>
  <c r="X134" i="5" s="1"/>
  <c r="Y46" i="3"/>
  <c r="W134" i="5" s="1"/>
  <c r="X46" i="3"/>
  <c r="V134" i="5" s="1"/>
  <c r="W46" i="3"/>
  <c r="U134" i="5" s="1"/>
  <c r="V46" i="3"/>
  <c r="T134" i="5" s="1"/>
  <c r="U46" i="3"/>
  <c r="S134" i="5" s="1"/>
  <c r="T46" i="3"/>
  <c r="R134" i="5" s="1"/>
  <c r="S46" i="3"/>
  <c r="Q134" i="5" s="1"/>
  <c r="O46" i="3"/>
  <c r="M134" i="5" s="1"/>
  <c r="N46" i="3"/>
  <c r="L134" i="5" s="1"/>
  <c r="M46" i="3"/>
  <c r="K134" i="5" s="1"/>
  <c r="L46" i="3"/>
  <c r="J134" i="5" s="1"/>
  <c r="I46" i="3"/>
  <c r="I134" i="5" s="1"/>
  <c r="H46" i="3"/>
  <c r="H134" i="5" s="1"/>
  <c r="G46" i="3"/>
  <c r="G134" i="5" s="1"/>
  <c r="E46" i="3"/>
  <c r="E134" i="5" s="1"/>
  <c r="D46" i="3"/>
  <c r="D134" i="5" s="1"/>
  <c r="C188" i="11" s="1"/>
  <c r="C46" i="3"/>
  <c r="C134" i="5" s="1"/>
  <c r="AL45" i="3"/>
  <c r="AF133" i="5" s="1"/>
  <c r="AK45" i="3"/>
  <c r="AE133" i="5" s="1"/>
  <c r="AJ45" i="3"/>
  <c r="AI45" i="3"/>
  <c r="AH45" i="3"/>
  <c r="AG45" i="3"/>
  <c r="AF45" i="3"/>
  <c r="AD133" i="5" s="1"/>
  <c r="AC45" i="3"/>
  <c r="AA133" i="5" s="1"/>
  <c r="AB45" i="3"/>
  <c r="Z133" i="5" s="1"/>
  <c r="AA45" i="3"/>
  <c r="Y133" i="5" s="1"/>
  <c r="Z45" i="3"/>
  <c r="X133" i="5" s="1"/>
  <c r="Y45" i="3"/>
  <c r="W133" i="5" s="1"/>
  <c r="X45" i="3"/>
  <c r="V133" i="5" s="1"/>
  <c r="W45" i="3"/>
  <c r="U133" i="5" s="1"/>
  <c r="V45" i="3"/>
  <c r="T133" i="5" s="1"/>
  <c r="U45" i="3"/>
  <c r="S133" i="5" s="1"/>
  <c r="T45" i="3"/>
  <c r="R133" i="5" s="1"/>
  <c r="S45" i="3"/>
  <c r="Q133" i="5" s="1"/>
  <c r="O45" i="3"/>
  <c r="M133" i="5" s="1"/>
  <c r="N45" i="3"/>
  <c r="L133" i="5" s="1"/>
  <c r="M45" i="3"/>
  <c r="K133" i="5" s="1"/>
  <c r="L45" i="3"/>
  <c r="J133" i="5" s="1"/>
  <c r="I45" i="3"/>
  <c r="I133" i="5" s="1"/>
  <c r="H45" i="3"/>
  <c r="H133" i="5" s="1"/>
  <c r="G45" i="3"/>
  <c r="G133" i="5" s="1"/>
  <c r="E45" i="3"/>
  <c r="E133" i="5" s="1"/>
  <c r="D45" i="3"/>
  <c r="D133" i="5" s="1"/>
  <c r="C187" i="11" s="1"/>
  <c r="C45" i="3"/>
  <c r="C133" i="5" s="1"/>
  <c r="AL44" i="3"/>
  <c r="AF132" i="5" s="1"/>
  <c r="AK44" i="3"/>
  <c r="AE132" i="5" s="1"/>
  <c r="AJ44" i="3"/>
  <c r="AI44" i="3"/>
  <c r="AH44" i="3"/>
  <c r="AG44" i="3"/>
  <c r="AF44" i="3"/>
  <c r="AD132" i="5" s="1"/>
  <c r="AC44" i="3"/>
  <c r="AA132" i="5" s="1"/>
  <c r="AB44" i="3"/>
  <c r="Z132" i="5" s="1"/>
  <c r="AA44" i="3"/>
  <c r="Y132" i="5" s="1"/>
  <c r="Z44" i="3"/>
  <c r="X132" i="5" s="1"/>
  <c r="Y44" i="3"/>
  <c r="W132" i="5" s="1"/>
  <c r="X44" i="3"/>
  <c r="V132" i="5" s="1"/>
  <c r="W44" i="3"/>
  <c r="U132" i="5" s="1"/>
  <c r="V44" i="3"/>
  <c r="T132" i="5" s="1"/>
  <c r="U44" i="3"/>
  <c r="S132" i="5" s="1"/>
  <c r="T44" i="3"/>
  <c r="R132" i="5" s="1"/>
  <c r="S44" i="3"/>
  <c r="Q132" i="5" s="1"/>
  <c r="O44" i="3"/>
  <c r="M132" i="5" s="1"/>
  <c r="N44" i="3"/>
  <c r="L132" i="5" s="1"/>
  <c r="M44" i="3"/>
  <c r="K132" i="5" s="1"/>
  <c r="L44" i="3"/>
  <c r="J132" i="5" s="1"/>
  <c r="I44" i="3"/>
  <c r="I132" i="5" s="1"/>
  <c r="H44" i="3"/>
  <c r="H132" i="5" s="1"/>
  <c r="G44" i="3"/>
  <c r="G132" i="5" s="1"/>
  <c r="E44" i="3"/>
  <c r="E132" i="5" s="1"/>
  <c r="D44" i="3"/>
  <c r="D132" i="5" s="1"/>
  <c r="C186" i="11" s="1"/>
  <c r="C44" i="3"/>
  <c r="C132" i="5" s="1"/>
  <c r="AL43" i="3"/>
  <c r="AF131" i="5" s="1"/>
  <c r="AK43" i="3"/>
  <c r="AE131" i="5" s="1"/>
  <c r="AJ43" i="3"/>
  <c r="AI43" i="3"/>
  <c r="AH43" i="3"/>
  <c r="AG43" i="3"/>
  <c r="AF43" i="3"/>
  <c r="AD131" i="5" s="1"/>
  <c r="AC43" i="3"/>
  <c r="AA131" i="5" s="1"/>
  <c r="AB43" i="3"/>
  <c r="Z131" i="5" s="1"/>
  <c r="AA43" i="3"/>
  <c r="Y131" i="5" s="1"/>
  <c r="Z43" i="3"/>
  <c r="X131" i="5" s="1"/>
  <c r="Y43" i="3"/>
  <c r="W131" i="5" s="1"/>
  <c r="X43" i="3"/>
  <c r="V131" i="5" s="1"/>
  <c r="W43" i="3"/>
  <c r="U131" i="5" s="1"/>
  <c r="V43" i="3"/>
  <c r="T131" i="5" s="1"/>
  <c r="U43" i="3"/>
  <c r="S131" i="5" s="1"/>
  <c r="T43" i="3"/>
  <c r="R131" i="5" s="1"/>
  <c r="S43" i="3"/>
  <c r="Q131" i="5" s="1"/>
  <c r="O43" i="3"/>
  <c r="M131" i="5" s="1"/>
  <c r="N43" i="3"/>
  <c r="L131" i="5" s="1"/>
  <c r="M43" i="3"/>
  <c r="K131" i="5" s="1"/>
  <c r="L43" i="3"/>
  <c r="J131" i="5" s="1"/>
  <c r="I43" i="3"/>
  <c r="I131" i="5" s="1"/>
  <c r="H43" i="3"/>
  <c r="H131" i="5" s="1"/>
  <c r="G43" i="3"/>
  <c r="G131" i="5" s="1"/>
  <c r="E43" i="3"/>
  <c r="E131" i="5" s="1"/>
  <c r="D43" i="3"/>
  <c r="D131" i="5" s="1"/>
  <c r="C185" i="11" s="1"/>
  <c r="C43" i="3"/>
  <c r="C131" i="5" s="1"/>
  <c r="AL42" i="3"/>
  <c r="AF130" i="5" s="1"/>
  <c r="AK42" i="3"/>
  <c r="AE130" i="5" s="1"/>
  <c r="AJ42" i="3"/>
  <c r="AI42" i="3"/>
  <c r="AH42" i="3"/>
  <c r="AG42" i="3"/>
  <c r="AF42" i="3"/>
  <c r="AD130" i="5" s="1"/>
  <c r="AD42" i="3"/>
  <c r="AB130" i="5" s="1"/>
  <c r="AC42" i="3"/>
  <c r="AA130" i="5" s="1"/>
  <c r="AB42" i="3"/>
  <c r="Z130" i="5" s="1"/>
  <c r="AA42" i="3"/>
  <c r="Y130" i="5" s="1"/>
  <c r="Z42" i="3"/>
  <c r="X130" i="5" s="1"/>
  <c r="Y42" i="3"/>
  <c r="W130" i="5" s="1"/>
  <c r="X42" i="3"/>
  <c r="V130" i="5" s="1"/>
  <c r="W42" i="3"/>
  <c r="U130" i="5" s="1"/>
  <c r="V42" i="3"/>
  <c r="T130" i="5" s="1"/>
  <c r="U42" i="3"/>
  <c r="S130" i="5" s="1"/>
  <c r="T42" i="3"/>
  <c r="R130" i="5" s="1"/>
  <c r="S42" i="3"/>
  <c r="Q130" i="5" s="1"/>
  <c r="O42" i="3"/>
  <c r="M130" i="5" s="1"/>
  <c r="N42" i="3"/>
  <c r="L130" i="5" s="1"/>
  <c r="M42" i="3"/>
  <c r="K130" i="5" s="1"/>
  <c r="L42" i="3"/>
  <c r="J130" i="5" s="1"/>
  <c r="I42" i="3"/>
  <c r="I130" i="5" s="1"/>
  <c r="H42" i="3"/>
  <c r="H130" i="5" s="1"/>
  <c r="G42" i="3"/>
  <c r="G130" i="5" s="1"/>
  <c r="E42" i="3"/>
  <c r="E130" i="5" s="1"/>
  <c r="D42" i="3"/>
  <c r="D130" i="5" s="1"/>
  <c r="C184" i="11" s="1"/>
  <c r="C42" i="3"/>
  <c r="AL41" i="3"/>
  <c r="AF129" i="5" s="1"/>
  <c r="AK41" i="3"/>
  <c r="AE129" i="5" s="1"/>
  <c r="AJ41" i="3"/>
  <c r="AI41" i="3"/>
  <c r="AH41" i="3"/>
  <c r="AG41" i="3"/>
  <c r="AF41" i="3"/>
  <c r="AD129" i="5" s="1"/>
  <c r="AC41" i="3"/>
  <c r="AA129" i="5" s="1"/>
  <c r="AB41" i="3"/>
  <c r="Z129" i="5" s="1"/>
  <c r="AA41" i="3"/>
  <c r="Y129" i="5" s="1"/>
  <c r="Z41" i="3"/>
  <c r="X129" i="5" s="1"/>
  <c r="Y41" i="3"/>
  <c r="W129" i="5" s="1"/>
  <c r="X41" i="3"/>
  <c r="V129" i="5" s="1"/>
  <c r="W41" i="3"/>
  <c r="U129" i="5" s="1"/>
  <c r="V41" i="3"/>
  <c r="T129" i="5" s="1"/>
  <c r="U41" i="3"/>
  <c r="S129" i="5" s="1"/>
  <c r="T41" i="3"/>
  <c r="R129" i="5" s="1"/>
  <c r="S41" i="3"/>
  <c r="Q129" i="5" s="1"/>
  <c r="O41" i="3"/>
  <c r="M129" i="5" s="1"/>
  <c r="N41" i="3"/>
  <c r="L129" i="5" s="1"/>
  <c r="M41" i="3"/>
  <c r="K129" i="5" s="1"/>
  <c r="L41" i="3"/>
  <c r="J129" i="5" s="1"/>
  <c r="I41" i="3"/>
  <c r="I129" i="5" s="1"/>
  <c r="H41" i="3"/>
  <c r="H129" i="5" s="1"/>
  <c r="G41" i="3"/>
  <c r="G129" i="5" s="1"/>
  <c r="E41" i="3"/>
  <c r="E129" i="5" s="1"/>
  <c r="D41" i="3"/>
  <c r="D129" i="5" s="1"/>
  <c r="C183" i="11" s="1"/>
  <c r="C41" i="3"/>
  <c r="C129" i="5" s="1"/>
  <c r="AL40" i="3"/>
  <c r="AF128" i="5" s="1"/>
  <c r="AK40" i="3"/>
  <c r="AE128" i="5" s="1"/>
  <c r="AJ40" i="3"/>
  <c r="AI40" i="3"/>
  <c r="AH40" i="3"/>
  <c r="AG40" i="3"/>
  <c r="AF40" i="3"/>
  <c r="AD128" i="5" s="1"/>
  <c r="AE40" i="3"/>
  <c r="AC128" i="5" s="1"/>
  <c r="AD40" i="3"/>
  <c r="AB128" i="5" s="1"/>
  <c r="AC40" i="3"/>
  <c r="AA128" i="5" s="1"/>
  <c r="AB40" i="3"/>
  <c r="Z128" i="5" s="1"/>
  <c r="AA40" i="3"/>
  <c r="Y128" i="5" s="1"/>
  <c r="Z40" i="3"/>
  <c r="X128" i="5" s="1"/>
  <c r="Y40" i="3"/>
  <c r="W128" i="5" s="1"/>
  <c r="X40" i="3"/>
  <c r="V128" i="5" s="1"/>
  <c r="W40" i="3"/>
  <c r="U128" i="5" s="1"/>
  <c r="V40" i="3"/>
  <c r="T128" i="5" s="1"/>
  <c r="U40" i="3"/>
  <c r="S128" i="5" s="1"/>
  <c r="T40" i="3"/>
  <c r="R128" i="5" s="1"/>
  <c r="S40" i="3"/>
  <c r="Q128" i="5" s="1"/>
  <c r="O40" i="3"/>
  <c r="M128" i="5" s="1"/>
  <c r="N40" i="3"/>
  <c r="L128" i="5" s="1"/>
  <c r="M40" i="3"/>
  <c r="K128" i="5" s="1"/>
  <c r="L40" i="3"/>
  <c r="J128" i="5" s="1"/>
  <c r="I40" i="3"/>
  <c r="I128" i="5" s="1"/>
  <c r="H40" i="3"/>
  <c r="H128" i="5" s="1"/>
  <c r="G40" i="3"/>
  <c r="G128" i="5" s="1"/>
  <c r="E40" i="3"/>
  <c r="E128" i="5" s="1"/>
  <c r="D40" i="3"/>
  <c r="D128" i="5" s="1"/>
  <c r="C182" i="11" s="1"/>
  <c r="C40" i="3"/>
  <c r="C128" i="5" s="1"/>
  <c r="AL39" i="3"/>
  <c r="AF127" i="5" s="1"/>
  <c r="AK39" i="3"/>
  <c r="AE127" i="5" s="1"/>
  <c r="AJ39" i="3"/>
  <c r="AI39" i="3"/>
  <c r="AH39" i="3"/>
  <c r="AG39" i="3"/>
  <c r="AF39" i="3"/>
  <c r="AD127" i="5" s="1"/>
  <c r="AC39" i="3"/>
  <c r="AA127" i="5" s="1"/>
  <c r="AB39" i="3"/>
  <c r="Z127" i="5" s="1"/>
  <c r="AA39" i="3"/>
  <c r="Y127" i="5" s="1"/>
  <c r="Z39" i="3"/>
  <c r="X127" i="5" s="1"/>
  <c r="Y39" i="3"/>
  <c r="W127" i="5" s="1"/>
  <c r="X39" i="3"/>
  <c r="V127" i="5" s="1"/>
  <c r="W39" i="3"/>
  <c r="U127" i="5" s="1"/>
  <c r="V39" i="3"/>
  <c r="T127" i="5" s="1"/>
  <c r="U39" i="3"/>
  <c r="S127" i="5" s="1"/>
  <c r="T39" i="3"/>
  <c r="R127" i="5" s="1"/>
  <c r="S39" i="3"/>
  <c r="Q127" i="5" s="1"/>
  <c r="O39" i="3"/>
  <c r="M127" i="5" s="1"/>
  <c r="N39" i="3"/>
  <c r="L127" i="5" s="1"/>
  <c r="M39" i="3"/>
  <c r="K127" i="5" s="1"/>
  <c r="L39" i="3"/>
  <c r="J127" i="5" s="1"/>
  <c r="I39" i="3"/>
  <c r="I127" i="5" s="1"/>
  <c r="H39" i="3"/>
  <c r="H127" i="5" s="1"/>
  <c r="G39" i="3"/>
  <c r="G127" i="5" s="1"/>
  <c r="E39" i="3"/>
  <c r="E127" i="5" s="1"/>
  <c r="D39" i="3"/>
  <c r="D127" i="5" s="1"/>
  <c r="C174" i="11" s="1"/>
  <c r="C39" i="3"/>
  <c r="C127" i="5" s="1"/>
  <c r="AL38" i="3"/>
  <c r="AF126" i="5" s="1"/>
  <c r="AK38" i="3"/>
  <c r="AE126" i="5" s="1"/>
  <c r="AJ38" i="3"/>
  <c r="AI38" i="3"/>
  <c r="AH38" i="3"/>
  <c r="AG38" i="3"/>
  <c r="AF38" i="3"/>
  <c r="AD126" i="5" s="1"/>
  <c r="AE38" i="3"/>
  <c r="AC126" i="5" s="1"/>
  <c r="AD38" i="3"/>
  <c r="AB126" i="5" s="1"/>
  <c r="AC38" i="3"/>
  <c r="AA126" i="5" s="1"/>
  <c r="AB38" i="3"/>
  <c r="Z126" i="5" s="1"/>
  <c r="AA38" i="3"/>
  <c r="Y126" i="5" s="1"/>
  <c r="Z38" i="3"/>
  <c r="X126" i="5" s="1"/>
  <c r="Y38" i="3"/>
  <c r="W126" i="5" s="1"/>
  <c r="X38" i="3"/>
  <c r="V126" i="5" s="1"/>
  <c r="W38" i="3"/>
  <c r="U126" i="5" s="1"/>
  <c r="V38" i="3"/>
  <c r="T126" i="5" s="1"/>
  <c r="U38" i="3"/>
  <c r="S126" i="5" s="1"/>
  <c r="T38" i="3"/>
  <c r="R126" i="5" s="1"/>
  <c r="S38" i="3"/>
  <c r="Q126" i="5" s="1"/>
  <c r="O38" i="3"/>
  <c r="M126" i="5" s="1"/>
  <c r="N38" i="3"/>
  <c r="L126" i="5" s="1"/>
  <c r="M38" i="3"/>
  <c r="K126" i="5" s="1"/>
  <c r="L38" i="3"/>
  <c r="J126" i="5" s="1"/>
  <c r="I38" i="3"/>
  <c r="I126" i="5" s="1"/>
  <c r="H38" i="3"/>
  <c r="H126" i="5" s="1"/>
  <c r="G38" i="3"/>
  <c r="G126" i="5" s="1"/>
  <c r="E38" i="3"/>
  <c r="E126" i="5" s="1"/>
  <c r="D38" i="3"/>
  <c r="D126" i="5" s="1"/>
  <c r="C173" i="11" s="1"/>
  <c r="C38" i="3"/>
  <c r="C126" i="5" s="1"/>
  <c r="AL37" i="3"/>
  <c r="AF125" i="5" s="1"/>
  <c r="AK37" i="3"/>
  <c r="AE125" i="5" s="1"/>
  <c r="AJ37" i="3"/>
  <c r="AI37" i="3"/>
  <c r="AH37" i="3"/>
  <c r="AG37" i="3"/>
  <c r="AF37" i="3"/>
  <c r="AD125" i="5" s="1"/>
  <c r="AC37" i="3"/>
  <c r="AA125" i="5" s="1"/>
  <c r="AB37" i="3"/>
  <c r="Z125" i="5" s="1"/>
  <c r="AA37" i="3"/>
  <c r="Y125" i="5" s="1"/>
  <c r="Z37" i="3"/>
  <c r="X125" i="5" s="1"/>
  <c r="Y37" i="3"/>
  <c r="W125" i="5" s="1"/>
  <c r="X37" i="3"/>
  <c r="V125" i="5" s="1"/>
  <c r="W37" i="3"/>
  <c r="U125" i="5" s="1"/>
  <c r="V37" i="3"/>
  <c r="T125" i="5" s="1"/>
  <c r="U37" i="3"/>
  <c r="S125" i="5" s="1"/>
  <c r="T37" i="3"/>
  <c r="R125" i="5" s="1"/>
  <c r="S37" i="3"/>
  <c r="Q125" i="5" s="1"/>
  <c r="O37" i="3"/>
  <c r="M125" i="5" s="1"/>
  <c r="N37" i="3"/>
  <c r="L125" i="5" s="1"/>
  <c r="M37" i="3"/>
  <c r="K125" i="5" s="1"/>
  <c r="L37" i="3"/>
  <c r="J125" i="5" s="1"/>
  <c r="I37" i="3"/>
  <c r="I125" i="5" s="1"/>
  <c r="H37" i="3"/>
  <c r="H125" i="5" s="1"/>
  <c r="G37" i="3"/>
  <c r="G125" i="5" s="1"/>
  <c r="E37" i="3"/>
  <c r="E125" i="5" s="1"/>
  <c r="D37" i="3"/>
  <c r="D125" i="5" s="1"/>
  <c r="C172" i="11" s="1"/>
  <c r="C37" i="3"/>
  <c r="C125" i="5" s="1"/>
  <c r="AL36" i="3"/>
  <c r="AF124" i="5" s="1"/>
  <c r="AK36" i="3"/>
  <c r="AE124" i="5" s="1"/>
  <c r="AJ36" i="3"/>
  <c r="AI36" i="3"/>
  <c r="AH36" i="3"/>
  <c r="AG36" i="3"/>
  <c r="AF36" i="3"/>
  <c r="AD124" i="5" s="1"/>
  <c r="AC36" i="3"/>
  <c r="AA124" i="5" s="1"/>
  <c r="AB36" i="3"/>
  <c r="Z124" i="5" s="1"/>
  <c r="AA36" i="3"/>
  <c r="Y124" i="5" s="1"/>
  <c r="Z36" i="3"/>
  <c r="X124" i="5" s="1"/>
  <c r="Y36" i="3"/>
  <c r="W124" i="5" s="1"/>
  <c r="X36" i="3"/>
  <c r="V124" i="5" s="1"/>
  <c r="W36" i="3"/>
  <c r="U124" i="5" s="1"/>
  <c r="V36" i="3"/>
  <c r="T124" i="5" s="1"/>
  <c r="U36" i="3"/>
  <c r="S124" i="5" s="1"/>
  <c r="T36" i="3"/>
  <c r="R124" i="5" s="1"/>
  <c r="S36" i="3"/>
  <c r="Q124" i="5" s="1"/>
  <c r="O36" i="3"/>
  <c r="M124" i="5" s="1"/>
  <c r="N36" i="3"/>
  <c r="L124" i="5" s="1"/>
  <c r="M36" i="3"/>
  <c r="K124" i="5" s="1"/>
  <c r="L36" i="3"/>
  <c r="J124" i="5" s="1"/>
  <c r="I36" i="3"/>
  <c r="I124" i="5" s="1"/>
  <c r="H36" i="3"/>
  <c r="H124" i="5" s="1"/>
  <c r="G36" i="3"/>
  <c r="G124" i="5" s="1"/>
  <c r="E36" i="3"/>
  <c r="E124" i="5" s="1"/>
  <c r="D36" i="3"/>
  <c r="D124" i="5" s="1"/>
  <c r="C171" i="11" s="1"/>
  <c r="C36" i="3"/>
  <c r="C124" i="5" s="1"/>
  <c r="AL35" i="3"/>
  <c r="AF123" i="5" s="1"/>
  <c r="AK35" i="3"/>
  <c r="AE123" i="5" s="1"/>
  <c r="AJ35" i="3"/>
  <c r="AI35" i="3"/>
  <c r="AH35" i="3"/>
  <c r="AG35" i="3"/>
  <c r="AF35" i="3"/>
  <c r="AD123" i="5" s="1"/>
  <c r="AE35" i="3"/>
  <c r="AC123" i="5" s="1"/>
  <c r="AD35" i="3"/>
  <c r="AB123" i="5" s="1"/>
  <c r="AC35" i="3"/>
  <c r="AA123" i="5" s="1"/>
  <c r="AB35" i="3"/>
  <c r="Z123" i="5" s="1"/>
  <c r="AA35" i="3"/>
  <c r="Y123" i="5" s="1"/>
  <c r="Z35" i="3"/>
  <c r="X123" i="5" s="1"/>
  <c r="Y35" i="3"/>
  <c r="W123" i="5" s="1"/>
  <c r="X35" i="3"/>
  <c r="V123" i="5" s="1"/>
  <c r="W35" i="3"/>
  <c r="U123" i="5" s="1"/>
  <c r="V35" i="3"/>
  <c r="T123" i="5" s="1"/>
  <c r="U35" i="3"/>
  <c r="S123" i="5" s="1"/>
  <c r="T35" i="3"/>
  <c r="R123" i="5" s="1"/>
  <c r="S35" i="3"/>
  <c r="Q123" i="5" s="1"/>
  <c r="O35" i="3"/>
  <c r="M123" i="5" s="1"/>
  <c r="N35" i="3"/>
  <c r="L123" i="5" s="1"/>
  <c r="M35" i="3"/>
  <c r="K123" i="5" s="1"/>
  <c r="L35" i="3"/>
  <c r="J123" i="5" s="1"/>
  <c r="I35" i="3"/>
  <c r="I123" i="5" s="1"/>
  <c r="H35" i="3"/>
  <c r="H123" i="5" s="1"/>
  <c r="G35" i="3"/>
  <c r="G123" i="5" s="1"/>
  <c r="E35" i="3"/>
  <c r="E123" i="5" s="1"/>
  <c r="D35" i="3"/>
  <c r="D123" i="5" s="1"/>
  <c r="C170" i="11" s="1"/>
  <c r="C35" i="3"/>
  <c r="C123" i="5" s="1"/>
  <c r="AL34" i="3"/>
  <c r="AF122" i="5" s="1"/>
  <c r="AK34" i="3"/>
  <c r="AE122" i="5" s="1"/>
  <c r="AJ34" i="3"/>
  <c r="AI34" i="3"/>
  <c r="AH34" i="3"/>
  <c r="AG34" i="3"/>
  <c r="AF34" i="3"/>
  <c r="AD122" i="5" s="1"/>
  <c r="AC34" i="3"/>
  <c r="AA122" i="5" s="1"/>
  <c r="AB34" i="3"/>
  <c r="Z122" i="5" s="1"/>
  <c r="AA34" i="3"/>
  <c r="Y122" i="5" s="1"/>
  <c r="Z34" i="3"/>
  <c r="X122" i="5" s="1"/>
  <c r="Y34" i="3"/>
  <c r="W122" i="5" s="1"/>
  <c r="X34" i="3"/>
  <c r="V122" i="5" s="1"/>
  <c r="W34" i="3"/>
  <c r="U122" i="5" s="1"/>
  <c r="V34" i="3"/>
  <c r="T122" i="5" s="1"/>
  <c r="U34" i="3"/>
  <c r="S122" i="5" s="1"/>
  <c r="T34" i="3"/>
  <c r="R122" i="5" s="1"/>
  <c r="S34" i="3"/>
  <c r="Q122" i="5" s="1"/>
  <c r="O34" i="3"/>
  <c r="M122" i="5" s="1"/>
  <c r="N34" i="3"/>
  <c r="L122" i="5" s="1"/>
  <c r="M34" i="3"/>
  <c r="K122" i="5" s="1"/>
  <c r="L34" i="3"/>
  <c r="J122" i="5" s="1"/>
  <c r="I34" i="3"/>
  <c r="I122" i="5" s="1"/>
  <c r="H34" i="3"/>
  <c r="H122" i="5" s="1"/>
  <c r="G34" i="3"/>
  <c r="G122" i="5" s="1"/>
  <c r="E34" i="3"/>
  <c r="E122" i="5" s="1"/>
  <c r="D34" i="3"/>
  <c r="D122" i="5" s="1"/>
  <c r="C169" i="11" s="1"/>
  <c r="C34" i="3"/>
  <c r="C122" i="5" s="1"/>
  <c r="B169" i="11" s="1"/>
  <c r="AL33" i="3"/>
  <c r="AF121" i="5" s="1"/>
  <c r="AK33" i="3"/>
  <c r="AE121" i="5" s="1"/>
  <c r="AJ33" i="3"/>
  <c r="AI33" i="3"/>
  <c r="AH33" i="3"/>
  <c r="AG33" i="3"/>
  <c r="AF33" i="3"/>
  <c r="AD121" i="5" s="1"/>
  <c r="AC33" i="3"/>
  <c r="AA121" i="5" s="1"/>
  <c r="AB33" i="3"/>
  <c r="Z121" i="5" s="1"/>
  <c r="AA33" i="3"/>
  <c r="Y121" i="5" s="1"/>
  <c r="Z33" i="3"/>
  <c r="X121" i="5" s="1"/>
  <c r="Y33" i="3"/>
  <c r="W121" i="5" s="1"/>
  <c r="X33" i="3"/>
  <c r="V121" i="5" s="1"/>
  <c r="W33" i="3"/>
  <c r="U121" i="5" s="1"/>
  <c r="V33" i="3"/>
  <c r="T121" i="5" s="1"/>
  <c r="U33" i="3"/>
  <c r="S121" i="5" s="1"/>
  <c r="T33" i="3"/>
  <c r="R121" i="5" s="1"/>
  <c r="S33" i="3"/>
  <c r="Q121" i="5" s="1"/>
  <c r="O33" i="3"/>
  <c r="M121" i="5" s="1"/>
  <c r="N33" i="3"/>
  <c r="L121" i="5" s="1"/>
  <c r="M33" i="3"/>
  <c r="K121" i="5" s="1"/>
  <c r="L33" i="3"/>
  <c r="J121" i="5" s="1"/>
  <c r="I33" i="3"/>
  <c r="I121" i="5" s="1"/>
  <c r="H33" i="3"/>
  <c r="H121" i="5" s="1"/>
  <c r="G33" i="3"/>
  <c r="G121" i="5" s="1"/>
  <c r="E33" i="3"/>
  <c r="E121" i="5" s="1"/>
  <c r="D33" i="3"/>
  <c r="D121" i="5" s="1"/>
  <c r="C168" i="11" s="1"/>
  <c r="C33" i="3"/>
  <c r="C121" i="5" s="1"/>
  <c r="B168" i="11" s="1"/>
  <c r="AL32" i="3"/>
  <c r="AF120" i="5" s="1"/>
  <c r="AK32" i="3"/>
  <c r="AE120" i="5" s="1"/>
  <c r="AJ32" i="3"/>
  <c r="AI32" i="3"/>
  <c r="AH32" i="3"/>
  <c r="AG32" i="3"/>
  <c r="AF32" i="3"/>
  <c r="AD120" i="5" s="1"/>
  <c r="AE32" i="3"/>
  <c r="AC120" i="5" s="1"/>
  <c r="AD32" i="3"/>
  <c r="AB120" i="5" s="1"/>
  <c r="AC32" i="3"/>
  <c r="AA120" i="5" s="1"/>
  <c r="AB32" i="3"/>
  <c r="Z120" i="5" s="1"/>
  <c r="AA32" i="3"/>
  <c r="Y120" i="5" s="1"/>
  <c r="Z32" i="3"/>
  <c r="X120" i="5" s="1"/>
  <c r="Y32" i="3"/>
  <c r="W120" i="5" s="1"/>
  <c r="X32" i="3"/>
  <c r="V120" i="5" s="1"/>
  <c r="W32" i="3"/>
  <c r="U120" i="5" s="1"/>
  <c r="V32" i="3"/>
  <c r="T120" i="5" s="1"/>
  <c r="U32" i="3"/>
  <c r="S120" i="5" s="1"/>
  <c r="T32" i="3"/>
  <c r="R120" i="5" s="1"/>
  <c r="S32" i="3"/>
  <c r="Q120" i="5" s="1"/>
  <c r="O32" i="3"/>
  <c r="M120" i="5" s="1"/>
  <c r="N32" i="3"/>
  <c r="L120" i="5" s="1"/>
  <c r="M32" i="3"/>
  <c r="K120" i="5" s="1"/>
  <c r="L32" i="3"/>
  <c r="J120" i="5" s="1"/>
  <c r="I32" i="3"/>
  <c r="I120" i="5" s="1"/>
  <c r="H32" i="3"/>
  <c r="H120" i="5" s="1"/>
  <c r="G32" i="3"/>
  <c r="G120" i="5" s="1"/>
  <c r="E32" i="3"/>
  <c r="E120" i="5" s="1"/>
  <c r="D32" i="3"/>
  <c r="D120" i="5" s="1"/>
  <c r="C167" i="11" s="1"/>
  <c r="C32" i="3"/>
  <c r="C120" i="5" s="1"/>
  <c r="B167" i="11" s="1"/>
  <c r="AL31" i="3"/>
  <c r="AF119" i="5" s="1"/>
  <c r="AK31" i="3"/>
  <c r="AE119" i="5" s="1"/>
  <c r="AJ31" i="3"/>
  <c r="AI31" i="3"/>
  <c r="AH31" i="3"/>
  <c r="AG31" i="3"/>
  <c r="AF31" i="3"/>
  <c r="AD119" i="5" s="1"/>
  <c r="AD31" i="3"/>
  <c r="AB119" i="5" s="1"/>
  <c r="AC31" i="3"/>
  <c r="AA119" i="5" s="1"/>
  <c r="AB31" i="3"/>
  <c r="Z119" i="5" s="1"/>
  <c r="AA31" i="3"/>
  <c r="Y119" i="5" s="1"/>
  <c r="Z31" i="3"/>
  <c r="X119" i="5" s="1"/>
  <c r="Y31" i="3"/>
  <c r="W119" i="5" s="1"/>
  <c r="X31" i="3"/>
  <c r="V119" i="5" s="1"/>
  <c r="W31" i="3"/>
  <c r="U119" i="5" s="1"/>
  <c r="V31" i="3"/>
  <c r="T119" i="5" s="1"/>
  <c r="U31" i="3"/>
  <c r="S119" i="5" s="1"/>
  <c r="T31" i="3"/>
  <c r="R119" i="5" s="1"/>
  <c r="S31" i="3"/>
  <c r="Q119" i="5" s="1"/>
  <c r="O31" i="3"/>
  <c r="M119" i="5" s="1"/>
  <c r="N31" i="3"/>
  <c r="L119" i="5" s="1"/>
  <c r="M31" i="3"/>
  <c r="K119" i="5" s="1"/>
  <c r="L31" i="3"/>
  <c r="J119" i="5" s="1"/>
  <c r="I31" i="3"/>
  <c r="I119" i="5" s="1"/>
  <c r="H31" i="3"/>
  <c r="H119" i="5" s="1"/>
  <c r="G31" i="3"/>
  <c r="G119" i="5" s="1"/>
  <c r="E31" i="3"/>
  <c r="E119" i="5" s="1"/>
  <c r="D31" i="3"/>
  <c r="D119" i="5" s="1"/>
  <c r="C166" i="11" s="1"/>
  <c r="C31" i="3"/>
  <c r="C119" i="5" s="1"/>
  <c r="B166" i="11" s="1"/>
  <c r="AL30" i="3"/>
  <c r="AF118" i="5" s="1"/>
  <c r="AK30" i="3"/>
  <c r="AE118" i="5" s="1"/>
  <c r="AJ30" i="3"/>
  <c r="AI30" i="3"/>
  <c r="AH30" i="3"/>
  <c r="AG30" i="3"/>
  <c r="AF30" i="3"/>
  <c r="AD118" i="5" s="1"/>
  <c r="AC30" i="3"/>
  <c r="AA118" i="5" s="1"/>
  <c r="AB30" i="3"/>
  <c r="Z118" i="5" s="1"/>
  <c r="AA30" i="3"/>
  <c r="Y118" i="5" s="1"/>
  <c r="Z30" i="3"/>
  <c r="X118" i="5" s="1"/>
  <c r="Y30" i="3"/>
  <c r="W118" i="5" s="1"/>
  <c r="X30" i="3"/>
  <c r="V118" i="5" s="1"/>
  <c r="W30" i="3"/>
  <c r="U118" i="5" s="1"/>
  <c r="V30" i="3"/>
  <c r="T118" i="5" s="1"/>
  <c r="U30" i="3"/>
  <c r="S118" i="5" s="1"/>
  <c r="T30" i="3"/>
  <c r="R118" i="5" s="1"/>
  <c r="S30" i="3"/>
  <c r="Q118" i="5" s="1"/>
  <c r="O30" i="3"/>
  <c r="M118" i="5" s="1"/>
  <c r="N30" i="3"/>
  <c r="L118" i="5" s="1"/>
  <c r="M30" i="3"/>
  <c r="K118" i="5" s="1"/>
  <c r="L30" i="3"/>
  <c r="J118" i="5" s="1"/>
  <c r="I30" i="3"/>
  <c r="I118" i="5" s="1"/>
  <c r="H30" i="3"/>
  <c r="H118" i="5" s="1"/>
  <c r="G30" i="3"/>
  <c r="G118" i="5" s="1"/>
  <c r="E30" i="3"/>
  <c r="E118" i="5" s="1"/>
  <c r="D30" i="3"/>
  <c r="D118" i="5" s="1"/>
  <c r="C165" i="11" s="1"/>
  <c r="C30" i="3"/>
  <c r="C118" i="5" s="1"/>
  <c r="B165" i="11" s="1"/>
  <c r="AL29" i="3"/>
  <c r="AF117" i="5" s="1"/>
  <c r="AK29" i="3"/>
  <c r="AE117" i="5" s="1"/>
  <c r="AJ29" i="3"/>
  <c r="AI29" i="3"/>
  <c r="AH29" i="3"/>
  <c r="AG29" i="3"/>
  <c r="AF29" i="3"/>
  <c r="AD117" i="5" s="1"/>
  <c r="AE29" i="3"/>
  <c r="AC117" i="5" s="1"/>
  <c r="AD29" i="3"/>
  <c r="AB117" i="5" s="1"/>
  <c r="AC29" i="3"/>
  <c r="AA117" i="5" s="1"/>
  <c r="AB29" i="3"/>
  <c r="Z117" i="5" s="1"/>
  <c r="AA29" i="3"/>
  <c r="Y117" i="5" s="1"/>
  <c r="Z29" i="3"/>
  <c r="X117" i="5" s="1"/>
  <c r="Y29" i="3"/>
  <c r="W117" i="5" s="1"/>
  <c r="X29" i="3"/>
  <c r="V117" i="5" s="1"/>
  <c r="W29" i="3"/>
  <c r="U117" i="5" s="1"/>
  <c r="V29" i="3"/>
  <c r="T117" i="5" s="1"/>
  <c r="U29" i="3"/>
  <c r="S117" i="5" s="1"/>
  <c r="T29" i="3"/>
  <c r="R117" i="5" s="1"/>
  <c r="S29" i="3"/>
  <c r="Q117" i="5" s="1"/>
  <c r="O29" i="3"/>
  <c r="M117" i="5" s="1"/>
  <c r="N29" i="3"/>
  <c r="L117" i="5" s="1"/>
  <c r="M29" i="3"/>
  <c r="K117" i="5" s="1"/>
  <c r="L29" i="3"/>
  <c r="J117" i="5" s="1"/>
  <c r="I29" i="3"/>
  <c r="I117" i="5" s="1"/>
  <c r="H29" i="3"/>
  <c r="H117" i="5" s="1"/>
  <c r="G29" i="3"/>
  <c r="G117" i="5" s="1"/>
  <c r="E29" i="3"/>
  <c r="E117" i="5" s="1"/>
  <c r="D29" i="3"/>
  <c r="D117" i="5" s="1"/>
  <c r="C164" i="11" s="1"/>
  <c r="C29" i="3"/>
  <c r="C117" i="5" s="1"/>
  <c r="B164" i="11" s="1"/>
  <c r="AL28" i="3"/>
  <c r="AF116" i="5" s="1"/>
  <c r="AK28" i="3"/>
  <c r="AE116" i="5" s="1"/>
  <c r="AJ28" i="3"/>
  <c r="AI28" i="3"/>
  <c r="AH28" i="3"/>
  <c r="AG28" i="3"/>
  <c r="AF28" i="3"/>
  <c r="AD116" i="5" s="1"/>
  <c r="AC28" i="3"/>
  <c r="AA116" i="5" s="1"/>
  <c r="AB28" i="3"/>
  <c r="Z116" i="5" s="1"/>
  <c r="AA28" i="3"/>
  <c r="Y116" i="5" s="1"/>
  <c r="Z28" i="3"/>
  <c r="X116" i="5" s="1"/>
  <c r="Y28" i="3"/>
  <c r="W116" i="5" s="1"/>
  <c r="X28" i="3"/>
  <c r="V116" i="5" s="1"/>
  <c r="W28" i="3"/>
  <c r="U116" i="5" s="1"/>
  <c r="V28" i="3"/>
  <c r="T116" i="5" s="1"/>
  <c r="U28" i="3"/>
  <c r="S116" i="5" s="1"/>
  <c r="T28" i="3"/>
  <c r="R116" i="5" s="1"/>
  <c r="S28" i="3"/>
  <c r="Q116" i="5" s="1"/>
  <c r="O28" i="3"/>
  <c r="M116" i="5" s="1"/>
  <c r="N28" i="3"/>
  <c r="L116" i="5" s="1"/>
  <c r="M28" i="3"/>
  <c r="K116" i="5" s="1"/>
  <c r="L28" i="3"/>
  <c r="J116" i="5" s="1"/>
  <c r="I28" i="3"/>
  <c r="I116" i="5" s="1"/>
  <c r="H28" i="3"/>
  <c r="H116" i="5" s="1"/>
  <c r="G28" i="3"/>
  <c r="G116" i="5" s="1"/>
  <c r="E28" i="3"/>
  <c r="E116" i="5" s="1"/>
  <c r="D28" i="3"/>
  <c r="D116" i="5" s="1"/>
  <c r="C163" i="11" s="1"/>
  <c r="C28" i="3"/>
  <c r="C116" i="5" s="1"/>
  <c r="B163" i="11" s="1"/>
  <c r="AL27" i="3"/>
  <c r="AF115" i="5" s="1"/>
  <c r="AK27" i="3"/>
  <c r="AE115" i="5" s="1"/>
  <c r="AJ27" i="3"/>
  <c r="AI27" i="3"/>
  <c r="AH27" i="3"/>
  <c r="AG27" i="3"/>
  <c r="AF27" i="3"/>
  <c r="AD115" i="5" s="1"/>
  <c r="AE27" i="3"/>
  <c r="AC115" i="5" s="1"/>
  <c r="AD27" i="3"/>
  <c r="AB115" i="5" s="1"/>
  <c r="AC27" i="3"/>
  <c r="AA115" i="5" s="1"/>
  <c r="AB27" i="3"/>
  <c r="Z115" i="5" s="1"/>
  <c r="AA27" i="3"/>
  <c r="Y115" i="5" s="1"/>
  <c r="Z27" i="3"/>
  <c r="X115" i="5" s="1"/>
  <c r="Y27" i="3"/>
  <c r="W115" i="5" s="1"/>
  <c r="X27" i="3"/>
  <c r="V115" i="5" s="1"/>
  <c r="W27" i="3"/>
  <c r="U115" i="5" s="1"/>
  <c r="V27" i="3"/>
  <c r="T115" i="5" s="1"/>
  <c r="U27" i="3"/>
  <c r="S115" i="5" s="1"/>
  <c r="T27" i="3"/>
  <c r="R115" i="5" s="1"/>
  <c r="S27" i="3"/>
  <c r="Q115" i="5" s="1"/>
  <c r="O27" i="3"/>
  <c r="M115" i="5" s="1"/>
  <c r="N27" i="3"/>
  <c r="L115" i="5" s="1"/>
  <c r="M27" i="3"/>
  <c r="K115" i="5" s="1"/>
  <c r="L27" i="3"/>
  <c r="J115" i="5" s="1"/>
  <c r="I27" i="3"/>
  <c r="I115" i="5" s="1"/>
  <c r="H27" i="3"/>
  <c r="H115" i="5" s="1"/>
  <c r="G27" i="3"/>
  <c r="G115" i="5" s="1"/>
  <c r="E27" i="3"/>
  <c r="E115" i="5" s="1"/>
  <c r="D27" i="3"/>
  <c r="D115" i="5" s="1"/>
  <c r="C162" i="11" s="1"/>
  <c r="C27" i="3"/>
  <c r="C115" i="5" s="1"/>
  <c r="B162" i="11" s="1"/>
  <c r="AL26" i="3"/>
  <c r="AF114" i="5" s="1"/>
  <c r="AK26" i="3"/>
  <c r="AE114" i="5" s="1"/>
  <c r="AJ26" i="3"/>
  <c r="AI26" i="3"/>
  <c r="AH26" i="3"/>
  <c r="AG26" i="3"/>
  <c r="AF26" i="3"/>
  <c r="AD114" i="5" s="1"/>
  <c r="AE26" i="3"/>
  <c r="AC114" i="5" s="1"/>
  <c r="AD26" i="3"/>
  <c r="AB114" i="5" s="1"/>
  <c r="AC26" i="3"/>
  <c r="AA114" i="5" s="1"/>
  <c r="AB26" i="3"/>
  <c r="Z114" i="5" s="1"/>
  <c r="AA26" i="3"/>
  <c r="Y114" i="5" s="1"/>
  <c r="Z26" i="3"/>
  <c r="X114" i="5" s="1"/>
  <c r="Y26" i="3"/>
  <c r="W114" i="5" s="1"/>
  <c r="X26" i="3"/>
  <c r="V114" i="5" s="1"/>
  <c r="W26" i="3"/>
  <c r="U114" i="5" s="1"/>
  <c r="V26" i="3"/>
  <c r="T114" i="5" s="1"/>
  <c r="U26" i="3"/>
  <c r="S114" i="5" s="1"/>
  <c r="T26" i="3"/>
  <c r="R114" i="5" s="1"/>
  <c r="S26" i="3"/>
  <c r="Q114" i="5" s="1"/>
  <c r="O26" i="3"/>
  <c r="M114" i="5" s="1"/>
  <c r="N26" i="3"/>
  <c r="L114" i="5" s="1"/>
  <c r="M26" i="3"/>
  <c r="K114" i="5" s="1"/>
  <c r="L26" i="3"/>
  <c r="J114" i="5" s="1"/>
  <c r="I26" i="3"/>
  <c r="I114" i="5" s="1"/>
  <c r="H26" i="3"/>
  <c r="H114" i="5" s="1"/>
  <c r="G26" i="3"/>
  <c r="G114" i="5" s="1"/>
  <c r="E26" i="3"/>
  <c r="E114" i="5" s="1"/>
  <c r="D26" i="3"/>
  <c r="D114" i="5" s="1"/>
  <c r="C161" i="11" s="1"/>
  <c r="C26" i="3"/>
  <c r="C114" i="5" s="1"/>
  <c r="B161" i="11" s="1"/>
  <c r="AL25" i="3"/>
  <c r="AF113" i="5" s="1"/>
  <c r="AK25" i="3"/>
  <c r="AE113" i="5" s="1"/>
  <c r="AJ25" i="3"/>
  <c r="AI25" i="3"/>
  <c r="AH25" i="3"/>
  <c r="AG25" i="3"/>
  <c r="AF25" i="3"/>
  <c r="AD113" i="5" s="1"/>
  <c r="AC25" i="3"/>
  <c r="AA113" i="5" s="1"/>
  <c r="AB25" i="3"/>
  <c r="Z113" i="5" s="1"/>
  <c r="AA25" i="3"/>
  <c r="Y113" i="5" s="1"/>
  <c r="Z25" i="3"/>
  <c r="X113" i="5" s="1"/>
  <c r="Y25" i="3"/>
  <c r="W113" i="5" s="1"/>
  <c r="X25" i="3"/>
  <c r="V113" i="5" s="1"/>
  <c r="W25" i="3"/>
  <c r="U113" i="5" s="1"/>
  <c r="V25" i="3"/>
  <c r="T113" i="5" s="1"/>
  <c r="U25" i="3"/>
  <c r="S113" i="5" s="1"/>
  <c r="T25" i="3"/>
  <c r="R113" i="5" s="1"/>
  <c r="S25" i="3"/>
  <c r="Q113" i="5" s="1"/>
  <c r="O25" i="3"/>
  <c r="M113" i="5" s="1"/>
  <c r="N25" i="3"/>
  <c r="L113" i="5" s="1"/>
  <c r="M25" i="3"/>
  <c r="K113" i="5" s="1"/>
  <c r="L25" i="3"/>
  <c r="J113" i="5" s="1"/>
  <c r="I25" i="3"/>
  <c r="I113" i="5" s="1"/>
  <c r="H25" i="3"/>
  <c r="H113" i="5" s="1"/>
  <c r="G25" i="3"/>
  <c r="G113" i="5" s="1"/>
  <c r="E25" i="3"/>
  <c r="E113" i="5" s="1"/>
  <c r="D25" i="3"/>
  <c r="D113" i="5" s="1"/>
  <c r="C160" i="11" s="1"/>
  <c r="C25" i="3"/>
  <c r="C113" i="5" s="1"/>
  <c r="B160" i="11" s="1"/>
  <c r="AL24" i="3"/>
  <c r="AF112" i="5" s="1"/>
  <c r="AK24" i="3"/>
  <c r="AE112" i="5" s="1"/>
  <c r="AJ24" i="3"/>
  <c r="AI24" i="3"/>
  <c r="AH24" i="3"/>
  <c r="AG24" i="3"/>
  <c r="AF24" i="3"/>
  <c r="AD112" i="5" s="1"/>
  <c r="AE24" i="3"/>
  <c r="AC112" i="5" s="1"/>
  <c r="AD24" i="3"/>
  <c r="AB112" i="5" s="1"/>
  <c r="AC24" i="3"/>
  <c r="AA112" i="5" s="1"/>
  <c r="AB24" i="3"/>
  <c r="Z112" i="5" s="1"/>
  <c r="AA24" i="3"/>
  <c r="Y112" i="5" s="1"/>
  <c r="Z24" i="3"/>
  <c r="X112" i="5" s="1"/>
  <c r="Y24" i="3"/>
  <c r="W112" i="5" s="1"/>
  <c r="X24" i="3"/>
  <c r="V112" i="5" s="1"/>
  <c r="W24" i="3"/>
  <c r="U112" i="5" s="1"/>
  <c r="V24" i="3"/>
  <c r="T112" i="5" s="1"/>
  <c r="U24" i="3"/>
  <c r="S112" i="5" s="1"/>
  <c r="T24" i="3"/>
  <c r="R112" i="5" s="1"/>
  <c r="S24" i="3"/>
  <c r="Q112" i="5" s="1"/>
  <c r="O24" i="3"/>
  <c r="M112" i="5" s="1"/>
  <c r="N24" i="3"/>
  <c r="L112" i="5" s="1"/>
  <c r="M24" i="3"/>
  <c r="K112" i="5" s="1"/>
  <c r="L24" i="3"/>
  <c r="J112" i="5" s="1"/>
  <c r="I24" i="3"/>
  <c r="I112" i="5" s="1"/>
  <c r="H24" i="3"/>
  <c r="H112" i="5" s="1"/>
  <c r="G24" i="3"/>
  <c r="G112" i="5" s="1"/>
  <c r="E24" i="3"/>
  <c r="E112" i="5" s="1"/>
  <c r="D24" i="3"/>
  <c r="D112" i="5" s="1"/>
  <c r="C159" i="11" s="1"/>
  <c r="C24" i="3"/>
  <c r="C112" i="5" s="1"/>
  <c r="B159" i="11" s="1"/>
  <c r="AL23" i="3"/>
  <c r="AF111" i="5" s="1"/>
  <c r="AK23" i="3"/>
  <c r="AE111" i="5" s="1"/>
  <c r="AJ23" i="3"/>
  <c r="AI23" i="3"/>
  <c r="AH23" i="3"/>
  <c r="AG23" i="3"/>
  <c r="AF23" i="3"/>
  <c r="AD111" i="5" s="1"/>
  <c r="AC23" i="3"/>
  <c r="AA111" i="5" s="1"/>
  <c r="AB23" i="3"/>
  <c r="Z111" i="5" s="1"/>
  <c r="AA23" i="3"/>
  <c r="Y111" i="5" s="1"/>
  <c r="Z23" i="3"/>
  <c r="X111" i="5" s="1"/>
  <c r="Y23" i="3"/>
  <c r="W111" i="5" s="1"/>
  <c r="X23" i="3"/>
  <c r="V111" i="5" s="1"/>
  <c r="W23" i="3"/>
  <c r="U111" i="5" s="1"/>
  <c r="V23" i="3"/>
  <c r="T111" i="5" s="1"/>
  <c r="U23" i="3"/>
  <c r="S111" i="5" s="1"/>
  <c r="T23" i="3"/>
  <c r="R111" i="5" s="1"/>
  <c r="S23" i="3"/>
  <c r="Q111" i="5" s="1"/>
  <c r="O23" i="3"/>
  <c r="M111" i="5" s="1"/>
  <c r="N23" i="3"/>
  <c r="L111" i="5" s="1"/>
  <c r="M23" i="3"/>
  <c r="K111" i="5" s="1"/>
  <c r="L23" i="3"/>
  <c r="J111" i="5" s="1"/>
  <c r="I23" i="3"/>
  <c r="I111" i="5" s="1"/>
  <c r="H23" i="3"/>
  <c r="H111" i="5" s="1"/>
  <c r="G23" i="3"/>
  <c r="G111" i="5" s="1"/>
  <c r="E23" i="3"/>
  <c r="E111" i="5" s="1"/>
  <c r="D23" i="3"/>
  <c r="D111" i="5" s="1"/>
  <c r="C158" i="11" s="1"/>
  <c r="C23" i="3"/>
  <c r="C111" i="5" s="1"/>
  <c r="B158" i="11" s="1"/>
  <c r="AL22" i="3"/>
  <c r="AF110" i="5" s="1"/>
  <c r="AK22" i="3"/>
  <c r="AE110" i="5" s="1"/>
  <c r="AJ22" i="3"/>
  <c r="AI22" i="3"/>
  <c r="AH22" i="3"/>
  <c r="AG22" i="3"/>
  <c r="AF22" i="3"/>
  <c r="AD110" i="5" s="1"/>
  <c r="AC22" i="3"/>
  <c r="AA110" i="5" s="1"/>
  <c r="AB22" i="3"/>
  <c r="Z110" i="5" s="1"/>
  <c r="AA22" i="3"/>
  <c r="Y110" i="5" s="1"/>
  <c r="Z22" i="3"/>
  <c r="X110" i="5" s="1"/>
  <c r="Y22" i="3"/>
  <c r="W110" i="5" s="1"/>
  <c r="X22" i="3"/>
  <c r="V110" i="5" s="1"/>
  <c r="W22" i="3"/>
  <c r="U110" i="5" s="1"/>
  <c r="V22" i="3"/>
  <c r="T110" i="5" s="1"/>
  <c r="U22" i="3"/>
  <c r="S110" i="5" s="1"/>
  <c r="T22" i="3"/>
  <c r="R110" i="5" s="1"/>
  <c r="S22" i="3"/>
  <c r="Q110" i="5" s="1"/>
  <c r="O22" i="3"/>
  <c r="M110" i="5" s="1"/>
  <c r="N22" i="3"/>
  <c r="L110" i="5" s="1"/>
  <c r="M22" i="3"/>
  <c r="K110" i="5" s="1"/>
  <c r="L22" i="3"/>
  <c r="J110" i="5" s="1"/>
  <c r="I22" i="3"/>
  <c r="I110" i="5" s="1"/>
  <c r="H22" i="3"/>
  <c r="H110" i="5" s="1"/>
  <c r="G22" i="3"/>
  <c r="G110" i="5" s="1"/>
  <c r="E22" i="3"/>
  <c r="E110" i="5" s="1"/>
  <c r="D22" i="3"/>
  <c r="D110" i="5" s="1"/>
  <c r="C157" i="11" s="1"/>
  <c r="C22" i="3"/>
  <c r="C110" i="5" s="1"/>
  <c r="B157" i="11" s="1"/>
  <c r="AL21" i="3"/>
  <c r="AF109" i="5" s="1"/>
  <c r="AK21" i="3"/>
  <c r="AE109" i="5" s="1"/>
  <c r="AJ21" i="3"/>
  <c r="AI21" i="3"/>
  <c r="AH21" i="3"/>
  <c r="AG21" i="3"/>
  <c r="AF21" i="3"/>
  <c r="AD109" i="5" s="1"/>
  <c r="AE21" i="3"/>
  <c r="AC109" i="5" s="1"/>
  <c r="AD21" i="3"/>
  <c r="AB109" i="5" s="1"/>
  <c r="AC21" i="3"/>
  <c r="AA109" i="5" s="1"/>
  <c r="AB21" i="3"/>
  <c r="Z109" i="5" s="1"/>
  <c r="AA21" i="3"/>
  <c r="Y109" i="5" s="1"/>
  <c r="Z21" i="3"/>
  <c r="X109" i="5" s="1"/>
  <c r="Y21" i="3"/>
  <c r="W109" i="5" s="1"/>
  <c r="X21" i="3"/>
  <c r="V109" i="5" s="1"/>
  <c r="W21" i="3"/>
  <c r="U109" i="5" s="1"/>
  <c r="V21" i="3"/>
  <c r="T109" i="5" s="1"/>
  <c r="U21" i="3"/>
  <c r="S109" i="5" s="1"/>
  <c r="T21" i="3"/>
  <c r="R109" i="5" s="1"/>
  <c r="S21" i="3"/>
  <c r="Q109" i="5" s="1"/>
  <c r="O21" i="3"/>
  <c r="M109" i="5" s="1"/>
  <c r="N21" i="3"/>
  <c r="L109" i="5" s="1"/>
  <c r="M21" i="3"/>
  <c r="K109" i="5" s="1"/>
  <c r="L21" i="3"/>
  <c r="J109" i="5" s="1"/>
  <c r="I21" i="3"/>
  <c r="I109" i="5" s="1"/>
  <c r="H21" i="3"/>
  <c r="H109" i="5" s="1"/>
  <c r="G21" i="3"/>
  <c r="G109" i="5" s="1"/>
  <c r="E21" i="3"/>
  <c r="E109" i="5" s="1"/>
  <c r="D21" i="3"/>
  <c r="D109" i="5" s="1"/>
  <c r="C156" i="11" s="1"/>
  <c r="C21" i="3"/>
  <c r="C109" i="5" s="1"/>
  <c r="B156" i="11" s="1"/>
  <c r="AL20" i="3"/>
  <c r="AF108" i="5" s="1"/>
  <c r="AK20" i="3"/>
  <c r="AE108" i="5" s="1"/>
  <c r="AJ20" i="3"/>
  <c r="AI20" i="3"/>
  <c r="AH20" i="3"/>
  <c r="AG20" i="3"/>
  <c r="AF20" i="3"/>
  <c r="AD108" i="5" s="1"/>
  <c r="AC20" i="3"/>
  <c r="AA108" i="5" s="1"/>
  <c r="AB20" i="3"/>
  <c r="Z108" i="5" s="1"/>
  <c r="AA20" i="3"/>
  <c r="Y108" i="5" s="1"/>
  <c r="Z20" i="3"/>
  <c r="X108" i="5" s="1"/>
  <c r="Y20" i="3"/>
  <c r="W108" i="5" s="1"/>
  <c r="X20" i="3"/>
  <c r="V108" i="5" s="1"/>
  <c r="W20" i="3"/>
  <c r="U108" i="5" s="1"/>
  <c r="V20" i="3"/>
  <c r="T108" i="5" s="1"/>
  <c r="U20" i="3"/>
  <c r="S108" i="5" s="1"/>
  <c r="T20" i="3"/>
  <c r="R108" i="5" s="1"/>
  <c r="S20" i="3"/>
  <c r="Q108" i="5" s="1"/>
  <c r="O20" i="3"/>
  <c r="M108" i="5" s="1"/>
  <c r="N20" i="3"/>
  <c r="L108" i="5" s="1"/>
  <c r="M20" i="3"/>
  <c r="K108" i="5" s="1"/>
  <c r="L20" i="3"/>
  <c r="J108" i="5" s="1"/>
  <c r="I20" i="3"/>
  <c r="I108" i="5" s="1"/>
  <c r="H20" i="3"/>
  <c r="H108" i="5" s="1"/>
  <c r="G20" i="3"/>
  <c r="G108" i="5" s="1"/>
  <c r="E20" i="3"/>
  <c r="E108" i="5" s="1"/>
  <c r="D20" i="3"/>
  <c r="D108" i="5" s="1"/>
  <c r="C155" i="11" s="1"/>
  <c r="C20" i="3"/>
  <c r="C108" i="5" s="1"/>
  <c r="B155" i="11" s="1"/>
  <c r="AL19" i="3"/>
  <c r="AF107" i="5" s="1"/>
  <c r="AK19" i="3"/>
  <c r="AE107" i="5" s="1"/>
  <c r="AJ19" i="3"/>
  <c r="AI19" i="3"/>
  <c r="AH19" i="3"/>
  <c r="AG19" i="3"/>
  <c r="AF19" i="3"/>
  <c r="AD107" i="5" s="1"/>
  <c r="AE19" i="3"/>
  <c r="AC107" i="5" s="1"/>
  <c r="AD19" i="3"/>
  <c r="AB107" i="5" s="1"/>
  <c r="AC19" i="3"/>
  <c r="AA107" i="5" s="1"/>
  <c r="AB19" i="3"/>
  <c r="Z107" i="5" s="1"/>
  <c r="AA19" i="3"/>
  <c r="Y107" i="5" s="1"/>
  <c r="Z19" i="3"/>
  <c r="X107" i="5" s="1"/>
  <c r="Y19" i="3"/>
  <c r="W107" i="5" s="1"/>
  <c r="X19" i="3"/>
  <c r="V107" i="5" s="1"/>
  <c r="W19" i="3"/>
  <c r="U107" i="5" s="1"/>
  <c r="V19" i="3"/>
  <c r="T107" i="5" s="1"/>
  <c r="U19" i="3"/>
  <c r="S107" i="5" s="1"/>
  <c r="T19" i="3"/>
  <c r="R107" i="5" s="1"/>
  <c r="S19" i="3"/>
  <c r="Q107" i="5" s="1"/>
  <c r="O19" i="3"/>
  <c r="M107" i="5" s="1"/>
  <c r="N19" i="3"/>
  <c r="L107" i="5" s="1"/>
  <c r="M19" i="3"/>
  <c r="K107" i="5" s="1"/>
  <c r="L19" i="3"/>
  <c r="J107" i="5" s="1"/>
  <c r="I19" i="3"/>
  <c r="I107" i="5" s="1"/>
  <c r="H19" i="3"/>
  <c r="H107" i="5" s="1"/>
  <c r="G19" i="3"/>
  <c r="G107" i="5" s="1"/>
  <c r="E19" i="3"/>
  <c r="E107" i="5" s="1"/>
  <c r="D19" i="3"/>
  <c r="D107" i="5" s="1"/>
  <c r="C154" i="11" s="1"/>
  <c r="C19" i="3"/>
  <c r="C107" i="5" s="1"/>
  <c r="B154" i="11" s="1"/>
  <c r="AL18" i="3"/>
  <c r="AF106" i="5" s="1"/>
  <c r="AK18" i="3"/>
  <c r="AE106" i="5" s="1"/>
  <c r="AJ18" i="3"/>
  <c r="AI18" i="3"/>
  <c r="AH18" i="3"/>
  <c r="AG18" i="3"/>
  <c r="AF18" i="3"/>
  <c r="AD106" i="5" s="1"/>
  <c r="AC18" i="3"/>
  <c r="AA106" i="5" s="1"/>
  <c r="AB18" i="3"/>
  <c r="Z106" i="5" s="1"/>
  <c r="AA18" i="3"/>
  <c r="Y106" i="5" s="1"/>
  <c r="Z18" i="3"/>
  <c r="X106" i="5" s="1"/>
  <c r="Y18" i="3"/>
  <c r="W106" i="5" s="1"/>
  <c r="X18" i="3"/>
  <c r="V106" i="5" s="1"/>
  <c r="W18" i="3"/>
  <c r="U106" i="5" s="1"/>
  <c r="V18" i="3"/>
  <c r="T106" i="5" s="1"/>
  <c r="U18" i="3"/>
  <c r="S106" i="5" s="1"/>
  <c r="T18" i="3"/>
  <c r="R106" i="5" s="1"/>
  <c r="S18" i="3"/>
  <c r="Q106" i="5" s="1"/>
  <c r="O18" i="3"/>
  <c r="M106" i="5" s="1"/>
  <c r="N18" i="3"/>
  <c r="L106" i="5" s="1"/>
  <c r="M18" i="3"/>
  <c r="K106" i="5" s="1"/>
  <c r="L18" i="3"/>
  <c r="J106" i="5" s="1"/>
  <c r="I18" i="3"/>
  <c r="I106" i="5" s="1"/>
  <c r="H18" i="3"/>
  <c r="G18" i="3"/>
  <c r="G106" i="5" s="1"/>
  <c r="E18" i="3"/>
  <c r="E106" i="5" s="1"/>
  <c r="D18" i="3"/>
  <c r="D106" i="5" s="1"/>
  <c r="C153" i="11" s="1"/>
  <c r="C18" i="3"/>
  <c r="C106" i="5" s="1"/>
  <c r="B153" i="11" s="1"/>
  <c r="AL17" i="3"/>
  <c r="AF105" i="5" s="1"/>
  <c r="AK17" i="3"/>
  <c r="AE105" i="5" s="1"/>
  <c r="AJ17" i="3"/>
  <c r="AI17" i="3"/>
  <c r="AH17" i="3"/>
  <c r="AG17" i="3"/>
  <c r="AF17" i="3"/>
  <c r="AD105" i="5" s="1"/>
  <c r="AC17" i="3"/>
  <c r="AA105" i="5" s="1"/>
  <c r="AB17" i="3"/>
  <c r="Z105" i="5" s="1"/>
  <c r="AA17" i="3"/>
  <c r="Y105" i="5" s="1"/>
  <c r="Z17" i="3"/>
  <c r="X105" i="5" s="1"/>
  <c r="Y17" i="3"/>
  <c r="W105" i="5" s="1"/>
  <c r="X17" i="3"/>
  <c r="V105" i="5" s="1"/>
  <c r="W17" i="3"/>
  <c r="U105" i="5" s="1"/>
  <c r="V17" i="3"/>
  <c r="T105" i="5" s="1"/>
  <c r="U17" i="3"/>
  <c r="S105" i="5" s="1"/>
  <c r="T17" i="3"/>
  <c r="R105" i="5" s="1"/>
  <c r="S17" i="3"/>
  <c r="Q105" i="5" s="1"/>
  <c r="O17" i="3"/>
  <c r="M105" i="5" s="1"/>
  <c r="N17" i="3"/>
  <c r="L105" i="5" s="1"/>
  <c r="M17" i="3"/>
  <c r="K105" i="5" s="1"/>
  <c r="L17" i="3"/>
  <c r="J105" i="5" s="1"/>
  <c r="I17" i="3"/>
  <c r="I105" i="5" s="1"/>
  <c r="H17" i="3"/>
  <c r="H105" i="5" s="1"/>
  <c r="G17" i="3"/>
  <c r="G105" i="5" s="1"/>
  <c r="E17" i="3"/>
  <c r="E105" i="5" s="1"/>
  <c r="D17" i="3"/>
  <c r="D105" i="5" s="1"/>
  <c r="C152" i="11" s="1"/>
  <c r="C17" i="3"/>
  <c r="C105" i="5" s="1"/>
  <c r="B152" i="11" s="1"/>
  <c r="AL16" i="3"/>
  <c r="AF104" i="5" s="1"/>
  <c r="AK16" i="3"/>
  <c r="AE104" i="5" s="1"/>
  <c r="AJ16" i="3"/>
  <c r="AI16" i="3"/>
  <c r="AH16" i="3"/>
  <c r="AG16" i="3"/>
  <c r="AF16" i="3"/>
  <c r="AD104" i="5" s="1"/>
  <c r="AC16" i="3"/>
  <c r="AA104" i="5" s="1"/>
  <c r="AB16" i="3"/>
  <c r="Z104" i="5" s="1"/>
  <c r="AA16" i="3"/>
  <c r="Y104" i="5" s="1"/>
  <c r="Z16" i="3"/>
  <c r="X104" i="5" s="1"/>
  <c r="Y16" i="3"/>
  <c r="W104" i="5" s="1"/>
  <c r="X16" i="3"/>
  <c r="V104" i="5" s="1"/>
  <c r="W16" i="3"/>
  <c r="U104" i="5" s="1"/>
  <c r="V16" i="3"/>
  <c r="T104" i="5" s="1"/>
  <c r="U16" i="3"/>
  <c r="S104" i="5" s="1"/>
  <c r="T16" i="3"/>
  <c r="R104" i="5" s="1"/>
  <c r="S16" i="3"/>
  <c r="Q104" i="5" s="1"/>
  <c r="O16" i="3"/>
  <c r="M104" i="5" s="1"/>
  <c r="N16" i="3"/>
  <c r="L104" i="5" s="1"/>
  <c r="M16" i="3"/>
  <c r="K104" i="5" s="1"/>
  <c r="L16" i="3"/>
  <c r="J104" i="5" s="1"/>
  <c r="I16" i="3"/>
  <c r="I104" i="5" s="1"/>
  <c r="H16" i="3"/>
  <c r="H104" i="5" s="1"/>
  <c r="G16" i="3"/>
  <c r="G104" i="5" s="1"/>
  <c r="E16" i="3"/>
  <c r="E104" i="5" s="1"/>
  <c r="D16" i="3"/>
  <c r="D104" i="5" s="1"/>
  <c r="C151" i="11" s="1"/>
  <c r="C16" i="3"/>
  <c r="C104" i="5" s="1"/>
  <c r="B151" i="11" s="1"/>
  <c r="AL15" i="3"/>
  <c r="AF103" i="5" s="1"/>
  <c r="AK15" i="3"/>
  <c r="AE103" i="5" s="1"/>
  <c r="AJ15" i="3"/>
  <c r="AI15" i="3"/>
  <c r="AH15" i="3"/>
  <c r="AG15" i="3"/>
  <c r="AF15" i="3"/>
  <c r="AD103" i="5" s="1"/>
  <c r="AE15" i="3"/>
  <c r="AC103" i="5" s="1"/>
  <c r="AD15" i="3"/>
  <c r="AB103" i="5" s="1"/>
  <c r="AC15" i="3"/>
  <c r="AA103" i="5" s="1"/>
  <c r="AB15" i="3"/>
  <c r="Z103" i="5" s="1"/>
  <c r="AA15" i="3"/>
  <c r="Y103" i="5" s="1"/>
  <c r="Z15" i="3"/>
  <c r="X103" i="5" s="1"/>
  <c r="Y15" i="3"/>
  <c r="W103" i="5" s="1"/>
  <c r="X15" i="3"/>
  <c r="V103" i="5" s="1"/>
  <c r="W15" i="3"/>
  <c r="U103" i="5" s="1"/>
  <c r="V15" i="3"/>
  <c r="T103" i="5" s="1"/>
  <c r="U15" i="3"/>
  <c r="S103" i="5" s="1"/>
  <c r="T15" i="3"/>
  <c r="R103" i="5" s="1"/>
  <c r="S15" i="3"/>
  <c r="Q103" i="5" s="1"/>
  <c r="O15" i="3"/>
  <c r="M103" i="5" s="1"/>
  <c r="N15" i="3"/>
  <c r="L103" i="5" s="1"/>
  <c r="M15" i="3"/>
  <c r="K103" i="5" s="1"/>
  <c r="L15" i="3"/>
  <c r="J103" i="5" s="1"/>
  <c r="I15" i="3"/>
  <c r="I103" i="5" s="1"/>
  <c r="H15" i="3"/>
  <c r="H103" i="5" s="1"/>
  <c r="G15" i="3"/>
  <c r="G103" i="5" s="1"/>
  <c r="E15" i="3"/>
  <c r="E103" i="5" s="1"/>
  <c r="D15" i="3"/>
  <c r="D103" i="5" s="1"/>
  <c r="C150" i="11" s="1"/>
  <c r="C15" i="3"/>
  <c r="C103" i="5" s="1"/>
  <c r="B150" i="11" s="1"/>
  <c r="AL14" i="3"/>
  <c r="AF102" i="5" s="1"/>
  <c r="AK14" i="3"/>
  <c r="AE102" i="5" s="1"/>
  <c r="AJ14" i="3"/>
  <c r="AI14" i="3"/>
  <c r="AH14" i="3"/>
  <c r="AG14" i="3"/>
  <c r="AF14" i="3"/>
  <c r="AD102" i="5" s="1"/>
  <c r="AE14" i="3"/>
  <c r="AC102" i="5" s="1"/>
  <c r="AD14" i="3"/>
  <c r="AB102" i="5" s="1"/>
  <c r="AC14" i="3"/>
  <c r="AA102" i="5" s="1"/>
  <c r="AB14" i="3"/>
  <c r="Z102" i="5" s="1"/>
  <c r="AA14" i="3"/>
  <c r="Y102" i="5" s="1"/>
  <c r="Z14" i="3"/>
  <c r="X102" i="5" s="1"/>
  <c r="Y14" i="3"/>
  <c r="W102" i="5" s="1"/>
  <c r="X14" i="3"/>
  <c r="V102" i="5" s="1"/>
  <c r="W14" i="3"/>
  <c r="U102" i="5" s="1"/>
  <c r="V14" i="3"/>
  <c r="T102" i="5" s="1"/>
  <c r="U14" i="3"/>
  <c r="S102" i="5" s="1"/>
  <c r="T14" i="3"/>
  <c r="R102" i="5" s="1"/>
  <c r="S14" i="3"/>
  <c r="Q102" i="5" s="1"/>
  <c r="O14" i="3"/>
  <c r="M102" i="5" s="1"/>
  <c r="N14" i="3"/>
  <c r="L102" i="5" s="1"/>
  <c r="M14" i="3"/>
  <c r="K102" i="5" s="1"/>
  <c r="L14" i="3"/>
  <c r="J102" i="5" s="1"/>
  <c r="I14" i="3"/>
  <c r="I102" i="5" s="1"/>
  <c r="H14" i="3"/>
  <c r="H102" i="5" s="1"/>
  <c r="G14" i="3"/>
  <c r="G102" i="5" s="1"/>
  <c r="E14" i="3"/>
  <c r="E102" i="5" s="1"/>
  <c r="D14" i="3"/>
  <c r="D102" i="5" s="1"/>
  <c r="C149" i="11" s="1"/>
  <c r="C14" i="3"/>
  <c r="C102" i="5" s="1"/>
  <c r="B149" i="11" s="1"/>
  <c r="AL13" i="3"/>
  <c r="AF101" i="5" s="1"/>
  <c r="AK13" i="3"/>
  <c r="AE101" i="5" s="1"/>
  <c r="AJ13" i="3"/>
  <c r="AI13" i="3"/>
  <c r="AH13" i="3"/>
  <c r="AG13" i="3"/>
  <c r="AF13" i="3"/>
  <c r="AD101" i="5" s="1"/>
  <c r="AE13" i="3"/>
  <c r="AC101" i="5" s="1"/>
  <c r="AD13" i="3"/>
  <c r="AB101" i="5" s="1"/>
  <c r="AC13" i="3"/>
  <c r="AA101" i="5" s="1"/>
  <c r="AB13" i="3"/>
  <c r="Z101" i="5" s="1"/>
  <c r="AA13" i="3"/>
  <c r="Y101" i="5" s="1"/>
  <c r="Z13" i="3"/>
  <c r="X101" i="5" s="1"/>
  <c r="Y13" i="3"/>
  <c r="W101" i="5" s="1"/>
  <c r="X13" i="3"/>
  <c r="V101" i="5" s="1"/>
  <c r="W13" i="3"/>
  <c r="U101" i="5" s="1"/>
  <c r="V13" i="3"/>
  <c r="T101" i="5" s="1"/>
  <c r="U13" i="3"/>
  <c r="S101" i="5" s="1"/>
  <c r="T13" i="3"/>
  <c r="R101" i="5" s="1"/>
  <c r="S13" i="3"/>
  <c r="Q101" i="5" s="1"/>
  <c r="O13" i="3"/>
  <c r="M101" i="5" s="1"/>
  <c r="N13" i="3"/>
  <c r="L101" i="5" s="1"/>
  <c r="M13" i="3"/>
  <c r="K101" i="5" s="1"/>
  <c r="L13" i="3"/>
  <c r="J101" i="5" s="1"/>
  <c r="I13" i="3"/>
  <c r="I101" i="5" s="1"/>
  <c r="H13" i="3"/>
  <c r="H101" i="5" s="1"/>
  <c r="G13" i="3"/>
  <c r="G101" i="5" s="1"/>
  <c r="E13" i="3"/>
  <c r="E101" i="5" s="1"/>
  <c r="D13" i="3"/>
  <c r="D101" i="5" s="1"/>
  <c r="C148" i="11" s="1"/>
  <c r="C13" i="3"/>
  <c r="C101" i="5" s="1"/>
  <c r="B148" i="11" s="1"/>
  <c r="AL99" i="2"/>
  <c r="AF99" i="5" s="1"/>
  <c r="AK99" i="2"/>
  <c r="AE99" i="5" s="1"/>
  <c r="AJ99" i="2"/>
  <c r="AI99" i="2"/>
  <c r="AH99" i="2"/>
  <c r="AG99" i="2"/>
  <c r="AF99" i="2"/>
  <c r="AD99" i="5" s="1"/>
  <c r="AC99" i="2"/>
  <c r="AA99" i="5" s="1"/>
  <c r="AB99" i="2"/>
  <c r="Z99" i="5" s="1"/>
  <c r="AA99" i="2"/>
  <c r="Y99" i="5" s="1"/>
  <c r="Z99" i="2"/>
  <c r="X99" i="5" s="1"/>
  <c r="Y99" i="2"/>
  <c r="W99" i="5" s="1"/>
  <c r="X99" i="2"/>
  <c r="V99" i="5" s="1"/>
  <c r="W99" i="2"/>
  <c r="U99" i="5" s="1"/>
  <c r="V99" i="2"/>
  <c r="T99" i="5" s="1"/>
  <c r="U99" i="2"/>
  <c r="S99" i="5" s="1"/>
  <c r="T99" i="2"/>
  <c r="R99" i="5" s="1"/>
  <c r="S99" i="2"/>
  <c r="Q99" i="5" s="1"/>
  <c r="O99" i="2"/>
  <c r="M99" i="5" s="1"/>
  <c r="N99" i="2"/>
  <c r="L99" i="5" s="1"/>
  <c r="M99" i="2"/>
  <c r="K99" i="5" s="1"/>
  <c r="L99" i="2"/>
  <c r="J99" i="5" s="1"/>
  <c r="I99" i="2"/>
  <c r="I99" i="5" s="1"/>
  <c r="H99" i="2"/>
  <c r="H99" i="5" s="1"/>
  <c r="G99" i="2"/>
  <c r="G99" i="5" s="1"/>
  <c r="E99" i="2"/>
  <c r="E99" i="5" s="1"/>
  <c r="D99" i="2"/>
  <c r="D99" i="5" s="1"/>
  <c r="C110" i="11" s="1"/>
  <c r="C99" i="2"/>
  <c r="C99" i="5" s="1"/>
  <c r="AL98" i="2"/>
  <c r="AF98" i="5" s="1"/>
  <c r="AK98" i="2"/>
  <c r="AE98" i="5" s="1"/>
  <c r="AJ98" i="2"/>
  <c r="AI98" i="2"/>
  <c r="AH98" i="2"/>
  <c r="AG98" i="2"/>
  <c r="AF98" i="2"/>
  <c r="AD98" i="5" s="1"/>
  <c r="AC98" i="2"/>
  <c r="AA98" i="5" s="1"/>
  <c r="AB98" i="2"/>
  <c r="Z98" i="5" s="1"/>
  <c r="AA98" i="2"/>
  <c r="Y98" i="5" s="1"/>
  <c r="Z98" i="2"/>
  <c r="X98" i="5" s="1"/>
  <c r="Y98" i="2"/>
  <c r="W98" i="5" s="1"/>
  <c r="X98" i="2"/>
  <c r="V98" i="5" s="1"/>
  <c r="W98" i="2"/>
  <c r="U98" i="5" s="1"/>
  <c r="V98" i="2"/>
  <c r="T98" i="5" s="1"/>
  <c r="U98" i="2"/>
  <c r="S98" i="5" s="1"/>
  <c r="T98" i="2"/>
  <c r="R98" i="5" s="1"/>
  <c r="S98" i="2"/>
  <c r="Q98" i="5" s="1"/>
  <c r="O98" i="2"/>
  <c r="M98" i="5" s="1"/>
  <c r="N98" i="2"/>
  <c r="L98" i="5" s="1"/>
  <c r="M98" i="2"/>
  <c r="K98" i="5" s="1"/>
  <c r="L98" i="2"/>
  <c r="J98" i="5" s="1"/>
  <c r="I98" i="2"/>
  <c r="I98" i="5" s="1"/>
  <c r="H98" i="2"/>
  <c r="H98" i="5" s="1"/>
  <c r="G98" i="2"/>
  <c r="G98" i="5" s="1"/>
  <c r="E98" i="2"/>
  <c r="E98" i="5" s="1"/>
  <c r="D98" i="2"/>
  <c r="D98" i="5" s="1"/>
  <c r="C109" i="11" s="1"/>
  <c r="C98" i="2"/>
  <c r="C98" i="5" s="1"/>
  <c r="AL97" i="2"/>
  <c r="AF97" i="5" s="1"/>
  <c r="AK97" i="2"/>
  <c r="AE97" i="5" s="1"/>
  <c r="AJ97" i="2"/>
  <c r="AI97" i="2"/>
  <c r="AH97" i="2"/>
  <c r="AG97" i="2"/>
  <c r="AF97" i="2"/>
  <c r="AD97" i="5" s="1"/>
  <c r="AE97" i="2"/>
  <c r="AC97" i="5" s="1"/>
  <c r="AD97" i="2"/>
  <c r="AB97" i="5" s="1"/>
  <c r="AC97" i="2"/>
  <c r="AA97" i="5" s="1"/>
  <c r="AB97" i="2"/>
  <c r="Z97" i="5" s="1"/>
  <c r="AA97" i="2"/>
  <c r="Y97" i="5" s="1"/>
  <c r="Z97" i="2"/>
  <c r="X97" i="5" s="1"/>
  <c r="Y97" i="2"/>
  <c r="W97" i="5" s="1"/>
  <c r="X97" i="2"/>
  <c r="V97" i="5" s="1"/>
  <c r="W97" i="2"/>
  <c r="U97" i="5" s="1"/>
  <c r="V97" i="2"/>
  <c r="T97" i="5" s="1"/>
  <c r="U97" i="2"/>
  <c r="S97" i="5" s="1"/>
  <c r="T97" i="2"/>
  <c r="R97" i="5" s="1"/>
  <c r="S97" i="2"/>
  <c r="Q97" i="5" s="1"/>
  <c r="O97" i="2"/>
  <c r="M97" i="5" s="1"/>
  <c r="N97" i="2"/>
  <c r="L97" i="5" s="1"/>
  <c r="M97" i="2"/>
  <c r="K97" i="5" s="1"/>
  <c r="L97" i="2"/>
  <c r="J97" i="5" s="1"/>
  <c r="I97" i="2"/>
  <c r="I97" i="5" s="1"/>
  <c r="H97" i="2"/>
  <c r="H97" i="5" s="1"/>
  <c r="G97" i="2"/>
  <c r="G97" i="5" s="1"/>
  <c r="E97" i="2"/>
  <c r="E97" i="5" s="1"/>
  <c r="D97" i="2"/>
  <c r="D97" i="5" s="1"/>
  <c r="C108" i="11" s="1"/>
  <c r="C97" i="2"/>
  <c r="C97" i="5" s="1"/>
  <c r="AL96" i="2"/>
  <c r="AF96" i="5" s="1"/>
  <c r="AK96" i="2"/>
  <c r="AE96" i="5" s="1"/>
  <c r="AJ96" i="2"/>
  <c r="AI96" i="2"/>
  <c r="AH96" i="2"/>
  <c r="AG96" i="2"/>
  <c r="AF96" i="2"/>
  <c r="AD96" i="5" s="1"/>
  <c r="AC96" i="2"/>
  <c r="AA96" i="5" s="1"/>
  <c r="AB96" i="2"/>
  <c r="Z96" i="5" s="1"/>
  <c r="AA96" i="2"/>
  <c r="Y96" i="5" s="1"/>
  <c r="Z96" i="2"/>
  <c r="X96" i="5" s="1"/>
  <c r="Y96" i="2"/>
  <c r="W96" i="5" s="1"/>
  <c r="X96" i="2"/>
  <c r="V96" i="5" s="1"/>
  <c r="W96" i="2"/>
  <c r="U96" i="5" s="1"/>
  <c r="V96" i="2"/>
  <c r="T96" i="5" s="1"/>
  <c r="U96" i="2"/>
  <c r="S96" i="5" s="1"/>
  <c r="T96" i="2"/>
  <c r="R96" i="5" s="1"/>
  <c r="S96" i="2"/>
  <c r="Q96" i="5" s="1"/>
  <c r="O96" i="2"/>
  <c r="M96" i="5" s="1"/>
  <c r="N96" i="2"/>
  <c r="L96" i="5" s="1"/>
  <c r="M96" i="2"/>
  <c r="K96" i="5" s="1"/>
  <c r="L96" i="2"/>
  <c r="J96" i="5" s="1"/>
  <c r="I96" i="2"/>
  <c r="I96" i="5" s="1"/>
  <c r="H96" i="2"/>
  <c r="H96" i="5" s="1"/>
  <c r="G96" i="2"/>
  <c r="G96" i="5" s="1"/>
  <c r="E96" i="2"/>
  <c r="E96" i="5" s="1"/>
  <c r="D96" i="2"/>
  <c r="D96" i="5" s="1"/>
  <c r="C107" i="11" s="1"/>
  <c r="C96" i="2"/>
  <c r="C96" i="5" s="1"/>
  <c r="AL95" i="2"/>
  <c r="AF95" i="5" s="1"/>
  <c r="AK95" i="2"/>
  <c r="AE95" i="5" s="1"/>
  <c r="AJ95" i="2"/>
  <c r="AI95" i="2"/>
  <c r="AH95" i="2"/>
  <c r="AG95" i="2"/>
  <c r="AF95" i="2"/>
  <c r="AD95" i="5" s="1"/>
  <c r="AC95" i="2"/>
  <c r="AA95" i="5" s="1"/>
  <c r="AB95" i="2"/>
  <c r="Z95" i="5" s="1"/>
  <c r="AA95" i="2"/>
  <c r="Y95" i="5" s="1"/>
  <c r="Z95" i="2"/>
  <c r="X95" i="5" s="1"/>
  <c r="Y95" i="2"/>
  <c r="W95" i="5" s="1"/>
  <c r="X95" i="2"/>
  <c r="V95" i="5" s="1"/>
  <c r="W95" i="2"/>
  <c r="U95" i="5" s="1"/>
  <c r="V95" i="2"/>
  <c r="T95" i="5" s="1"/>
  <c r="U95" i="2"/>
  <c r="S95" i="5" s="1"/>
  <c r="T95" i="2"/>
  <c r="R95" i="5" s="1"/>
  <c r="S95" i="2"/>
  <c r="Q95" i="5" s="1"/>
  <c r="O95" i="2"/>
  <c r="M95" i="5" s="1"/>
  <c r="N95" i="2"/>
  <c r="L95" i="5" s="1"/>
  <c r="M95" i="2"/>
  <c r="K95" i="5" s="1"/>
  <c r="L95" i="2"/>
  <c r="J95" i="5" s="1"/>
  <c r="I95" i="2"/>
  <c r="I95" i="5" s="1"/>
  <c r="H95" i="2"/>
  <c r="H95" i="5" s="1"/>
  <c r="G95" i="2"/>
  <c r="G95" i="5" s="1"/>
  <c r="E95" i="2"/>
  <c r="E95" i="5" s="1"/>
  <c r="D95" i="2"/>
  <c r="D95" i="5" s="1"/>
  <c r="C106" i="11" s="1"/>
  <c r="C95" i="2"/>
  <c r="C95" i="5" s="1"/>
  <c r="AL94" i="2"/>
  <c r="AF94" i="5" s="1"/>
  <c r="AK94" i="2"/>
  <c r="AE94" i="5" s="1"/>
  <c r="AJ94" i="2"/>
  <c r="AI94" i="2"/>
  <c r="AH94" i="2"/>
  <c r="AG94" i="2"/>
  <c r="AF94" i="2"/>
  <c r="AD94" i="5" s="1"/>
  <c r="AC94" i="2"/>
  <c r="AA94" i="5" s="1"/>
  <c r="AB94" i="2"/>
  <c r="Z94" i="5" s="1"/>
  <c r="AA94" i="2"/>
  <c r="Y94" i="5" s="1"/>
  <c r="Z94" i="2"/>
  <c r="X94" i="5" s="1"/>
  <c r="Y94" i="2"/>
  <c r="W94" i="5" s="1"/>
  <c r="X94" i="2"/>
  <c r="V94" i="5" s="1"/>
  <c r="W94" i="2"/>
  <c r="U94" i="5" s="1"/>
  <c r="V94" i="2"/>
  <c r="T94" i="5" s="1"/>
  <c r="U94" i="2"/>
  <c r="S94" i="5" s="1"/>
  <c r="T94" i="2"/>
  <c r="R94" i="5" s="1"/>
  <c r="S94" i="2"/>
  <c r="Q94" i="5" s="1"/>
  <c r="O94" i="2"/>
  <c r="M94" i="5" s="1"/>
  <c r="N94" i="2"/>
  <c r="L94" i="5" s="1"/>
  <c r="M94" i="2"/>
  <c r="K94" i="5" s="1"/>
  <c r="L94" i="2"/>
  <c r="J94" i="5" s="1"/>
  <c r="I94" i="2"/>
  <c r="I94" i="5" s="1"/>
  <c r="H94" i="2"/>
  <c r="H94" i="5" s="1"/>
  <c r="G94" i="2"/>
  <c r="G94" i="5" s="1"/>
  <c r="E94" i="2"/>
  <c r="E94" i="5" s="1"/>
  <c r="D94" i="2"/>
  <c r="D94" i="5" s="1"/>
  <c r="C105" i="11" s="1"/>
  <c r="C94" i="2"/>
  <c r="C94" i="5" s="1"/>
  <c r="B105" i="11" s="1"/>
  <c r="AL93" i="2"/>
  <c r="AF93" i="5" s="1"/>
  <c r="AK93" i="2"/>
  <c r="AE93" i="5" s="1"/>
  <c r="AJ93" i="2"/>
  <c r="AI93" i="2"/>
  <c r="AH93" i="2"/>
  <c r="AG93" i="2"/>
  <c r="AF93" i="2"/>
  <c r="AD93" i="5" s="1"/>
  <c r="AC93" i="2"/>
  <c r="AA93" i="5" s="1"/>
  <c r="AB93" i="2"/>
  <c r="Z93" i="5" s="1"/>
  <c r="AA93" i="2"/>
  <c r="Y93" i="5" s="1"/>
  <c r="Z93" i="2"/>
  <c r="X93" i="5" s="1"/>
  <c r="Y93" i="2"/>
  <c r="W93" i="5" s="1"/>
  <c r="X93" i="2"/>
  <c r="V93" i="5" s="1"/>
  <c r="W93" i="2"/>
  <c r="U93" i="5" s="1"/>
  <c r="V93" i="2"/>
  <c r="T93" i="5" s="1"/>
  <c r="U93" i="2"/>
  <c r="S93" i="5" s="1"/>
  <c r="T93" i="2"/>
  <c r="R93" i="5" s="1"/>
  <c r="S93" i="2"/>
  <c r="Q93" i="5" s="1"/>
  <c r="O93" i="2"/>
  <c r="M93" i="5" s="1"/>
  <c r="N93" i="2"/>
  <c r="L93" i="5" s="1"/>
  <c r="M93" i="2"/>
  <c r="K93" i="5" s="1"/>
  <c r="L93" i="2"/>
  <c r="J93" i="5" s="1"/>
  <c r="I93" i="2"/>
  <c r="I93" i="5" s="1"/>
  <c r="H93" i="2"/>
  <c r="H93" i="5" s="1"/>
  <c r="G93" i="2"/>
  <c r="G93" i="5" s="1"/>
  <c r="E93" i="2"/>
  <c r="E93" i="5" s="1"/>
  <c r="D93" i="2"/>
  <c r="D93" i="5" s="1"/>
  <c r="C104" i="11" s="1"/>
  <c r="C93" i="2"/>
  <c r="C93" i="5" s="1"/>
  <c r="AL92" i="2"/>
  <c r="AF92" i="5" s="1"/>
  <c r="AK92" i="2"/>
  <c r="AE92" i="5" s="1"/>
  <c r="AJ92" i="2"/>
  <c r="AI92" i="2"/>
  <c r="AH92" i="2"/>
  <c r="AG92" i="2"/>
  <c r="AF92" i="2"/>
  <c r="AD92" i="5" s="1"/>
  <c r="AE92" i="2"/>
  <c r="AC92" i="5" s="1"/>
  <c r="AD92" i="2"/>
  <c r="AB92" i="5" s="1"/>
  <c r="AC92" i="2"/>
  <c r="AA92" i="5" s="1"/>
  <c r="AB92" i="2"/>
  <c r="Z92" i="5" s="1"/>
  <c r="AA92" i="2"/>
  <c r="Y92" i="5" s="1"/>
  <c r="Z92" i="2"/>
  <c r="X92" i="5" s="1"/>
  <c r="Y92" i="2"/>
  <c r="W92" i="5" s="1"/>
  <c r="X92" i="2"/>
  <c r="V92" i="5" s="1"/>
  <c r="W92" i="2"/>
  <c r="U92" i="5" s="1"/>
  <c r="V92" i="2"/>
  <c r="T92" i="5" s="1"/>
  <c r="U92" i="2"/>
  <c r="S92" i="5" s="1"/>
  <c r="T92" i="2"/>
  <c r="R92" i="5" s="1"/>
  <c r="S92" i="2"/>
  <c r="Q92" i="5" s="1"/>
  <c r="O92" i="2"/>
  <c r="M92" i="5" s="1"/>
  <c r="N92" i="2"/>
  <c r="L92" i="5" s="1"/>
  <c r="M92" i="2"/>
  <c r="K92" i="5" s="1"/>
  <c r="L92" i="2"/>
  <c r="J92" i="5" s="1"/>
  <c r="I92" i="2"/>
  <c r="I92" i="5" s="1"/>
  <c r="H92" i="2"/>
  <c r="H92" i="5" s="1"/>
  <c r="G92" i="2"/>
  <c r="G92" i="5" s="1"/>
  <c r="E92" i="2"/>
  <c r="E92" i="5" s="1"/>
  <c r="D92" i="2"/>
  <c r="D92" i="5" s="1"/>
  <c r="C103" i="11" s="1"/>
  <c r="C92" i="2"/>
  <c r="C92" i="5" s="1"/>
  <c r="AL91" i="2"/>
  <c r="AF91" i="5" s="1"/>
  <c r="AK91" i="2"/>
  <c r="AE91" i="5" s="1"/>
  <c r="AJ91" i="2"/>
  <c r="AI91" i="2"/>
  <c r="AH91" i="2"/>
  <c r="AG91" i="2"/>
  <c r="AF91" i="2"/>
  <c r="AD91" i="5" s="1"/>
  <c r="AC91" i="2"/>
  <c r="AA91" i="5" s="1"/>
  <c r="AB91" i="2"/>
  <c r="Z91" i="5" s="1"/>
  <c r="AA91" i="2"/>
  <c r="Y91" i="5" s="1"/>
  <c r="Z91" i="2"/>
  <c r="X91" i="5" s="1"/>
  <c r="Y91" i="2"/>
  <c r="W91" i="5" s="1"/>
  <c r="X91" i="2"/>
  <c r="V91" i="5" s="1"/>
  <c r="W91" i="2"/>
  <c r="U91" i="5" s="1"/>
  <c r="V91" i="2"/>
  <c r="T91" i="5" s="1"/>
  <c r="U91" i="2"/>
  <c r="S91" i="5" s="1"/>
  <c r="T91" i="2"/>
  <c r="R91" i="5" s="1"/>
  <c r="S91" i="2"/>
  <c r="Q91" i="5" s="1"/>
  <c r="O91" i="2"/>
  <c r="M91" i="5" s="1"/>
  <c r="N91" i="2"/>
  <c r="L91" i="5" s="1"/>
  <c r="M91" i="2"/>
  <c r="K91" i="5" s="1"/>
  <c r="L91" i="2"/>
  <c r="J91" i="5" s="1"/>
  <c r="I91" i="2"/>
  <c r="I91" i="5" s="1"/>
  <c r="H91" i="2"/>
  <c r="H91" i="5" s="1"/>
  <c r="G91" i="2"/>
  <c r="G91" i="5" s="1"/>
  <c r="E91" i="2"/>
  <c r="E91" i="5" s="1"/>
  <c r="D91" i="2"/>
  <c r="D91" i="5" s="1"/>
  <c r="C102" i="11" s="1"/>
  <c r="C91" i="2"/>
  <c r="C91" i="5" s="1"/>
  <c r="AL90" i="2"/>
  <c r="AF90" i="5" s="1"/>
  <c r="AK90" i="2"/>
  <c r="AE90" i="5" s="1"/>
  <c r="AJ90" i="2"/>
  <c r="AI90" i="2"/>
  <c r="AH90" i="2"/>
  <c r="AG90" i="2"/>
  <c r="AF90" i="2"/>
  <c r="AD90" i="5" s="1"/>
  <c r="AC90" i="2"/>
  <c r="AA90" i="5" s="1"/>
  <c r="AB90" i="2"/>
  <c r="Z90" i="5" s="1"/>
  <c r="AA90" i="2"/>
  <c r="Y90" i="5" s="1"/>
  <c r="Z90" i="2"/>
  <c r="X90" i="5" s="1"/>
  <c r="Y90" i="2"/>
  <c r="W90" i="5" s="1"/>
  <c r="X90" i="2"/>
  <c r="V90" i="5" s="1"/>
  <c r="W90" i="2"/>
  <c r="U90" i="5" s="1"/>
  <c r="V90" i="2"/>
  <c r="T90" i="5" s="1"/>
  <c r="U90" i="2"/>
  <c r="S90" i="5" s="1"/>
  <c r="T90" i="2"/>
  <c r="R90" i="5" s="1"/>
  <c r="S90" i="2"/>
  <c r="Q90" i="5" s="1"/>
  <c r="O90" i="2"/>
  <c r="M90" i="5" s="1"/>
  <c r="N90" i="2"/>
  <c r="L90" i="5" s="1"/>
  <c r="M90" i="2"/>
  <c r="K90" i="5" s="1"/>
  <c r="L90" i="2"/>
  <c r="J90" i="5" s="1"/>
  <c r="I90" i="2"/>
  <c r="I90" i="5" s="1"/>
  <c r="H90" i="2"/>
  <c r="H90" i="5" s="1"/>
  <c r="G90" i="2"/>
  <c r="G90" i="5" s="1"/>
  <c r="E90" i="2"/>
  <c r="E90" i="5" s="1"/>
  <c r="D90" i="2"/>
  <c r="D90" i="5" s="1"/>
  <c r="C101" i="11" s="1"/>
  <c r="C90" i="2"/>
  <c r="C90" i="5" s="1"/>
  <c r="AL89" i="2"/>
  <c r="AF89" i="5" s="1"/>
  <c r="AK89" i="2"/>
  <c r="AE89" i="5" s="1"/>
  <c r="AJ89" i="2"/>
  <c r="AI89" i="2"/>
  <c r="AH89" i="2"/>
  <c r="AG89" i="2"/>
  <c r="AF89" i="2"/>
  <c r="AD89" i="5" s="1"/>
  <c r="AC89" i="2"/>
  <c r="AA89" i="5" s="1"/>
  <c r="AB89" i="2"/>
  <c r="Z89" i="5" s="1"/>
  <c r="AA89" i="2"/>
  <c r="Y89" i="5" s="1"/>
  <c r="Z89" i="2"/>
  <c r="X89" i="5" s="1"/>
  <c r="Y89" i="2"/>
  <c r="W89" i="5" s="1"/>
  <c r="X89" i="2"/>
  <c r="V89" i="5" s="1"/>
  <c r="W89" i="2"/>
  <c r="U89" i="5" s="1"/>
  <c r="V89" i="2"/>
  <c r="T89" i="5" s="1"/>
  <c r="U89" i="2"/>
  <c r="S89" i="5" s="1"/>
  <c r="T89" i="2"/>
  <c r="R89" i="5" s="1"/>
  <c r="S89" i="2"/>
  <c r="Q89" i="5" s="1"/>
  <c r="O89" i="2"/>
  <c r="M89" i="5" s="1"/>
  <c r="N89" i="2"/>
  <c r="L89" i="5" s="1"/>
  <c r="M89" i="2"/>
  <c r="K89" i="5" s="1"/>
  <c r="L89" i="2"/>
  <c r="J89" i="5" s="1"/>
  <c r="I89" i="2"/>
  <c r="I89" i="5" s="1"/>
  <c r="H89" i="2"/>
  <c r="H89" i="5" s="1"/>
  <c r="G89" i="2"/>
  <c r="G89" i="5" s="1"/>
  <c r="E89" i="2"/>
  <c r="E89" i="5" s="1"/>
  <c r="D89" i="2"/>
  <c r="D89" i="5" s="1"/>
  <c r="C100" i="11" s="1"/>
  <c r="C89" i="2"/>
  <c r="C89" i="5" s="1"/>
  <c r="AL88" i="2"/>
  <c r="AF88" i="5" s="1"/>
  <c r="AK88" i="2"/>
  <c r="AE88" i="5" s="1"/>
  <c r="AJ88" i="2"/>
  <c r="AI88" i="2"/>
  <c r="AH88" i="2"/>
  <c r="AG88" i="2"/>
  <c r="AF88" i="2"/>
  <c r="AD88" i="5" s="1"/>
  <c r="AC88" i="2"/>
  <c r="AA88" i="5" s="1"/>
  <c r="AB88" i="2"/>
  <c r="Z88" i="5" s="1"/>
  <c r="AA88" i="2"/>
  <c r="Y88" i="5" s="1"/>
  <c r="Z88" i="2"/>
  <c r="X88" i="5" s="1"/>
  <c r="Y88" i="2"/>
  <c r="W88" i="5" s="1"/>
  <c r="X88" i="2"/>
  <c r="V88" i="5" s="1"/>
  <c r="W88" i="2"/>
  <c r="U88" i="5" s="1"/>
  <c r="V88" i="2"/>
  <c r="T88" i="5" s="1"/>
  <c r="U88" i="2"/>
  <c r="S88" i="5" s="1"/>
  <c r="T88" i="2"/>
  <c r="R88" i="5" s="1"/>
  <c r="S88" i="2"/>
  <c r="Q88" i="5" s="1"/>
  <c r="O88" i="2"/>
  <c r="M88" i="5" s="1"/>
  <c r="N88" i="2"/>
  <c r="L88" i="5" s="1"/>
  <c r="M88" i="2"/>
  <c r="K88" i="5" s="1"/>
  <c r="L88" i="2"/>
  <c r="J88" i="5" s="1"/>
  <c r="I88" i="2"/>
  <c r="I88" i="5" s="1"/>
  <c r="H88" i="2"/>
  <c r="H88" i="5" s="1"/>
  <c r="G88" i="2"/>
  <c r="G88" i="5" s="1"/>
  <c r="E88" i="2"/>
  <c r="E88" i="5" s="1"/>
  <c r="D88" i="2"/>
  <c r="D88" i="5" s="1"/>
  <c r="C99" i="11" s="1"/>
  <c r="C88" i="2"/>
  <c r="C88" i="5" s="1"/>
  <c r="AL87" i="2"/>
  <c r="AF87" i="5" s="1"/>
  <c r="AK87" i="2"/>
  <c r="AE87" i="5" s="1"/>
  <c r="AJ87" i="2"/>
  <c r="AI87" i="2"/>
  <c r="AH87" i="2"/>
  <c r="AG87" i="2"/>
  <c r="AF87" i="2"/>
  <c r="AD87" i="5" s="1"/>
  <c r="AC87" i="2"/>
  <c r="AA87" i="5" s="1"/>
  <c r="AB87" i="2"/>
  <c r="Z87" i="5" s="1"/>
  <c r="AA87" i="2"/>
  <c r="Y87" i="5" s="1"/>
  <c r="Z87" i="2"/>
  <c r="X87" i="5" s="1"/>
  <c r="Y87" i="2"/>
  <c r="W87" i="5" s="1"/>
  <c r="X87" i="2"/>
  <c r="V87" i="5" s="1"/>
  <c r="W87" i="2"/>
  <c r="U87" i="5" s="1"/>
  <c r="V87" i="2"/>
  <c r="T87" i="5" s="1"/>
  <c r="U87" i="2"/>
  <c r="S87" i="5" s="1"/>
  <c r="T87" i="2"/>
  <c r="R87" i="5" s="1"/>
  <c r="S87" i="2"/>
  <c r="Q87" i="5" s="1"/>
  <c r="O87" i="2"/>
  <c r="M87" i="5" s="1"/>
  <c r="N87" i="2"/>
  <c r="L87" i="5" s="1"/>
  <c r="M87" i="2"/>
  <c r="K87" i="5" s="1"/>
  <c r="L87" i="2"/>
  <c r="J87" i="5" s="1"/>
  <c r="I87" i="2"/>
  <c r="I87" i="5" s="1"/>
  <c r="H87" i="2"/>
  <c r="H87" i="5" s="1"/>
  <c r="G87" i="2"/>
  <c r="G87" i="5" s="1"/>
  <c r="E87" i="2"/>
  <c r="E87" i="5" s="1"/>
  <c r="D87" i="2"/>
  <c r="D87" i="5" s="1"/>
  <c r="C98" i="11" s="1"/>
  <c r="C87" i="2"/>
  <c r="C87" i="5" s="1"/>
  <c r="AL86" i="2"/>
  <c r="AF86" i="5" s="1"/>
  <c r="AK86" i="2"/>
  <c r="AE86" i="5" s="1"/>
  <c r="AJ86" i="2"/>
  <c r="AI86" i="2"/>
  <c r="AH86" i="2"/>
  <c r="AG86" i="2"/>
  <c r="AF86" i="2"/>
  <c r="AD86" i="5" s="1"/>
  <c r="AE86" i="2"/>
  <c r="AC86" i="5" s="1"/>
  <c r="AD86" i="2"/>
  <c r="AB86" i="5" s="1"/>
  <c r="AC86" i="2"/>
  <c r="AA86" i="5" s="1"/>
  <c r="AB86" i="2"/>
  <c r="Z86" i="5" s="1"/>
  <c r="AA86" i="2"/>
  <c r="Y86" i="5" s="1"/>
  <c r="Z86" i="2"/>
  <c r="X86" i="5" s="1"/>
  <c r="Y86" i="2"/>
  <c r="W86" i="5" s="1"/>
  <c r="X86" i="2"/>
  <c r="V86" i="5" s="1"/>
  <c r="W86" i="2"/>
  <c r="U86" i="5" s="1"/>
  <c r="V86" i="2"/>
  <c r="T86" i="5" s="1"/>
  <c r="U86" i="2"/>
  <c r="S86" i="5" s="1"/>
  <c r="T86" i="2"/>
  <c r="R86" i="5" s="1"/>
  <c r="S86" i="2"/>
  <c r="Q86" i="5" s="1"/>
  <c r="O86" i="2"/>
  <c r="M86" i="5" s="1"/>
  <c r="N86" i="2"/>
  <c r="L86" i="5" s="1"/>
  <c r="M86" i="2"/>
  <c r="K86" i="5" s="1"/>
  <c r="L86" i="2"/>
  <c r="J86" i="5" s="1"/>
  <c r="I86" i="2"/>
  <c r="I86" i="5" s="1"/>
  <c r="H86" i="2"/>
  <c r="H86" i="5" s="1"/>
  <c r="G86" i="2"/>
  <c r="G86" i="5" s="1"/>
  <c r="E86" i="2"/>
  <c r="E86" i="5" s="1"/>
  <c r="D86" i="2"/>
  <c r="D86" i="5" s="1"/>
  <c r="C97" i="11" s="1"/>
  <c r="C86" i="2"/>
  <c r="C86" i="5" s="1"/>
  <c r="AL85" i="2"/>
  <c r="AF85" i="5" s="1"/>
  <c r="AK85" i="2"/>
  <c r="AE85" i="5" s="1"/>
  <c r="AJ85" i="2"/>
  <c r="AI85" i="2"/>
  <c r="AH85" i="2"/>
  <c r="AG85" i="2"/>
  <c r="AF85" i="2"/>
  <c r="AD85" i="5" s="1"/>
  <c r="AC85" i="2"/>
  <c r="AA85" i="5" s="1"/>
  <c r="AB85" i="2"/>
  <c r="Z85" i="5" s="1"/>
  <c r="AA85" i="2"/>
  <c r="Y85" i="5" s="1"/>
  <c r="Z85" i="2"/>
  <c r="X85" i="5" s="1"/>
  <c r="Y85" i="2"/>
  <c r="W85" i="5" s="1"/>
  <c r="X85" i="2"/>
  <c r="V85" i="5" s="1"/>
  <c r="W85" i="2"/>
  <c r="U85" i="5" s="1"/>
  <c r="V85" i="2"/>
  <c r="T85" i="5" s="1"/>
  <c r="U85" i="2"/>
  <c r="S85" i="5" s="1"/>
  <c r="T85" i="2"/>
  <c r="R85" i="5" s="1"/>
  <c r="S85" i="2"/>
  <c r="Q85" i="5" s="1"/>
  <c r="O85" i="2"/>
  <c r="M85" i="5" s="1"/>
  <c r="N85" i="2"/>
  <c r="L85" i="5" s="1"/>
  <c r="M85" i="2"/>
  <c r="K85" i="5" s="1"/>
  <c r="L85" i="2"/>
  <c r="J85" i="5" s="1"/>
  <c r="I85" i="2"/>
  <c r="I85" i="5" s="1"/>
  <c r="H85" i="2"/>
  <c r="H85" i="5" s="1"/>
  <c r="G85" i="2"/>
  <c r="G85" i="5" s="1"/>
  <c r="E85" i="2"/>
  <c r="E85" i="5" s="1"/>
  <c r="D85" i="2"/>
  <c r="D85" i="5" s="1"/>
  <c r="C96" i="11" s="1"/>
  <c r="C85" i="2"/>
  <c r="C85" i="5" s="1"/>
  <c r="AL84" i="2"/>
  <c r="AF84" i="5" s="1"/>
  <c r="AK84" i="2"/>
  <c r="AE84" i="5" s="1"/>
  <c r="AJ84" i="2"/>
  <c r="AI84" i="2"/>
  <c r="AH84" i="2"/>
  <c r="AG84" i="2"/>
  <c r="AF84" i="2"/>
  <c r="AD84" i="5" s="1"/>
  <c r="AC84" i="2"/>
  <c r="AA84" i="5" s="1"/>
  <c r="AB84" i="2"/>
  <c r="Z84" i="5" s="1"/>
  <c r="AA84" i="2"/>
  <c r="Y84" i="5" s="1"/>
  <c r="Z84" i="2"/>
  <c r="X84" i="5" s="1"/>
  <c r="Y84" i="2"/>
  <c r="W84" i="5" s="1"/>
  <c r="X84" i="2"/>
  <c r="V84" i="5" s="1"/>
  <c r="W84" i="2"/>
  <c r="U84" i="5" s="1"/>
  <c r="V84" i="2"/>
  <c r="T84" i="5" s="1"/>
  <c r="U84" i="2"/>
  <c r="S84" i="5" s="1"/>
  <c r="T84" i="2"/>
  <c r="R84" i="5" s="1"/>
  <c r="S84" i="2"/>
  <c r="Q84" i="5" s="1"/>
  <c r="O84" i="2"/>
  <c r="M84" i="5" s="1"/>
  <c r="N84" i="2"/>
  <c r="L84" i="5" s="1"/>
  <c r="M84" i="2"/>
  <c r="K84" i="5" s="1"/>
  <c r="L84" i="2"/>
  <c r="J84" i="5" s="1"/>
  <c r="I84" i="2"/>
  <c r="I84" i="5" s="1"/>
  <c r="H84" i="2"/>
  <c r="H84" i="5" s="1"/>
  <c r="G84" i="2"/>
  <c r="G84" i="5" s="1"/>
  <c r="E84" i="2"/>
  <c r="E84" i="5" s="1"/>
  <c r="D84" i="2"/>
  <c r="D84" i="5" s="1"/>
  <c r="C95" i="11" s="1"/>
  <c r="C84" i="2"/>
  <c r="C84" i="5" s="1"/>
  <c r="AL83" i="2"/>
  <c r="AF83" i="5" s="1"/>
  <c r="AK83" i="2"/>
  <c r="AE83" i="5" s="1"/>
  <c r="AJ83" i="2"/>
  <c r="AI83" i="2"/>
  <c r="AH83" i="2"/>
  <c r="AG83" i="2"/>
  <c r="AF83" i="2"/>
  <c r="AD83" i="5" s="1"/>
  <c r="AC83" i="2"/>
  <c r="AA83" i="5" s="1"/>
  <c r="AB83" i="2"/>
  <c r="Z83" i="5" s="1"/>
  <c r="AA83" i="2"/>
  <c r="Y83" i="5" s="1"/>
  <c r="Z83" i="2"/>
  <c r="X83" i="5" s="1"/>
  <c r="Y83" i="2"/>
  <c r="W83" i="5" s="1"/>
  <c r="X83" i="2"/>
  <c r="V83" i="5" s="1"/>
  <c r="W83" i="2"/>
  <c r="U83" i="5" s="1"/>
  <c r="V83" i="2"/>
  <c r="T83" i="5" s="1"/>
  <c r="U83" i="2"/>
  <c r="S83" i="5" s="1"/>
  <c r="T83" i="2"/>
  <c r="R83" i="5" s="1"/>
  <c r="S83" i="2"/>
  <c r="Q83" i="5" s="1"/>
  <c r="O83" i="2"/>
  <c r="M83" i="5" s="1"/>
  <c r="N83" i="2"/>
  <c r="L83" i="5" s="1"/>
  <c r="M83" i="2"/>
  <c r="K83" i="5" s="1"/>
  <c r="L83" i="2"/>
  <c r="J83" i="5" s="1"/>
  <c r="I83" i="2"/>
  <c r="I83" i="5" s="1"/>
  <c r="H83" i="2"/>
  <c r="H83" i="5" s="1"/>
  <c r="G83" i="2"/>
  <c r="G83" i="5" s="1"/>
  <c r="E83" i="2"/>
  <c r="E83" i="5" s="1"/>
  <c r="D83" i="2"/>
  <c r="D83" i="5" s="1"/>
  <c r="C90" i="11" s="1"/>
  <c r="C83" i="2"/>
  <c r="C83" i="5" s="1"/>
  <c r="AL82" i="2"/>
  <c r="AF82" i="5" s="1"/>
  <c r="AK82" i="2"/>
  <c r="AE82" i="5" s="1"/>
  <c r="AJ82" i="2"/>
  <c r="AI82" i="2"/>
  <c r="AH82" i="2"/>
  <c r="AG82" i="2"/>
  <c r="AF82" i="2"/>
  <c r="AD82" i="5" s="1"/>
  <c r="AC82" i="2"/>
  <c r="AA82" i="5" s="1"/>
  <c r="AB82" i="2"/>
  <c r="Z82" i="5" s="1"/>
  <c r="AA82" i="2"/>
  <c r="Y82" i="5" s="1"/>
  <c r="Z82" i="2"/>
  <c r="X82" i="5" s="1"/>
  <c r="Y82" i="2"/>
  <c r="W82" i="5" s="1"/>
  <c r="X82" i="2"/>
  <c r="V82" i="5" s="1"/>
  <c r="W82" i="2"/>
  <c r="U82" i="5" s="1"/>
  <c r="V82" i="2"/>
  <c r="T82" i="5" s="1"/>
  <c r="U82" i="2"/>
  <c r="S82" i="5" s="1"/>
  <c r="T82" i="2"/>
  <c r="R82" i="5" s="1"/>
  <c r="S82" i="2"/>
  <c r="Q82" i="5" s="1"/>
  <c r="O82" i="2"/>
  <c r="M82" i="5" s="1"/>
  <c r="N82" i="2"/>
  <c r="L82" i="5" s="1"/>
  <c r="M82" i="2"/>
  <c r="K82" i="5" s="1"/>
  <c r="L82" i="2"/>
  <c r="J82" i="5" s="1"/>
  <c r="I82" i="2"/>
  <c r="I82" i="5" s="1"/>
  <c r="H82" i="2"/>
  <c r="H82" i="5" s="1"/>
  <c r="G82" i="2"/>
  <c r="G82" i="5" s="1"/>
  <c r="E82" i="2"/>
  <c r="E82" i="5" s="1"/>
  <c r="D82" i="2"/>
  <c r="D82" i="5" s="1"/>
  <c r="C89" i="11" s="1"/>
  <c r="C82" i="2"/>
  <c r="C82" i="5" s="1"/>
  <c r="AL81" i="2"/>
  <c r="AF81" i="5" s="1"/>
  <c r="AK81" i="2"/>
  <c r="AE81" i="5" s="1"/>
  <c r="AJ81" i="2"/>
  <c r="AI81" i="2"/>
  <c r="AH81" i="2"/>
  <c r="AG81" i="2"/>
  <c r="AF81" i="2"/>
  <c r="AD81" i="5" s="1"/>
  <c r="AC81" i="2"/>
  <c r="AA81" i="5" s="1"/>
  <c r="AB81" i="2"/>
  <c r="Z81" i="5" s="1"/>
  <c r="AA81" i="2"/>
  <c r="Y81" i="5" s="1"/>
  <c r="Z81" i="2"/>
  <c r="X81" i="5" s="1"/>
  <c r="Y81" i="2"/>
  <c r="W81" i="5" s="1"/>
  <c r="X81" i="2"/>
  <c r="V81" i="5" s="1"/>
  <c r="W81" i="2"/>
  <c r="U81" i="5" s="1"/>
  <c r="V81" i="2"/>
  <c r="T81" i="5" s="1"/>
  <c r="U81" i="2"/>
  <c r="S81" i="5" s="1"/>
  <c r="T81" i="2"/>
  <c r="R81" i="5" s="1"/>
  <c r="S81" i="2"/>
  <c r="Q81" i="5" s="1"/>
  <c r="O81" i="2"/>
  <c r="M81" i="5" s="1"/>
  <c r="N81" i="2"/>
  <c r="L81" i="5" s="1"/>
  <c r="M81" i="2"/>
  <c r="K81" i="5" s="1"/>
  <c r="L81" i="2"/>
  <c r="J81" i="5" s="1"/>
  <c r="I81" i="2"/>
  <c r="I81" i="5" s="1"/>
  <c r="H81" i="2"/>
  <c r="H81" i="5" s="1"/>
  <c r="G81" i="2"/>
  <c r="G81" i="5" s="1"/>
  <c r="E81" i="2"/>
  <c r="E81" i="5" s="1"/>
  <c r="D81" i="2"/>
  <c r="D81" i="5" s="1"/>
  <c r="C88" i="11" s="1"/>
  <c r="C81" i="2"/>
  <c r="C81" i="5" s="1"/>
  <c r="AL80" i="2"/>
  <c r="AF80" i="5" s="1"/>
  <c r="AK80" i="2"/>
  <c r="AE80" i="5" s="1"/>
  <c r="AJ80" i="2"/>
  <c r="AI80" i="2"/>
  <c r="AH80" i="2"/>
  <c r="AG80" i="2"/>
  <c r="AF80" i="2"/>
  <c r="AD80" i="5" s="1"/>
  <c r="AC80" i="2"/>
  <c r="AA80" i="5" s="1"/>
  <c r="AB80" i="2"/>
  <c r="Z80" i="5" s="1"/>
  <c r="AA80" i="2"/>
  <c r="Y80" i="5" s="1"/>
  <c r="Z80" i="2"/>
  <c r="X80" i="5" s="1"/>
  <c r="Y80" i="2"/>
  <c r="W80" i="5" s="1"/>
  <c r="X80" i="2"/>
  <c r="V80" i="5" s="1"/>
  <c r="W80" i="2"/>
  <c r="U80" i="5" s="1"/>
  <c r="V80" i="2"/>
  <c r="T80" i="5" s="1"/>
  <c r="U80" i="2"/>
  <c r="S80" i="5" s="1"/>
  <c r="T80" i="2"/>
  <c r="R80" i="5" s="1"/>
  <c r="S80" i="2"/>
  <c r="Q80" i="5" s="1"/>
  <c r="O80" i="2"/>
  <c r="M80" i="5" s="1"/>
  <c r="N80" i="2"/>
  <c r="L80" i="5" s="1"/>
  <c r="M80" i="2"/>
  <c r="K80" i="5" s="1"/>
  <c r="L80" i="2"/>
  <c r="J80" i="5" s="1"/>
  <c r="I80" i="2"/>
  <c r="I80" i="5" s="1"/>
  <c r="H80" i="2"/>
  <c r="H80" i="5" s="1"/>
  <c r="G80" i="2"/>
  <c r="G80" i="5" s="1"/>
  <c r="E80" i="2"/>
  <c r="E80" i="5" s="1"/>
  <c r="D80" i="2"/>
  <c r="D80" i="5" s="1"/>
  <c r="C87" i="11" s="1"/>
  <c r="C80" i="2"/>
  <c r="C80" i="5" s="1"/>
  <c r="AL79" i="2"/>
  <c r="AF79" i="5" s="1"/>
  <c r="AK79" i="2"/>
  <c r="AE79" i="5" s="1"/>
  <c r="AJ79" i="2"/>
  <c r="AI79" i="2"/>
  <c r="AH79" i="2"/>
  <c r="AG79" i="2"/>
  <c r="AF79" i="2"/>
  <c r="AD79" i="5" s="1"/>
  <c r="AC79" i="2"/>
  <c r="AA79" i="5" s="1"/>
  <c r="AB79" i="2"/>
  <c r="Z79" i="5" s="1"/>
  <c r="AA79" i="2"/>
  <c r="Y79" i="5" s="1"/>
  <c r="Z79" i="2"/>
  <c r="X79" i="5" s="1"/>
  <c r="Y79" i="2"/>
  <c r="W79" i="5" s="1"/>
  <c r="X79" i="2"/>
  <c r="V79" i="5" s="1"/>
  <c r="W79" i="2"/>
  <c r="U79" i="5" s="1"/>
  <c r="V79" i="2"/>
  <c r="T79" i="5" s="1"/>
  <c r="U79" i="2"/>
  <c r="S79" i="5" s="1"/>
  <c r="T79" i="2"/>
  <c r="R79" i="5" s="1"/>
  <c r="S79" i="2"/>
  <c r="Q79" i="5" s="1"/>
  <c r="O79" i="2"/>
  <c r="M79" i="5" s="1"/>
  <c r="N79" i="2"/>
  <c r="L79" i="5" s="1"/>
  <c r="M79" i="2"/>
  <c r="K79" i="5" s="1"/>
  <c r="L79" i="2"/>
  <c r="J79" i="5" s="1"/>
  <c r="I79" i="2"/>
  <c r="I79" i="5" s="1"/>
  <c r="H79" i="2"/>
  <c r="H79" i="5" s="1"/>
  <c r="G79" i="2"/>
  <c r="G79" i="5" s="1"/>
  <c r="E79" i="2"/>
  <c r="E79" i="5" s="1"/>
  <c r="D79" i="2"/>
  <c r="D79" i="5" s="1"/>
  <c r="C86" i="11" s="1"/>
  <c r="C79" i="2"/>
  <c r="C79" i="5" s="1"/>
  <c r="AL78" i="2"/>
  <c r="AF78" i="5" s="1"/>
  <c r="AK78" i="2"/>
  <c r="AE78" i="5" s="1"/>
  <c r="AJ78" i="2"/>
  <c r="AI78" i="2"/>
  <c r="AH78" i="2"/>
  <c r="AG78" i="2"/>
  <c r="AF78" i="2"/>
  <c r="AD78" i="5" s="1"/>
  <c r="AC78" i="2"/>
  <c r="AA78" i="5" s="1"/>
  <c r="AB78" i="2"/>
  <c r="Z78" i="5" s="1"/>
  <c r="AA78" i="2"/>
  <c r="Y78" i="5" s="1"/>
  <c r="Z78" i="2"/>
  <c r="X78" i="5" s="1"/>
  <c r="Y78" i="2"/>
  <c r="W78" i="5" s="1"/>
  <c r="X78" i="2"/>
  <c r="V78" i="5" s="1"/>
  <c r="W78" i="2"/>
  <c r="U78" i="5" s="1"/>
  <c r="V78" i="2"/>
  <c r="T78" i="5" s="1"/>
  <c r="U78" i="2"/>
  <c r="S78" i="5" s="1"/>
  <c r="T78" i="2"/>
  <c r="R78" i="5" s="1"/>
  <c r="S78" i="2"/>
  <c r="Q78" i="5" s="1"/>
  <c r="O78" i="2"/>
  <c r="M78" i="5" s="1"/>
  <c r="N78" i="2"/>
  <c r="L78" i="5" s="1"/>
  <c r="M78" i="2"/>
  <c r="K78" i="5" s="1"/>
  <c r="L78" i="2"/>
  <c r="J78" i="5" s="1"/>
  <c r="I78" i="2"/>
  <c r="I78" i="5" s="1"/>
  <c r="H78" i="2"/>
  <c r="H78" i="5" s="1"/>
  <c r="G78" i="2"/>
  <c r="G78" i="5" s="1"/>
  <c r="E78" i="2"/>
  <c r="E78" i="5" s="1"/>
  <c r="D78" i="2"/>
  <c r="D78" i="5" s="1"/>
  <c r="C85" i="11" s="1"/>
  <c r="C78" i="2"/>
  <c r="C78" i="5" s="1"/>
  <c r="AL77" i="2"/>
  <c r="AF77" i="5" s="1"/>
  <c r="AK77" i="2"/>
  <c r="AE77" i="5" s="1"/>
  <c r="AJ77" i="2"/>
  <c r="AI77" i="2"/>
  <c r="AH77" i="2"/>
  <c r="AG77" i="2"/>
  <c r="AF77" i="2"/>
  <c r="AD77" i="5" s="1"/>
  <c r="AC77" i="2"/>
  <c r="AA77" i="5" s="1"/>
  <c r="AB77" i="2"/>
  <c r="Z77" i="5" s="1"/>
  <c r="AA77" i="2"/>
  <c r="Y77" i="5" s="1"/>
  <c r="Z77" i="2"/>
  <c r="X77" i="5" s="1"/>
  <c r="Y77" i="2"/>
  <c r="W77" i="5" s="1"/>
  <c r="X77" i="2"/>
  <c r="V77" i="5" s="1"/>
  <c r="W77" i="2"/>
  <c r="U77" i="5" s="1"/>
  <c r="V77" i="2"/>
  <c r="T77" i="5" s="1"/>
  <c r="U77" i="2"/>
  <c r="S77" i="5" s="1"/>
  <c r="T77" i="2"/>
  <c r="R77" i="5" s="1"/>
  <c r="S77" i="2"/>
  <c r="Q77" i="5" s="1"/>
  <c r="O77" i="2"/>
  <c r="M77" i="5" s="1"/>
  <c r="N77" i="2"/>
  <c r="L77" i="5" s="1"/>
  <c r="M77" i="2"/>
  <c r="K77" i="5" s="1"/>
  <c r="L77" i="2"/>
  <c r="J77" i="5" s="1"/>
  <c r="I77" i="2"/>
  <c r="I77" i="5" s="1"/>
  <c r="H77" i="2"/>
  <c r="H77" i="5" s="1"/>
  <c r="G77" i="2"/>
  <c r="G77" i="5" s="1"/>
  <c r="E77" i="2"/>
  <c r="E77" i="5" s="1"/>
  <c r="D77" i="2"/>
  <c r="D77" i="5" s="1"/>
  <c r="C84" i="11" s="1"/>
  <c r="C77" i="2"/>
  <c r="C77" i="5" s="1"/>
  <c r="AL76" i="2"/>
  <c r="AF76" i="5" s="1"/>
  <c r="AK76" i="2"/>
  <c r="AE76" i="5" s="1"/>
  <c r="AJ76" i="2"/>
  <c r="AI76" i="2"/>
  <c r="AH76" i="2"/>
  <c r="AG76" i="2"/>
  <c r="AF76" i="2"/>
  <c r="AD76" i="5" s="1"/>
  <c r="AC76" i="2"/>
  <c r="AA76" i="5" s="1"/>
  <c r="AB76" i="2"/>
  <c r="Z76" i="5" s="1"/>
  <c r="AA76" i="2"/>
  <c r="Y76" i="5" s="1"/>
  <c r="Z76" i="2"/>
  <c r="X76" i="5" s="1"/>
  <c r="Y76" i="2"/>
  <c r="W76" i="5" s="1"/>
  <c r="X76" i="2"/>
  <c r="V76" i="5" s="1"/>
  <c r="W76" i="2"/>
  <c r="U76" i="5" s="1"/>
  <c r="V76" i="2"/>
  <c r="T76" i="5" s="1"/>
  <c r="U76" i="2"/>
  <c r="S76" i="5" s="1"/>
  <c r="T76" i="2"/>
  <c r="R76" i="5" s="1"/>
  <c r="S76" i="2"/>
  <c r="Q76" i="5" s="1"/>
  <c r="O76" i="2"/>
  <c r="M76" i="5" s="1"/>
  <c r="N76" i="2"/>
  <c r="L76" i="5" s="1"/>
  <c r="M76" i="2"/>
  <c r="K76" i="5" s="1"/>
  <c r="L76" i="2"/>
  <c r="J76" i="5" s="1"/>
  <c r="I76" i="2"/>
  <c r="I76" i="5" s="1"/>
  <c r="H76" i="2"/>
  <c r="H76" i="5" s="1"/>
  <c r="G76" i="2"/>
  <c r="G76" i="5" s="1"/>
  <c r="E76" i="2"/>
  <c r="E76" i="5" s="1"/>
  <c r="D76" i="2"/>
  <c r="D76" i="5" s="1"/>
  <c r="C83" i="11" s="1"/>
  <c r="C76" i="2"/>
  <c r="C76" i="5" s="1"/>
  <c r="AL75" i="2"/>
  <c r="AF75" i="5" s="1"/>
  <c r="AK75" i="2"/>
  <c r="AE75" i="5" s="1"/>
  <c r="AJ75" i="2"/>
  <c r="AI75" i="2"/>
  <c r="AH75" i="2"/>
  <c r="AG75" i="2"/>
  <c r="AF75" i="2"/>
  <c r="AD75" i="5" s="1"/>
  <c r="AC75" i="2"/>
  <c r="AA75" i="5" s="1"/>
  <c r="AB75" i="2"/>
  <c r="Z75" i="5" s="1"/>
  <c r="AA75" i="2"/>
  <c r="Y75" i="5" s="1"/>
  <c r="Z75" i="2"/>
  <c r="X75" i="5" s="1"/>
  <c r="Y75" i="2"/>
  <c r="W75" i="5" s="1"/>
  <c r="X75" i="2"/>
  <c r="V75" i="5" s="1"/>
  <c r="W75" i="2"/>
  <c r="U75" i="5" s="1"/>
  <c r="V75" i="2"/>
  <c r="T75" i="5" s="1"/>
  <c r="U75" i="2"/>
  <c r="S75" i="5" s="1"/>
  <c r="T75" i="2"/>
  <c r="R75" i="5" s="1"/>
  <c r="S75" i="2"/>
  <c r="Q75" i="5" s="1"/>
  <c r="O75" i="2"/>
  <c r="M75" i="5" s="1"/>
  <c r="N75" i="2"/>
  <c r="L75" i="5" s="1"/>
  <c r="M75" i="2"/>
  <c r="K75" i="5" s="1"/>
  <c r="L75" i="2"/>
  <c r="J75" i="5" s="1"/>
  <c r="I75" i="2"/>
  <c r="I75" i="5" s="1"/>
  <c r="H75" i="2"/>
  <c r="H75" i="5" s="1"/>
  <c r="G75" i="2"/>
  <c r="G75" i="5" s="1"/>
  <c r="E75" i="2"/>
  <c r="E75" i="5" s="1"/>
  <c r="D75" i="2"/>
  <c r="D75" i="5" s="1"/>
  <c r="C82" i="11" s="1"/>
  <c r="C75" i="2"/>
  <c r="C75" i="5" s="1"/>
  <c r="AL74" i="2"/>
  <c r="AF74" i="5" s="1"/>
  <c r="AK74" i="2"/>
  <c r="AE74" i="5" s="1"/>
  <c r="AJ74" i="2"/>
  <c r="AI74" i="2"/>
  <c r="AH74" i="2"/>
  <c r="AG74" i="2"/>
  <c r="AF74" i="2"/>
  <c r="AD74" i="5" s="1"/>
  <c r="AC74" i="2"/>
  <c r="AA74" i="5" s="1"/>
  <c r="AB74" i="2"/>
  <c r="Z74" i="5" s="1"/>
  <c r="AA74" i="2"/>
  <c r="Y74" i="5" s="1"/>
  <c r="Z74" i="2"/>
  <c r="X74" i="5" s="1"/>
  <c r="Y74" i="2"/>
  <c r="W74" i="5" s="1"/>
  <c r="X74" i="2"/>
  <c r="V74" i="5" s="1"/>
  <c r="W74" i="2"/>
  <c r="U74" i="5" s="1"/>
  <c r="V74" i="2"/>
  <c r="T74" i="5" s="1"/>
  <c r="U74" i="2"/>
  <c r="S74" i="5" s="1"/>
  <c r="T74" i="2"/>
  <c r="R74" i="5" s="1"/>
  <c r="S74" i="2"/>
  <c r="Q74" i="5" s="1"/>
  <c r="O74" i="2"/>
  <c r="M74" i="5" s="1"/>
  <c r="N74" i="2"/>
  <c r="L74" i="5" s="1"/>
  <c r="M74" i="2"/>
  <c r="K74" i="5" s="1"/>
  <c r="L74" i="2"/>
  <c r="J74" i="5" s="1"/>
  <c r="I74" i="2"/>
  <c r="I74" i="5" s="1"/>
  <c r="H74" i="2"/>
  <c r="H74" i="5" s="1"/>
  <c r="G74" i="2"/>
  <c r="G74" i="5" s="1"/>
  <c r="E74" i="2"/>
  <c r="E74" i="5" s="1"/>
  <c r="D74" i="2"/>
  <c r="D74" i="5" s="1"/>
  <c r="C81" i="11" s="1"/>
  <c r="C74" i="2"/>
  <c r="C74" i="5" s="1"/>
  <c r="AL73" i="2"/>
  <c r="AF73" i="5" s="1"/>
  <c r="AK73" i="2"/>
  <c r="AE73" i="5" s="1"/>
  <c r="AJ73" i="2"/>
  <c r="AI73" i="2"/>
  <c r="AH73" i="2"/>
  <c r="AG73" i="2"/>
  <c r="AF73" i="2"/>
  <c r="AD73" i="5" s="1"/>
  <c r="AC73" i="2"/>
  <c r="AA73" i="5" s="1"/>
  <c r="AB73" i="2"/>
  <c r="Z73" i="5" s="1"/>
  <c r="AA73" i="2"/>
  <c r="Y73" i="5" s="1"/>
  <c r="Z73" i="2"/>
  <c r="X73" i="5" s="1"/>
  <c r="Y73" i="2"/>
  <c r="W73" i="5" s="1"/>
  <c r="X73" i="2"/>
  <c r="V73" i="5" s="1"/>
  <c r="W73" i="2"/>
  <c r="U73" i="5" s="1"/>
  <c r="V73" i="2"/>
  <c r="T73" i="5" s="1"/>
  <c r="U73" i="2"/>
  <c r="S73" i="5" s="1"/>
  <c r="T73" i="2"/>
  <c r="R73" i="5" s="1"/>
  <c r="S73" i="2"/>
  <c r="Q73" i="5" s="1"/>
  <c r="O73" i="2"/>
  <c r="M73" i="5" s="1"/>
  <c r="N73" i="2"/>
  <c r="L73" i="5" s="1"/>
  <c r="M73" i="2"/>
  <c r="K73" i="5" s="1"/>
  <c r="L73" i="2"/>
  <c r="J73" i="5" s="1"/>
  <c r="I73" i="2"/>
  <c r="I73" i="5" s="1"/>
  <c r="H73" i="2"/>
  <c r="H73" i="5" s="1"/>
  <c r="G73" i="2"/>
  <c r="G73" i="5" s="1"/>
  <c r="E73" i="2"/>
  <c r="E73" i="5" s="1"/>
  <c r="D73" i="2"/>
  <c r="D73" i="5" s="1"/>
  <c r="C80" i="11" s="1"/>
  <c r="C73" i="2"/>
  <c r="C73" i="5" s="1"/>
  <c r="AL72" i="2"/>
  <c r="AF72" i="5" s="1"/>
  <c r="AK72" i="2"/>
  <c r="AE72" i="5" s="1"/>
  <c r="AJ72" i="2"/>
  <c r="AI72" i="2"/>
  <c r="AH72" i="2"/>
  <c r="AG72" i="2"/>
  <c r="AF72" i="2"/>
  <c r="AD72" i="5" s="1"/>
  <c r="AE72" i="2"/>
  <c r="AC72" i="5" s="1"/>
  <c r="AD72" i="2"/>
  <c r="AB72" i="5" s="1"/>
  <c r="AC72" i="2"/>
  <c r="AA72" i="5" s="1"/>
  <c r="AB72" i="2"/>
  <c r="Z72" i="5" s="1"/>
  <c r="AA72" i="2"/>
  <c r="Y72" i="5" s="1"/>
  <c r="Z72" i="2"/>
  <c r="X72" i="5" s="1"/>
  <c r="Y72" i="2"/>
  <c r="W72" i="5" s="1"/>
  <c r="X72" i="2"/>
  <c r="V72" i="5" s="1"/>
  <c r="W72" i="2"/>
  <c r="U72" i="5" s="1"/>
  <c r="V72" i="2"/>
  <c r="T72" i="5" s="1"/>
  <c r="U72" i="2"/>
  <c r="S72" i="5" s="1"/>
  <c r="T72" i="2"/>
  <c r="R72" i="5" s="1"/>
  <c r="S72" i="2"/>
  <c r="Q72" i="5" s="1"/>
  <c r="O72" i="2"/>
  <c r="M72" i="5" s="1"/>
  <c r="N72" i="2"/>
  <c r="L72" i="5" s="1"/>
  <c r="M72" i="2"/>
  <c r="K72" i="5" s="1"/>
  <c r="L72" i="2"/>
  <c r="J72" i="5" s="1"/>
  <c r="I72" i="2"/>
  <c r="I72" i="5" s="1"/>
  <c r="H72" i="2"/>
  <c r="H72" i="5" s="1"/>
  <c r="G72" i="2"/>
  <c r="G72" i="5" s="1"/>
  <c r="E72" i="2"/>
  <c r="E72" i="5" s="1"/>
  <c r="D72" i="2"/>
  <c r="D72" i="5" s="1"/>
  <c r="C79" i="11" s="1"/>
  <c r="C72" i="2"/>
  <c r="C72" i="5" s="1"/>
  <c r="AL71" i="2"/>
  <c r="AF71" i="5" s="1"/>
  <c r="AK71" i="2"/>
  <c r="AE71" i="5" s="1"/>
  <c r="AJ71" i="2"/>
  <c r="AI71" i="2"/>
  <c r="AH71" i="2"/>
  <c r="AG71" i="2"/>
  <c r="AF71" i="2"/>
  <c r="AD71" i="5" s="1"/>
  <c r="AE71" i="2"/>
  <c r="AC71" i="5" s="1"/>
  <c r="AD71" i="2"/>
  <c r="AB71" i="5" s="1"/>
  <c r="AC71" i="2"/>
  <c r="AA71" i="5" s="1"/>
  <c r="AB71" i="2"/>
  <c r="Z71" i="5" s="1"/>
  <c r="AA71" i="2"/>
  <c r="Y71" i="5" s="1"/>
  <c r="Z71" i="2"/>
  <c r="X71" i="5" s="1"/>
  <c r="Y71" i="2"/>
  <c r="W71" i="5" s="1"/>
  <c r="X71" i="2"/>
  <c r="V71" i="5" s="1"/>
  <c r="W71" i="2"/>
  <c r="U71" i="5" s="1"/>
  <c r="V71" i="2"/>
  <c r="T71" i="5" s="1"/>
  <c r="U71" i="2"/>
  <c r="S71" i="5" s="1"/>
  <c r="T71" i="2"/>
  <c r="R71" i="5" s="1"/>
  <c r="S71" i="2"/>
  <c r="Q71" i="5" s="1"/>
  <c r="O71" i="2"/>
  <c r="M71" i="5" s="1"/>
  <c r="N71" i="2"/>
  <c r="L71" i="5" s="1"/>
  <c r="M71" i="2"/>
  <c r="K71" i="5" s="1"/>
  <c r="L71" i="2"/>
  <c r="J71" i="5" s="1"/>
  <c r="I71" i="2"/>
  <c r="I71" i="5" s="1"/>
  <c r="H71" i="2"/>
  <c r="H71" i="5" s="1"/>
  <c r="G71" i="2"/>
  <c r="G71" i="5" s="1"/>
  <c r="E71" i="2"/>
  <c r="E71" i="5" s="1"/>
  <c r="D71" i="2"/>
  <c r="D71" i="5" s="1"/>
  <c r="C78" i="11" s="1"/>
  <c r="C71" i="2"/>
  <c r="C71" i="5" s="1"/>
  <c r="AL70" i="2"/>
  <c r="AF70" i="5" s="1"/>
  <c r="AK70" i="2"/>
  <c r="AE70" i="5" s="1"/>
  <c r="AJ70" i="2"/>
  <c r="AI70" i="2"/>
  <c r="AH70" i="2"/>
  <c r="AG70" i="2"/>
  <c r="AF70" i="2"/>
  <c r="AD70" i="5" s="1"/>
  <c r="AE70" i="2"/>
  <c r="AC70" i="5" s="1"/>
  <c r="AD70" i="2"/>
  <c r="AB70" i="5" s="1"/>
  <c r="AC70" i="2"/>
  <c r="AA70" i="5" s="1"/>
  <c r="AB70" i="2"/>
  <c r="Z70" i="5" s="1"/>
  <c r="AA70" i="2"/>
  <c r="Y70" i="5" s="1"/>
  <c r="Z70" i="2"/>
  <c r="X70" i="5" s="1"/>
  <c r="Y70" i="2"/>
  <c r="W70" i="5" s="1"/>
  <c r="X70" i="2"/>
  <c r="V70" i="5" s="1"/>
  <c r="W70" i="2"/>
  <c r="U70" i="5" s="1"/>
  <c r="V70" i="2"/>
  <c r="T70" i="5" s="1"/>
  <c r="U70" i="2"/>
  <c r="S70" i="5" s="1"/>
  <c r="T70" i="2"/>
  <c r="R70" i="5" s="1"/>
  <c r="S70" i="2"/>
  <c r="Q70" i="5" s="1"/>
  <c r="O70" i="2"/>
  <c r="M70" i="5" s="1"/>
  <c r="N70" i="2"/>
  <c r="L70" i="5" s="1"/>
  <c r="M70" i="2"/>
  <c r="K70" i="5" s="1"/>
  <c r="L70" i="2"/>
  <c r="J70" i="5" s="1"/>
  <c r="I70" i="2"/>
  <c r="I70" i="5" s="1"/>
  <c r="H70" i="2"/>
  <c r="H70" i="5" s="1"/>
  <c r="G70" i="2"/>
  <c r="G70" i="5" s="1"/>
  <c r="E70" i="2"/>
  <c r="E70" i="5" s="1"/>
  <c r="D70" i="2"/>
  <c r="D70" i="5" s="1"/>
  <c r="C77" i="11" s="1"/>
  <c r="C70" i="2"/>
  <c r="C70" i="5" s="1"/>
  <c r="AL69" i="2"/>
  <c r="AF69" i="5" s="1"/>
  <c r="AK69" i="2"/>
  <c r="AE69" i="5" s="1"/>
  <c r="AJ69" i="2"/>
  <c r="AI69" i="2"/>
  <c r="AH69" i="2"/>
  <c r="AG69" i="2"/>
  <c r="AF69" i="2"/>
  <c r="AD69" i="5" s="1"/>
  <c r="AC69" i="2"/>
  <c r="AA69" i="5" s="1"/>
  <c r="AB69" i="2"/>
  <c r="Z69" i="5" s="1"/>
  <c r="AA69" i="2"/>
  <c r="Y69" i="5" s="1"/>
  <c r="Z69" i="2"/>
  <c r="X69" i="5" s="1"/>
  <c r="Y69" i="2"/>
  <c r="W69" i="5" s="1"/>
  <c r="X69" i="2"/>
  <c r="V69" i="5" s="1"/>
  <c r="W69" i="2"/>
  <c r="U69" i="5" s="1"/>
  <c r="V69" i="2"/>
  <c r="T69" i="5" s="1"/>
  <c r="U69" i="2"/>
  <c r="S69" i="5" s="1"/>
  <c r="T69" i="2"/>
  <c r="R69" i="5" s="1"/>
  <c r="S69" i="2"/>
  <c r="Q69" i="5" s="1"/>
  <c r="O69" i="2"/>
  <c r="M69" i="5" s="1"/>
  <c r="N69" i="2"/>
  <c r="L69" i="5" s="1"/>
  <c r="M69" i="2"/>
  <c r="K69" i="5" s="1"/>
  <c r="L69" i="2"/>
  <c r="J69" i="5" s="1"/>
  <c r="I69" i="2"/>
  <c r="I69" i="5" s="1"/>
  <c r="H69" i="2"/>
  <c r="H69" i="5" s="1"/>
  <c r="G69" i="2"/>
  <c r="G69" i="5" s="1"/>
  <c r="E69" i="2"/>
  <c r="E69" i="5" s="1"/>
  <c r="D69" i="2"/>
  <c r="D69" i="5" s="1"/>
  <c r="C76" i="11" s="1"/>
  <c r="C69" i="2"/>
  <c r="C69" i="5" s="1"/>
  <c r="AL68" i="2"/>
  <c r="AF68" i="5" s="1"/>
  <c r="AK68" i="2"/>
  <c r="AE68" i="5" s="1"/>
  <c r="AJ68" i="2"/>
  <c r="AI68" i="2"/>
  <c r="AH68" i="2"/>
  <c r="AG68" i="2"/>
  <c r="AF68" i="2"/>
  <c r="AD68" i="5" s="1"/>
  <c r="AC68" i="2"/>
  <c r="AA68" i="5" s="1"/>
  <c r="AB68" i="2"/>
  <c r="Z68" i="5" s="1"/>
  <c r="AA68" i="2"/>
  <c r="Y68" i="5" s="1"/>
  <c r="Z68" i="2"/>
  <c r="X68" i="5" s="1"/>
  <c r="Y68" i="2"/>
  <c r="W68" i="5" s="1"/>
  <c r="X68" i="2"/>
  <c r="V68" i="5" s="1"/>
  <c r="W68" i="2"/>
  <c r="U68" i="5" s="1"/>
  <c r="V68" i="2"/>
  <c r="T68" i="5" s="1"/>
  <c r="U68" i="2"/>
  <c r="S68" i="5" s="1"/>
  <c r="T68" i="2"/>
  <c r="R68" i="5" s="1"/>
  <c r="S68" i="2"/>
  <c r="Q68" i="5" s="1"/>
  <c r="O68" i="2"/>
  <c r="M68" i="5" s="1"/>
  <c r="N68" i="2"/>
  <c r="L68" i="5" s="1"/>
  <c r="M68" i="2"/>
  <c r="K68" i="5" s="1"/>
  <c r="L68" i="2"/>
  <c r="J68" i="5" s="1"/>
  <c r="I68" i="2"/>
  <c r="I68" i="5" s="1"/>
  <c r="H68" i="2"/>
  <c r="H68" i="5" s="1"/>
  <c r="G68" i="2"/>
  <c r="G68" i="5" s="1"/>
  <c r="E68" i="2"/>
  <c r="E68" i="5" s="1"/>
  <c r="D68" i="2"/>
  <c r="D68" i="5" s="1"/>
  <c r="C75" i="11" s="1"/>
  <c r="C68" i="2"/>
  <c r="C68" i="5" s="1"/>
  <c r="AL67" i="2"/>
  <c r="AF67" i="5" s="1"/>
  <c r="AK67" i="2"/>
  <c r="AE67" i="5" s="1"/>
  <c r="AJ67" i="2"/>
  <c r="AI67" i="2"/>
  <c r="AH67" i="2"/>
  <c r="AG67" i="2"/>
  <c r="AF67" i="2"/>
  <c r="AD67" i="5" s="1"/>
  <c r="AC67" i="2"/>
  <c r="AA67" i="5" s="1"/>
  <c r="AB67" i="2"/>
  <c r="Z67" i="5" s="1"/>
  <c r="AA67" i="2"/>
  <c r="Y67" i="5" s="1"/>
  <c r="Z67" i="2"/>
  <c r="X67" i="5" s="1"/>
  <c r="Y67" i="2"/>
  <c r="W67" i="5" s="1"/>
  <c r="X67" i="2"/>
  <c r="V67" i="5" s="1"/>
  <c r="W67" i="2"/>
  <c r="U67" i="5" s="1"/>
  <c r="V67" i="2"/>
  <c r="T67" i="5" s="1"/>
  <c r="U67" i="2"/>
  <c r="S67" i="5" s="1"/>
  <c r="T67" i="2"/>
  <c r="R67" i="5" s="1"/>
  <c r="S67" i="2"/>
  <c r="Q67" i="5" s="1"/>
  <c r="O67" i="2"/>
  <c r="M67" i="5" s="1"/>
  <c r="N67" i="2"/>
  <c r="L67" i="5" s="1"/>
  <c r="M67" i="2"/>
  <c r="K67" i="5" s="1"/>
  <c r="L67" i="2"/>
  <c r="J67" i="5" s="1"/>
  <c r="I67" i="2"/>
  <c r="I67" i="5" s="1"/>
  <c r="H67" i="2"/>
  <c r="H67" i="5" s="1"/>
  <c r="G67" i="2"/>
  <c r="G67" i="5" s="1"/>
  <c r="E67" i="2"/>
  <c r="E67" i="5" s="1"/>
  <c r="D67" i="2"/>
  <c r="D67" i="5" s="1"/>
  <c r="C74" i="11" s="1"/>
  <c r="C67" i="2"/>
  <c r="C67" i="5" s="1"/>
  <c r="AL66" i="2"/>
  <c r="AF66" i="5" s="1"/>
  <c r="AK66" i="2"/>
  <c r="AE66" i="5" s="1"/>
  <c r="AJ66" i="2"/>
  <c r="AI66" i="2"/>
  <c r="AH66" i="2"/>
  <c r="AG66" i="2"/>
  <c r="AF66" i="2"/>
  <c r="AD66" i="5" s="1"/>
  <c r="AC66" i="2"/>
  <c r="AA66" i="5" s="1"/>
  <c r="AB66" i="2"/>
  <c r="Z66" i="5" s="1"/>
  <c r="AA66" i="2"/>
  <c r="Y66" i="5" s="1"/>
  <c r="Z66" i="2"/>
  <c r="X66" i="5" s="1"/>
  <c r="Y66" i="2"/>
  <c r="W66" i="5" s="1"/>
  <c r="X66" i="2"/>
  <c r="V66" i="5" s="1"/>
  <c r="W66" i="2"/>
  <c r="U66" i="5" s="1"/>
  <c r="V66" i="2"/>
  <c r="T66" i="5" s="1"/>
  <c r="U66" i="2"/>
  <c r="S66" i="5" s="1"/>
  <c r="T66" i="2"/>
  <c r="R66" i="5" s="1"/>
  <c r="S66" i="2"/>
  <c r="Q66" i="5" s="1"/>
  <c r="O66" i="2"/>
  <c r="M66" i="5" s="1"/>
  <c r="N66" i="2"/>
  <c r="L66" i="5" s="1"/>
  <c r="M66" i="2"/>
  <c r="K66" i="5" s="1"/>
  <c r="L66" i="2"/>
  <c r="J66" i="5" s="1"/>
  <c r="I66" i="2"/>
  <c r="I66" i="5" s="1"/>
  <c r="H66" i="2"/>
  <c r="H66" i="5" s="1"/>
  <c r="G66" i="2"/>
  <c r="G66" i="5" s="1"/>
  <c r="E66" i="2"/>
  <c r="E66" i="5" s="1"/>
  <c r="D66" i="2"/>
  <c r="D66" i="5" s="1"/>
  <c r="C73" i="11" s="1"/>
  <c r="C66" i="2"/>
  <c r="C66" i="5" s="1"/>
  <c r="AL65" i="2"/>
  <c r="AF65" i="5" s="1"/>
  <c r="AK65" i="2"/>
  <c r="AE65" i="5" s="1"/>
  <c r="AJ65" i="2"/>
  <c r="AI65" i="2"/>
  <c r="AH65" i="2"/>
  <c r="AG65" i="2"/>
  <c r="AF65" i="2"/>
  <c r="AD65" i="5" s="1"/>
  <c r="AC65" i="2"/>
  <c r="AA65" i="5" s="1"/>
  <c r="AB65" i="2"/>
  <c r="Z65" i="5" s="1"/>
  <c r="AA65" i="2"/>
  <c r="Y65" i="5" s="1"/>
  <c r="Z65" i="2"/>
  <c r="X65" i="5" s="1"/>
  <c r="Y65" i="2"/>
  <c r="W65" i="5" s="1"/>
  <c r="X65" i="2"/>
  <c r="V65" i="5" s="1"/>
  <c r="W65" i="2"/>
  <c r="U65" i="5" s="1"/>
  <c r="V65" i="2"/>
  <c r="T65" i="5" s="1"/>
  <c r="U65" i="2"/>
  <c r="S65" i="5" s="1"/>
  <c r="T65" i="2"/>
  <c r="R65" i="5" s="1"/>
  <c r="S65" i="2"/>
  <c r="Q65" i="5" s="1"/>
  <c r="O65" i="2"/>
  <c r="M65" i="5" s="1"/>
  <c r="N65" i="2"/>
  <c r="L65" i="5" s="1"/>
  <c r="M65" i="2"/>
  <c r="K65" i="5" s="1"/>
  <c r="L65" i="2"/>
  <c r="J65" i="5" s="1"/>
  <c r="I65" i="2"/>
  <c r="I65" i="5" s="1"/>
  <c r="H65" i="2"/>
  <c r="H65" i="5" s="1"/>
  <c r="G65" i="2"/>
  <c r="G65" i="5" s="1"/>
  <c r="E65" i="2"/>
  <c r="E65" i="5" s="1"/>
  <c r="D65" i="2"/>
  <c r="D65" i="5" s="1"/>
  <c r="C72" i="11" s="1"/>
  <c r="C65" i="2"/>
  <c r="C65" i="5" s="1"/>
  <c r="AL64" i="2"/>
  <c r="AF64" i="5" s="1"/>
  <c r="AK64" i="2"/>
  <c r="AE64" i="5" s="1"/>
  <c r="AJ64" i="2"/>
  <c r="AI64" i="2"/>
  <c r="AH64" i="2"/>
  <c r="AG64" i="2"/>
  <c r="AF64" i="2"/>
  <c r="AD64" i="5" s="1"/>
  <c r="AC64" i="2"/>
  <c r="AA64" i="5" s="1"/>
  <c r="AB64" i="2"/>
  <c r="Z64" i="5" s="1"/>
  <c r="AA64" i="2"/>
  <c r="Y64" i="5" s="1"/>
  <c r="Z64" i="2"/>
  <c r="X64" i="5" s="1"/>
  <c r="Y64" i="2"/>
  <c r="W64" i="5" s="1"/>
  <c r="X64" i="2"/>
  <c r="V64" i="5" s="1"/>
  <c r="W64" i="2"/>
  <c r="U64" i="5" s="1"/>
  <c r="V64" i="2"/>
  <c r="T64" i="5" s="1"/>
  <c r="U64" i="2"/>
  <c r="S64" i="5" s="1"/>
  <c r="T64" i="2"/>
  <c r="R64" i="5" s="1"/>
  <c r="S64" i="2"/>
  <c r="Q64" i="5" s="1"/>
  <c r="O64" i="2"/>
  <c r="M64" i="5" s="1"/>
  <c r="N64" i="2"/>
  <c r="L64" i="5" s="1"/>
  <c r="M64" i="2"/>
  <c r="K64" i="5" s="1"/>
  <c r="L64" i="2"/>
  <c r="J64" i="5" s="1"/>
  <c r="I64" i="2"/>
  <c r="I64" i="5" s="1"/>
  <c r="H64" i="2"/>
  <c r="H64" i="5" s="1"/>
  <c r="G64" i="2"/>
  <c r="G64" i="5" s="1"/>
  <c r="E64" i="2"/>
  <c r="E64" i="5" s="1"/>
  <c r="D64" i="2"/>
  <c r="D64" i="5" s="1"/>
  <c r="C71" i="11" s="1"/>
  <c r="C64" i="2"/>
  <c r="C64" i="5" s="1"/>
  <c r="AL63" i="2"/>
  <c r="AF63" i="5" s="1"/>
  <c r="AK63" i="2"/>
  <c r="AE63" i="5" s="1"/>
  <c r="AJ63" i="2"/>
  <c r="AI63" i="2"/>
  <c r="AH63" i="2"/>
  <c r="AG63" i="2"/>
  <c r="AF63" i="2"/>
  <c r="AD63" i="5" s="1"/>
  <c r="AC63" i="2"/>
  <c r="AA63" i="5" s="1"/>
  <c r="AB63" i="2"/>
  <c r="Z63" i="5" s="1"/>
  <c r="AA63" i="2"/>
  <c r="Y63" i="5" s="1"/>
  <c r="Z63" i="2"/>
  <c r="X63" i="5" s="1"/>
  <c r="Y63" i="2"/>
  <c r="W63" i="5" s="1"/>
  <c r="X63" i="2"/>
  <c r="V63" i="5" s="1"/>
  <c r="W63" i="2"/>
  <c r="U63" i="5" s="1"/>
  <c r="V63" i="2"/>
  <c r="T63" i="5" s="1"/>
  <c r="U63" i="2"/>
  <c r="S63" i="5" s="1"/>
  <c r="T63" i="2"/>
  <c r="R63" i="5" s="1"/>
  <c r="S63" i="2"/>
  <c r="Q63" i="5" s="1"/>
  <c r="O63" i="2"/>
  <c r="M63" i="5" s="1"/>
  <c r="N63" i="2"/>
  <c r="L63" i="5" s="1"/>
  <c r="M63" i="2"/>
  <c r="K63" i="5" s="1"/>
  <c r="L63" i="2"/>
  <c r="J63" i="5" s="1"/>
  <c r="I63" i="2"/>
  <c r="I63" i="5" s="1"/>
  <c r="H63" i="2"/>
  <c r="H63" i="5" s="1"/>
  <c r="G63" i="2"/>
  <c r="G63" i="5" s="1"/>
  <c r="E63" i="2"/>
  <c r="E63" i="5" s="1"/>
  <c r="D63" i="2"/>
  <c r="D63" i="5" s="1"/>
  <c r="C70" i="11" s="1"/>
  <c r="C63" i="2"/>
  <c r="C63" i="5" s="1"/>
  <c r="AL62" i="2"/>
  <c r="AF62" i="5" s="1"/>
  <c r="AK62" i="2"/>
  <c r="AE62" i="5" s="1"/>
  <c r="AJ62" i="2"/>
  <c r="AI62" i="2"/>
  <c r="AH62" i="2"/>
  <c r="AG62" i="2"/>
  <c r="AF62" i="2"/>
  <c r="AD62" i="5" s="1"/>
  <c r="AC62" i="2"/>
  <c r="AA62" i="5" s="1"/>
  <c r="AB62" i="2"/>
  <c r="Z62" i="5" s="1"/>
  <c r="AA62" i="2"/>
  <c r="Y62" i="5" s="1"/>
  <c r="Z62" i="2"/>
  <c r="X62" i="5" s="1"/>
  <c r="Y62" i="2"/>
  <c r="W62" i="5" s="1"/>
  <c r="X62" i="2"/>
  <c r="V62" i="5" s="1"/>
  <c r="W62" i="2"/>
  <c r="U62" i="5" s="1"/>
  <c r="V62" i="2"/>
  <c r="T62" i="5" s="1"/>
  <c r="U62" i="2"/>
  <c r="S62" i="5" s="1"/>
  <c r="T62" i="2"/>
  <c r="R62" i="5" s="1"/>
  <c r="S62" i="2"/>
  <c r="Q62" i="5" s="1"/>
  <c r="O62" i="2"/>
  <c r="M62" i="5" s="1"/>
  <c r="N62" i="2"/>
  <c r="L62" i="5" s="1"/>
  <c r="M62" i="2"/>
  <c r="K62" i="5" s="1"/>
  <c r="L62" i="2"/>
  <c r="J62" i="5" s="1"/>
  <c r="I62" i="2"/>
  <c r="I62" i="5" s="1"/>
  <c r="H62" i="2"/>
  <c r="H62" i="5" s="1"/>
  <c r="G62" i="2"/>
  <c r="G62" i="5" s="1"/>
  <c r="E62" i="2"/>
  <c r="E62" i="5" s="1"/>
  <c r="D62" i="2"/>
  <c r="D62" i="5" s="1"/>
  <c r="C69" i="11" s="1"/>
  <c r="C62" i="2"/>
  <c r="C62" i="5" s="1"/>
  <c r="AL61" i="2"/>
  <c r="AF61" i="5" s="1"/>
  <c r="AK61" i="2"/>
  <c r="AE61" i="5" s="1"/>
  <c r="AJ61" i="2"/>
  <c r="AI61" i="2"/>
  <c r="AH61" i="2"/>
  <c r="AG61" i="2"/>
  <c r="AF61" i="2"/>
  <c r="AD61" i="5" s="1"/>
  <c r="AC61" i="2"/>
  <c r="AA61" i="5" s="1"/>
  <c r="AB61" i="2"/>
  <c r="Z61" i="5" s="1"/>
  <c r="AA61" i="2"/>
  <c r="Y61" i="5" s="1"/>
  <c r="Z61" i="2"/>
  <c r="X61" i="5" s="1"/>
  <c r="Y61" i="2"/>
  <c r="W61" i="5" s="1"/>
  <c r="X61" i="2"/>
  <c r="V61" i="5" s="1"/>
  <c r="W61" i="2"/>
  <c r="U61" i="5" s="1"/>
  <c r="V61" i="2"/>
  <c r="T61" i="5" s="1"/>
  <c r="U61" i="2"/>
  <c r="S61" i="5" s="1"/>
  <c r="T61" i="2"/>
  <c r="R61" i="5" s="1"/>
  <c r="S61" i="2"/>
  <c r="Q61" i="5" s="1"/>
  <c r="O61" i="2"/>
  <c r="M61" i="5" s="1"/>
  <c r="N61" i="2"/>
  <c r="L61" i="5" s="1"/>
  <c r="M61" i="2"/>
  <c r="K61" i="5" s="1"/>
  <c r="L61" i="2"/>
  <c r="J61" i="5" s="1"/>
  <c r="I61" i="2"/>
  <c r="I61" i="5" s="1"/>
  <c r="H61" i="2"/>
  <c r="H61" i="5" s="1"/>
  <c r="G61" i="2"/>
  <c r="G61" i="5" s="1"/>
  <c r="E61" i="2"/>
  <c r="E61" i="5" s="1"/>
  <c r="D61" i="2"/>
  <c r="D61" i="5" s="1"/>
  <c r="C64" i="11" s="1"/>
  <c r="C61" i="2"/>
  <c r="C61" i="5" s="1"/>
  <c r="AL60" i="2"/>
  <c r="AF60" i="5" s="1"/>
  <c r="AK60" i="2"/>
  <c r="AE60" i="5" s="1"/>
  <c r="AJ60" i="2"/>
  <c r="AI60" i="2"/>
  <c r="AH60" i="2"/>
  <c r="AG60" i="2"/>
  <c r="AF60" i="2"/>
  <c r="AD60" i="5" s="1"/>
  <c r="AC60" i="2"/>
  <c r="AA60" i="5" s="1"/>
  <c r="AB60" i="2"/>
  <c r="Z60" i="5" s="1"/>
  <c r="AA60" i="2"/>
  <c r="Y60" i="5" s="1"/>
  <c r="Z60" i="2"/>
  <c r="X60" i="5" s="1"/>
  <c r="Y60" i="2"/>
  <c r="W60" i="5" s="1"/>
  <c r="X60" i="2"/>
  <c r="V60" i="5" s="1"/>
  <c r="W60" i="2"/>
  <c r="U60" i="5" s="1"/>
  <c r="V60" i="2"/>
  <c r="T60" i="5" s="1"/>
  <c r="U60" i="2"/>
  <c r="S60" i="5" s="1"/>
  <c r="T60" i="2"/>
  <c r="R60" i="5" s="1"/>
  <c r="S60" i="2"/>
  <c r="Q60" i="5" s="1"/>
  <c r="O60" i="2"/>
  <c r="M60" i="5" s="1"/>
  <c r="N60" i="2"/>
  <c r="L60" i="5" s="1"/>
  <c r="M60" i="2"/>
  <c r="K60" i="5" s="1"/>
  <c r="L60" i="2"/>
  <c r="J60" i="5" s="1"/>
  <c r="I60" i="2"/>
  <c r="I60" i="5" s="1"/>
  <c r="H60" i="2"/>
  <c r="H60" i="5" s="1"/>
  <c r="G60" i="2"/>
  <c r="G60" i="5" s="1"/>
  <c r="E60" i="2"/>
  <c r="E60" i="5" s="1"/>
  <c r="D60" i="2"/>
  <c r="D60" i="5" s="1"/>
  <c r="C63" i="11" s="1"/>
  <c r="C60" i="2"/>
  <c r="C60" i="5" s="1"/>
  <c r="AL59" i="2"/>
  <c r="AF59" i="5" s="1"/>
  <c r="AK59" i="2"/>
  <c r="AE59" i="5" s="1"/>
  <c r="AJ59" i="2"/>
  <c r="AI59" i="2"/>
  <c r="AH59" i="2"/>
  <c r="AG59" i="2"/>
  <c r="AF59" i="2"/>
  <c r="AD59" i="5" s="1"/>
  <c r="AE59" i="2"/>
  <c r="AC59" i="5" s="1"/>
  <c r="AD59" i="2"/>
  <c r="AB59" i="5" s="1"/>
  <c r="AC59" i="2"/>
  <c r="AA59" i="5" s="1"/>
  <c r="AB59" i="2"/>
  <c r="Z59" i="5" s="1"/>
  <c r="AA59" i="2"/>
  <c r="Y59" i="5" s="1"/>
  <c r="Z59" i="2"/>
  <c r="X59" i="5" s="1"/>
  <c r="Y59" i="2"/>
  <c r="W59" i="5" s="1"/>
  <c r="X59" i="2"/>
  <c r="V59" i="5" s="1"/>
  <c r="W59" i="2"/>
  <c r="U59" i="5" s="1"/>
  <c r="V59" i="2"/>
  <c r="T59" i="5" s="1"/>
  <c r="U59" i="2"/>
  <c r="S59" i="5" s="1"/>
  <c r="T59" i="2"/>
  <c r="R59" i="5" s="1"/>
  <c r="S59" i="2"/>
  <c r="Q59" i="5" s="1"/>
  <c r="O59" i="2"/>
  <c r="M59" i="5" s="1"/>
  <c r="N59" i="2"/>
  <c r="L59" i="5" s="1"/>
  <c r="M59" i="2"/>
  <c r="K59" i="5" s="1"/>
  <c r="L59" i="2"/>
  <c r="J59" i="5" s="1"/>
  <c r="I59" i="2"/>
  <c r="I59" i="5" s="1"/>
  <c r="H59" i="2"/>
  <c r="H59" i="5" s="1"/>
  <c r="G59" i="2"/>
  <c r="G59" i="5" s="1"/>
  <c r="E59" i="2"/>
  <c r="E59" i="5" s="1"/>
  <c r="D59" i="2"/>
  <c r="D59" i="5" s="1"/>
  <c r="C62" i="11" s="1"/>
  <c r="C59" i="2"/>
  <c r="C59" i="5" s="1"/>
  <c r="AL58" i="2"/>
  <c r="AF58" i="5" s="1"/>
  <c r="AK58" i="2"/>
  <c r="AE58" i="5" s="1"/>
  <c r="AJ58" i="2"/>
  <c r="AI58" i="2"/>
  <c r="AH58" i="2"/>
  <c r="AG58" i="2"/>
  <c r="AF58" i="2"/>
  <c r="AD58" i="5" s="1"/>
  <c r="AC58" i="2"/>
  <c r="AA58" i="5" s="1"/>
  <c r="AB58" i="2"/>
  <c r="Z58" i="5" s="1"/>
  <c r="AA58" i="2"/>
  <c r="Y58" i="5" s="1"/>
  <c r="Z58" i="2"/>
  <c r="X58" i="5" s="1"/>
  <c r="Y58" i="2"/>
  <c r="W58" i="5" s="1"/>
  <c r="X58" i="2"/>
  <c r="V58" i="5" s="1"/>
  <c r="W58" i="2"/>
  <c r="U58" i="5" s="1"/>
  <c r="V58" i="2"/>
  <c r="T58" i="5" s="1"/>
  <c r="U58" i="2"/>
  <c r="S58" i="5" s="1"/>
  <c r="T58" i="2"/>
  <c r="R58" i="5" s="1"/>
  <c r="S58" i="2"/>
  <c r="Q58" i="5" s="1"/>
  <c r="O58" i="2"/>
  <c r="M58" i="5" s="1"/>
  <c r="N58" i="2"/>
  <c r="L58" i="5" s="1"/>
  <c r="M58" i="2"/>
  <c r="K58" i="5" s="1"/>
  <c r="L58" i="2"/>
  <c r="J58" i="5" s="1"/>
  <c r="I58" i="2"/>
  <c r="I58" i="5" s="1"/>
  <c r="H58" i="2"/>
  <c r="H58" i="5" s="1"/>
  <c r="G58" i="2"/>
  <c r="G58" i="5" s="1"/>
  <c r="E58" i="2"/>
  <c r="D58" i="2"/>
  <c r="D58" i="5" s="1"/>
  <c r="C61" i="11" s="1"/>
  <c r="C58" i="2"/>
  <c r="C58" i="5" s="1"/>
  <c r="AL57" i="2"/>
  <c r="AF57" i="5" s="1"/>
  <c r="AK57" i="2"/>
  <c r="AE57" i="5" s="1"/>
  <c r="AJ57" i="2"/>
  <c r="AI57" i="2"/>
  <c r="AH57" i="2"/>
  <c r="AG57" i="2"/>
  <c r="AF57" i="2"/>
  <c r="AD57" i="5" s="1"/>
  <c r="AC57" i="2"/>
  <c r="AA57" i="5" s="1"/>
  <c r="AB57" i="2"/>
  <c r="Z57" i="5" s="1"/>
  <c r="AA57" i="2"/>
  <c r="Y57" i="5" s="1"/>
  <c r="Z57" i="2"/>
  <c r="X57" i="5" s="1"/>
  <c r="Y57" i="2"/>
  <c r="W57" i="5" s="1"/>
  <c r="X57" i="2"/>
  <c r="V57" i="5" s="1"/>
  <c r="W57" i="2"/>
  <c r="U57" i="5" s="1"/>
  <c r="V57" i="2"/>
  <c r="T57" i="5" s="1"/>
  <c r="U57" i="2"/>
  <c r="S57" i="5" s="1"/>
  <c r="T57" i="2"/>
  <c r="R57" i="5" s="1"/>
  <c r="S57" i="2"/>
  <c r="Q57" i="5" s="1"/>
  <c r="O57" i="2"/>
  <c r="M57" i="5" s="1"/>
  <c r="N57" i="2"/>
  <c r="L57" i="5" s="1"/>
  <c r="M57" i="2"/>
  <c r="K57" i="5" s="1"/>
  <c r="L57" i="2"/>
  <c r="J57" i="5" s="1"/>
  <c r="I57" i="2"/>
  <c r="I57" i="5" s="1"/>
  <c r="H57" i="2"/>
  <c r="H57" i="5" s="1"/>
  <c r="G57" i="2"/>
  <c r="G57" i="5" s="1"/>
  <c r="E57" i="2"/>
  <c r="E57" i="5" s="1"/>
  <c r="D57" i="2"/>
  <c r="D57" i="5" s="1"/>
  <c r="C60" i="11" s="1"/>
  <c r="C57" i="2"/>
  <c r="C57" i="5" s="1"/>
  <c r="AL56" i="2"/>
  <c r="AF56" i="5" s="1"/>
  <c r="AK56" i="2"/>
  <c r="AE56" i="5" s="1"/>
  <c r="AJ56" i="2"/>
  <c r="AI56" i="2"/>
  <c r="AH56" i="2"/>
  <c r="AG56" i="2"/>
  <c r="AF56" i="2"/>
  <c r="AD56" i="5" s="1"/>
  <c r="AC56" i="2"/>
  <c r="AA56" i="5" s="1"/>
  <c r="AB56" i="2"/>
  <c r="Z56" i="5" s="1"/>
  <c r="AA56" i="2"/>
  <c r="Y56" i="5" s="1"/>
  <c r="Z56" i="2"/>
  <c r="X56" i="5" s="1"/>
  <c r="Y56" i="2"/>
  <c r="W56" i="5" s="1"/>
  <c r="X56" i="2"/>
  <c r="V56" i="5" s="1"/>
  <c r="W56" i="2"/>
  <c r="U56" i="5" s="1"/>
  <c r="V56" i="2"/>
  <c r="T56" i="5" s="1"/>
  <c r="U56" i="2"/>
  <c r="S56" i="5" s="1"/>
  <c r="T56" i="2"/>
  <c r="R56" i="5" s="1"/>
  <c r="S56" i="2"/>
  <c r="Q56" i="5" s="1"/>
  <c r="O56" i="2"/>
  <c r="M56" i="5" s="1"/>
  <c r="N56" i="2"/>
  <c r="L56" i="5" s="1"/>
  <c r="M56" i="2"/>
  <c r="K56" i="5" s="1"/>
  <c r="L56" i="2"/>
  <c r="J56" i="5" s="1"/>
  <c r="I56" i="2"/>
  <c r="I56" i="5" s="1"/>
  <c r="H56" i="2"/>
  <c r="H56" i="5" s="1"/>
  <c r="G56" i="2"/>
  <c r="G56" i="5" s="1"/>
  <c r="E56" i="2"/>
  <c r="E56" i="5" s="1"/>
  <c r="D56" i="2"/>
  <c r="D56" i="5" s="1"/>
  <c r="C59" i="11" s="1"/>
  <c r="C56" i="2"/>
  <c r="C56" i="5" s="1"/>
  <c r="AL55" i="2"/>
  <c r="AF55" i="5" s="1"/>
  <c r="AK55" i="2"/>
  <c r="AE55" i="5" s="1"/>
  <c r="AJ55" i="2"/>
  <c r="AI55" i="2"/>
  <c r="AH55" i="2"/>
  <c r="AG55" i="2"/>
  <c r="AF55" i="2"/>
  <c r="AD55" i="5" s="1"/>
  <c r="AC55" i="2"/>
  <c r="AA55" i="5" s="1"/>
  <c r="AB55" i="2"/>
  <c r="Z55" i="5" s="1"/>
  <c r="AA55" i="2"/>
  <c r="Y55" i="5" s="1"/>
  <c r="Z55" i="2"/>
  <c r="X55" i="5" s="1"/>
  <c r="Y55" i="2"/>
  <c r="W55" i="5" s="1"/>
  <c r="X55" i="2"/>
  <c r="V55" i="5" s="1"/>
  <c r="W55" i="2"/>
  <c r="U55" i="5" s="1"/>
  <c r="V55" i="2"/>
  <c r="T55" i="5" s="1"/>
  <c r="U55" i="2"/>
  <c r="S55" i="5" s="1"/>
  <c r="T55" i="2"/>
  <c r="R55" i="5" s="1"/>
  <c r="S55" i="2"/>
  <c r="Q55" i="5" s="1"/>
  <c r="O55" i="2"/>
  <c r="M55" i="5" s="1"/>
  <c r="N55" i="2"/>
  <c r="L55" i="5" s="1"/>
  <c r="M55" i="2"/>
  <c r="K55" i="5" s="1"/>
  <c r="L55" i="2"/>
  <c r="J55" i="5" s="1"/>
  <c r="I55" i="2"/>
  <c r="I55" i="5" s="1"/>
  <c r="H55" i="2"/>
  <c r="H55" i="5" s="1"/>
  <c r="G55" i="2"/>
  <c r="G55" i="5" s="1"/>
  <c r="E55" i="2"/>
  <c r="E55" i="5" s="1"/>
  <c r="D55" i="2"/>
  <c r="D55" i="5" s="1"/>
  <c r="C58" i="11" s="1"/>
  <c r="C55" i="2"/>
  <c r="C55" i="5" s="1"/>
  <c r="AL54" i="2"/>
  <c r="AF54" i="5" s="1"/>
  <c r="AK54" i="2"/>
  <c r="AE54" i="5" s="1"/>
  <c r="AJ54" i="2"/>
  <c r="AI54" i="2"/>
  <c r="AH54" i="2"/>
  <c r="AG54" i="2"/>
  <c r="AF54" i="2"/>
  <c r="AD54" i="5" s="1"/>
  <c r="AC54" i="2"/>
  <c r="AA54" i="5" s="1"/>
  <c r="AB54" i="2"/>
  <c r="Z54" i="5" s="1"/>
  <c r="AA54" i="2"/>
  <c r="Y54" i="5" s="1"/>
  <c r="Z54" i="2"/>
  <c r="X54" i="5" s="1"/>
  <c r="Y54" i="2"/>
  <c r="W54" i="5" s="1"/>
  <c r="X54" i="2"/>
  <c r="V54" i="5" s="1"/>
  <c r="W54" i="2"/>
  <c r="U54" i="5" s="1"/>
  <c r="V54" i="2"/>
  <c r="T54" i="5" s="1"/>
  <c r="U54" i="2"/>
  <c r="S54" i="5" s="1"/>
  <c r="T54" i="2"/>
  <c r="R54" i="5" s="1"/>
  <c r="S54" i="2"/>
  <c r="Q54" i="5" s="1"/>
  <c r="O54" i="2"/>
  <c r="M54" i="5" s="1"/>
  <c r="N54" i="2"/>
  <c r="L54" i="5" s="1"/>
  <c r="M54" i="2"/>
  <c r="K54" i="5" s="1"/>
  <c r="L54" i="2"/>
  <c r="J54" i="5" s="1"/>
  <c r="I54" i="2"/>
  <c r="I54" i="5" s="1"/>
  <c r="H54" i="2"/>
  <c r="H54" i="5" s="1"/>
  <c r="G54" i="2"/>
  <c r="G54" i="5" s="1"/>
  <c r="E54" i="2"/>
  <c r="E54" i="5" s="1"/>
  <c r="D54" i="2"/>
  <c r="D54" i="5" s="1"/>
  <c r="C57" i="11" s="1"/>
  <c r="C54" i="2"/>
  <c r="C54" i="5" s="1"/>
  <c r="AL53" i="2"/>
  <c r="AF53" i="5" s="1"/>
  <c r="AK53" i="2"/>
  <c r="AE53" i="5" s="1"/>
  <c r="AJ53" i="2"/>
  <c r="AI53" i="2"/>
  <c r="AH53" i="2"/>
  <c r="AG53" i="2"/>
  <c r="AF53" i="2"/>
  <c r="AD53" i="5" s="1"/>
  <c r="AC53" i="2"/>
  <c r="AA53" i="5" s="1"/>
  <c r="AB53" i="2"/>
  <c r="Z53" i="5" s="1"/>
  <c r="AA53" i="2"/>
  <c r="Y53" i="5" s="1"/>
  <c r="Z53" i="2"/>
  <c r="X53" i="5" s="1"/>
  <c r="Y53" i="2"/>
  <c r="W53" i="5" s="1"/>
  <c r="X53" i="2"/>
  <c r="V53" i="5" s="1"/>
  <c r="W53" i="2"/>
  <c r="U53" i="5" s="1"/>
  <c r="V53" i="2"/>
  <c r="T53" i="5" s="1"/>
  <c r="U53" i="2"/>
  <c r="S53" i="5" s="1"/>
  <c r="T53" i="2"/>
  <c r="R53" i="5" s="1"/>
  <c r="S53" i="2"/>
  <c r="Q53" i="5" s="1"/>
  <c r="O53" i="2"/>
  <c r="M53" i="5" s="1"/>
  <c r="N53" i="2"/>
  <c r="L53" i="5" s="1"/>
  <c r="M53" i="2"/>
  <c r="K53" i="5" s="1"/>
  <c r="L53" i="2"/>
  <c r="J53" i="5" s="1"/>
  <c r="I53" i="2"/>
  <c r="I53" i="5" s="1"/>
  <c r="H53" i="2"/>
  <c r="H53" i="5" s="1"/>
  <c r="G53" i="2"/>
  <c r="G53" i="5" s="1"/>
  <c r="E53" i="2"/>
  <c r="E53" i="5" s="1"/>
  <c r="D53" i="2"/>
  <c r="D53" i="5" s="1"/>
  <c r="C56" i="11" s="1"/>
  <c r="C53" i="2"/>
  <c r="C53" i="5" s="1"/>
  <c r="AL52" i="2"/>
  <c r="AF52" i="5" s="1"/>
  <c r="AK52" i="2"/>
  <c r="AE52" i="5" s="1"/>
  <c r="AJ52" i="2"/>
  <c r="AI52" i="2"/>
  <c r="AH52" i="2"/>
  <c r="AG52" i="2"/>
  <c r="AF52" i="2"/>
  <c r="AD52" i="5" s="1"/>
  <c r="AC52" i="2"/>
  <c r="AA52" i="5" s="1"/>
  <c r="AB52" i="2"/>
  <c r="Z52" i="5" s="1"/>
  <c r="AA52" i="2"/>
  <c r="Y52" i="5" s="1"/>
  <c r="Z52" i="2"/>
  <c r="X52" i="5" s="1"/>
  <c r="Y52" i="2"/>
  <c r="W52" i="5" s="1"/>
  <c r="X52" i="2"/>
  <c r="V52" i="5" s="1"/>
  <c r="W52" i="2"/>
  <c r="U52" i="5" s="1"/>
  <c r="V52" i="2"/>
  <c r="T52" i="5" s="1"/>
  <c r="U52" i="2"/>
  <c r="S52" i="5" s="1"/>
  <c r="T52" i="2"/>
  <c r="R52" i="5" s="1"/>
  <c r="S52" i="2"/>
  <c r="Q52" i="5" s="1"/>
  <c r="O52" i="2"/>
  <c r="M52" i="5" s="1"/>
  <c r="N52" i="2"/>
  <c r="L52" i="5" s="1"/>
  <c r="M52" i="2"/>
  <c r="K52" i="5" s="1"/>
  <c r="L52" i="2"/>
  <c r="J52" i="5" s="1"/>
  <c r="I52" i="2"/>
  <c r="I52" i="5" s="1"/>
  <c r="H52" i="2"/>
  <c r="H52" i="5" s="1"/>
  <c r="G52" i="2"/>
  <c r="G52" i="5" s="1"/>
  <c r="E52" i="2"/>
  <c r="E52" i="5" s="1"/>
  <c r="D52" i="2"/>
  <c r="D52" i="5" s="1"/>
  <c r="C55" i="11" s="1"/>
  <c r="C52" i="2"/>
  <c r="C52" i="5" s="1"/>
  <c r="AL51" i="2"/>
  <c r="AF51" i="5" s="1"/>
  <c r="AK51" i="2"/>
  <c r="AE51" i="5" s="1"/>
  <c r="AJ51" i="2"/>
  <c r="AI51" i="2"/>
  <c r="AH51" i="2"/>
  <c r="AG51" i="2"/>
  <c r="AF51" i="2"/>
  <c r="AD51" i="5" s="1"/>
  <c r="AC51" i="2"/>
  <c r="AA51" i="5" s="1"/>
  <c r="AB51" i="2"/>
  <c r="Z51" i="5" s="1"/>
  <c r="AA51" i="2"/>
  <c r="Y51" i="5" s="1"/>
  <c r="Z51" i="2"/>
  <c r="X51" i="5" s="1"/>
  <c r="Y51" i="2"/>
  <c r="W51" i="5" s="1"/>
  <c r="X51" i="2"/>
  <c r="V51" i="5" s="1"/>
  <c r="W51" i="2"/>
  <c r="U51" i="5" s="1"/>
  <c r="V51" i="2"/>
  <c r="T51" i="5" s="1"/>
  <c r="U51" i="2"/>
  <c r="S51" i="5" s="1"/>
  <c r="T51" i="2"/>
  <c r="R51" i="5" s="1"/>
  <c r="S51" i="2"/>
  <c r="Q51" i="5" s="1"/>
  <c r="O51" i="2"/>
  <c r="M51" i="5" s="1"/>
  <c r="N51" i="2"/>
  <c r="L51" i="5" s="1"/>
  <c r="M51" i="2"/>
  <c r="K51" i="5" s="1"/>
  <c r="L51" i="2"/>
  <c r="J51" i="5" s="1"/>
  <c r="I51" i="2"/>
  <c r="I51" i="5" s="1"/>
  <c r="H51" i="2"/>
  <c r="H51" i="5" s="1"/>
  <c r="G51" i="2"/>
  <c r="G51" i="5" s="1"/>
  <c r="E51" i="2"/>
  <c r="E51" i="5" s="1"/>
  <c r="D51" i="2"/>
  <c r="D51" i="5" s="1"/>
  <c r="C54" i="11" s="1"/>
  <c r="C51" i="2"/>
  <c r="C51" i="5" s="1"/>
  <c r="B54" i="11" s="1"/>
  <c r="AL50" i="2"/>
  <c r="AF50" i="5" s="1"/>
  <c r="AK50" i="2"/>
  <c r="AE50" i="5" s="1"/>
  <c r="AJ50" i="2"/>
  <c r="AI50" i="2"/>
  <c r="AH50" i="2"/>
  <c r="AG50" i="2"/>
  <c r="AF50" i="2"/>
  <c r="AD50" i="5" s="1"/>
  <c r="AE50" i="2"/>
  <c r="AC50" i="5" s="1"/>
  <c r="AD50" i="2"/>
  <c r="AB50" i="5" s="1"/>
  <c r="AC50" i="2"/>
  <c r="AA50" i="5" s="1"/>
  <c r="AB50" i="2"/>
  <c r="Z50" i="5" s="1"/>
  <c r="AA50" i="2"/>
  <c r="Y50" i="5" s="1"/>
  <c r="Z50" i="2"/>
  <c r="X50" i="5" s="1"/>
  <c r="Y50" i="2"/>
  <c r="W50" i="5" s="1"/>
  <c r="X50" i="2"/>
  <c r="V50" i="5" s="1"/>
  <c r="W50" i="2"/>
  <c r="U50" i="5" s="1"/>
  <c r="V50" i="2"/>
  <c r="T50" i="5" s="1"/>
  <c r="U50" i="2"/>
  <c r="S50" i="5" s="1"/>
  <c r="T50" i="2"/>
  <c r="R50" i="5" s="1"/>
  <c r="S50" i="2"/>
  <c r="Q50" i="5" s="1"/>
  <c r="O50" i="2"/>
  <c r="M50" i="5" s="1"/>
  <c r="N50" i="2"/>
  <c r="L50" i="5" s="1"/>
  <c r="M50" i="2"/>
  <c r="K50" i="5" s="1"/>
  <c r="L50" i="2"/>
  <c r="J50" i="5" s="1"/>
  <c r="I50" i="2"/>
  <c r="I50" i="5" s="1"/>
  <c r="H50" i="2"/>
  <c r="H50" i="5" s="1"/>
  <c r="G50" i="2"/>
  <c r="G50" i="5" s="1"/>
  <c r="E50" i="2"/>
  <c r="E50" i="5" s="1"/>
  <c r="D50" i="2"/>
  <c r="D50" i="5" s="1"/>
  <c r="C53" i="11" s="1"/>
  <c r="C50" i="2"/>
  <c r="C50" i="5" s="1"/>
  <c r="AL49" i="2"/>
  <c r="AF49" i="5" s="1"/>
  <c r="AK49" i="2"/>
  <c r="AE49" i="5" s="1"/>
  <c r="AJ49" i="2"/>
  <c r="AI49" i="2"/>
  <c r="AH49" i="2"/>
  <c r="AG49" i="2"/>
  <c r="AF49" i="2"/>
  <c r="AD49" i="5" s="1"/>
  <c r="AC49" i="2"/>
  <c r="AA49" i="5" s="1"/>
  <c r="AB49" i="2"/>
  <c r="Z49" i="5" s="1"/>
  <c r="AA49" i="2"/>
  <c r="Y49" i="5" s="1"/>
  <c r="Z49" i="2"/>
  <c r="X49" i="5" s="1"/>
  <c r="Y49" i="2"/>
  <c r="W49" i="5" s="1"/>
  <c r="W49" i="2"/>
  <c r="U49" i="5" s="1"/>
  <c r="V49" i="2"/>
  <c r="T49" i="5" s="1"/>
  <c r="U49" i="2"/>
  <c r="S49" i="5" s="1"/>
  <c r="T49" i="2"/>
  <c r="R49" i="5" s="1"/>
  <c r="S49" i="2"/>
  <c r="Q49" i="5" s="1"/>
  <c r="O49" i="2"/>
  <c r="M49" i="5" s="1"/>
  <c r="N49" i="2"/>
  <c r="L49" i="5" s="1"/>
  <c r="M49" i="2"/>
  <c r="K49" i="5" s="1"/>
  <c r="L49" i="2"/>
  <c r="J49" i="5" s="1"/>
  <c r="I49" i="2"/>
  <c r="I49" i="5" s="1"/>
  <c r="H49" i="2"/>
  <c r="H49" i="5" s="1"/>
  <c r="G49" i="2"/>
  <c r="G49" i="5" s="1"/>
  <c r="E49" i="2"/>
  <c r="E49" i="5" s="1"/>
  <c r="D49" i="2"/>
  <c r="D49" i="5" s="1"/>
  <c r="C52" i="11" s="1"/>
  <c r="C49" i="2"/>
  <c r="C49" i="5" s="1"/>
  <c r="AL48" i="2"/>
  <c r="AF48" i="5" s="1"/>
  <c r="AK48" i="2"/>
  <c r="AE48" i="5" s="1"/>
  <c r="AJ48" i="2"/>
  <c r="AI48" i="2"/>
  <c r="AH48" i="2"/>
  <c r="AG48" i="2"/>
  <c r="AF48" i="2"/>
  <c r="AD48" i="5" s="1"/>
  <c r="AC48" i="2"/>
  <c r="AA48" i="5" s="1"/>
  <c r="AB48" i="2"/>
  <c r="Z48" i="5" s="1"/>
  <c r="AA48" i="2"/>
  <c r="Y48" i="5" s="1"/>
  <c r="Z48" i="2"/>
  <c r="X48" i="5" s="1"/>
  <c r="Y48" i="2"/>
  <c r="W48" i="5" s="1"/>
  <c r="X48" i="2"/>
  <c r="V48" i="5" s="1"/>
  <c r="W48" i="2"/>
  <c r="U48" i="5" s="1"/>
  <c r="V48" i="2"/>
  <c r="T48" i="5" s="1"/>
  <c r="U48" i="2"/>
  <c r="S48" i="5" s="1"/>
  <c r="T48" i="2"/>
  <c r="R48" i="5" s="1"/>
  <c r="S48" i="2"/>
  <c r="Q48" i="5" s="1"/>
  <c r="O48" i="2"/>
  <c r="M48" i="5" s="1"/>
  <c r="N48" i="2"/>
  <c r="L48" i="5" s="1"/>
  <c r="M48" i="2"/>
  <c r="K48" i="5" s="1"/>
  <c r="L48" i="2"/>
  <c r="J48" i="5" s="1"/>
  <c r="I48" i="2"/>
  <c r="I48" i="5" s="1"/>
  <c r="H48" i="2"/>
  <c r="H48" i="5" s="1"/>
  <c r="G48" i="2"/>
  <c r="G48" i="5" s="1"/>
  <c r="E48" i="2"/>
  <c r="E48" i="5" s="1"/>
  <c r="D48" i="2"/>
  <c r="D48" i="5" s="1"/>
  <c r="C51" i="11" s="1"/>
  <c r="C48" i="2"/>
  <c r="C48" i="5" s="1"/>
  <c r="AL47" i="2"/>
  <c r="AF47" i="5" s="1"/>
  <c r="AK47" i="2"/>
  <c r="AE47" i="5" s="1"/>
  <c r="AJ47" i="2"/>
  <c r="AI47" i="2"/>
  <c r="AH47" i="2"/>
  <c r="AG47" i="2"/>
  <c r="AF47" i="2"/>
  <c r="AD47" i="5" s="1"/>
  <c r="AC47" i="2"/>
  <c r="AA47" i="5" s="1"/>
  <c r="AB47" i="2"/>
  <c r="Z47" i="5" s="1"/>
  <c r="AA47" i="2"/>
  <c r="Y47" i="5" s="1"/>
  <c r="Z47" i="2"/>
  <c r="X47" i="5" s="1"/>
  <c r="X47" i="2"/>
  <c r="V47" i="5" s="1"/>
  <c r="W47" i="2"/>
  <c r="U47" i="5" s="1"/>
  <c r="V47" i="2"/>
  <c r="T47" i="5" s="1"/>
  <c r="U47" i="2"/>
  <c r="S47" i="5" s="1"/>
  <c r="T47" i="2"/>
  <c r="R47" i="5" s="1"/>
  <c r="S47" i="2"/>
  <c r="Q47" i="5" s="1"/>
  <c r="O47" i="2"/>
  <c r="M47" i="5" s="1"/>
  <c r="N47" i="2"/>
  <c r="L47" i="5" s="1"/>
  <c r="M47" i="2"/>
  <c r="K47" i="5" s="1"/>
  <c r="L47" i="2"/>
  <c r="J47" i="5" s="1"/>
  <c r="I47" i="2"/>
  <c r="I47" i="5" s="1"/>
  <c r="H47" i="2"/>
  <c r="H47" i="5" s="1"/>
  <c r="G47" i="2"/>
  <c r="G47" i="5" s="1"/>
  <c r="E47" i="2"/>
  <c r="E47" i="5" s="1"/>
  <c r="D47" i="2"/>
  <c r="D47" i="5" s="1"/>
  <c r="C50" i="11" s="1"/>
  <c r="C47" i="2"/>
  <c r="C47" i="5" s="1"/>
  <c r="AL46" i="2"/>
  <c r="AF46" i="5" s="1"/>
  <c r="AK46" i="2"/>
  <c r="AE46" i="5" s="1"/>
  <c r="AJ46" i="2"/>
  <c r="AI46" i="2"/>
  <c r="AH46" i="2"/>
  <c r="AG46" i="2"/>
  <c r="AF46" i="2"/>
  <c r="AD46" i="5" s="1"/>
  <c r="AD46" i="2"/>
  <c r="AB46" i="5" s="1"/>
  <c r="AC46" i="2"/>
  <c r="AA46" i="5" s="1"/>
  <c r="AB46" i="2"/>
  <c r="Z46" i="5" s="1"/>
  <c r="AA46" i="2"/>
  <c r="Y46" i="5" s="1"/>
  <c r="Z46" i="2"/>
  <c r="X46" i="5" s="1"/>
  <c r="Y46" i="2"/>
  <c r="W46" i="5" s="1"/>
  <c r="X46" i="2"/>
  <c r="V46" i="5" s="1"/>
  <c r="W46" i="2"/>
  <c r="U46" i="5" s="1"/>
  <c r="V46" i="2"/>
  <c r="T46" i="5" s="1"/>
  <c r="U46" i="2"/>
  <c r="S46" i="5" s="1"/>
  <c r="T46" i="2"/>
  <c r="R46" i="5" s="1"/>
  <c r="S46" i="2"/>
  <c r="Q46" i="5" s="1"/>
  <c r="O46" i="2"/>
  <c r="M46" i="5" s="1"/>
  <c r="N46" i="2"/>
  <c r="L46" i="5" s="1"/>
  <c r="M46" i="2"/>
  <c r="K46" i="5" s="1"/>
  <c r="L46" i="2"/>
  <c r="J46" i="5" s="1"/>
  <c r="I46" i="2"/>
  <c r="I46" i="5" s="1"/>
  <c r="H46" i="2"/>
  <c r="H46" i="5" s="1"/>
  <c r="G46" i="2"/>
  <c r="G46" i="5" s="1"/>
  <c r="E46" i="2"/>
  <c r="E46" i="5" s="1"/>
  <c r="D46" i="2"/>
  <c r="D46" i="5" s="1"/>
  <c r="C49" i="11" s="1"/>
  <c r="C46" i="2"/>
  <c r="C46" i="5" s="1"/>
  <c r="AL45" i="2"/>
  <c r="AF45" i="5" s="1"/>
  <c r="AK45" i="2"/>
  <c r="AE45" i="5" s="1"/>
  <c r="AJ45" i="2"/>
  <c r="AI45" i="2"/>
  <c r="AH45" i="2"/>
  <c r="AG45" i="2"/>
  <c r="AF45" i="2"/>
  <c r="AD45" i="5" s="1"/>
  <c r="AC45" i="2"/>
  <c r="AA45" i="5" s="1"/>
  <c r="AB45" i="2"/>
  <c r="Z45" i="5" s="1"/>
  <c r="AA45" i="2"/>
  <c r="Y45" i="5" s="1"/>
  <c r="Z45" i="2"/>
  <c r="X45" i="5" s="1"/>
  <c r="Y45" i="2"/>
  <c r="W45" i="5" s="1"/>
  <c r="X45" i="2"/>
  <c r="V45" i="5" s="1"/>
  <c r="W45" i="2"/>
  <c r="U45" i="5" s="1"/>
  <c r="V45" i="2"/>
  <c r="T45" i="5" s="1"/>
  <c r="U45" i="2"/>
  <c r="S45" i="5" s="1"/>
  <c r="T45" i="2"/>
  <c r="R45" i="5" s="1"/>
  <c r="S45" i="2"/>
  <c r="Q45" i="5" s="1"/>
  <c r="O45" i="2"/>
  <c r="M45" i="5" s="1"/>
  <c r="N45" i="2"/>
  <c r="L45" i="5" s="1"/>
  <c r="M45" i="2"/>
  <c r="K45" i="5" s="1"/>
  <c r="L45" i="2"/>
  <c r="J45" i="5" s="1"/>
  <c r="I45" i="2"/>
  <c r="I45" i="5" s="1"/>
  <c r="H45" i="2"/>
  <c r="H45" i="5" s="1"/>
  <c r="G45" i="2"/>
  <c r="G45" i="5" s="1"/>
  <c r="E45" i="2"/>
  <c r="E45" i="5" s="1"/>
  <c r="D45" i="2"/>
  <c r="D45" i="5" s="1"/>
  <c r="C48" i="11" s="1"/>
  <c r="C45" i="2"/>
  <c r="C45" i="5" s="1"/>
  <c r="AL44" i="2"/>
  <c r="AF44" i="5" s="1"/>
  <c r="AK44" i="2"/>
  <c r="AE44" i="5" s="1"/>
  <c r="AJ44" i="2"/>
  <c r="AI44" i="2"/>
  <c r="AH44" i="2"/>
  <c r="AG44" i="2"/>
  <c r="AF44" i="2"/>
  <c r="AD44" i="5" s="1"/>
  <c r="AC44" i="2"/>
  <c r="AA44" i="5" s="1"/>
  <c r="AB44" i="2"/>
  <c r="Z44" i="5" s="1"/>
  <c r="AA44" i="2"/>
  <c r="Y44" i="5" s="1"/>
  <c r="Z44" i="2"/>
  <c r="X44" i="5" s="1"/>
  <c r="Y44" i="2"/>
  <c r="W44" i="5" s="1"/>
  <c r="X44" i="2"/>
  <c r="V44" i="5" s="1"/>
  <c r="W44" i="2"/>
  <c r="U44" i="5" s="1"/>
  <c r="V44" i="2"/>
  <c r="T44" i="5" s="1"/>
  <c r="U44" i="2"/>
  <c r="S44" i="5" s="1"/>
  <c r="T44" i="2"/>
  <c r="R44" i="5" s="1"/>
  <c r="S44" i="2"/>
  <c r="Q44" i="5" s="1"/>
  <c r="O44" i="2"/>
  <c r="M44" i="5" s="1"/>
  <c r="N44" i="2"/>
  <c r="L44" i="5" s="1"/>
  <c r="M44" i="2"/>
  <c r="K44" i="5" s="1"/>
  <c r="L44" i="2"/>
  <c r="J44" i="5" s="1"/>
  <c r="I44" i="2"/>
  <c r="H44" i="2"/>
  <c r="G44" i="2"/>
  <c r="G44" i="5" s="1"/>
  <c r="E44" i="2"/>
  <c r="E44" i="5" s="1"/>
  <c r="D44" i="2"/>
  <c r="D44" i="5" s="1"/>
  <c r="C47" i="11" s="1"/>
  <c r="C44" i="2"/>
  <c r="C44" i="5" s="1"/>
  <c r="B47" i="11" s="1"/>
  <c r="AL43" i="2"/>
  <c r="AF43" i="5" s="1"/>
  <c r="AK43" i="2"/>
  <c r="AE43" i="5" s="1"/>
  <c r="AJ43" i="2"/>
  <c r="AI43" i="2"/>
  <c r="AH43" i="2"/>
  <c r="AG43" i="2"/>
  <c r="AF43" i="2"/>
  <c r="AD43" i="5" s="1"/>
  <c r="AE43" i="2"/>
  <c r="AC43" i="5" s="1"/>
  <c r="AD43" i="2"/>
  <c r="AB43" i="5" s="1"/>
  <c r="AC43" i="2"/>
  <c r="AB43" i="2"/>
  <c r="Z43" i="5" s="1"/>
  <c r="AA43" i="2"/>
  <c r="Y43" i="5" s="1"/>
  <c r="Z43" i="2"/>
  <c r="X43" i="5" s="1"/>
  <c r="X43" i="2"/>
  <c r="V43" i="5" s="1"/>
  <c r="W43" i="2"/>
  <c r="U43" i="5" s="1"/>
  <c r="V43" i="2"/>
  <c r="T43" i="5" s="1"/>
  <c r="U43" i="2"/>
  <c r="S43" i="5" s="1"/>
  <c r="T43" i="2"/>
  <c r="R43" i="5" s="1"/>
  <c r="S43" i="2"/>
  <c r="Q43" i="5" s="1"/>
  <c r="O43" i="2"/>
  <c r="M43" i="5" s="1"/>
  <c r="N43" i="2"/>
  <c r="L43" i="5" s="1"/>
  <c r="M43" i="2"/>
  <c r="K43" i="5" s="1"/>
  <c r="L43" i="2"/>
  <c r="J43" i="5" s="1"/>
  <c r="I43" i="2"/>
  <c r="I43" i="5" s="1"/>
  <c r="H43" i="2"/>
  <c r="H43" i="5" s="1"/>
  <c r="G43" i="2"/>
  <c r="G43" i="5" s="1"/>
  <c r="E43" i="2"/>
  <c r="E43" i="5" s="1"/>
  <c r="D43" i="2"/>
  <c r="D43" i="5" s="1"/>
  <c r="C46" i="11" s="1"/>
  <c r="C43" i="2"/>
  <c r="C43" i="5" s="1"/>
  <c r="AL42" i="2"/>
  <c r="AF42" i="5" s="1"/>
  <c r="AK42" i="2"/>
  <c r="AE42" i="5" s="1"/>
  <c r="AJ42" i="2"/>
  <c r="AI42" i="2"/>
  <c r="AH42" i="2"/>
  <c r="AG42" i="2"/>
  <c r="AF42" i="2"/>
  <c r="AD42" i="5" s="1"/>
  <c r="AC42" i="2"/>
  <c r="AA42" i="5" s="1"/>
  <c r="AB42" i="2"/>
  <c r="Z42" i="5" s="1"/>
  <c r="AA42" i="2"/>
  <c r="Y42" i="5" s="1"/>
  <c r="Z42" i="2"/>
  <c r="X42" i="5" s="1"/>
  <c r="Y42" i="2"/>
  <c r="W42" i="5" s="1"/>
  <c r="X42" i="2"/>
  <c r="V42" i="5" s="1"/>
  <c r="W42" i="2"/>
  <c r="U42" i="5" s="1"/>
  <c r="V42" i="2"/>
  <c r="T42" i="5" s="1"/>
  <c r="U42" i="2"/>
  <c r="S42" i="5" s="1"/>
  <c r="T42" i="2"/>
  <c r="R42" i="5" s="1"/>
  <c r="S42" i="2"/>
  <c r="Q42" i="5" s="1"/>
  <c r="O42" i="2"/>
  <c r="M42" i="5" s="1"/>
  <c r="N42" i="2"/>
  <c r="L42" i="5" s="1"/>
  <c r="M42" i="2"/>
  <c r="K42" i="5" s="1"/>
  <c r="L42" i="2"/>
  <c r="J42" i="5" s="1"/>
  <c r="I42" i="2"/>
  <c r="I42" i="5" s="1"/>
  <c r="H42" i="2"/>
  <c r="H42" i="5" s="1"/>
  <c r="G42" i="2"/>
  <c r="G42" i="5" s="1"/>
  <c r="E42" i="2"/>
  <c r="E42" i="5" s="1"/>
  <c r="D42" i="2"/>
  <c r="D42" i="5" s="1"/>
  <c r="C45" i="11" s="1"/>
  <c r="C42" i="2"/>
  <c r="C42" i="5" s="1"/>
  <c r="AL41" i="2"/>
  <c r="AF41" i="5" s="1"/>
  <c r="AK41" i="2"/>
  <c r="AE41" i="5" s="1"/>
  <c r="AJ41" i="2"/>
  <c r="AI41" i="2"/>
  <c r="AH41" i="2"/>
  <c r="AG41" i="2"/>
  <c r="AF41" i="2"/>
  <c r="AD41" i="5" s="1"/>
  <c r="AE41" i="2"/>
  <c r="AC41" i="5" s="1"/>
  <c r="AD41" i="2"/>
  <c r="AB41" i="5" s="1"/>
  <c r="AC41" i="2"/>
  <c r="AA41" i="5" s="1"/>
  <c r="AB41" i="2"/>
  <c r="Z41" i="5" s="1"/>
  <c r="AA41" i="2"/>
  <c r="Y41" i="5" s="1"/>
  <c r="Z41" i="2"/>
  <c r="X41" i="5" s="1"/>
  <c r="Y41" i="2"/>
  <c r="W41" i="5" s="1"/>
  <c r="X41" i="2"/>
  <c r="V41" i="5" s="1"/>
  <c r="W41" i="2"/>
  <c r="U41" i="5" s="1"/>
  <c r="V41" i="2"/>
  <c r="T41" i="5" s="1"/>
  <c r="U41" i="2"/>
  <c r="S41" i="5" s="1"/>
  <c r="T41" i="2"/>
  <c r="R41" i="5" s="1"/>
  <c r="S41" i="2"/>
  <c r="Q41" i="5" s="1"/>
  <c r="O41" i="2"/>
  <c r="M41" i="5" s="1"/>
  <c r="N41" i="2"/>
  <c r="L41" i="5" s="1"/>
  <c r="M41" i="2"/>
  <c r="K41" i="5" s="1"/>
  <c r="L41" i="2"/>
  <c r="J41" i="5" s="1"/>
  <c r="I41" i="2"/>
  <c r="I41" i="5" s="1"/>
  <c r="H41" i="2"/>
  <c r="H41" i="5" s="1"/>
  <c r="G41" i="2"/>
  <c r="G41" i="5" s="1"/>
  <c r="E41" i="2"/>
  <c r="E41" i="5" s="1"/>
  <c r="D41" i="2"/>
  <c r="D41" i="5" s="1"/>
  <c r="C44" i="11" s="1"/>
  <c r="C41" i="2"/>
  <c r="C41" i="5" s="1"/>
  <c r="AL40" i="2"/>
  <c r="AF40" i="5" s="1"/>
  <c r="AK40" i="2"/>
  <c r="AE40" i="5" s="1"/>
  <c r="AJ40" i="2"/>
  <c r="AI40" i="2"/>
  <c r="AH40" i="2"/>
  <c r="AG40" i="2"/>
  <c r="AF40" i="2"/>
  <c r="AD40" i="5" s="1"/>
  <c r="AC40" i="2"/>
  <c r="AA40" i="5" s="1"/>
  <c r="AB40" i="2"/>
  <c r="Z40" i="5" s="1"/>
  <c r="AA40" i="2"/>
  <c r="Y40" i="5" s="1"/>
  <c r="Z40" i="2"/>
  <c r="X40" i="5" s="1"/>
  <c r="Y40" i="2"/>
  <c r="W40" i="5" s="1"/>
  <c r="X40" i="2"/>
  <c r="V40" i="5" s="1"/>
  <c r="W40" i="2"/>
  <c r="U40" i="5" s="1"/>
  <c r="V40" i="2"/>
  <c r="T40" i="5" s="1"/>
  <c r="U40" i="2"/>
  <c r="S40" i="5" s="1"/>
  <c r="T40" i="2"/>
  <c r="R40" i="5" s="1"/>
  <c r="S40" i="2"/>
  <c r="Q40" i="5" s="1"/>
  <c r="O40" i="2"/>
  <c r="M40" i="5" s="1"/>
  <c r="N40" i="2"/>
  <c r="L40" i="5" s="1"/>
  <c r="M40" i="2"/>
  <c r="K40" i="5" s="1"/>
  <c r="L40" i="2"/>
  <c r="J40" i="5" s="1"/>
  <c r="I40" i="2"/>
  <c r="I40" i="5" s="1"/>
  <c r="H40" i="2"/>
  <c r="H40" i="5" s="1"/>
  <c r="G40" i="2"/>
  <c r="G40" i="5" s="1"/>
  <c r="E40" i="2"/>
  <c r="E40" i="5" s="1"/>
  <c r="D40" i="2"/>
  <c r="D40" i="5" s="1"/>
  <c r="C43" i="11" s="1"/>
  <c r="C40" i="2"/>
  <c r="C40" i="5" s="1"/>
  <c r="AL39" i="2"/>
  <c r="AF39" i="5" s="1"/>
  <c r="AK39" i="2"/>
  <c r="AE39" i="5" s="1"/>
  <c r="AJ39" i="2"/>
  <c r="AI39" i="2"/>
  <c r="AH39" i="2"/>
  <c r="AG39" i="2"/>
  <c r="AF39" i="2"/>
  <c r="AD39" i="5" s="1"/>
  <c r="AC39" i="2"/>
  <c r="AA39" i="5" s="1"/>
  <c r="AB39" i="2"/>
  <c r="Z39" i="5" s="1"/>
  <c r="AA39" i="2"/>
  <c r="Y39" i="5" s="1"/>
  <c r="Z39" i="2"/>
  <c r="X39" i="5" s="1"/>
  <c r="Y39" i="2"/>
  <c r="W39" i="5" s="1"/>
  <c r="X39" i="2"/>
  <c r="V39" i="5" s="1"/>
  <c r="W39" i="2"/>
  <c r="U39" i="5" s="1"/>
  <c r="V39" i="2"/>
  <c r="T39" i="5" s="1"/>
  <c r="U39" i="2"/>
  <c r="S39" i="5" s="1"/>
  <c r="T39" i="2"/>
  <c r="R39" i="5" s="1"/>
  <c r="S39" i="2"/>
  <c r="Q39" i="5" s="1"/>
  <c r="O39" i="2"/>
  <c r="M39" i="5" s="1"/>
  <c r="N39" i="2"/>
  <c r="L39" i="5" s="1"/>
  <c r="M39" i="2"/>
  <c r="K39" i="5" s="1"/>
  <c r="L39" i="2"/>
  <c r="J39" i="5" s="1"/>
  <c r="I39" i="2"/>
  <c r="I39" i="5" s="1"/>
  <c r="H39" i="2"/>
  <c r="H39" i="5" s="1"/>
  <c r="G39" i="2"/>
  <c r="G39" i="5" s="1"/>
  <c r="E39" i="2"/>
  <c r="E39" i="5" s="1"/>
  <c r="D39" i="2"/>
  <c r="D39" i="5" s="1"/>
  <c r="C42" i="11" s="1"/>
  <c r="C39" i="2"/>
  <c r="C39" i="5" s="1"/>
  <c r="AL38" i="2"/>
  <c r="AF38" i="5" s="1"/>
  <c r="AK38" i="2"/>
  <c r="AE38" i="5" s="1"/>
  <c r="AJ38" i="2"/>
  <c r="AI38" i="2"/>
  <c r="AH38" i="2"/>
  <c r="AG38" i="2"/>
  <c r="AF38" i="2"/>
  <c r="AD38" i="5" s="1"/>
  <c r="AC38" i="2"/>
  <c r="AA38" i="5" s="1"/>
  <c r="AB38" i="2"/>
  <c r="Z38" i="5" s="1"/>
  <c r="AA38" i="2"/>
  <c r="Y38" i="5" s="1"/>
  <c r="Z38" i="2"/>
  <c r="X38" i="5" s="1"/>
  <c r="Y38" i="2"/>
  <c r="W38" i="5" s="1"/>
  <c r="X38" i="2"/>
  <c r="V38" i="5" s="1"/>
  <c r="W38" i="2"/>
  <c r="U38" i="5" s="1"/>
  <c r="V38" i="2"/>
  <c r="T38" i="5" s="1"/>
  <c r="U38" i="2"/>
  <c r="S38" i="5" s="1"/>
  <c r="T38" i="2"/>
  <c r="R38" i="5" s="1"/>
  <c r="S38" i="2"/>
  <c r="Q38" i="5" s="1"/>
  <c r="O38" i="2"/>
  <c r="M38" i="5" s="1"/>
  <c r="N38" i="2"/>
  <c r="L38" i="5" s="1"/>
  <c r="M38" i="2"/>
  <c r="K38" i="5" s="1"/>
  <c r="L38" i="2"/>
  <c r="J38" i="5" s="1"/>
  <c r="I38" i="2"/>
  <c r="I38" i="5" s="1"/>
  <c r="H38" i="2"/>
  <c r="H38" i="5" s="1"/>
  <c r="G38" i="2"/>
  <c r="G38" i="5" s="1"/>
  <c r="E38" i="2"/>
  <c r="E38" i="5" s="1"/>
  <c r="D38" i="2"/>
  <c r="D38" i="5" s="1"/>
  <c r="C41" i="11" s="1"/>
  <c r="C38" i="2"/>
  <c r="C38" i="5" s="1"/>
  <c r="AL37" i="2"/>
  <c r="AF37" i="5" s="1"/>
  <c r="AK37" i="2"/>
  <c r="AE37" i="5" s="1"/>
  <c r="AJ37" i="2"/>
  <c r="AI37" i="2"/>
  <c r="AH37" i="2"/>
  <c r="AG37" i="2"/>
  <c r="AF37" i="2"/>
  <c r="AD37" i="5" s="1"/>
  <c r="AC37" i="2"/>
  <c r="AA37" i="5" s="1"/>
  <c r="AB37" i="2"/>
  <c r="Z37" i="5" s="1"/>
  <c r="AA37" i="2"/>
  <c r="Y37" i="5" s="1"/>
  <c r="Z37" i="2"/>
  <c r="X37" i="5" s="1"/>
  <c r="Y37" i="2"/>
  <c r="W37" i="5" s="1"/>
  <c r="X37" i="2"/>
  <c r="V37" i="5" s="1"/>
  <c r="W37" i="2"/>
  <c r="U37" i="5" s="1"/>
  <c r="V37" i="2"/>
  <c r="T37" i="5" s="1"/>
  <c r="U37" i="2"/>
  <c r="S37" i="5" s="1"/>
  <c r="T37" i="2"/>
  <c r="R37" i="5" s="1"/>
  <c r="S37" i="2"/>
  <c r="Q37" i="5" s="1"/>
  <c r="O37" i="2"/>
  <c r="M37" i="5" s="1"/>
  <c r="N37" i="2"/>
  <c r="L37" i="5" s="1"/>
  <c r="M37" i="2"/>
  <c r="K37" i="5" s="1"/>
  <c r="L37" i="2"/>
  <c r="J37" i="5" s="1"/>
  <c r="I37" i="2"/>
  <c r="I37" i="5" s="1"/>
  <c r="H37" i="2"/>
  <c r="H37" i="5" s="1"/>
  <c r="G37" i="2"/>
  <c r="G37" i="5" s="1"/>
  <c r="E37" i="2"/>
  <c r="E37" i="5" s="1"/>
  <c r="D37" i="2"/>
  <c r="D37" i="5" s="1"/>
  <c r="C40" i="11" s="1"/>
  <c r="C37" i="2"/>
  <c r="C37" i="5" s="1"/>
  <c r="AL36" i="2"/>
  <c r="AF36" i="5" s="1"/>
  <c r="AK36" i="2"/>
  <c r="AE36" i="5" s="1"/>
  <c r="AJ36" i="2"/>
  <c r="AI36" i="2"/>
  <c r="AH36" i="2"/>
  <c r="AG36" i="2"/>
  <c r="AF36" i="2"/>
  <c r="AD36" i="5" s="1"/>
  <c r="AC36" i="2"/>
  <c r="AA36" i="5" s="1"/>
  <c r="AB36" i="2"/>
  <c r="Z36" i="5" s="1"/>
  <c r="AA36" i="2"/>
  <c r="Y36" i="5" s="1"/>
  <c r="Z36" i="2"/>
  <c r="X36" i="5" s="1"/>
  <c r="Y36" i="2"/>
  <c r="W36" i="5" s="1"/>
  <c r="X36" i="2"/>
  <c r="V36" i="5" s="1"/>
  <c r="W36" i="2"/>
  <c r="U36" i="5" s="1"/>
  <c r="V36" i="2"/>
  <c r="T36" i="5" s="1"/>
  <c r="U36" i="2"/>
  <c r="S36" i="5" s="1"/>
  <c r="T36" i="2"/>
  <c r="R36" i="5" s="1"/>
  <c r="S36" i="2"/>
  <c r="Q36" i="5" s="1"/>
  <c r="I36" i="2"/>
  <c r="I36" i="5" s="1"/>
  <c r="H36" i="2"/>
  <c r="H36" i="5" s="1"/>
  <c r="G36" i="2"/>
  <c r="G36" i="5" s="1"/>
  <c r="E36" i="2"/>
  <c r="E36" i="5" s="1"/>
  <c r="D36" i="2"/>
  <c r="D36" i="5" s="1"/>
  <c r="C36" i="2"/>
  <c r="C36" i="5" s="1"/>
  <c r="B35" i="6" s="1"/>
  <c r="AL35" i="2"/>
  <c r="AF35" i="5" s="1"/>
  <c r="AK35" i="2"/>
  <c r="AE35" i="5" s="1"/>
  <c r="AJ35" i="2"/>
  <c r="AI35" i="2"/>
  <c r="AH35" i="2"/>
  <c r="AG35" i="2"/>
  <c r="AF35" i="2"/>
  <c r="AD35" i="5" s="1"/>
  <c r="AC35" i="2"/>
  <c r="AA35" i="5" s="1"/>
  <c r="AB35" i="2"/>
  <c r="Z35" i="5" s="1"/>
  <c r="AA35" i="2"/>
  <c r="Y35" i="5" s="1"/>
  <c r="Z35" i="2"/>
  <c r="X35" i="5" s="1"/>
  <c r="Y35" i="2"/>
  <c r="W35" i="5" s="1"/>
  <c r="X35" i="2"/>
  <c r="V35" i="5" s="1"/>
  <c r="W35" i="2"/>
  <c r="U35" i="5" s="1"/>
  <c r="V35" i="2"/>
  <c r="T35" i="5" s="1"/>
  <c r="U35" i="2"/>
  <c r="S35" i="5" s="1"/>
  <c r="T35" i="2"/>
  <c r="R35" i="5" s="1"/>
  <c r="S35" i="2"/>
  <c r="Q35" i="5" s="1"/>
  <c r="I35" i="2"/>
  <c r="I35" i="5" s="1"/>
  <c r="H35" i="2"/>
  <c r="H35" i="5" s="1"/>
  <c r="G35" i="2"/>
  <c r="G35" i="5" s="1"/>
  <c r="E35" i="2"/>
  <c r="E35" i="5" s="1"/>
  <c r="D35" i="2"/>
  <c r="D35" i="5" s="1"/>
  <c r="C35" i="11" s="1"/>
  <c r="C35" i="2"/>
  <c r="C35" i="5" s="1"/>
  <c r="AL34" i="2"/>
  <c r="AF34" i="5" s="1"/>
  <c r="AK34" i="2"/>
  <c r="AE34" i="5" s="1"/>
  <c r="AJ34" i="2"/>
  <c r="AI34" i="2"/>
  <c r="AH34" i="2"/>
  <c r="AG34" i="2"/>
  <c r="AF34" i="2"/>
  <c r="AD34" i="5" s="1"/>
  <c r="AC34" i="2"/>
  <c r="AA34" i="5" s="1"/>
  <c r="AB34" i="2"/>
  <c r="Z34" i="5" s="1"/>
  <c r="AA34" i="2"/>
  <c r="Y34" i="5" s="1"/>
  <c r="Z34" i="2"/>
  <c r="X34" i="5" s="1"/>
  <c r="Y34" i="2"/>
  <c r="W34" i="5" s="1"/>
  <c r="X34" i="2"/>
  <c r="V34" i="5" s="1"/>
  <c r="W34" i="2"/>
  <c r="U34" i="5" s="1"/>
  <c r="V34" i="2"/>
  <c r="T34" i="5" s="1"/>
  <c r="U34" i="2"/>
  <c r="S34" i="5" s="1"/>
  <c r="T34" i="2"/>
  <c r="R34" i="5" s="1"/>
  <c r="S34" i="2"/>
  <c r="Q34" i="5" s="1"/>
  <c r="O34" i="2"/>
  <c r="M34" i="5" s="1"/>
  <c r="N34" i="2"/>
  <c r="L34" i="5" s="1"/>
  <c r="M34" i="2"/>
  <c r="K34" i="5" s="1"/>
  <c r="L34" i="2"/>
  <c r="J34" i="5" s="1"/>
  <c r="I34" i="2"/>
  <c r="I34" i="5" s="1"/>
  <c r="H34" i="2"/>
  <c r="G34" i="2"/>
  <c r="G34" i="5" s="1"/>
  <c r="E34" i="2"/>
  <c r="E34" i="5" s="1"/>
  <c r="D34" i="2"/>
  <c r="D34" i="5" s="1"/>
  <c r="C34" i="11" s="1"/>
  <c r="C34" i="2"/>
  <c r="C34" i="5" s="1"/>
  <c r="AL33" i="2"/>
  <c r="AF33" i="5" s="1"/>
  <c r="AK33" i="2"/>
  <c r="AE33" i="5" s="1"/>
  <c r="AJ33" i="2"/>
  <c r="AI33" i="2"/>
  <c r="AH33" i="2"/>
  <c r="AG33" i="2"/>
  <c r="AF33" i="2"/>
  <c r="AD33" i="5" s="1"/>
  <c r="AC33" i="2"/>
  <c r="AA33" i="5" s="1"/>
  <c r="AB33" i="2"/>
  <c r="Z33" i="5" s="1"/>
  <c r="AA33" i="2"/>
  <c r="Y33" i="5" s="1"/>
  <c r="Z33" i="2"/>
  <c r="X33" i="5" s="1"/>
  <c r="Y33" i="2"/>
  <c r="W33" i="5" s="1"/>
  <c r="X33" i="2"/>
  <c r="V33" i="5" s="1"/>
  <c r="W33" i="2"/>
  <c r="U33" i="5" s="1"/>
  <c r="V33" i="2"/>
  <c r="T33" i="5" s="1"/>
  <c r="U33" i="2"/>
  <c r="S33" i="5" s="1"/>
  <c r="T33" i="2"/>
  <c r="R33" i="5" s="1"/>
  <c r="S33" i="2"/>
  <c r="Q33" i="5" s="1"/>
  <c r="O33" i="2"/>
  <c r="M33" i="5" s="1"/>
  <c r="N33" i="2"/>
  <c r="L33" i="5" s="1"/>
  <c r="M33" i="2"/>
  <c r="K33" i="5" s="1"/>
  <c r="L33" i="2"/>
  <c r="J33" i="5" s="1"/>
  <c r="I33" i="2"/>
  <c r="I33" i="5" s="1"/>
  <c r="H33" i="2"/>
  <c r="H33" i="5" s="1"/>
  <c r="G33" i="2"/>
  <c r="G33" i="5" s="1"/>
  <c r="E33" i="2"/>
  <c r="E33" i="5" s="1"/>
  <c r="D33" i="2"/>
  <c r="D33" i="5" s="1"/>
  <c r="C33" i="11" s="1"/>
  <c r="C33" i="2"/>
  <c r="C33" i="5" s="1"/>
  <c r="AL32" i="2"/>
  <c r="AF32" i="5" s="1"/>
  <c r="AK32" i="2"/>
  <c r="AE32" i="5" s="1"/>
  <c r="AJ32" i="2"/>
  <c r="AI32" i="2"/>
  <c r="AH32" i="2"/>
  <c r="AG32" i="2"/>
  <c r="AF32" i="2"/>
  <c r="AD32" i="5" s="1"/>
  <c r="AC32" i="2"/>
  <c r="AA32" i="5" s="1"/>
  <c r="AB32" i="2"/>
  <c r="Z32" i="5" s="1"/>
  <c r="AA32" i="2"/>
  <c r="Y32" i="5" s="1"/>
  <c r="Z32" i="2"/>
  <c r="X32" i="5" s="1"/>
  <c r="Y32" i="2"/>
  <c r="W32" i="5" s="1"/>
  <c r="X32" i="2"/>
  <c r="V32" i="5" s="1"/>
  <c r="W32" i="2"/>
  <c r="U32" i="5" s="1"/>
  <c r="V32" i="2"/>
  <c r="T32" i="5" s="1"/>
  <c r="U32" i="2"/>
  <c r="S32" i="5" s="1"/>
  <c r="T32" i="2"/>
  <c r="R32" i="5" s="1"/>
  <c r="S32" i="2"/>
  <c r="Q32" i="5" s="1"/>
  <c r="O32" i="2"/>
  <c r="M32" i="5" s="1"/>
  <c r="N32" i="2"/>
  <c r="L32" i="5" s="1"/>
  <c r="M32" i="2"/>
  <c r="K32" i="5" s="1"/>
  <c r="L32" i="2"/>
  <c r="J32" i="5" s="1"/>
  <c r="I32" i="2"/>
  <c r="I32" i="5" s="1"/>
  <c r="H32" i="2"/>
  <c r="H32" i="5" s="1"/>
  <c r="G32" i="2"/>
  <c r="G32" i="5" s="1"/>
  <c r="E32" i="2"/>
  <c r="E32" i="5" s="1"/>
  <c r="D32" i="2"/>
  <c r="D32" i="5" s="1"/>
  <c r="C32" i="11" s="1"/>
  <c r="C32" i="2"/>
  <c r="C32" i="5" s="1"/>
  <c r="AL31" i="2"/>
  <c r="AF31" i="5" s="1"/>
  <c r="AK31" i="2"/>
  <c r="AE31" i="5" s="1"/>
  <c r="AJ31" i="2"/>
  <c r="AI31" i="2"/>
  <c r="AH31" i="2"/>
  <c r="AG31" i="2"/>
  <c r="AF31" i="2"/>
  <c r="AD31" i="5" s="1"/>
  <c r="AE31" i="2"/>
  <c r="AC31" i="5" s="1"/>
  <c r="AD31" i="2"/>
  <c r="AB31" i="5" s="1"/>
  <c r="AC31" i="2"/>
  <c r="AA31" i="5" s="1"/>
  <c r="AB31" i="2"/>
  <c r="Z31" i="5" s="1"/>
  <c r="AA31" i="2"/>
  <c r="Y31" i="5" s="1"/>
  <c r="Z31" i="2"/>
  <c r="X31" i="5" s="1"/>
  <c r="Y31" i="2"/>
  <c r="W31" i="5" s="1"/>
  <c r="X31" i="2"/>
  <c r="V31" i="5" s="1"/>
  <c r="W31" i="2"/>
  <c r="U31" i="5" s="1"/>
  <c r="V31" i="2"/>
  <c r="T31" i="5" s="1"/>
  <c r="U31" i="2"/>
  <c r="S31" i="5" s="1"/>
  <c r="T31" i="2"/>
  <c r="R31" i="5" s="1"/>
  <c r="S31" i="2"/>
  <c r="Q31" i="5" s="1"/>
  <c r="O31" i="2"/>
  <c r="M31" i="5" s="1"/>
  <c r="N31" i="2"/>
  <c r="L31" i="5" s="1"/>
  <c r="M31" i="2"/>
  <c r="K31" i="5" s="1"/>
  <c r="L31" i="2"/>
  <c r="J31" i="5" s="1"/>
  <c r="I31" i="2"/>
  <c r="I31" i="5" s="1"/>
  <c r="H31" i="2"/>
  <c r="H31" i="5" s="1"/>
  <c r="G31" i="2"/>
  <c r="G31" i="5" s="1"/>
  <c r="E31" i="2"/>
  <c r="E31" i="5" s="1"/>
  <c r="D31" i="2"/>
  <c r="D31" i="5" s="1"/>
  <c r="C31" i="11" s="1"/>
  <c r="C31" i="2"/>
  <c r="C31" i="5" s="1"/>
  <c r="AL30" i="2"/>
  <c r="AF30" i="5" s="1"/>
  <c r="AK30" i="2"/>
  <c r="AE30" i="5" s="1"/>
  <c r="AJ30" i="2"/>
  <c r="AI30" i="2"/>
  <c r="AH30" i="2"/>
  <c r="AG30" i="2"/>
  <c r="AF30" i="2"/>
  <c r="AD30" i="5" s="1"/>
  <c r="AC30" i="2"/>
  <c r="AA30" i="5" s="1"/>
  <c r="AB30" i="2"/>
  <c r="Z30" i="5" s="1"/>
  <c r="AA30" i="2"/>
  <c r="Y30" i="5" s="1"/>
  <c r="Z30" i="2"/>
  <c r="X30" i="5" s="1"/>
  <c r="Y30" i="2"/>
  <c r="W30" i="5" s="1"/>
  <c r="X30" i="2"/>
  <c r="V30" i="5" s="1"/>
  <c r="W30" i="2"/>
  <c r="U30" i="5" s="1"/>
  <c r="V30" i="2"/>
  <c r="T30" i="5" s="1"/>
  <c r="U30" i="2"/>
  <c r="S30" i="5" s="1"/>
  <c r="T30" i="2"/>
  <c r="R30" i="5" s="1"/>
  <c r="S30" i="2"/>
  <c r="Q30" i="5" s="1"/>
  <c r="O30" i="2"/>
  <c r="M30" i="5" s="1"/>
  <c r="N30" i="2"/>
  <c r="L30" i="5" s="1"/>
  <c r="M30" i="2"/>
  <c r="K30" i="5" s="1"/>
  <c r="L30" i="2"/>
  <c r="J30" i="5" s="1"/>
  <c r="I30" i="2"/>
  <c r="I30" i="5" s="1"/>
  <c r="H30" i="2"/>
  <c r="H30" i="5" s="1"/>
  <c r="G30" i="2"/>
  <c r="G30" i="5" s="1"/>
  <c r="E30" i="2"/>
  <c r="E30" i="5" s="1"/>
  <c r="D30" i="2"/>
  <c r="D30" i="5" s="1"/>
  <c r="C30" i="11" s="1"/>
  <c r="C30" i="2"/>
  <c r="C30" i="5" s="1"/>
  <c r="AL29" i="2"/>
  <c r="AF29" i="5" s="1"/>
  <c r="AK29" i="2"/>
  <c r="AE29" i="5" s="1"/>
  <c r="AJ29" i="2"/>
  <c r="AI29" i="2"/>
  <c r="AH29" i="2"/>
  <c r="AG29" i="2"/>
  <c r="AF29" i="2"/>
  <c r="AD29" i="5" s="1"/>
  <c r="AC29" i="2"/>
  <c r="AA29" i="5" s="1"/>
  <c r="AB29" i="2"/>
  <c r="Z29" i="5" s="1"/>
  <c r="AA29" i="2"/>
  <c r="Y29" i="5" s="1"/>
  <c r="Z29" i="2"/>
  <c r="X29" i="5" s="1"/>
  <c r="Y29" i="2"/>
  <c r="W29" i="5" s="1"/>
  <c r="X29" i="2"/>
  <c r="V29" i="5" s="1"/>
  <c r="W29" i="2"/>
  <c r="U29" i="5" s="1"/>
  <c r="V29" i="2"/>
  <c r="T29" i="5" s="1"/>
  <c r="U29" i="2"/>
  <c r="S29" i="5" s="1"/>
  <c r="T29" i="2"/>
  <c r="R29" i="5" s="1"/>
  <c r="S29" i="2"/>
  <c r="Q29" i="5" s="1"/>
  <c r="O29" i="2"/>
  <c r="M29" i="5" s="1"/>
  <c r="N29" i="2"/>
  <c r="L29" i="5" s="1"/>
  <c r="M29" i="2"/>
  <c r="K29" i="5" s="1"/>
  <c r="L29" i="2"/>
  <c r="J29" i="5" s="1"/>
  <c r="I29" i="2"/>
  <c r="I29" i="5" s="1"/>
  <c r="H29" i="2"/>
  <c r="H29" i="5" s="1"/>
  <c r="G29" i="2"/>
  <c r="G29" i="5" s="1"/>
  <c r="E29" i="2"/>
  <c r="E29" i="5" s="1"/>
  <c r="D29" i="2"/>
  <c r="D29" i="5" s="1"/>
  <c r="C29" i="11" s="1"/>
  <c r="C29" i="2"/>
  <c r="C29" i="5" s="1"/>
  <c r="AL28" i="2"/>
  <c r="AF28" i="5" s="1"/>
  <c r="AK28" i="2"/>
  <c r="AE28" i="5" s="1"/>
  <c r="AJ28" i="2"/>
  <c r="AI28" i="2"/>
  <c r="AH28" i="2"/>
  <c r="AG28" i="2"/>
  <c r="AF28" i="2"/>
  <c r="AD28" i="5" s="1"/>
  <c r="AC28" i="2"/>
  <c r="AA28" i="5" s="1"/>
  <c r="AB28" i="2"/>
  <c r="Z28" i="5" s="1"/>
  <c r="AA28" i="2"/>
  <c r="Y28" i="5" s="1"/>
  <c r="Z28" i="2"/>
  <c r="X28" i="5" s="1"/>
  <c r="Y28" i="2"/>
  <c r="W28" i="5" s="1"/>
  <c r="X28" i="2"/>
  <c r="V28" i="5" s="1"/>
  <c r="W28" i="2"/>
  <c r="U28" i="5" s="1"/>
  <c r="V28" i="2"/>
  <c r="T28" i="5" s="1"/>
  <c r="U28" i="2"/>
  <c r="S28" i="5" s="1"/>
  <c r="T28" i="2"/>
  <c r="R28" i="5" s="1"/>
  <c r="S28" i="2"/>
  <c r="Q28" i="5" s="1"/>
  <c r="O28" i="2"/>
  <c r="M28" i="5" s="1"/>
  <c r="N28" i="2"/>
  <c r="L28" i="5" s="1"/>
  <c r="M28" i="2"/>
  <c r="K28" i="5" s="1"/>
  <c r="L28" i="2"/>
  <c r="J28" i="5" s="1"/>
  <c r="I28" i="2"/>
  <c r="I28" i="5" s="1"/>
  <c r="H28" i="2"/>
  <c r="H28" i="5" s="1"/>
  <c r="G28" i="2"/>
  <c r="G28" i="5" s="1"/>
  <c r="E28" i="2"/>
  <c r="E28" i="5" s="1"/>
  <c r="D28" i="2"/>
  <c r="D28" i="5" s="1"/>
  <c r="C28" i="11" s="1"/>
  <c r="C28" i="2"/>
  <c r="C28" i="5" s="1"/>
  <c r="AL27" i="2"/>
  <c r="AF27" i="5" s="1"/>
  <c r="AK27" i="2"/>
  <c r="AE27" i="5" s="1"/>
  <c r="AJ27" i="2"/>
  <c r="AI27" i="2"/>
  <c r="AH27" i="2"/>
  <c r="AG27" i="2"/>
  <c r="AF27" i="2"/>
  <c r="AD27" i="5" s="1"/>
  <c r="AE27" i="2"/>
  <c r="AC27" i="5" s="1"/>
  <c r="AD27" i="2"/>
  <c r="AB27" i="5" s="1"/>
  <c r="AC27" i="2"/>
  <c r="AA27" i="5" s="1"/>
  <c r="AB27" i="2"/>
  <c r="Z27" i="5" s="1"/>
  <c r="AA27" i="2"/>
  <c r="Y27" i="5" s="1"/>
  <c r="Z27" i="2"/>
  <c r="X27" i="5" s="1"/>
  <c r="Y27" i="2"/>
  <c r="W27" i="5" s="1"/>
  <c r="X27" i="2"/>
  <c r="V27" i="5" s="1"/>
  <c r="W27" i="2"/>
  <c r="U27" i="5" s="1"/>
  <c r="V27" i="2"/>
  <c r="T27" i="5" s="1"/>
  <c r="U27" i="2"/>
  <c r="S27" i="5" s="1"/>
  <c r="T27" i="2"/>
  <c r="R27" i="5" s="1"/>
  <c r="S27" i="2"/>
  <c r="Q27" i="5" s="1"/>
  <c r="O27" i="2"/>
  <c r="M27" i="5" s="1"/>
  <c r="N27" i="2"/>
  <c r="L27" i="5" s="1"/>
  <c r="M27" i="2"/>
  <c r="K27" i="5" s="1"/>
  <c r="L27" i="2"/>
  <c r="J27" i="5" s="1"/>
  <c r="I27" i="2"/>
  <c r="I27" i="5" s="1"/>
  <c r="H27" i="2"/>
  <c r="H27" i="5" s="1"/>
  <c r="G27" i="2"/>
  <c r="G27" i="5" s="1"/>
  <c r="E27" i="2"/>
  <c r="E27" i="5" s="1"/>
  <c r="D27" i="2"/>
  <c r="D27" i="5" s="1"/>
  <c r="C27" i="11" s="1"/>
  <c r="C27" i="2"/>
  <c r="C27" i="5" s="1"/>
  <c r="AL26" i="2"/>
  <c r="AF26" i="5" s="1"/>
  <c r="AK26" i="2"/>
  <c r="AE26" i="5" s="1"/>
  <c r="AJ26" i="2"/>
  <c r="AI26" i="2"/>
  <c r="AH26" i="2"/>
  <c r="AG26" i="2"/>
  <c r="AF26" i="2"/>
  <c r="AD26" i="5" s="1"/>
  <c r="AE26" i="2"/>
  <c r="AC26" i="5" s="1"/>
  <c r="AD26" i="2"/>
  <c r="AB26" i="5" s="1"/>
  <c r="AC26" i="2"/>
  <c r="AA26" i="5" s="1"/>
  <c r="AB26" i="2"/>
  <c r="Z26" i="5" s="1"/>
  <c r="AA26" i="2"/>
  <c r="Y26" i="5" s="1"/>
  <c r="Z26" i="2"/>
  <c r="X26" i="5" s="1"/>
  <c r="Y26" i="2"/>
  <c r="W26" i="5" s="1"/>
  <c r="X26" i="2"/>
  <c r="V26" i="5" s="1"/>
  <c r="W26" i="2"/>
  <c r="U26" i="5" s="1"/>
  <c r="V26" i="2"/>
  <c r="T26" i="5" s="1"/>
  <c r="U26" i="2"/>
  <c r="S26" i="5" s="1"/>
  <c r="T26" i="2"/>
  <c r="R26" i="5" s="1"/>
  <c r="S26" i="2"/>
  <c r="Q26" i="5" s="1"/>
  <c r="O26" i="2"/>
  <c r="M26" i="5" s="1"/>
  <c r="N26" i="2"/>
  <c r="L26" i="5" s="1"/>
  <c r="M26" i="2"/>
  <c r="K26" i="5" s="1"/>
  <c r="L26" i="2"/>
  <c r="J26" i="5" s="1"/>
  <c r="I26" i="2"/>
  <c r="I26" i="5" s="1"/>
  <c r="H26" i="2"/>
  <c r="H26" i="5" s="1"/>
  <c r="G26" i="2"/>
  <c r="G26" i="5" s="1"/>
  <c r="E26" i="2"/>
  <c r="E26" i="5" s="1"/>
  <c r="D26" i="2"/>
  <c r="D26" i="5" s="1"/>
  <c r="C26" i="11" s="1"/>
  <c r="C26" i="2"/>
  <c r="C26" i="5" s="1"/>
  <c r="AL25" i="2"/>
  <c r="AF25" i="5" s="1"/>
  <c r="AK25" i="2"/>
  <c r="AE25" i="5" s="1"/>
  <c r="AJ25" i="2"/>
  <c r="AI25" i="2"/>
  <c r="AH25" i="2"/>
  <c r="AG25" i="2"/>
  <c r="AF25" i="2"/>
  <c r="AD25" i="5" s="1"/>
  <c r="AC25" i="2"/>
  <c r="AA25" i="5" s="1"/>
  <c r="AB25" i="2"/>
  <c r="Z25" i="5" s="1"/>
  <c r="AA25" i="2"/>
  <c r="Y25" i="5" s="1"/>
  <c r="Z25" i="2"/>
  <c r="X25" i="5" s="1"/>
  <c r="Y25" i="2"/>
  <c r="W25" i="5" s="1"/>
  <c r="X25" i="2"/>
  <c r="V25" i="5" s="1"/>
  <c r="W25" i="2"/>
  <c r="U25" i="5" s="1"/>
  <c r="V25" i="2"/>
  <c r="T25" i="5" s="1"/>
  <c r="U25" i="2"/>
  <c r="S25" i="5" s="1"/>
  <c r="T25" i="2"/>
  <c r="R25" i="5" s="1"/>
  <c r="S25" i="2"/>
  <c r="Q25" i="5" s="1"/>
  <c r="O25" i="2"/>
  <c r="M25" i="5" s="1"/>
  <c r="N25" i="2"/>
  <c r="L25" i="5" s="1"/>
  <c r="M25" i="2"/>
  <c r="K25" i="5" s="1"/>
  <c r="L25" i="2"/>
  <c r="J25" i="5" s="1"/>
  <c r="I25" i="2"/>
  <c r="I25" i="5" s="1"/>
  <c r="H25" i="2"/>
  <c r="H25" i="5" s="1"/>
  <c r="G25" i="2"/>
  <c r="G25" i="5" s="1"/>
  <c r="E25" i="2"/>
  <c r="E25" i="5" s="1"/>
  <c r="D25" i="2"/>
  <c r="D25" i="5" s="1"/>
  <c r="C25" i="11" s="1"/>
  <c r="C25" i="2"/>
  <c r="C25" i="5" s="1"/>
  <c r="AL24" i="2"/>
  <c r="AF24" i="5" s="1"/>
  <c r="AK24" i="2"/>
  <c r="AE24" i="5" s="1"/>
  <c r="AJ24" i="2"/>
  <c r="AI24" i="2"/>
  <c r="AH24" i="2"/>
  <c r="AG24" i="2"/>
  <c r="AF24" i="2"/>
  <c r="AD24" i="5" s="1"/>
  <c r="AE24" i="2"/>
  <c r="AC24" i="5" s="1"/>
  <c r="AD24" i="2"/>
  <c r="AB24" i="5" s="1"/>
  <c r="AC24" i="2"/>
  <c r="AA24" i="5" s="1"/>
  <c r="AB24" i="2"/>
  <c r="Z24" i="5" s="1"/>
  <c r="AA24" i="2"/>
  <c r="Y24" i="5" s="1"/>
  <c r="Z24" i="2"/>
  <c r="X24" i="5" s="1"/>
  <c r="Y24" i="2"/>
  <c r="W24" i="5" s="1"/>
  <c r="X24" i="2"/>
  <c r="V24" i="5" s="1"/>
  <c r="W24" i="2"/>
  <c r="U24" i="5" s="1"/>
  <c r="V24" i="2"/>
  <c r="T24" i="5" s="1"/>
  <c r="U24" i="2"/>
  <c r="S24" i="5" s="1"/>
  <c r="T24" i="2"/>
  <c r="R24" i="5" s="1"/>
  <c r="S24" i="2"/>
  <c r="Q24" i="5" s="1"/>
  <c r="O24" i="2"/>
  <c r="M24" i="5" s="1"/>
  <c r="N24" i="2"/>
  <c r="L24" i="5" s="1"/>
  <c r="M24" i="2"/>
  <c r="K24" i="5" s="1"/>
  <c r="L24" i="2"/>
  <c r="J24" i="5" s="1"/>
  <c r="I24" i="2"/>
  <c r="I24" i="5" s="1"/>
  <c r="H24" i="2"/>
  <c r="H24" i="5" s="1"/>
  <c r="G24" i="2"/>
  <c r="G24" i="5" s="1"/>
  <c r="E24" i="2"/>
  <c r="E24" i="5" s="1"/>
  <c r="D24" i="2"/>
  <c r="D24" i="5" s="1"/>
  <c r="C24" i="11" s="1"/>
  <c r="C24" i="2"/>
  <c r="C24" i="5" s="1"/>
  <c r="AL23" i="2"/>
  <c r="AF23" i="5" s="1"/>
  <c r="AK23" i="2"/>
  <c r="AE23" i="5" s="1"/>
  <c r="AJ23" i="2"/>
  <c r="AI23" i="2"/>
  <c r="AH23" i="2"/>
  <c r="AG23" i="2"/>
  <c r="AF23" i="2"/>
  <c r="AD23" i="5" s="1"/>
  <c r="AC23" i="2"/>
  <c r="AA23" i="5" s="1"/>
  <c r="AB23" i="2"/>
  <c r="Z23" i="5" s="1"/>
  <c r="AA23" i="2"/>
  <c r="Y23" i="5" s="1"/>
  <c r="Z23" i="2"/>
  <c r="X23" i="5" s="1"/>
  <c r="Y23" i="2"/>
  <c r="W23" i="5" s="1"/>
  <c r="X23" i="2"/>
  <c r="V23" i="5" s="1"/>
  <c r="W23" i="2"/>
  <c r="U23" i="5" s="1"/>
  <c r="V23" i="2"/>
  <c r="T23" i="5" s="1"/>
  <c r="U23" i="2"/>
  <c r="S23" i="5" s="1"/>
  <c r="T23" i="2"/>
  <c r="R23" i="5" s="1"/>
  <c r="S23" i="2"/>
  <c r="Q23" i="5" s="1"/>
  <c r="O23" i="2"/>
  <c r="M23" i="5" s="1"/>
  <c r="N23" i="2"/>
  <c r="L23" i="5" s="1"/>
  <c r="M23" i="2"/>
  <c r="K23" i="5" s="1"/>
  <c r="L23" i="2"/>
  <c r="J23" i="5" s="1"/>
  <c r="I23" i="2"/>
  <c r="I23" i="5" s="1"/>
  <c r="H23" i="2"/>
  <c r="H23" i="5" s="1"/>
  <c r="G23" i="2"/>
  <c r="G23" i="5" s="1"/>
  <c r="E23" i="2"/>
  <c r="D23" i="2"/>
  <c r="D23" i="5" s="1"/>
  <c r="C23" i="11" s="1"/>
  <c r="C23" i="2"/>
  <c r="C23" i="5" s="1"/>
  <c r="AL22" i="2"/>
  <c r="AF22" i="5" s="1"/>
  <c r="AK22" i="2"/>
  <c r="AE22" i="5" s="1"/>
  <c r="AJ22" i="2"/>
  <c r="AI22" i="2"/>
  <c r="AH22" i="2"/>
  <c r="AG22" i="2"/>
  <c r="AF22" i="2"/>
  <c r="AD22" i="5" s="1"/>
  <c r="AC22" i="2"/>
  <c r="AA22" i="5" s="1"/>
  <c r="AB22" i="2"/>
  <c r="Z22" i="5" s="1"/>
  <c r="AA22" i="2"/>
  <c r="Y22" i="5" s="1"/>
  <c r="Z22" i="2"/>
  <c r="X22" i="5" s="1"/>
  <c r="Y22" i="2"/>
  <c r="W22" i="5" s="1"/>
  <c r="X22" i="2"/>
  <c r="V22" i="5" s="1"/>
  <c r="W22" i="2"/>
  <c r="U22" i="5" s="1"/>
  <c r="V22" i="2"/>
  <c r="T22" i="5" s="1"/>
  <c r="U22" i="2"/>
  <c r="S22" i="5" s="1"/>
  <c r="T22" i="2"/>
  <c r="R22" i="5" s="1"/>
  <c r="S22" i="2"/>
  <c r="Q22" i="5" s="1"/>
  <c r="O22" i="2"/>
  <c r="M22" i="5" s="1"/>
  <c r="N22" i="2"/>
  <c r="L22" i="5" s="1"/>
  <c r="M22" i="2"/>
  <c r="K22" i="5" s="1"/>
  <c r="L22" i="2"/>
  <c r="J22" i="5" s="1"/>
  <c r="I22" i="2"/>
  <c r="I22" i="5" s="1"/>
  <c r="H22" i="2"/>
  <c r="H22" i="5" s="1"/>
  <c r="G22" i="2"/>
  <c r="G22" i="5" s="1"/>
  <c r="E22" i="2"/>
  <c r="E22" i="5" s="1"/>
  <c r="D22" i="2"/>
  <c r="D22" i="5" s="1"/>
  <c r="C22" i="11" s="1"/>
  <c r="C22" i="2"/>
  <c r="C22" i="5" s="1"/>
  <c r="AL21" i="2"/>
  <c r="AF21" i="5" s="1"/>
  <c r="AK21" i="2"/>
  <c r="AE21" i="5" s="1"/>
  <c r="AJ21" i="2"/>
  <c r="AI21" i="2"/>
  <c r="AH21" i="2"/>
  <c r="AG21" i="2"/>
  <c r="AF21" i="2"/>
  <c r="AD21" i="5" s="1"/>
  <c r="AC21" i="2"/>
  <c r="AA21" i="5" s="1"/>
  <c r="AB21" i="2"/>
  <c r="Z21" i="5" s="1"/>
  <c r="AA21" i="2"/>
  <c r="Y21" i="5" s="1"/>
  <c r="Z21" i="2"/>
  <c r="X21" i="5" s="1"/>
  <c r="Y21" i="2"/>
  <c r="W21" i="5" s="1"/>
  <c r="X21" i="2"/>
  <c r="V21" i="5" s="1"/>
  <c r="W21" i="2"/>
  <c r="U21" i="5" s="1"/>
  <c r="V21" i="2"/>
  <c r="T21" i="5" s="1"/>
  <c r="U21" i="2"/>
  <c r="S21" i="5" s="1"/>
  <c r="T21" i="2"/>
  <c r="R21" i="5" s="1"/>
  <c r="S21" i="2"/>
  <c r="Q21" i="5" s="1"/>
  <c r="O21" i="2"/>
  <c r="M21" i="5" s="1"/>
  <c r="N21" i="2"/>
  <c r="L21" i="5" s="1"/>
  <c r="M21" i="2"/>
  <c r="K21" i="5" s="1"/>
  <c r="L21" i="2"/>
  <c r="J21" i="5" s="1"/>
  <c r="I21" i="2"/>
  <c r="I21" i="5" s="1"/>
  <c r="H21" i="2"/>
  <c r="H21" i="5" s="1"/>
  <c r="G21" i="2"/>
  <c r="G21" i="5" s="1"/>
  <c r="E21" i="2"/>
  <c r="E21" i="5" s="1"/>
  <c r="D21" i="2"/>
  <c r="D21" i="5" s="1"/>
  <c r="C21" i="11" s="1"/>
  <c r="C21" i="2"/>
  <c r="C21" i="5" s="1"/>
  <c r="AL20" i="2"/>
  <c r="AF20" i="5" s="1"/>
  <c r="AK20" i="2"/>
  <c r="AE20" i="5" s="1"/>
  <c r="AJ20" i="2"/>
  <c r="AI20" i="2"/>
  <c r="AH20" i="2"/>
  <c r="AG20" i="2"/>
  <c r="AF20" i="2"/>
  <c r="AD20" i="5" s="1"/>
  <c r="AE20" i="2"/>
  <c r="AC20" i="5" s="1"/>
  <c r="AD20" i="2"/>
  <c r="AB20" i="5" s="1"/>
  <c r="AC20" i="2"/>
  <c r="AA20" i="5" s="1"/>
  <c r="AB20" i="2"/>
  <c r="Z20" i="5" s="1"/>
  <c r="AA20" i="2"/>
  <c r="Y20" i="5" s="1"/>
  <c r="Z20" i="2"/>
  <c r="X20" i="5" s="1"/>
  <c r="Y20" i="2"/>
  <c r="W20" i="5" s="1"/>
  <c r="X20" i="2"/>
  <c r="V20" i="5" s="1"/>
  <c r="W20" i="2"/>
  <c r="U20" i="5" s="1"/>
  <c r="V20" i="2"/>
  <c r="T20" i="5" s="1"/>
  <c r="U20" i="2"/>
  <c r="S20" i="5" s="1"/>
  <c r="T20" i="2"/>
  <c r="R20" i="5" s="1"/>
  <c r="S20" i="2"/>
  <c r="Q20" i="5" s="1"/>
  <c r="O20" i="2"/>
  <c r="M20" i="5" s="1"/>
  <c r="N20" i="2"/>
  <c r="L20" i="5" s="1"/>
  <c r="M20" i="2"/>
  <c r="K20" i="5" s="1"/>
  <c r="L20" i="2"/>
  <c r="J20" i="5" s="1"/>
  <c r="I20" i="2"/>
  <c r="H20" i="2"/>
  <c r="G20" i="2"/>
  <c r="G20" i="5" s="1"/>
  <c r="E20" i="2"/>
  <c r="E20" i="5" s="1"/>
  <c r="D20" i="2"/>
  <c r="D20" i="5" s="1"/>
  <c r="C20" i="11" s="1"/>
  <c r="C20" i="2"/>
  <c r="C20" i="5" s="1"/>
  <c r="AL19" i="2"/>
  <c r="AF19" i="5" s="1"/>
  <c r="AK19" i="2"/>
  <c r="AE19" i="5" s="1"/>
  <c r="AJ19" i="2"/>
  <c r="AI19" i="2"/>
  <c r="AH19" i="2"/>
  <c r="AG19" i="2"/>
  <c r="AF19" i="2"/>
  <c r="AD19" i="5" s="1"/>
  <c r="AE19" i="2"/>
  <c r="AC19" i="5" s="1"/>
  <c r="AD19" i="2"/>
  <c r="AB19" i="5" s="1"/>
  <c r="AC19" i="2"/>
  <c r="AA19" i="5" s="1"/>
  <c r="AB19" i="2"/>
  <c r="Z19" i="5" s="1"/>
  <c r="AA19" i="2"/>
  <c r="Y19" i="5" s="1"/>
  <c r="Z19" i="2"/>
  <c r="X19" i="5" s="1"/>
  <c r="Y19" i="2"/>
  <c r="W19" i="5" s="1"/>
  <c r="X19" i="2"/>
  <c r="V19" i="5" s="1"/>
  <c r="W19" i="2"/>
  <c r="U19" i="5" s="1"/>
  <c r="V19" i="2"/>
  <c r="T19" i="5" s="1"/>
  <c r="U19" i="2"/>
  <c r="S19" i="5" s="1"/>
  <c r="T19" i="2"/>
  <c r="R19" i="5" s="1"/>
  <c r="S19" i="2"/>
  <c r="Q19" i="5" s="1"/>
  <c r="O19" i="2"/>
  <c r="M19" i="5" s="1"/>
  <c r="N19" i="2"/>
  <c r="L19" i="5" s="1"/>
  <c r="M19" i="2"/>
  <c r="K19" i="5" s="1"/>
  <c r="L19" i="2"/>
  <c r="J19" i="5" s="1"/>
  <c r="I19" i="2"/>
  <c r="I19" i="5" s="1"/>
  <c r="H19" i="2"/>
  <c r="H19" i="5" s="1"/>
  <c r="G19" i="2"/>
  <c r="G19" i="5" s="1"/>
  <c r="E19" i="2"/>
  <c r="E19" i="5" s="1"/>
  <c r="D19" i="2"/>
  <c r="D19" i="5" s="1"/>
  <c r="C19" i="11" s="1"/>
  <c r="C19" i="2"/>
  <c r="C19" i="5" s="1"/>
  <c r="AL18" i="2"/>
  <c r="AF18" i="5" s="1"/>
  <c r="AK18" i="2"/>
  <c r="AE18" i="5" s="1"/>
  <c r="AJ18" i="2"/>
  <c r="AI18" i="2"/>
  <c r="AH18" i="2"/>
  <c r="AG18" i="2"/>
  <c r="AF18" i="2"/>
  <c r="AD18" i="5" s="1"/>
  <c r="AC18" i="2"/>
  <c r="AA18" i="5" s="1"/>
  <c r="AB18" i="2"/>
  <c r="Z18" i="5" s="1"/>
  <c r="AA18" i="2"/>
  <c r="Y18" i="5" s="1"/>
  <c r="Z18" i="2"/>
  <c r="X18" i="5" s="1"/>
  <c r="Y18" i="2"/>
  <c r="W18" i="5" s="1"/>
  <c r="X18" i="2"/>
  <c r="V18" i="5" s="1"/>
  <c r="W18" i="2"/>
  <c r="U18" i="5" s="1"/>
  <c r="V18" i="2"/>
  <c r="T18" i="5" s="1"/>
  <c r="U18" i="2"/>
  <c r="S18" i="5" s="1"/>
  <c r="T18" i="2"/>
  <c r="R18" i="5" s="1"/>
  <c r="S18" i="2"/>
  <c r="Q18" i="5" s="1"/>
  <c r="O18" i="2"/>
  <c r="M18" i="5" s="1"/>
  <c r="N18" i="2"/>
  <c r="L18" i="5" s="1"/>
  <c r="M18" i="2"/>
  <c r="K18" i="5" s="1"/>
  <c r="L18" i="2"/>
  <c r="J18" i="5" s="1"/>
  <c r="I18" i="2"/>
  <c r="H18" i="2"/>
  <c r="G18" i="2"/>
  <c r="G18" i="5" s="1"/>
  <c r="E18" i="2"/>
  <c r="E18" i="5" s="1"/>
  <c r="D18" i="2"/>
  <c r="D18" i="5" s="1"/>
  <c r="C18" i="11" s="1"/>
  <c r="C18" i="2"/>
  <c r="C18" i="5" s="1"/>
  <c r="AL17" i="2"/>
  <c r="AF17" i="5" s="1"/>
  <c r="AK17" i="2"/>
  <c r="AE17" i="5" s="1"/>
  <c r="AJ17" i="2"/>
  <c r="AI17" i="2"/>
  <c r="AH17" i="2"/>
  <c r="AG17" i="2"/>
  <c r="AF17" i="2"/>
  <c r="AD17" i="5" s="1"/>
  <c r="AC17" i="2"/>
  <c r="AA17" i="5" s="1"/>
  <c r="AB17" i="2"/>
  <c r="Z17" i="5" s="1"/>
  <c r="AA17" i="2"/>
  <c r="Y17" i="5" s="1"/>
  <c r="Z17" i="2"/>
  <c r="X17" i="5" s="1"/>
  <c r="Y17" i="2"/>
  <c r="W17" i="5" s="1"/>
  <c r="X17" i="2"/>
  <c r="V17" i="5" s="1"/>
  <c r="W17" i="2"/>
  <c r="U17" i="5" s="1"/>
  <c r="V17" i="2"/>
  <c r="T17" i="5" s="1"/>
  <c r="U17" i="2"/>
  <c r="S17" i="5" s="1"/>
  <c r="T17" i="2"/>
  <c r="R17" i="5" s="1"/>
  <c r="S17" i="2"/>
  <c r="Q17" i="5" s="1"/>
  <c r="O17" i="2"/>
  <c r="M17" i="5" s="1"/>
  <c r="N17" i="2"/>
  <c r="L17" i="5" s="1"/>
  <c r="M17" i="2"/>
  <c r="K17" i="5" s="1"/>
  <c r="L17" i="2"/>
  <c r="J17" i="5" s="1"/>
  <c r="I17" i="2"/>
  <c r="I17" i="5" s="1"/>
  <c r="H17" i="2"/>
  <c r="H17" i="5" s="1"/>
  <c r="G17" i="2"/>
  <c r="G17" i="5" s="1"/>
  <c r="E17" i="2"/>
  <c r="E17" i="5" s="1"/>
  <c r="D17" i="2"/>
  <c r="D17" i="5" s="1"/>
  <c r="C17" i="11" s="1"/>
  <c r="C17" i="2"/>
  <c r="AL16" i="2"/>
  <c r="AF16" i="5" s="1"/>
  <c r="AK16" i="2"/>
  <c r="AE16" i="5" s="1"/>
  <c r="AJ16" i="2"/>
  <c r="AI16" i="2"/>
  <c r="AH16" i="2"/>
  <c r="AG16" i="2"/>
  <c r="AF16" i="2"/>
  <c r="AD16" i="5" s="1"/>
  <c r="AC16" i="2"/>
  <c r="AA16" i="5" s="1"/>
  <c r="AB16" i="2"/>
  <c r="Z16" i="5" s="1"/>
  <c r="AA16" i="2"/>
  <c r="Y16" i="5" s="1"/>
  <c r="Z16" i="2"/>
  <c r="X16" i="5" s="1"/>
  <c r="Y16" i="2"/>
  <c r="W16" i="5" s="1"/>
  <c r="X16" i="2"/>
  <c r="V16" i="5" s="1"/>
  <c r="W16" i="2"/>
  <c r="U16" i="5" s="1"/>
  <c r="V16" i="2"/>
  <c r="T16" i="5" s="1"/>
  <c r="U16" i="2"/>
  <c r="S16" i="5" s="1"/>
  <c r="T16" i="2"/>
  <c r="R16" i="5" s="1"/>
  <c r="S16" i="2"/>
  <c r="Q16" i="5" s="1"/>
  <c r="O16" i="2"/>
  <c r="M16" i="5" s="1"/>
  <c r="N16" i="2"/>
  <c r="L16" i="5" s="1"/>
  <c r="M16" i="2"/>
  <c r="K16" i="5" s="1"/>
  <c r="L16" i="2"/>
  <c r="J16" i="5" s="1"/>
  <c r="I16" i="2"/>
  <c r="H16" i="2"/>
  <c r="H16" i="5" s="1"/>
  <c r="G16" i="2"/>
  <c r="G16" i="5" s="1"/>
  <c r="E16" i="2"/>
  <c r="E16" i="5" s="1"/>
  <c r="D16" i="2"/>
  <c r="D16" i="5" s="1"/>
  <c r="C16" i="11" s="1"/>
  <c r="C16" i="2"/>
  <c r="C16" i="5" s="1"/>
  <c r="AL15" i="2"/>
  <c r="AF15" i="5" s="1"/>
  <c r="AK15" i="2"/>
  <c r="AE15" i="5" s="1"/>
  <c r="AJ15" i="2"/>
  <c r="AI15" i="2"/>
  <c r="AH15" i="2"/>
  <c r="AG15" i="2"/>
  <c r="AF15" i="2"/>
  <c r="AD15" i="5" s="1"/>
  <c r="AC15" i="2"/>
  <c r="AA15" i="5" s="1"/>
  <c r="AB15" i="2"/>
  <c r="Z15" i="5" s="1"/>
  <c r="AA15" i="2"/>
  <c r="Y15" i="5" s="1"/>
  <c r="Z15" i="2"/>
  <c r="X15" i="5" s="1"/>
  <c r="Y15" i="2"/>
  <c r="W15" i="5" s="1"/>
  <c r="X15" i="2"/>
  <c r="V15" i="5" s="1"/>
  <c r="W15" i="2"/>
  <c r="U15" i="5" s="1"/>
  <c r="V15" i="2"/>
  <c r="T15" i="5" s="1"/>
  <c r="U15" i="2"/>
  <c r="S15" i="5" s="1"/>
  <c r="T15" i="2"/>
  <c r="R15" i="5" s="1"/>
  <c r="S15" i="2"/>
  <c r="Q15" i="5" s="1"/>
  <c r="O15" i="2"/>
  <c r="M15" i="5" s="1"/>
  <c r="N15" i="2"/>
  <c r="L15" i="5" s="1"/>
  <c r="M15" i="2"/>
  <c r="K15" i="5" s="1"/>
  <c r="L15" i="2"/>
  <c r="J15" i="5" s="1"/>
  <c r="I15" i="2"/>
  <c r="I15" i="5" s="1"/>
  <c r="H15" i="2"/>
  <c r="H15" i="5" s="1"/>
  <c r="G15" i="2"/>
  <c r="G15" i="5" s="1"/>
  <c r="E15" i="2"/>
  <c r="D15" i="2"/>
  <c r="D15" i="5" s="1"/>
  <c r="C15" i="11" s="1"/>
  <c r="C15" i="2"/>
  <c r="C15" i="5" s="1"/>
  <c r="AL14" i="2"/>
  <c r="AF14" i="5" s="1"/>
  <c r="AK14" i="2"/>
  <c r="AE14" i="5" s="1"/>
  <c r="AJ14" i="2"/>
  <c r="AI14" i="2"/>
  <c r="AH14" i="2"/>
  <c r="AG14" i="2"/>
  <c r="AF14" i="2"/>
  <c r="AD14" i="5" s="1"/>
  <c r="AC14" i="2"/>
  <c r="AA14" i="5" s="1"/>
  <c r="AB14" i="2"/>
  <c r="Z14" i="5" s="1"/>
  <c r="AA14" i="2"/>
  <c r="Y14" i="5" s="1"/>
  <c r="Z14" i="2"/>
  <c r="X14" i="5" s="1"/>
  <c r="Y14" i="2"/>
  <c r="W14" i="5" s="1"/>
  <c r="X14" i="2"/>
  <c r="V14" i="5" s="1"/>
  <c r="W14" i="2"/>
  <c r="U14" i="5" s="1"/>
  <c r="V14" i="2"/>
  <c r="T14" i="5" s="1"/>
  <c r="U14" i="2"/>
  <c r="S14" i="5" s="1"/>
  <c r="T14" i="2"/>
  <c r="R14" i="5" s="1"/>
  <c r="S14" i="2"/>
  <c r="Q14" i="5" s="1"/>
  <c r="O14" i="2"/>
  <c r="M14" i="5" s="1"/>
  <c r="N14" i="2"/>
  <c r="L14" i="5" s="1"/>
  <c r="M14" i="2"/>
  <c r="K14" i="5" s="1"/>
  <c r="L14" i="2"/>
  <c r="J14" i="5" s="1"/>
  <c r="I14" i="2"/>
  <c r="I14" i="5" s="1"/>
  <c r="H14" i="2"/>
  <c r="H14" i="5" s="1"/>
  <c r="G14" i="2"/>
  <c r="G14" i="5" s="1"/>
  <c r="E14" i="2"/>
  <c r="E14" i="5" s="1"/>
  <c r="D14" i="2"/>
  <c r="D14" i="5" s="1"/>
  <c r="C14" i="11" s="1"/>
  <c r="C14" i="2"/>
  <c r="C14" i="5" s="1"/>
  <c r="AL13" i="2"/>
  <c r="AF13" i="5" s="1"/>
  <c r="AK13" i="2"/>
  <c r="AE13" i="5" s="1"/>
  <c r="AJ13" i="2"/>
  <c r="AI13" i="2"/>
  <c r="AH13" i="2"/>
  <c r="AG13" i="2"/>
  <c r="AF13" i="2"/>
  <c r="AD13" i="5" s="1"/>
  <c r="AE13" i="2"/>
  <c r="AC13" i="5" s="1"/>
  <c r="AD13" i="2"/>
  <c r="AB13" i="5" s="1"/>
  <c r="AC13" i="2"/>
  <c r="AA13" i="5" s="1"/>
  <c r="AB13" i="2"/>
  <c r="Z13" i="5" s="1"/>
  <c r="AA13" i="2"/>
  <c r="Y13" i="5" s="1"/>
  <c r="Z13" i="2"/>
  <c r="X13" i="5" s="1"/>
  <c r="Y13" i="2"/>
  <c r="W13" i="5" s="1"/>
  <c r="X13" i="2"/>
  <c r="V13" i="5" s="1"/>
  <c r="W13" i="2"/>
  <c r="U13" i="5" s="1"/>
  <c r="V13" i="2"/>
  <c r="T13" i="5" s="1"/>
  <c r="U13" i="2"/>
  <c r="S13" i="5" s="1"/>
  <c r="T13" i="2"/>
  <c r="R13" i="5" s="1"/>
  <c r="S13" i="2"/>
  <c r="Q13" i="5" s="1"/>
  <c r="O13" i="2"/>
  <c r="M13" i="5" s="1"/>
  <c r="N13" i="2"/>
  <c r="L13" i="5" s="1"/>
  <c r="M13" i="2"/>
  <c r="K13" i="5" s="1"/>
  <c r="L13" i="2"/>
  <c r="J13" i="5" s="1"/>
  <c r="I13" i="2"/>
  <c r="I13" i="5" s="1"/>
  <c r="H13" i="2"/>
  <c r="H13" i="5" s="1"/>
  <c r="G13" i="2"/>
  <c r="G13" i="5" s="1"/>
  <c r="E13" i="2"/>
  <c r="E13" i="5" s="1"/>
  <c r="D13" i="2"/>
  <c r="D13" i="5" s="1"/>
  <c r="C13" i="11" s="1"/>
  <c r="C13" i="2"/>
  <c r="C13" i="5" s="1"/>
  <c r="AD361" i="1"/>
  <c r="AC361" i="1"/>
  <c r="AD360" i="1"/>
  <c r="AC360" i="1"/>
  <c r="AB360" i="1"/>
  <c r="C360" i="1" s="1"/>
  <c r="AF359" i="1"/>
  <c r="AD359" i="1"/>
  <c r="AC359" i="1"/>
  <c r="AB359" i="1"/>
  <c r="AB358" i="1"/>
  <c r="C358" i="1" s="1"/>
  <c r="AB357" i="1"/>
  <c r="C357" i="1" s="1"/>
  <c r="AD356" i="1"/>
  <c r="AC356" i="1"/>
  <c r="AB356" i="1"/>
  <c r="C356" i="1" s="1"/>
  <c r="AD355" i="1"/>
  <c r="AC355" i="1"/>
  <c r="AB355" i="1"/>
  <c r="C355" i="1" s="1"/>
  <c r="AD354" i="1"/>
  <c r="AC354" i="1"/>
  <c r="AB354" i="1"/>
  <c r="C354" i="1" s="1"/>
  <c r="AD353" i="1"/>
  <c r="AE44" i="3" s="1"/>
  <c r="AC132" i="5" s="1"/>
  <c r="AC353" i="1"/>
  <c r="AD44" i="3" s="1"/>
  <c r="AB132" i="5" s="1"/>
  <c r="AB353" i="1"/>
  <c r="C353" i="1" s="1"/>
  <c r="AB352" i="1"/>
  <c r="C352" i="1" s="1"/>
  <c r="AB351" i="1"/>
  <c r="C351" i="1" s="1"/>
  <c r="AD350" i="1"/>
  <c r="AC350" i="1"/>
  <c r="AB350" i="1"/>
  <c r="C350" i="1" s="1"/>
  <c r="AD349" i="1"/>
  <c r="AC349" i="1"/>
  <c r="AB349" i="1"/>
  <c r="C349" i="1" s="1"/>
  <c r="AD348" i="1"/>
  <c r="AC348" i="1"/>
  <c r="AB348" i="1"/>
  <c r="AD347" i="1"/>
  <c r="AC347" i="1"/>
  <c r="AB347" i="1"/>
  <c r="C347" i="1" s="1"/>
  <c r="AD346" i="1"/>
  <c r="AC346" i="1"/>
  <c r="AB346" i="1"/>
  <c r="C346" i="1" s="1"/>
  <c r="AD345" i="1"/>
  <c r="AE14" i="4" s="1"/>
  <c r="AC345" i="1"/>
  <c r="AD14" i="4" s="1"/>
  <c r="AB345" i="1"/>
  <c r="C345" i="1" s="1"/>
  <c r="AB344" i="1"/>
  <c r="C344" i="1" s="1"/>
  <c r="AB343" i="1"/>
  <c r="C343" i="1" s="1"/>
  <c r="AD342" i="1"/>
  <c r="AC342" i="1"/>
  <c r="AB342" i="1"/>
  <c r="AD340" i="1"/>
  <c r="AC340" i="1"/>
  <c r="AB340" i="1"/>
  <c r="C340" i="1" s="1"/>
  <c r="AD338" i="1"/>
  <c r="AC338" i="1"/>
  <c r="AB338" i="1"/>
  <c r="C338" i="1" s="1"/>
  <c r="AD336" i="1"/>
  <c r="AE18" i="3" s="1"/>
  <c r="AC106" i="5" s="1"/>
  <c r="AC336" i="1"/>
  <c r="AD18" i="3" s="1"/>
  <c r="AB106" i="5" s="1"/>
  <c r="AB336" i="1"/>
  <c r="AD335" i="1"/>
  <c r="AC335" i="1"/>
  <c r="AB335" i="1"/>
  <c r="AB334" i="1"/>
  <c r="C334" i="1" s="1"/>
  <c r="AD333" i="1"/>
  <c r="AE93" i="2" s="1"/>
  <c r="AC93" i="5" s="1"/>
  <c r="AC333" i="1"/>
  <c r="AD93" i="2" s="1"/>
  <c r="AB93" i="5" s="1"/>
  <c r="AB333" i="1"/>
  <c r="C333" i="1" s="1"/>
  <c r="AD332" i="1"/>
  <c r="AC332" i="1"/>
  <c r="C332" i="1" s="1"/>
  <c r="AD331" i="1"/>
  <c r="AC331" i="1"/>
  <c r="AB331" i="1"/>
  <c r="AD330" i="1"/>
  <c r="AC330" i="1"/>
  <c r="AB330" i="1"/>
  <c r="AB327" i="1"/>
  <c r="C327" i="1" s="1"/>
  <c r="AD325" i="1"/>
  <c r="AC325" i="1"/>
  <c r="AB325" i="1"/>
  <c r="C325" i="1" s="1"/>
  <c r="AD324" i="1"/>
  <c r="AC324" i="1"/>
  <c r="AB324" i="1"/>
  <c r="C324" i="1" s="1"/>
  <c r="AB323" i="1"/>
  <c r="C323" i="1" s="1"/>
  <c r="AD322" i="1"/>
  <c r="AC322" i="1"/>
  <c r="AB322" i="1"/>
  <c r="C322" i="1" s="1"/>
  <c r="AD320" i="1"/>
  <c r="AC320" i="1"/>
  <c r="AB320" i="1"/>
  <c r="C320" i="1" s="1"/>
  <c r="AD319" i="1"/>
  <c r="AE51" i="3" s="1"/>
  <c r="AC139" i="5" s="1"/>
  <c r="AC319" i="1"/>
  <c r="AD51" i="3" s="1"/>
  <c r="AB139" i="5" s="1"/>
  <c r="AB319" i="1"/>
  <c r="C319" i="1" s="1"/>
  <c r="AD318" i="1"/>
  <c r="AC318" i="1"/>
  <c r="AB318" i="1"/>
  <c r="C318" i="1" s="1"/>
  <c r="AD317" i="1"/>
  <c r="AC317" i="1"/>
  <c r="AB317" i="1"/>
  <c r="C317" i="1" s="1"/>
  <c r="AD316" i="1"/>
  <c r="AC316" i="1"/>
  <c r="AB316" i="1"/>
  <c r="C316" i="1" s="1"/>
  <c r="AD315" i="1"/>
  <c r="AE61" i="2" s="1"/>
  <c r="AC61" i="5" s="1"/>
  <c r="AC315" i="1"/>
  <c r="AD61" i="2" s="1"/>
  <c r="AB61" i="5" s="1"/>
  <c r="AB315" i="1"/>
  <c r="AD314" i="1"/>
  <c r="AC314" i="1"/>
  <c r="AB314" i="1"/>
  <c r="C314" i="1" s="1"/>
  <c r="AB313" i="1"/>
  <c r="AD312" i="1"/>
  <c r="AC312" i="1"/>
  <c r="AB312" i="1"/>
  <c r="AB311" i="1"/>
  <c r="C311" i="1" s="1"/>
  <c r="AD310" i="1"/>
  <c r="AE35" i="2" s="1"/>
  <c r="AC35" i="5" s="1"/>
  <c r="AC310" i="1"/>
  <c r="AD35" i="2" s="1"/>
  <c r="AB35" i="5" s="1"/>
  <c r="AB310" i="1"/>
  <c r="C310" i="1" s="1"/>
  <c r="AD309" i="1"/>
  <c r="AC309" i="1"/>
  <c r="AB309" i="1"/>
  <c r="C309" i="1" s="1"/>
  <c r="AD308" i="1"/>
  <c r="AC308" i="1"/>
  <c r="AB308" i="1"/>
  <c r="AD307" i="1"/>
  <c r="AC307" i="1"/>
  <c r="AB307" i="1"/>
  <c r="C307" i="1" s="1"/>
  <c r="AD306" i="1"/>
  <c r="AC306" i="1"/>
  <c r="AB306" i="1"/>
  <c r="C306" i="1" s="1"/>
  <c r="AD305" i="1"/>
  <c r="AC305" i="1"/>
  <c r="AB305" i="1"/>
  <c r="C305" i="1" s="1"/>
  <c r="AD304" i="1"/>
  <c r="AC304" i="1"/>
  <c r="AB304" i="1"/>
  <c r="AB303" i="1"/>
  <c r="AB302" i="1"/>
  <c r="C302" i="1" s="1"/>
  <c r="AD301" i="1"/>
  <c r="AC301" i="1"/>
  <c r="AB301" i="1"/>
  <c r="AD298" i="1"/>
  <c r="AE56" i="2" s="1"/>
  <c r="AC56" i="5" s="1"/>
  <c r="AC298" i="1"/>
  <c r="AD56" i="2" s="1"/>
  <c r="AB56" i="5" s="1"/>
  <c r="AB298" i="1"/>
  <c r="AD297" i="1"/>
  <c r="AC297" i="1"/>
  <c r="AB297" i="1"/>
  <c r="AD296" i="1"/>
  <c r="AE29" i="2" s="1"/>
  <c r="AC29" i="5" s="1"/>
  <c r="AC296" i="1"/>
  <c r="AD29" i="2" s="1"/>
  <c r="AB29" i="5" s="1"/>
  <c r="AB296" i="1"/>
  <c r="AD295" i="1"/>
  <c r="AC295" i="1"/>
  <c r="AB295" i="1"/>
  <c r="C295" i="1" s="1"/>
  <c r="AD294" i="1"/>
  <c r="AC294" i="1"/>
  <c r="C294" i="1" s="1"/>
  <c r="AD292" i="1"/>
  <c r="AC292" i="1"/>
  <c r="AB292" i="1"/>
  <c r="C292" i="1" s="1"/>
  <c r="AD291" i="1"/>
  <c r="AE18" i="2" s="1"/>
  <c r="AC18" i="5" s="1"/>
  <c r="AC291" i="1"/>
  <c r="AD18" i="2" s="1"/>
  <c r="AB18" i="5" s="1"/>
  <c r="AB291" i="1"/>
  <c r="AD290" i="1"/>
  <c r="AC290" i="1"/>
  <c r="AB290" i="1"/>
  <c r="AD289" i="1"/>
  <c r="AC289" i="1"/>
  <c r="AB289" i="1"/>
  <c r="C289" i="1" s="1"/>
  <c r="AD288" i="1"/>
  <c r="AC288" i="1"/>
  <c r="AB288" i="1"/>
  <c r="C288" i="1" s="1"/>
  <c r="AD286" i="1"/>
  <c r="AE49" i="2" s="1"/>
  <c r="AC49" i="5" s="1"/>
  <c r="AC286" i="1"/>
  <c r="AD49" i="2" s="1"/>
  <c r="AB49" i="5" s="1"/>
  <c r="AB286" i="1"/>
  <c r="C286" i="1" s="1"/>
  <c r="AB285" i="1"/>
  <c r="C285" i="1" s="1"/>
  <c r="AD284" i="1"/>
  <c r="AC284" i="1"/>
  <c r="AB284" i="1"/>
  <c r="C284" i="1" s="1"/>
  <c r="AD283" i="1"/>
  <c r="AC283" i="1"/>
  <c r="AB283" i="1"/>
  <c r="C283" i="1" s="1"/>
  <c r="AD282" i="1"/>
  <c r="AC282" i="1"/>
  <c r="AB282" i="1"/>
  <c r="AD281" i="1"/>
  <c r="AC281" i="1"/>
  <c r="AB281" i="1"/>
  <c r="AD280" i="1"/>
  <c r="AC280" i="1"/>
  <c r="AB280" i="1"/>
  <c r="C280" i="1" s="1"/>
  <c r="AD279" i="1"/>
  <c r="AB279" i="1"/>
  <c r="C279" i="1" s="1"/>
  <c r="AM278" i="1"/>
  <c r="AB278" i="1"/>
  <c r="AD277" i="1"/>
  <c r="C277" i="1" s="1"/>
  <c r="AC277" i="1"/>
  <c r="AB277" i="1"/>
  <c r="AD276" i="1"/>
  <c r="AC276" i="1"/>
  <c r="AB276" i="1"/>
  <c r="C276" i="1" s="1"/>
  <c r="AD275" i="1"/>
  <c r="AC275" i="1"/>
  <c r="AB275" i="1"/>
  <c r="AD274" i="1"/>
  <c r="AC274" i="1"/>
  <c r="AB274" i="1"/>
  <c r="C274" i="1" s="1"/>
  <c r="AD273" i="1"/>
  <c r="AC273" i="1"/>
  <c r="AB273" i="1"/>
  <c r="AD272" i="1"/>
  <c r="AC272" i="1"/>
  <c r="AB272" i="1"/>
  <c r="C272" i="1" s="1"/>
  <c r="AD271" i="1"/>
  <c r="AC271" i="1"/>
  <c r="AB271" i="1"/>
  <c r="C271" i="1" s="1"/>
  <c r="AD270" i="1"/>
  <c r="AE68" i="2" s="1"/>
  <c r="AC68" i="5" s="1"/>
  <c r="AC270" i="1"/>
  <c r="AD68" i="2" s="1"/>
  <c r="AB68" i="5" s="1"/>
  <c r="AB270" i="1"/>
  <c r="C270" i="1" s="1"/>
  <c r="AD269" i="1"/>
  <c r="AE42" i="2" s="1"/>
  <c r="AC42" i="5" s="1"/>
  <c r="AC269" i="1"/>
  <c r="AD42" i="2" s="1"/>
  <c r="AB42" i="5" s="1"/>
  <c r="AB269" i="1"/>
  <c r="AD268" i="1"/>
  <c r="AE85" i="2" s="1"/>
  <c r="AC85" i="5" s="1"/>
  <c r="AC268" i="1"/>
  <c r="AD85" i="2" s="1"/>
  <c r="AB85" i="5" s="1"/>
  <c r="AB268" i="1"/>
  <c r="C268" i="1" s="1"/>
  <c r="AD267" i="1"/>
  <c r="AC267" i="1"/>
  <c r="AB267" i="1"/>
  <c r="C267" i="1" s="1"/>
  <c r="AD266" i="1"/>
  <c r="AE40" i="2" s="1"/>
  <c r="AC40" i="5" s="1"/>
  <c r="AC266" i="1"/>
  <c r="AD40" i="2" s="1"/>
  <c r="AB40" i="5" s="1"/>
  <c r="AB266" i="1"/>
  <c r="C266" i="1" s="1"/>
  <c r="AD265" i="1"/>
  <c r="AE62" i="3" s="1"/>
  <c r="AC150" i="5" s="1"/>
  <c r="AC265" i="1"/>
  <c r="AD62" i="3" s="1"/>
  <c r="AB150" i="5" s="1"/>
  <c r="AB265" i="1"/>
  <c r="AD264" i="1"/>
  <c r="AE81" i="2" s="1"/>
  <c r="AC81" i="5" s="1"/>
  <c r="AC264" i="1"/>
  <c r="AD81" i="2" s="1"/>
  <c r="AB81" i="5" s="1"/>
  <c r="AB264" i="1"/>
  <c r="C264" i="1" s="1"/>
  <c r="AD263" i="1"/>
  <c r="AE78" i="2" s="1"/>
  <c r="AC78" i="5" s="1"/>
  <c r="AC263" i="1"/>
  <c r="AD33" i="2" s="1"/>
  <c r="AB33" i="5" s="1"/>
  <c r="AB263" i="1"/>
  <c r="C263" i="1" s="1"/>
  <c r="AD262" i="1"/>
  <c r="AC262" i="1"/>
  <c r="AB262" i="1"/>
  <c r="C262" i="1" s="1"/>
  <c r="AD261" i="1"/>
  <c r="AC261" i="1"/>
  <c r="AB261" i="1"/>
  <c r="AD260" i="1"/>
  <c r="AC260" i="1"/>
  <c r="AB260" i="1"/>
  <c r="C260" i="1" s="1"/>
  <c r="AB259" i="1"/>
  <c r="C259" i="1" s="1"/>
  <c r="AD258" i="1"/>
  <c r="AC258" i="1"/>
  <c r="AB258" i="1"/>
  <c r="C258" i="1" s="1"/>
  <c r="AD257" i="1"/>
  <c r="AE79" i="2" s="1"/>
  <c r="AC79" i="5" s="1"/>
  <c r="AC257" i="1"/>
  <c r="AD79" i="2" s="1"/>
  <c r="AB79" i="5" s="1"/>
  <c r="AB257" i="1"/>
  <c r="C257" i="1" s="1"/>
  <c r="AD256" i="1"/>
  <c r="AE16" i="2" s="1"/>
  <c r="AC16" i="5" s="1"/>
  <c r="AC256" i="1"/>
  <c r="AD62" i="2" s="1"/>
  <c r="AB62" i="5" s="1"/>
  <c r="AB256" i="1"/>
  <c r="C256" i="1" s="1"/>
  <c r="AD255" i="1"/>
  <c r="AE73" i="2" s="1"/>
  <c r="AC73" i="5" s="1"/>
  <c r="AC255" i="1"/>
  <c r="AD73" i="2" s="1"/>
  <c r="AB73" i="5" s="1"/>
  <c r="AB255" i="1"/>
  <c r="AD254" i="1"/>
  <c r="AE47" i="2" s="1"/>
  <c r="AC47" i="5" s="1"/>
  <c r="AC254" i="1"/>
  <c r="AD47" i="2" s="1"/>
  <c r="AB47" i="5" s="1"/>
  <c r="AB254" i="1"/>
  <c r="C254" i="1" s="1"/>
  <c r="AB253" i="1"/>
  <c r="C253" i="1" s="1"/>
  <c r="AD252" i="1"/>
  <c r="AE51" i="2" s="1"/>
  <c r="AC51" i="5" s="1"/>
  <c r="AC252" i="1"/>
  <c r="AD51" i="2" s="1"/>
  <c r="AB51" i="5" s="1"/>
  <c r="AB252" i="1"/>
  <c r="C252" i="1" s="1"/>
  <c r="AD251" i="1"/>
  <c r="AC251" i="1"/>
  <c r="AB251" i="1"/>
  <c r="AD250" i="1"/>
  <c r="AC250" i="1"/>
  <c r="AB250" i="1"/>
  <c r="AB249" i="1"/>
  <c r="C249" i="1" s="1"/>
  <c r="AD248" i="1"/>
  <c r="AC248" i="1"/>
  <c r="AB248" i="1"/>
  <c r="C248" i="1" s="1"/>
  <c r="AB247" i="1"/>
  <c r="C247" i="1" s="1"/>
  <c r="AD246" i="1"/>
  <c r="AC246" i="1"/>
  <c r="AB246" i="1"/>
  <c r="C246" i="1" s="1"/>
  <c r="AD245" i="1"/>
  <c r="AE87" i="2" s="1"/>
  <c r="AC87" i="5" s="1"/>
  <c r="AC245" i="1"/>
  <c r="AD87" i="2" s="1"/>
  <c r="AB87" i="5" s="1"/>
  <c r="AB245" i="1"/>
  <c r="C245" i="1" s="1"/>
  <c r="AD244" i="1"/>
  <c r="AC244" i="1"/>
  <c r="AB244" i="1"/>
  <c r="C244" i="1" s="1"/>
  <c r="AD242" i="1"/>
  <c r="AC242" i="1"/>
  <c r="AB242" i="1"/>
  <c r="C242" i="1" s="1"/>
  <c r="AD241" i="1"/>
  <c r="AE39" i="2" s="1"/>
  <c r="AC39" i="5" s="1"/>
  <c r="AC241" i="1"/>
  <c r="AD53" i="2" s="1"/>
  <c r="AB53" i="5" s="1"/>
  <c r="AB241" i="1"/>
  <c r="C241" i="1" s="1"/>
  <c r="AD240" i="1"/>
  <c r="AE65" i="2" s="1"/>
  <c r="AC65" i="5" s="1"/>
  <c r="AC240" i="1"/>
  <c r="AD65" i="2" s="1"/>
  <c r="AB65" i="5" s="1"/>
  <c r="AB240" i="1"/>
  <c r="AD239" i="1"/>
  <c r="AC239" i="1"/>
  <c r="AB239" i="1"/>
  <c r="AD238" i="1"/>
  <c r="AE57" i="2" s="1"/>
  <c r="AC57" i="5" s="1"/>
  <c r="AC238" i="1"/>
  <c r="AD57" i="2" s="1"/>
  <c r="AB57" i="5" s="1"/>
  <c r="AB238" i="1"/>
  <c r="C238" i="1" s="1"/>
  <c r="AD237" i="1"/>
  <c r="AC237" i="1"/>
  <c r="AB237" i="1"/>
  <c r="C237" i="1" s="1"/>
  <c r="AD236" i="1"/>
  <c r="AC236" i="1"/>
  <c r="AB236" i="1"/>
  <c r="C236" i="1" s="1"/>
  <c r="AD235" i="1"/>
  <c r="AC235" i="1"/>
  <c r="AB235" i="1"/>
  <c r="C235" i="1" s="1"/>
  <c r="AB234" i="1"/>
  <c r="C234" i="1" s="1"/>
  <c r="AD233" i="1"/>
  <c r="AC233" i="1"/>
  <c r="AB233" i="1"/>
  <c r="AD232" i="1"/>
  <c r="AC232" i="1"/>
  <c r="AB232" i="1"/>
  <c r="AD231" i="1"/>
  <c r="AC231" i="1"/>
  <c r="AB231" i="1"/>
  <c r="AD230" i="1"/>
  <c r="AC230" i="1"/>
  <c r="AB230" i="1"/>
  <c r="C230" i="1" s="1"/>
  <c r="AD229" i="1"/>
  <c r="AC229" i="1"/>
  <c r="C229" i="1" s="1"/>
  <c r="AB229" i="1"/>
  <c r="AD228" i="1"/>
  <c r="AC228" i="1"/>
  <c r="AB228" i="1"/>
  <c r="AD227" i="1"/>
  <c r="AC227" i="1"/>
  <c r="AB227" i="1"/>
  <c r="AD226" i="1"/>
  <c r="AC226" i="1"/>
  <c r="AB226" i="1"/>
  <c r="AD225" i="1"/>
  <c r="AC225" i="1"/>
  <c r="AB225" i="1"/>
  <c r="AD224" i="1"/>
  <c r="AE48" i="3" s="1"/>
  <c r="AC136" i="5" s="1"/>
  <c r="AC224" i="1"/>
  <c r="AD48" i="3" s="1"/>
  <c r="AB136" i="5" s="1"/>
  <c r="AB224" i="1"/>
  <c r="AD223" i="1"/>
  <c r="AE75" i="2" s="1"/>
  <c r="AC75" i="5" s="1"/>
  <c r="AC223" i="1"/>
  <c r="AD75" i="2" s="1"/>
  <c r="AB75" i="5" s="1"/>
  <c r="AB223" i="1"/>
  <c r="C223" i="1" s="1"/>
  <c r="AD222" i="1"/>
  <c r="AC222" i="1"/>
  <c r="AB222" i="1"/>
  <c r="C222" i="1" s="1"/>
  <c r="AD221" i="1"/>
  <c r="AE83" i="2" s="1"/>
  <c r="AC83" i="5" s="1"/>
  <c r="AC221" i="1"/>
  <c r="AD83" i="2" s="1"/>
  <c r="AB83" i="5" s="1"/>
  <c r="AB221" i="1"/>
  <c r="AD220" i="1"/>
  <c r="AC220" i="1"/>
  <c r="AB220" i="1"/>
  <c r="AD219" i="1"/>
  <c r="AC219" i="1"/>
  <c r="AB219" i="1"/>
  <c r="AD218" i="1"/>
  <c r="AE80" i="2" s="1"/>
  <c r="AC80" i="5" s="1"/>
  <c r="AC218" i="1"/>
  <c r="AD89" i="2" s="1"/>
  <c r="AB89" i="5" s="1"/>
  <c r="AB218" i="1"/>
  <c r="C218" i="1" s="1"/>
  <c r="AD217" i="1"/>
  <c r="AC217" i="1"/>
  <c r="C217" i="1" s="1"/>
  <c r="AB217" i="1"/>
  <c r="AD216" i="1"/>
  <c r="AE46" i="2" s="1"/>
  <c r="AC46" i="5" s="1"/>
  <c r="AD215" i="1"/>
  <c r="AC215" i="1"/>
  <c r="AB215" i="1"/>
  <c r="C215" i="1" s="1"/>
  <c r="AD214" i="1"/>
  <c r="AE90" i="2" s="1"/>
  <c r="AC90" i="5" s="1"/>
  <c r="AC214" i="1"/>
  <c r="AD90" i="2" s="1"/>
  <c r="AB90" i="5" s="1"/>
  <c r="AB214" i="1"/>
  <c r="C214" i="1" s="1"/>
  <c r="AD213" i="1"/>
  <c r="AC213" i="1"/>
  <c r="AB213" i="1"/>
  <c r="C213" i="1" s="1"/>
  <c r="AD212" i="1"/>
  <c r="AC212" i="1"/>
  <c r="AB212" i="1"/>
  <c r="AD210" i="1"/>
  <c r="AC210" i="1"/>
  <c r="AB210" i="1"/>
  <c r="C210" i="1" s="1"/>
  <c r="AB209" i="1"/>
  <c r="C209" i="1" s="1"/>
  <c r="AD208" i="1"/>
  <c r="AB208" i="1"/>
  <c r="C208" i="1" s="1"/>
  <c r="AD207" i="1"/>
  <c r="AE101" i="3" s="1"/>
  <c r="AC189" i="5" s="1"/>
  <c r="AC207" i="1"/>
  <c r="AD101" i="3" s="1"/>
  <c r="AB189" i="5" s="1"/>
  <c r="AB207" i="1"/>
  <c r="C207" i="1" s="1"/>
  <c r="AD206" i="1"/>
  <c r="AC206" i="1"/>
  <c r="AB206" i="1"/>
  <c r="C206" i="1" s="1"/>
  <c r="AD205" i="1"/>
  <c r="AC205" i="1"/>
  <c r="AB205" i="1"/>
  <c r="C205" i="1" s="1"/>
  <c r="AD204" i="1"/>
  <c r="AB204" i="1"/>
  <c r="C204" i="1" s="1"/>
  <c r="AD203" i="1"/>
  <c r="AB203" i="1"/>
  <c r="C203" i="1" s="1"/>
  <c r="AD201" i="1"/>
  <c r="AC201" i="1"/>
  <c r="AB201" i="1"/>
  <c r="C201" i="1" s="1"/>
  <c r="AD200" i="1"/>
  <c r="AC200" i="1"/>
  <c r="AB200" i="1"/>
  <c r="C200" i="1" s="1"/>
  <c r="AD199" i="1"/>
  <c r="AC199" i="1"/>
  <c r="AB199" i="1"/>
  <c r="C199" i="1" s="1"/>
  <c r="AD198" i="1"/>
  <c r="AC198" i="1"/>
  <c r="AB198" i="1"/>
  <c r="C198" i="1" s="1"/>
  <c r="AB197" i="1"/>
  <c r="C197" i="1" s="1"/>
  <c r="AD196" i="1"/>
  <c r="AC196" i="1"/>
  <c r="AB196" i="1"/>
  <c r="AD195" i="1"/>
  <c r="AC195" i="1"/>
  <c r="AB195" i="1"/>
  <c r="AD194" i="1"/>
  <c r="AE66" i="2" s="1"/>
  <c r="AC66" i="5" s="1"/>
  <c r="AC194" i="1"/>
  <c r="AD66" i="2" s="1"/>
  <c r="AB66" i="5" s="1"/>
  <c r="AB194" i="1"/>
  <c r="AD193" i="1"/>
  <c r="AC193" i="1"/>
  <c r="AB193" i="1"/>
  <c r="C193" i="1" s="1"/>
  <c r="AD192" i="1"/>
  <c r="AC192" i="1"/>
  <c r="C192" i="1" s="1"/>
  <c r="AB192" i="1"/>
  <c r="AD191" i="1"/>
  <c r="AC191" i="1"/>
  <c r="AB191" i="1"/>
  <c r="AD190" i="1"/>
  <c r="AE69" i="2" s="1"/>
  <c r="AC69" i="5" s="1"/>
  <c r="AC190" i="1"/>
  <c r="AD69" i="2" s="1"/>
  <c r="AB69" i="5" s="1"/>
  <c r="AB190" i="1"/>
  <c r="AD189" i="1"/>
  <c r="AC189" i="1"/>
  <c r="AB189" i="1"/>
  <c r="AD188" i="1"/>
  <c r="AE67" i="2" s="1"/>
  <c r="AC67" i="5" s="1"/>
  <c r="AC188" i="1"/>
  <c r="AD67" i="2" s="1"/>
  <c r="AB67" i="5" s="1"/>
  <c r="AB188" i="1"/>
  <c r="AD187" i="1"/>
  <c r="AC187" i="1"/>
  <c r="AB187" i="1"/>
  <c r="AD186" i="1"/>
  <c r="AE95" i="2" s="1"/>
  <c r="AC95" i="5" s="1"/>
  <c r="AC186" i="1"/>
  <c r="AD95" i="2" s="1"/>
  <c r="AB95" i="5" s="1"/>
  <c r="AB186" i="1"/>
  <c r="C186" i="1" s="1"/>
  <c r="AD185" i="1"/>
  <c r="AC185" i="1"/>
  <c r="AB185" i="1"/>
  <c r="C185" i="1" s="1"/>
  <c r="AD184" i="1"/>
  <c r="AE44" i="2" s="1"/>
  <c r="AC44" i="5" s="1"/>
  <c r="AC184" i="1"/>
  <c r="AD44" i="2" s="1"/>
  <c r="AB44" i="5" s="1"/>
  <c r="AB184" i="1"/>
  <c r="AD183" i="1"/>
  <c r="AC183" i="1"/>
  <c r="AB183" i="1"/>
  <c r="AD182" i="1"/>
  <c r="AE91" i="2" s="1"/>
  <c r="AC91" i="5" s="1"/>
  <c r="AC182" i="1"/>
  <c r="AD91" i="2" s="1"/>
  <c r="AB91" i="5" s="1"/>
  <c r="AB182" i="1"/>
  <c r="AD181" i="1"/>
  <c r="AE99" i="2" s="1"/>
  <c r="AC99" i="5" s="1"/>
  <c r="AC181" i="1"/>
  <c r="AD99" i="2" s="1"/>
  <c r="AB99" i="5" s="1"/>
  <c r="AB181" i="1"/>
  <c r="C181" i="1" s="1"/>
  <c r="AD180" i="1"/>
  <c r="AE37" i="2" s="1"/>
  <c r="AC37" i="5" s="1"/>
  <c r="AC180" i="1"/>
  <c r="AD37" i="2" s="1"/>
  <c r="AB37" i="5" s="1"/>
  <c r="AB180" i="1"/>
  <c r="AD179" i="1"/>
  <c r="AE36" i="2" s="1"/>
  <c r="AC36" i="5" s="1"/>
  <c r="AC179" i="1"/>
  <c r="AD36" i="2" s="1"/>
  <c r="AB36" i="5" s="1"/>
  <c r="AB179" i="1"/>
  <c r="AD178" i="1"/>
  <c r="AC178" i="1"/>
  <c r="AB178" i="1"/>
  <c r="AB177" i="1"/>
  <c r="C177" i="1" s="1"/>
  <c r="AB176" i="1"/>
  <c r="C176" i="1" s="1"/>
  <c r="AM175" i="1"/>
  <c r="AD175" i="1"/>
  <c r="AB175" i="1"/>
  <c r="C175" i="1" s="1"/>
  <c r="AD174" i="1"/>
  <c r="AC174" i="1"/>
  <c r="AB174" i="1"/>
  <c r="C174" i="1" s="1"/>
  <c r="AD173" i="1"/>
  <c r="AC173" i="1"/>
  <c r="AB173" i="1"/>
  <c r="C173" i="1" s="1"/>
  <c r="AD172" i="1"/>
  <c r="AC172" i="1"/>
  <c r="AB172" i="1"/>
  <c r="C172" i="1" s="1"/>
  <c r="AD171" i="1"/>
  <c r="AC171" i="1"/>
  <c r="AB171" i="1"/>
  <c r="C171" i="1" s="1"/>
  <c r="AB170" i="1"/>
  <c r="C170" i="1" s="1"/>
  <c r="AD169" i="1"/>
  <c r="AE54" i="2" s="1"/>
  <c r="AC54" i="5" s="1"/>
  <c r="AC169" i="1"/>
  <c r="AD54" i="2" s="1"/>
  <c r="AB54" i="5" s="1"/>
  <c r="AB169" i="1"/>
  <c r="AD168" i="1"/>
  <c r="AC168" i="1"/>
  <c r="AB168" i="1"/>
  <c r="AD167" i="1"/>
  <c r="AE84" i="3" s="1"/>
  <c r="AC172" i="5" s="1"/>
  <c r="AC167" i="1"/>
  <c r="AD84" i="3" s="1"/>
  <c r="AB172" i="5" s="1"/>
  <c r="AB167" i="1"/>
  <c r="C167" i="1" s="1"/>
  <c r="AB166" i="1"/>
  <c r="C166" i="1" s="1"/>
  <c r="AD164" i="1"/>
  <c r="AC164" i="1"/>
  <c r="AB164" i="1"/>
  <c r="AD163" i="1"/>
  <c r="AC163" i="1"/>
  <c r="AB163" i="1"/>
  <c r="C163" i="1" s="1"/>
  <c r="AD162" i="1"/>
  <c r="AC162" i="1"/>
  <c r="AB162" i="1"/>
  <c r="C162" i="1" s="1"/>
  <c r="AD161" i="1"/>
  <c r="AC161" i="1"/>
  <c r="AB161" i="1"/>
  <c r="C161" i="1" s="1"/>
  <c r="AD160" i="1"/>
  <c r="AC160" i="1"/>
  <c r="AB160" i="1"/>
  <c r="AD159" i="1"/>
  <c r="AC159" i="1"/>
  <c r="AB159" i="1"/>
  <c r="C159" i="1" s="1"/>
  <c r="AD158" i="1"/>
  <c r="AC158" i="1"/>
  <c r="AB158" i="1"/>
  <c r="AD157" i="1"/>
  <c r="AE22" i="3" s="1"/>
  <c r="AC110" i="5" s="1"/>
  <c r="AC157" i="1"/>
  <c r="AD22" i="3" s="1"/>
  <c r="AB110" i="5" s="1"/>
  <c r="AB157" i="1"/>
  <c r="C157" i="1" s="1"/>
  <c r="AD156" i="1"/>
  <c r="AC156" i="1"/>
  <c r="AB156" i="1"/>
  <c r="AD155" i="1"/>
  <c r="AC155" i="1"/>
  <c r="AB155" i="1"/>
  <c r="C155" i="1" s="1"/>
  <c r="AD154" i="1"/>
  <c r="AC154" i="1"/>
  <c r="AB154" i="1"/>
  <c r="C154" i="1" s="1"/>
  <c r="AB153" i="1"/>
  <c r="AD152" i="1"/>
  <c r="AC152" i="1"/>
  <c r="AB152" i="1"/>
  <c r="X152" i="1"/>
  <c r="AD151" i="1"/>
  <c r="AC151" i="1"/>
  <c r="AB151" i="1"/>
  <c r="AD150" i="1"/>
  <c r="AC150" i="1"/>
  <c r="AB150" i="1"/>
  <c r="C150" i="1" s="1"/>
  <c r="AB149" i="1"/>
  <c r="C149" i="1" s="1"/>
  <c r="AD148" i="1"/>
  <c r="AC148" i="1"/>
  <c r="AB148" i="1"/>
  <c r="C148" i="1" s="1"/>
  <c r="AD147" i="1"/>
  <c r="C147" i="1" s="1"/>
  <c r="AC147" i="1"/>
  <c r="AB147" i="1"/>
  <c r="AM146" i="1"/>
  <c r="AD146" i="1"/>
  <c r="AC146" i="1"/>
  <c r="AB146" i="1"/>
  <c r="AD145" i="1"/>
  <c r="AC145" i="1"/>
  <c r="AB145" i="1"/>
  <c r="C145" i="1" s="1"/>
  <c r="X144" i="1"/>
  <c r="C144" i="1" s="1"/>
  <c r="AD143" i="1"/>
  <c r="AE66" i="3" s="1"/>
  <c r="AC154" i="5" s="1"/>
  <c r="AC143" i="1"/>
  <c r="AD66" i="3" s="1"/>
  <c r="AB154" i="5" s="1"/>
  <c r="AB143" i="1"/>
  <c r="AD142" i="1"/>
  <c r="AC142" i="1"/>
  <c r="AB142" i="1"/>
  <c r="AD141" i="1"/>
  <c r="AE56" i="3" s="1"/>
  <c r="AC144" i="5" s="1"/>
  <c r="AC141" i="1"/>
  <c r="AD56" i="3" s="1"/>
  <c r="AB144" i="5" s="1"/>
  <c r="AB141" i="1"/>
  <c r="C141" i="1" s="1"/>
  <c r="AD140" i="1"/>
  <c r="AC140" i="1"/>
  <c r="AB140" i="1"/>
  <c r="C140" i="1" s="1"/>
  <c r="AD139" i="1"/>
  <c r="AE78" i="3" s="1"/>
  <c r="AC166" i="5" s="1"/>
  <c r="AC139" i="1"/>
  <c r="AD78" i="3" s="1"/>
  <c r="AB166" i="5" s="1"/>
  <c r="AB139" i="1"/>
  <c r="AD138" i="1"/>
  <c r="AC138" i="1"/>
  <c r="AB138" i="1"/>
  <c r="AD137" i="1"/>
  <c r="AC137" i="1"/>
  <c r="AB137" i="1"/>
  <c r="C137" i="1" s="1"/>
  <c r="AD136" i="1"/>
  <c r="AC136" i="1"/>
  <c r="AB136" i="1"/>
  <c r="C136" i="1" s="1"/>
  <c r="AD135" i="1"/>
  <c r="AC135" i="1"/>
  <c r="C135" i="1" s="1"/>
  <c r="AB135" i="1"/>
  <c r="AD134" i="1"/>
  <c r="AE68" i="3" s="1"/>
  <c r="AC156" i="5" s="1"/>
  <c r="AC134" i="1"/>
  <c r="AD68" i="3" s="1"/>
  <c r="AB156" i="5" s="1"/>
  <c r="AB134" i="1"/>
  <c r="AD133" i="1"/>
  <c r="AC133" i="1"/>
  <c r="AB133" i="1"/>
  <c r="AB132" i="1"/>
  <c r="C132" i="1" s="1"/>
  <c r="AD131" i="1"/>
  <c r="AC131" i="1"/>
  <c r="AB131" i="1"/>
  <c r="C131" i="1" s="1"/>
  <c r="AD130" i="1"/>
  <c r="AC130" i="1"/>
  <c r="AB130" i="1"/>
  <c r="AB129" i="1"/>
  <c r="C129" i="1" s="1"/>
  <c r="AD128" i="1"/>
  <c r="AC128" i="1"/>
  <c r="AB128" i="1"/>
  <c r="C128" i="1" s="1"/>
  <c r="AD127" i="1"/>
  <c r="AC127" i="1"/>
  <c r="AB127" i="1"/>
  <c r="C127" i="1" s="1"/>
  <c r="AD126" i="1"/>
  <c r="AC126" i="1"/>
  <c r="AB126" i="1"/>
  <c r="C126" i="1" s="1"/>
  <c r="AM125" i="1"/>
  <c r="AD125" i="1"/>
  <c r="AC125" i="1"/>
  <c r="AB125" i="1"/>
  <c r="AD124" i="1"/>
  <c r="AC124" i="1"/>
  <c r="AB124" i="1"/>
  <c r="C124" i="1" s="1"/>
  <c r="AD123" i="1"/>
  <c r="AC123" i="1"/>
  <c r="AB123" i="1"/>
  <c r="C123" i="1" s="1"/>
  <c r="AD122" i="1"/>
  <c r="AC122" i="1"/>
  <c r="AB122" i="1"/>
  <c r="C122" i="1" s="1"/>
  <c r="AB120" i="1"/>
  <c r="C120" i="1" s="1"/>
  <c r="AD119" i="1"/>
  <c r="AE80" i="3" s="1"/>
  <c r="AC168" i="5" s="1"/>
  <c r="AC119" i="1"/>
  <c r="AD80" i="3" s="1"/>
  <c r="AB168" i="5" s="1"/>
  <c r="AB119" i="1"/>
  <c r="C119" i="1" s="1"/>
  <c r="AB118" i="1"/>
  <c r="AD117" i="1"/>
  <c r="AC117" i="1"/>
  <c r="AB117" i="1"/>
  <c r="AD116" i="1"/>
  <c r="AC116" i="1"/>
  <c r="AB116" i="1"/>
  <c r="C116" i="1" s="1"/>
  <c r="AD115" i="1"/>
  <c r="AC115" i="1"/>
  <c r="AB115" i="1"/>
  <c r="C115" i="1" s="1"/>
  <c r="AD114" i="1"/>
  <c r="AC114" i="1"/>
  <c r="AB114" i="1"/>
  <c r="C114" i="1" s="1"/>
  <c r="AB113" i="1"/>
  <c r="C113" i="1" s="1"/>
  <c r="AD112" i="1"/>
  <c r="AC112" i="1"/>
  <c r="AB112" i="1"/>
  <c r="C112" i="1" s="1"/>
  <c r="AB110" i="1"/>
  <c r="C110" i="1" s="1"/>
  <c r="AD109" i="1"/>
  <c r="AE94" i="3" s="1"/>
  <c r="AC182" i="5" s="1"/>
  <c r="AC109" i="1"/>
  <c r="AD94" i="3" s="1"/>
  <c r="AB182" i="5" s="1"/>
  <c r="AB109" i="1"/>
  <c r="AD108" i="1"/>
  <c r="AE16" i="3" s="1"/>
  <c r="AC104" i="5" s="1"/>
  <c r="AC108" i="1"/>
  <c r="AD16" i="3" s="1"/>
  <c r="AB104" i="5" s="1"/>
  <c r="AB108" i="1"/>
  <c r="C108" i="1" s="1"/>
  <c r="AB107" i="1"/>
  <c r="AD106" i="1"/>
  <c r="AC106" i="1"/>
  <c r="AB106" i="1"/>
  <c r="AD105" i="1"/>
  <c r="AE48" i="2" s="1"/>
  <c r="AC48" i="5" s="1"/>
  <c r="AC105" i="1"/>
  <c r="AD48" i="2" s="1"/>
  <c r="AB48" i="5" s="1"/>
  <c r="AB105" i="1"/>
  <c r="C105" i="1" s="1"/>
  <c r="AD104" i="1"/>
  <c r="AC104" i="1"/>
  <c r="AB104" i="1"/>
  <c r="C104" i="1" s="1"/>
  <c r="AD103" i="1"/>
  <c r="AC103" i="1"/>
  <c r="AB103" i="1"/>
  <c r="C103" i="1" s="1"/>
  <c r="AD102" i="1"/>
  <c r="AC102" i="1"/>
  <c r="AB102" i="1"/>
  <c r="C102" i="1" s="1"/>
  <c r="AD101" i="1"/>
  <c r="AC101" i="1"/>
  <c r="AB101" i="1"/>
  <c r="C101" i="1" s="1"/>
  <c r="AB100" i="1"/>
  <c r="C100" i="1" s="1"/>
  <c r="AD99" i="1"/>
  <c r="AE84" i="2" s="1"/>
  <c r="AC84" i="5" s="1"/>
  <c r="AC99" i="1"/>
  <c r="AD84" i="2" s="1"/>
  <c r="AB84" i="5" s="1"/>
  <c r="AB99" i="1"/>
  <c r="AD98" i="1"/>
  <c r="AC98" i="1"/>
  <c r="AB98" i="1"/>
  <c r="AD96" i="1"/>
  <c r="AC96" i="1"/>
  <c r="AB96" i="1"/>
  <c r="C96" i="1" s="1"/>
  <c r="AD95" i="1"/>
  <c r="AC95" i="1"/>
  <c r="AB95" i="1"/>
  <c r="AD94" i="1"/>
  <c r="AE46" i="3" s="1"/>
  <c r="AC134" i="5" s="1"/>
  <c r="AC94" i="1"/>
  <c r="AD46" i="3" s="1"/>
  <c r="AB134" i="5" s="1"/>
  <c r="AB94" i="1"/>
  <c r="AD93" i="1"/>
  <c r="AE70" i="3" s="1"/>
  <c r="AC158" i="5" s="1"/>
  <c r="AC93" i="1"/>
  <c r="AD47" i="3" s="1"/>
  <c r="AB135" i="5" s="1"/>
  <c r="AB93" i="1"/>
  <c r="C93" i="1" s="1"/>
  <c r="AD92" i="1"/>
  <c r="AC92" i="1"/>
  <c r="AB92" i="1"/>
  <c r="C92" i="1" s="1"/>
  <c r="AD91" i="1"/>
  <c r="AC91" i="1"/>
  <c r="AB91" i="1"/>
  <c r="AD90" i="1"/>
  <c r="AC90" i="1"/>
  <c r="AB90" i="1"/>
  <c r="AD89" i="1"/>
  <c r="AC89" i="1"/>
  <c r="AB89" i="1"/>
  <c r="C89" i="1" s="1"/>
  <c r="AD88" i="1"/>
  <c r="AC88" i="1"/>
  <c r="AB88" i="1"/>
  <c r="C88" i="1" s="1"/>
  <c r="AD87" i="1"/>
  <c r="AC87" i="1"/>
  <c r="AB87" i="1"/>
  <c r="C87" i="1" s="1"/>
  <c r="AD86" i="1"/>
  <c r="AC86" i="1"/>
  <c r="AB86" i="1"/>
  <c r="AM85" i="1"/>
  <c r="AD85" i="1"/>
  <c r="AE76" i="3" s="1"/>
  <c r="AC164" i="5" s="1"/>
  <c r="AC85" i="1"/>
  <c r="AD76" i="3" s="1"/>
  <c r="AB164" i="5" s="1"/>
  <c r="AB85" i="1"/>
  <c r="C85" i="1" s="1"/>
  <c r="AD84" i="1"/>
  <c r="AC84" i="1"/>
  <c r="AB84" i="1"/>
  <c r="C84" i="1" s="1"/>
  <c r="AD83" i="1"/>
  <c r="AC83" i="1"/>
  <c r="AB83" i="1"/>
  <c r="AD81" i="1"/>
  <c r="AC81" i="1"/>
  <c r="AB81" i="1"/>
  <c r="C81" i="1" s="1"/>
  <c r="AD80" i="1"/>
  <c r="AE71" i="3" s="1"/>
  <c r="AC159" i="5" s="1"/>
  <c r="AC80" i="1"/>
  <c r="AD71" i="3" s="1"/>
  <c r="AB159" i="5" s="1"/>
  <c r="AB80" i="1"/>
  <c r="C80" i="1" s="1"/>
  <c r="AD79" i="1"/>
  <c r="AC79" i="1"/>
  <c r="AB79" i="1"/>
  <c r="C79" i="1" s="1"/>
  <c r="AD78" i="1"/>
  <c r="AC78" i="1"/>
  <c r="AB78" i="1"/>
  <c r="AD77" i="1"/>
  <c r="AE93" i="3" s="1"/>
  <c r="AC181" i="5" s="1"/>
  <c r="AC77" i="1"/>
  <c r="AD93" i="3" s="1"/>
  <c r="AB181" i="5" s="1"/>
  <c r="AB77" i="1"/>
  <c r="C77" i="1" s="1"/>
  <c r="AD76" i="1"/>
  <c r="AC76" i="1"/>
  <c r="AB76" i="1"/>
  <c r="C76" i="1" s="1"/>
  <c r="AD75" i="1"/>
  <c r="AC75" i="1"/>
  <c r="AB75" i="1"/>
  <c r="AD73" i="1"/>
  <c r="C73" i="1" s="1"/>
  <c r="AC73" i="1"/>
  <c r="AB73" i="1"/>
  <c r="AD72" i="1"/>
  <c r="AC72" i="1"/>
  <c r="AB72" i="1"/>
  <c r="C72" i="1" s="1"/>
  <c r="AM71" i="1"/>
  <c r="AD71" i="1"/>
  <c r="AC71" i="1"/>
  <c r="AB71" i="1"/>
  <c r="C71" i="1" s="1"/>
  <c r="AD70" i="1"/>
  <c r="AE45" i="3" s="1"/>
  <c r="AC133" i="5" s="1"/>
  <c r="AC70" i="1"/>
  <c r="AD45" i="3" s="1"/>
  <c r="AB133" i="5" s="1"/>
  <c r="AB70" i="1"/>
  <c r="C70" i="1" s="1"/>
  <c r="AD69" i="1"/>
  <c r="AC69" i="1"/>
  <c r="AB69" i="1"/>
  <c r="C69" i="1" s="1"/>
  <c r="AD68" i="1"/>
  <c r="AC68" i="1"/>
  <c r="AB68" i="1"/>
  <c r="C68" i="1" s="1"/>
  <c r="AD67" i="1"/>
  <c r="AC67" i="1"/>
  <c r="AB67" i="1"/>
  <c r="C67" i="1" s="1"/>
  <c r="AF66" i="1"/>
  <c r="AD66" i="1"/>
  <c r="AC66" i="1"/>
  <c r="AB66" i="1"/>
  <c r="AD65" i="1"/>
  <c r="AC65" i="1"/>
  <c r="AB65" i="1"/>
  <c r="AB64" i="1"/>
  <c r="C64" i="1" s="1"/>
  <c r="AD63" i="1"/>
  <c r="AC63" i="1"/>
  <c r="AB63" i="1"/>
  <c r="C63" i="1" s="1"/>
  <c r="AD62" i="1"/>
  <c r="AC62" i="1"/>
  <c r="AB62" i="1"/>
  <c r="C62" i="1" s="1"/>
  <c r="AD61" i="1"/>
  <c r="C61" i="1" s="1"/>
  <c r="AC61" i="1"/>
  <c r="AB61" i="1"/>
  <c r="AB60" i="1"/>
  <c r="C60" i="1" s="1"/>
  <c r="AD59" i="1"/>
  <c r="AE34" i="2" s="1"/>
  <c r="AC34" i="5" s="1"/>
  <c r="AC59" i="1"/>
  <c r="AD34" i="2" s="1"/>
  <c r="AB34" i="5" s="1"/>
  <c r="AB59" i="1"/>
  <c r="AB58" i="1"/>
  <c r="C58" i="1" s="1"/>
  <c r="AD57" i="1"/>
  <c r="AE52" i="3" s="1"/>
  <c r="AC140" i="5" s="1"/>
  <c r="AC57" i="1"/>
  <c r="AD52" i="3" s="1"/>
  <c r="AB140" i="5" s="1"/>
  <c r="AB57" i="1"/>
  <c r="AD56" i="1"/>
  <c r="AC56" i="1"/>
  <c r="AB56" i="1"/>
  <c r="AD55" i="1"/>
  <c r="AC55" i="1"/>
  <c r="AB55" i="1"/>
  <c r="AD54" i="1"/>
  <c r="AC54" i="1"/>
  <c r="AB54" i="1"/>
  <c r="C54" i="1" s="1"/>
  <c r="AD53" i="1"/>
  <c r="AE34" i="3" s="1"/>
  <c r="AC122" i="5" s="1"/>
  <c r="AC53" i="1"/>
  <c r="AD34" i="3" s="1"/>
  <c r="AB122" i="5" s="1"/>
  <c r="AB53" i="1"/>
  <c r="C53" i="1" s="1"/>
  <c r="AM52" i="1"/>
  <c r="AD52" i="1"/>
  <c r="AC52" i="1"/>
  <c r="AB52" i="1"/>
  <c r="AD50" i="1"/>
  <c r="AC50" i="1"/>
  <c r="AB50" i="1"/>
  <c r="C50" i="1" s="1"/>
  <c r="AD49" i="1"/>
  <c r="AC49" i="1"/>
  <c r="AB49" i="1"/>
  <c r="C49" i="1" s="1"/>
  <c r="AB48" i="1"/>
  <c r="C48" i="1" s="1"/>
  <c r="AD47" i="1"/>
  <c r="AC47" i="1"/>
  <c r="AB47" i="1"/>
  <c r="C47" i="1" s="1"/>
  <c r="AD46" i="1"/>
  <c r="AC46" i="1"/>
  <c r="AB46" i="1"/>
  <c r="C46" i="1" s="1"/>
  <c r="AD45" i="1"/>
  <c r="AC45" i="1"/>
  <c r="AB45" i="1"/>
  <c r="AM44" i="1"/>
  <c r="AD44" i="1"/>
  <c r="AC44" i="1"/>
  <c r="AB44" i="1"/>
  <c r="C44" i="1" s="1"/>
  <c r="AD43" i="1"/>
  <c r="AE50" i="3" s="1"/>
  <c r="AC138" i="5" s="1"/>
  <c r="AC43" i="1"/>
  <c r="AD50" i="3" s="1"/>
  <c r="AB138" i="5" s="1"/>
  <c r="AB43" i="1"/>
  <c r="AD42" i="1"/>
  <c r="AE43" i="3" s="1"/>
  <c r="AC131" i="5" s="1"/>
  <c r="AC42" i="1"/>
  <c r="AD43" i="3" s="1"/>
  <c r="AB131" i="5" s="1"/>
  <c r="AB42" i="1"/>
  <c r="AB41" i="1"/>
  <c r="C41" i="1" s="1"/>
  <c r="AD40" i="1"/>
  <c r="AC40" i="1"/>
  <c r="AB40" i="1"/>
  <c r="C40" i="1" s="1"/>
  <c r="AD39" i="1"/>
  <c r="AC39" i="1"/>
  <c r="AB39" i="1"/>
  <c r="C39" i="1" s="1"/>
  <c r="AD38" i="1"/>
  <c r="AE81" i="3" s="1"/>
  <c r="AC169" i="5" s="1"/>
  <c r="AC38" i="1"/>
  <c r="AD81" i="3" s="1"/>
  <c r="AB169" i="5" s="1"/>
  <c r="AB38" i="1"/>
  <c r="AD37" i="1"/>
  <c r="AC37" i="1"/>
  <c r="AB37" i="1"/>
  <c r="C37" i="1" s="1"/>
  <c r="AD36" i="1"/>
  <c r="AC36" i="1"/>
  <c r="AB36" i="1"/>
  <c r="AD35" i="1"/>
  <c r="AC35" i="1"/>
  <c r="AB35" i="1"/>
  <c r="C35" i="1" s="1"/>
  <c r="AD34" i="1"/>
  <c r="AC34" i="1"/>
  <c r="AB34" i="1"/>
  <c r="AD33" i="1"/>
  <c r="AC33" i="1"/>
  <c r="AB33" i="1"/>
  <c r="C33" i="1" s="1"/>
  <c r="AD32" i="1"/>
  <c r="AE28" i="3" s="1"/>
  <c r="AC116" i="5" s="1"/>
  <c r="AC32" i="1"/>
  <c r="AD28" i="3" s="1"/>
  <c r="AB116" i="5" s="1"/>
  <c r="AB32" i="1"/>
  <c r="C32" i="1" s="1"/>
  <c r="AD31" i="1"/>
  <c r="AC31" i="1"/>
  <c r="AB31" i="1"/>
  <c r="C31" i="1" s="1"/>
  <c r="AB30" i="1"/>
  <c r="C30" i="1" s="1"/>
  <c r="AD29" i="1"/>
  <c r="AC29" i="1"/>
  <c r="AB29" i="1"/>
  <c r="C29" i="1" s="1"/>
  <c r="AD28" i="1"/>
  <c r="AC28" i="1"/>
  <c r="AB28" i="1"/>
  <c r="C28" i="1" s="1"/>
  <c r="AM26" i="1"/>
  <c r="AD26" i="1"/>
  <c r="AE60" i="3" s="1"/>
  <c r="AC148" i="5" s="1"/>
  <c r="AB26" i="1"/>
  <c r="C26" i="1" s="1"/>
  <c r="AD25" i="1"/>
  <c r="AC25" i="1"/>
  <c r="AB25" i="1"/>
  <c r="C25" i="1" s="1"/>
  <c r="AD24" i="1"/>
  <c r="AC24" i="1"/>
  <c r="AB24" i="1"/>
  <c r="C24" i="1" s="1"/>
  <c r="AD23" i="1"/>
  <c r="AC23" i="1"/>
  <c r="AB23" i="1"/>
  <c r="AD22" i="1"/>
  <c r="AC22" i="1"/>
  <c r="AB22" i="1"/>
  <c r="C22" i="1" s="1"/>
  <c r="AD21" i="1"/>
  <c r="AE17" i="3" s="1"/>
  <c r="AC105" i="5" s="1"/>
  <c r="AC21" i="1"/>
  <c r="AD17" i="3" s="1"/>
  <c r="AB105" i="5" s="1"/>
  <c r="AB21" i="1"/>
  <c r="C21" i="1" s="1"/>
  <c r="AD20" i="1"/>
  <c r="AE45" i="2" s="1"/>
  <c r="AC45" i="5" s="1"/>
  <c r="AC20" i="1"/>
  <c r="AD45" i="2" s="1"/>
  <c r="AB45" i="5" s="1"/>
  <c r="AB20" i="1"/>
  <c r="C20" i="1" s="1"/>
  <c r="AD19" i="1"/>
  <c r="AE54" i="3" s="1"/>
  <c r="AC142" i="5" s="1"/>
  <c r="AC19" i="1"/>
  <c r="AD54" i="3" s="1"/>
  <c r="AB142" i="5" s="1"/>
  <c r="AB19" i="1"/>
  <c r="C19" i="1" s="1"/>
  <c r="AD18" i="1"/>
  <c r="AC18" i="1"/>
  <c r="AB18" i="1"/>
  <c r="C18" i="1" s="1"/>
  <c r="AD17" i="1"/>
  <c r="AC17" i="1"/>
  <c r="AB17" i="1"/>
  <c r="C17" i="1" s="1"/>
  <c r="AD16" i="1"/>
  <c r="AC16" i="1"/>
  <c r="AB16" i="1"/>
  <c r="C16" i="1" s="1"/>
  <c r="AD15" i="1"/>
  <c r="AE41" i="3" s="1"/>
  <c r="AC129" i="5" s="1"/>
  <c r="AC15" i="1"/>
  <c r="AD41" i="3" s="1"/>
  <c r="AB129" i="5" s="1"/>
  <c r="AB15" i="1"/>
  <c r="AD14" i="1"/>
  <c r="AC14" i="1"/>
  <c r="AB14" i="1"/>
  <c r="C14" i="1" s="1"/>
  <c r="AD13" i="1"/>
  <c r="AE77" i="2" s="1"/>
  <c r="AC77" i="5" s="1"/>
  <c r="AC13" i="1"/>
  <c r="AD77" i="2" s="1"/>
  <c r="AB77" i="5" s="1"/>
  <c r="AB13" i="1"/>
  <c r="C13" i="1" s="1"/>
  <c r="C189" i="1" l="1"/>
  <c r="C265" i="1"/>
  <c r="C180" i="1"/>
  <c r="C45" i="1"/>
  <c r="C219" i="1"/>
  <c r="C250" i="1"/>
  <c r="C290" i="1"/>
  <c r="C301" i="1"/>
  <c r="C42" i="1"/>
  <c r="C55" i="1"/>
  <c r="C65" i="1"/>
  <c r="C86" i="1"/>
  <c r="C90" i="1"/>
  <c r="C94" i="1"/>
  <c r="C125" i="1"/>
  <c r="C134" i="1"/>
  <c r="C138" i="1"/>
  <c r="C142" i="1"/>
  <c r="C151" i="1"/>
  <c r="C169" i="1"/>
  <c r="C179" i="1"/>
  <c r="C187" i="1"/>
  <c r="C191" i="1"/>
  <c r="C220" i="1"/>
  <c r="C224" i="1"/>
  <c r="C228" i="1"/>
  <c r="C232" i="1"/>
  <c r="C251" i="1"/>
  <c r="C281" i="1"/>
  <c r="C296" i="1"/>
  <c r="C312" i="1"/>
  <c r="C330" i="1"/>
  <c r="C335" i="1"/>
  <c r="C342" i="1"/>
  <c r="C109" i="1"/>
  <c r="C117" i="1"/>
  <c r="C361" i="1"/>
  <c r="C38" i="1"/>
  <c r="C336" i="1"/>
  <c r="C23" i="1"/>
  <c r="C98" i="1"/>
  <c r="C178" i="1"/>
  <c r="C227" i="1"/>
  <c r="C231" i="1"/>
  <c r="C130" i="1"/>
  <c r="C160" i="1"/>
  <c r="C212" i="1"/>
  <c r="C261" i="1"/>
  <c r="C273" i="1"/>
  <c r="C304" i="1"/>
  <c r="C308" i="1"/>
  <c r="C348" i="1"/>
  <c r="C106" i="1"/>
  <c r="C226" i="1"/>
  <c r="C133" i="1"/>
  <c r="C146" i="1"/>
  <c r="C168" i="1"/>
  <c r="C34" i="1"/>
  <c r="C52" i="1"/>
  <c r="C78" i="1"/>
  <c r="C83" i="1"/>
  <c r="C156" i="1"/>
  <c r="C164" i="1"/>
  <c r="C269" i="1"/>
  <c r="C43" i="1"/>
  <c r="C56" i="1"/>
  <c r="C66" i="1"/>
  <c r="C91" i="1"/>
  <c r="C95" i="1"/>
  <c r="C139" i="1"/>
  <c r="C143" i="1"/>
  <c r="C152" i="1"/>
  <c r="C184" i="1"/>
  <c r="C188" i="1"/>
  <c r="C196" i="1"/>
  <c r="C221" i="1"/>
  <c r="C225" i="1"/>
  <c r="C233" i="1"/>
  <c r="C282" i="1"/>
  <c r="C297" i="1"/>
  <c r="C331" i="1"/>
  <c r="C359" i="1"/>
  <c r="C240" i="1"/>
  <c r="C216" i="1"/>
  <c r="C298" i="1"/>
  <c r="C190" i="1"/>
  <c r="C57" i="1"/>
  <c r="C59" i="1"/>
  <c r="C15" i="1"/>
  <c r="C255" i="1"/>
  <c r="C194" i="1"/>
  <c r="C182" i="1"/>
  <c r="AE30" i="2"/>
  <c r="AC30" i="5" s="1"/>
  <c r="AD94" i="2"/>
  <c r="AB94" i="5" s="1"/>
  <c r="AD64" i="2"/>
  <c r="AB64" i="5" s="1"/>
  <c r="AD53" i="3"/>
  <c r="AB141" i="5" s="1"/>
  <c r="AE76" i="2"/>
  <c r="AC76" i="5" s="1"/>
  <c r="AE21" i="2"/>
  <c r="AC21" i="5" s="1"/>
  <c r="AD88" i="2"/>
  <c r="AB88" i="5" s="1"/>
  <c r="AE77" i="3"/>
  <c r="AC165" i="5" s="1"/>
  <c r="AD52" i="2"/>
  <c r="AB52" i="5" s="1"/>
  <c r="AD77" i="3"/>
  <c r="AB165" i="5" s="1"/>
  <c r="AE52" i="2"/>
  <c r="AC52" i="5" s="1"/>
  <c r="AD37" i="3"/>
  <c r="AB125" i="5" s="1"/>
  <c r="AD39" i="3"/>
  <c r="AB127" i="5" s="1"/>
  <c r="AD91" i="3"/>
  <c r="AB179" i="5" s="1"/>
  <c r="AE37" i="3"/>
  <c r="AC125" i="5" s="1"/>
  <c r="AE39" i="3"/>
  <c r="AC127" i="5" s="1"/>
  <c r="AE91" i="3"/>
  <c r="AC179" i="5" s="1"/>
  <c r="AE53" i="3"/>
  <c r="AC141" i="5" s="1"/>
  <c r="AD58" i="2"/>
  <c r="AB58" i="5" s="1"/>
  <c r="AD65" i="3"/>
  <c r="AB153" i="5" s="1"/>
  <c r="AD87" i="3"/>
  <c r="AB175" i="5" s="1"/>
  <c r="AD89" i="3"/>
  <c r="AB177" i="5" s="1"/>
  <c r="AE15" i="2"/>
  <c r="AC15" i="5" s="1"/>
  <c r="AD30" i="2"/>
  <c r="AB30" i="5" s="1"/>
  <c r="AE58" i="2"/>
  <c r="AC58" i="5" s="1"/>
  <c r="AD76" i="2"/>
  <c r="AB76" i="5" s="1"/>
  <c r="AE65" i="3"/>
  <c r="AC153" i="5" s="1"/>
  <c r="AE87" i="3"/>
  <c r="AC175" i="5" s="1"/>
  <c r="AE89" i="3"/>
  <c r="AC177" i="5" s="1"/>
  <c r="AE94" i="2"/>
  <c r="AC94" i="5" s="1"/>
  <c r="AD82" i="2"/>
  <c r="AB82" i="5" s="1"/>
  <c r="AD57" i="3"/>
  <c r="AB145" i="5" s="1"/>
  <c r="AD59" i="3"/>
  <c r="AB147" i="5" s="1"/>
  <c r="AD95" i="3"/>
  <c r="AB183" i="5" s="1"/>
  <c r="AD97" i="3"/>
  <c r="AB185" i="5" s="1"/>
  <c r="AE102" i="3"/>
  <c r="AC190" i="5" s="1"/>
  <c r="AD23" i="3"/>
  <c r="AB111" i="5" s="1"/>
  <c r="AE88" i="2"/>
  <c r="AC88" i="5" s="1"/>
  <c r="AE25" i="3"/>
  <c r="AC113" i="5" s="1"/>
  <c r="AD75" i="3"/>
  <c r="AB163" i="5" s="1"/>
  <c r="AD85" i="3"/>
  <c r="AB173" i="5" s="1"/>
  <c r="AD22" i="2"/>
  <c r="AB22" i="5" s="1"/>
  <c r="AD63" i="3"/>
  <c r="AB151" i="5" s="1"/>
  <c r="AD83" i="3"/>
  <c r="AB171" i="5" s="1"/>
  <c r="AE60" i="2"/>
  <c r="AC60" i="5" s="1"/>
  <c r="AD16" i="2"/>
  <c r="AB16" i="5" s="1"/>
  <c r="AE57" i="3"/>
  <c r="AC145" i="5" s="1"/>
  <c r="AE59" i="3"/>
  <c r="AC147" i="5" s="1"/>
  <c r="AD69" i="3"/>
  <c r="AB157" i="5" s="1"/>
  <c r="AE95" i="3"/>
  <c r="AC183" i="5" s="1"/>
  <c r="AE97" i="3"/>
  <c r="AC185" i="5" s="1"/>
  <c r="AD25" i="3"/>
  <c r="AB113" i="5" s="1"/>
  <c r="AD28" i="2"/>
  <c r="AB28" i="5" s="1"/>
  <c r="AE64" i="2"/>
  <c r="AC64" i="5" s="1"/>
  <c r="AE23" i="3"/>
  <c r="AC111" i="5" s="1"/>
  <c r="AE28" i="2"/>
  <c r="AC28" i="5" s="1"/>
  <c r="AD39" i="2"/>
  <c r="AB39" i="5" s="1"/>
  <c r="AE62" i="2"/>
  <c r="AC62" i="5" s="1"/>
  <c r="AD74" i="2"/>
  <c r="AB74" i="5" s="1"/>
  <c r="AE83" i="3"/>
  <c r="AC171" i="5" s="1"/>
  <c r="AE74" i="2"/>
  <c r="AC74" i="5" s="1"/>
  <c r="AD14" i="2"/>
  <c r="AB14" i="5" s="1"/>
  <c r="AD25" i="2"/>
  <c r="AB25" i="5" s="1"/>
  <c r="AE82" i="2"/>
  <c r="AC82" i="5" s="1"/>
  <c r="AE14" i="2"/>
  <c r="AC14" i="5" s="1"/>
  <c r="AE25" i="2"/>
  <c r="AC25" i="5" s="1"/>
  <c r="AD38" i="2"/>
  <c r="AB38" i="5" s="1"/>
  <c r="AE69" i="3"/>
  <c r="AC157" i="5" s="1"/>
  <c r="AD100" i="3"/>
  <c r="AB188" i="5" s="1"/>
  <c r="AE75" i="3"/>
  <c r="AC163" i="5" s="1"/>
  <c r="AE85" i="3"/>
  <c r="AC173" i="5" s="1"/>
  <c r="AE22" i="2"/>
  <c r="AC22" i="5" s="1"/>
  <c r="AD60" i="2"/>
  <c r="AB60" i="5" s="1"/>
  <c r="AE63" i="3"/>
  <c r="AC151" i="5" s="1"/>
  <c r="AE38" i="2"/>
  <c r="AC38" i="5" s="1"/>
  <c r="AD80" i="2"/>
  <c r="AB80" i="5" s="1"/>
  <c r="AD79" i="3"/>
  <c r="AB167" i="5" s="1"/>
  <c r="AE100" i="3"/>
  <c r="AC188" i="5" s="1"/>
  <c r="B29" i="11"/>
  <c r="B29" i="6"/>
  <c r="B171" i="11"/>
  <c r="AP13" i="6"/>
  <c r="B27" i="11"/>
  <c r="B26" i="6"/>
  <c r="B87" i="11"/>
  <c r="AF13" i="6"/>
  <c r="B79" i="11"/>
  <c r="V26" i="6"/>
  <c r="B75" i="11"/>
  <c r="V22" i="6"/>
  <c r="B15" i="11"/>
  <c r="B14" i="6"/>
  <c r="B25" i="11"/>
  <c r="B24" i="6"/>
  <c r="B13" i="11"/>
  <c r="BM33" i="7"/>
  <c r="O253" i="7" s="1"/>
  <c r="CI37" i="7"/>
  <c r="CJ37" i="7" s="1"/>
  <c r="CK37" i="7" s="1"/>
  <c r="O36" i="7"/>
  <c r="O106" i="7" s="1"/>
  <c r="AH34" i="7"/>
  <c r="CI38" i="7"/>
  <c r="CJ38" i="7" s="1"/>
  <c r="CK38" i="7" s="1"/>
  <c r="BC31" i="7"/>
  <c r="O221" i="7" s="1"/>
  <c r="CJ32" i="6"/>
  <c r="CG31" i="6"/>
  <c r="BU28" i="6"/>
  <c r="BU29" i="7" s="1"/>
  <c r="BD28" i="6"/>
  <c r="CG27" i="6"/>
  <c r="BA27" i="6"/>
  <c r="BA27" i="7" s="1"/>
  <c r="CF31" i="6"/>
  <c r="BZ30" i="6"/>
  <c r="BW29" i="6"/>
  <c r="BF29" i="6"/>
  <c r="AA33" i="7"/>
  <c r="Q133" i="7" s="1"/>
  <c r="BB36" i="6"/>
  <c r="BB28" i="6"/>
  <c r="CE27" i="6"/>
  <c r="CE27" i="7" s="1"/>
  <c r="CK38" i="6"/>
  <c r="CE34" i="6"/>
  <c r="CE34" i="7" s="1"/>
  <c r="BC34" i="6"/>
  <c r="CF33" i="6"/>
  <c r="Q35" i="7"/>
  <c r="Q105" i="7" s="1"/>
  <c r="BC25" i="7"/>
  <c r="O215" i="7" s="1"/>
  <c r="CG35" i="6"/>
  <c r="BW34" i="6"/>
  <c r="BX33" i="6"/>
  <c r="BY32" i="6"/>
  <c r="BA22" i="6"/>
  <c r="BA22" i="7" s="1"/>
  <c r="CA21" i="6"/>
  <c r="CI38" i="6"/>
  <c r="CG37" i="6"/>
  <c r="BX36" i="6"/>
  <c r="CF35" i="6"/>
  <c r="BZ25" i="6"/>
  <c r="BF24" i="6"/>
  <c r="CI23" i="6"/>
  <c r="BV20" i="6"/>
  <c r="BE20" i="6"/>
  <c r="CH19" i="6"/>
  <c r="CE35" i="6"/>
  <c r="CE35" i="7" s="1"/>
  <c r="BU34" i="6"/>
  <c r="BU34" i="7" s="1"/>
  <c r="BV33" i="6"/>
  <c r="CJ30" i="6"/>
  <c r="CG29" i="6"/>
  <c r="BY25" i="6"/>
  <c r="BA19" i="6"/>
  <c r="BA19" i="7" s="1"/>
  <c r="CA18" i="6"/>
  <c r="BX17" i="6"/>
  <c r="BG17" i="6"/>
  <c r="N35" i="7"/>
  <c r="CI28" i="7"/>
  <c r="BE28" i="6"/>
  <c r="CH27" i="6"/>
  <c r="BU24" i="6"/>
  <c r="BU24" i="7" s="1"/>
  <c r="BD24" i="6"/>
  <c r="CG23" i="6"/>
  <c r="BA23" i="6"/>
  <c r="BA23" i="7" s="1"/>
  <c r="BW21" i="7"/>
  <c r="O271" i="7" s="1"/>
  <c r="BC37" i="6"/>
  <c r="BC33" i="6"/>
  <c r="CF32" i="6"/>
  <c r="BC27" i="6"/>
  <c r="CF26" i="6"/>
  <c r="BV15" i="6"/>
  <c r="BE15" i="6"/>
  <c r="CH14" i="6"/>
  <c r="BB14" i="6"/>
  <c r="BY26" i="7"/>
  <c r="Q276" i="7" s="1"/>
  <c r="BV21" i="7"/>
  <c r="CK25" i="6"/>
  <c r="BD22" i="6"/>
  <c r="BV21" i="6"/>
  <c r="BA21" i="6"/>
  <c r="BA21" i="7" s="1"/>
  <c r="BV18" i="6"/>
  <c r="BB18" i="6"/>
  <c r="C192" i="5"/>
  <c r="CG38" i="7"/>
  <c r="BE25" i="7"/>
  <c r="Q215" i="7" s="1"/>
  <c r="BA37" i="6"/>
  <c r="BA37" i="7" s="1"/>
  <c r="BG31" i="6"/>
  <c r="CF30" i="6"/>
  <c r="BY27" i="6"/>
  <c r="BA18" i="6"/>
  <c r="BA18" i="7" s="1"/>
  <c r="CA17" i="6"/>
  <c r="BD17" i="6"/>
  <c r="BW16" i="6"/>
  <c r="CI15" i="6"/>
  <c r="BC15" i="6"/>
  <c r="B12" i="6"/>
  <c r="CE30" i="6"/>
  <c r="CE30" i="7" s="1"/>
  <c r="CK28" i="6"/>
  <c r="BZ23" i="6"/>
  <c r="BE23" i="6"/>
  <c r="BW22" i="6"/>
  <c r="BB22" i="6"/>
  <c r="CJ19" i="6"/>
  <c r="CG18" i="7"/>
  <c r="CF38" i="6"/>
  <c r="CA34" i="6"/>
  <c r="CE33" i="6"/>
  <c r="CE33" i="7" s="1"/>
  <c r="BC24" i="6"/>
  <c r="BY23" i="6"/>
  <c r="CH21" i="6"/>
  <c r="CF18" i="7"/>
  <c r="CH18" i="7" s="1"/>
  <c r="CF15" i="7"/>
  <c r="CH15" i="7" s="1"/>
  <c r="CE38" i="6"/>
  <c r="CE38" i="7" s="1"/>
  <c r="BG36" i="6"/>
  <c r="CA33" i="6"/>
  <c r="BD31" i="6"/>
  <c r="BB24" i="6"/>
  <c r="CE16" i="6"/>
  <c r="CE16" i="7" s="1"/>
  <c r="BC29" i="7"/>
  <c r="O219" i="7" s="1"/>
  <c r="BW25" i="7"/>
  <c r="O275" i="7" s="1"/>
  <c r="CI24" i="7"/>
  <c r="BG38" i="6"/>
  <c r="BF36" i="6"/>
  <c r="BZ33" i="6"/>
  <c r="BZ19" i="6"/>
  <c r="CA16" i="6"/>
  <c r="BB16" i="6"/>
  <c r="BW34" i="7"/>
  <c r="O284" i="7" s="1"/>
  <c r="V284" i="7" s="1"/>
  <c r="Y284" i="7" s="1"/>
  <c r="BV25" i="7"/>
  <c r="BF38" i="6"/>
  <c r="BE36" i="6"/>
  <c r="BY19" i="6"/>
  <c r="BX18" i="6"/>
  <c r="BZ16" i="6"/>
  <c r="BW15" i="6"/>
  <c r="CJ13" i="6"/>
  <c r="BD30" i="6"/>
  <c r="BA29" i="6"/>
  <c r="BA28" i="7" s="1"/>
  <c r="CG24" i="7"/>
  <c r="BY21" i="7"/>
  <c r="Q271" i="7" s="1"/>
  <c r="CF19" i="7"/>
  <c r="CH19" i="7" s="1"/>
  <c r="CI37" i="6"/>
  <c r="BB35" i="6"/>
  <c r="BV28" i="6"/>
  <c r="CE25" i="6"/>
  <c r="CE25" i="7" s="1"/>
  <c r="BY23" i="7"/>
  <c r="Q273" i="7" s="1"/>
  <c r="CJ36" i="6"/>
  <c r="BF25" i="6"/>
  <c r="BV22" i="6"/>
  <c r="BF21" i="6"/>
  <c r="CH20" i="6"/>
  <c r="BX19" i="6"/>
  <c r="CI26" i="6"/>
  <c r="BE25" i="6"/>
  <c r="BE21" i="6"/>
  <c r="CG20" i="6"/>
  <c r="CH36" i="6"/>
  <c r="CI31" i="6"/>
  <c r="BU27" i="6"/>
  <c r="BU27" i="7" s="1"/>
  <c r="BB21" i="7"/>
  <c r="BE35" i="6"/>
  <c r="BF32" i="6"/>
  <c r="BW30" i="6"/>
  <c r="BC25" i="6"/>
  <c r="BX20" i="6"/>
  <c r="BE32" i="6"/>
  <c r="CI17" i="6"/>
  <c r="BA20" i="6"/>
  <c r="BA20" i="7" s="1"/>
  <c r="BE19" i="6"/>
  <c r="BF18" i="6"/>
  <c r="CJ16" i="6"/>
  <c r="CK14" i="6"/>
  <c r="BE18" i="6"/>
  <c r="BA38" i="6"/>
  <c r="BA38" i="7" s="1"/>
  <c r="BZ31" i="6"/>
  <c r="BE30" i="6"/>
  <c r="BU19" i="6"/>
  <c r="BU19" i="7" s="1"/>
  <c r="BX13" i="6"/>
  <c r="BY14" i="7"/>
  <c r="Q264" i="7" s="1"/>
  <c r="BF35" i="6"/>
  <c r="BY24" i="6"/>
  <c r="BY20" i="6"/>
  <c r="CJ18" i="6"/>
  <c r="BO37" i="7"/>
  <c r="BE27" i="7"/>
  <c r="Q217" i="7" s="1"/>
  <c r="CG36" i="6"/>
  <c r="CE24" i="6"/>
  <c r="CE24" i="7" s="1"/>
  <c r="BZ24" i="6"/>
  <c r="CE20" i="6"/>
  <c r="CE20" i="7" s="1"/>
  <c r="CA20" i="6"/>
  <c r="CK32" i="6"/>
  <c r="BZ20" i="6"/>
  <c r="BY17" i="7"/>
  <c r="Q267" i="7" s="1"/>
  <c r="BY31" i="6"/>
  <c r="B50" i="11"/>
  <c r="L22" i="6"/>
  <c r="B42" i="11"/>
  <c r="L14" i="6"/>
  <c r="B44" i="11"/>
  <c r="L16" i="6"/>
  <c r="AD78" i="2"/>
  <c r="AB78" i="5" s="1"/>
  <c r="AD96" i="2"/>
  <c r="AB96" i="5" s="1"/>
  <c r="AD98" i="2"/>
  <c r="AB98" i="5" s="1"/>
  <c r="B14" i="11"/>
  <c r="B13" i="6"/>
  <c r="B28" i="11"/>
  <c r="B27" i="6"/>
  <c r="AE47" i="3"/>
  <c r="AC135" i="5" s="1"/>
  <c r="AE67" i="3"/>
  <c r="AC155" i="5" s="1"/>
  <c r="B236" i="11"/>
  <c r="BJ19" i="6"/>
  <c r="B89" i="11"/>
  <c r="AF15" i="6"/>
  <c r="L19" i="7"/>
  <c r="S19" i="6"/>
  <c r="R19" i="6"/>
  <c r="Q19" i="6"/>
  <c r="P19" i="6"/>
  <c r="O19" i="6"/>
  <c r="N19" i="6"/>
  <c r="M19" i="6"/>
  <c r="M19" i="7" s="1"/>
  <c r="B51" i="11"/>
  <c r="L23" i="6"/>
  <c r="B174" i="11"/>
  <c r="AP16" i="6"/>
  <c r="B185" i="11"/>
  <c r="AP20" i="6"/>
  <c r="B189" i="11"/>
  <c r="AP24" i="6"/>
  <c r="B197" i="11"/>
  <c r="AP32" i="6"/>
  <c r="AE98" i="3"/>
  <c r="AC186" i="5" s="1"/>
  <c r="B17" i="11"/>
  <c r="B16" i="6"/>
  <c r="AD15" i="2"/>
  <c r="AB15" i="5" s="1"/>
  <c r="AD23" i="2"/>
  <c r="AB23" i="5" s="1"/>
  <c r="AD90" i="3"/>
  <c r="AB178" i="5" s="1"/>
  <c r="AD92" i="3"/>
  <c r="AB180" i="5" s="1"/>
  <c r="AF27" i="6"/>
  <c r="AD32" i="2"/>
  <c r="AB32" i="5" s="1"/>
  <c r="B48" i="11"/>
  <c r="L20" i="6"/>
  <c r="AE96" i="2"/>
  <c r="AC96" i="5" s="1"/>
  <c r="AE98" i="2"/>
  <c r="AC98" i="5" s="1"/>
  <c r="B184" i="11"/>
  <c r="AP19" i="6"/>
  <c r="B18" i="11"/>
  <c r="B17" i="6"/>
  <c r="B22" i="11"/>
  <c r="B21" i="6"/>
  <c r="B53" i="11"/>
  <c r="L25" i="6"/>
  <c r="B101" i="11"/>
  <c r="AF23" i="6"/>
  <c r="B103" i="11"/>
  <c r="AF25" i="6"/>
  <c r="AD102" i="3"/>
  <c r="AB190" i="5" s="1"/>
  <c r="B170" i="11"/>
  <c r="AP12" i="6"/>
  <c r="B187" i="11"/>
  <c r="AP22" i="6"/>
  <c r="B195" i="11"/>
  <c r="AP30" i="6"/>
  <c r="B199" i="11"/>
  <c r="AP34" i="6"/>
  <c r="CD12" i="6"/>
  <c r="B232" i="11"/>
  <c r="BJ15" i="6"/>
  <c r="AD17" i="2"/>
  <c r="AB17" i="5" s="1"/>
  <c r="AD21" i="2"/>
  <c r="AB21" i="5" s="1"/>
  <c r="AE17" i="2"/>
  <c r="AC17" i="5" s="1"/>
  <c r="AE23" i="2"/>
  <c r="AC23" i="5" s="1"/>
  <c r="AE33" i="2"/>
  <c r="AC33" i="5" s="1"/>
  <c r="B41" i="11"/>
  <c r="L13" i="6"/>
  <c r="B43" i="11"/>
  <c r="L15" i="6"/>
  <c r="B45" i="11"/>
  <c r="L17" i="6"/>
  <c r="AD55" i="2"/>
  <c r="AB55" i="5" s="1"/>
  <c r="AD63" i="2"/>
  <c r="AB63" i="5" s="1"/>
  <c r="AE90" i="3"/>
  <c r="AC178" i="5" s="1"/>
  <c r="AE92" i="3"/>
  <c r="AC180" i="5" s="1"/>
  <c r="B251" i="11"/>
  <c r="BJ30" i="6"/>
  <c r="AP31" i="6"/>
  <c r="B40" i="11"/>
  <c r="L12" i="6"/>
  <c r="B250" i="11"/>
  <c r="BJ29" i="6"/>
  <c r="B252" i="11"/>
  <c r="BJ31" i="6"/>
  <c r="AD33" i="3"/>
  <c r="AB121" i="5" s="1"/>
  <c r="B16" i="11"/>
  <c r="B15" i="6"/>
  <c r="B20" i="11"/>
  <c r="B19" i="6"/>
  <c r="B32" i="11"/>
  <c r="B31" i="6"/>
  <c r="B34" i="11"/>
  <c r="B33" i="6"/>
  <c r="AE31" i="3"/>
  <c r="AC119" i="5" s="1"/>
  <c r="AE33" i="3"/>
  <c r="AC121" i="5" s="1"/>
  <c r="AE79" i="3"/>
  <c r="AC167" i="5" s="1"/>
  <c r="B242" i="11"/>
  <c r="BJ21" i="6"/>
  <c r="B244" i="11"/>
  <c r="BJ23" i="6"/>
  <c r="L26" i="7"/>
  <c r="S26" i="6"/>
  <c r="R26" i="6"/>
  <c r="Q26" i="6"/>
  <c r="P26" i="6"/>
  <c r="O26" i="6"/>
  <c r="N26" i="6"/>
  <c r="M26" i="6"/>
  <c r="M26" i="7" s="1"/>
  <c r="B57" i="11"/>
  <c r="L28" i="6"/>
  <c r="B63" i="11"/>
  <c r="V14" i="6"/>
  <c r="B71" i="11"/>
  <c r="V18" i="6"/>
  <c r="B73" i="11"/>
  <c r="V20" i="6"/>
  <c r="B77" i="11"/>
  <c r="V24" i="6"/>
  <c r="B81" i="11"/>
  <c r="V28" i="6"/>
  <c r="B85" i="11"/>
  <c r="V32" i="6"/>
  <c r="AD98" i="3"/>
  <c r="AB186" i="5" s="1"/>
  <c r="B172" i="11"/>
  <c r="AP14" i="6"/>
  <c r="B193" i="11"/>
  <c r="AP28" i="6"/>
  <c r="B230" i="11"/>
  <c r="BJ13" i="6"/>
  <c r="B234" i="11"/>
  <c r="BJ17" i="6"/>
  <c r="AE53" i="2"/>
  <c r="AC53" i="5" s="1"/>
  <c r="AE55" i="2"/>
  <c r="AC55" i="5" s="1"/>
  <c r="AE63" i="2"/>
  <c r="AC63" i="5" s="1"/>
  <c r="AE89" i="2"/>
  <c r="AC89" i="5" s="1"/>
  <c r="AD20" i="3"/>
  <c r="AB108" i="5" s="1"/>
  <c r="AD30" i="3"/>
  <c r="AB118" i="5" s="1"/>
  <c r="AD36" i="3"/>
  <c r="AB124" i="5" s="1"/>
  <c r="AD64" i="3"/>
  <c r="AB152" i="5" s="1"/>
  <c r="AD70" i="3"/>
  <c r="AB158" i="5" s="1"/>
  <c r="AD74" i="3"/>
  <c r="AB162" i="5" s="1"/>
  <c r="AD82" i="3"/>
  <c r="AB170" i="5" s="1"/>
  <c r="B24" i="11"/>
  <c r="B23" i="6"/>
  <c r="B55" i="11"/>
  <c r="L27" i="6"/>
  <c r="B59" i="11"/>
  <c r="L31" i="6"/>
  <c r="B61" i="11"/>
  <c r="V12" i="6"/>
  <c r="B69" i="11"/>
  <c r="V16" i="6"/>
  <c r="B95" i="11"/>
  <c r="AF17" i="6"/>
  <c r="B97" i="11"/>
  <c r="AF19" i="6"/>
  <c r="B109" i="11"/>
  <c r="AF31" i="6"/>
  <c r="B183" i="11"/>
  <c r="AP18" i="6"/>
  <c r="B191" i="11"/>
  <c r="AP26" i="6"/>
  <c r="B49" i="11"/>
  <c r="L21" i="6"/>
  <c r="B19" i="11"/>
  <c r="B18" i="6"/>
  <c r="B21" i="11"/>
  <c r="B20" i="6"/>
  <c r="B23" i="11"/>
  <c r="B22" i="6"/>
  <c r="B31" i="11"/>
  <c r="B30" i="6"/>
  <c r="B33" i="11"/>
  <c r="B32" i="6"/>
  <c r="B35" i="11"/>
  <c r="B34" i="6"/>
  <c r="AE20" i="3"/>
  <c r="AC108" i="5" s="1"/>
  <c r="AE30" i="3"/>
  <c r="AC118" i="5" s="1"/>
  <c r="AE36" i="3"/>
  <c r="AC124" i="5" s="1"/>
  <c r="AE42" i="3"/>
  <c r="AC130" i="5" s="1"/>
  <c r="AE64" i="3"/>
  <c r="AC152" i="5" s="1"/>
  <c r="AE74" i="3"/>
  <c r="AC162" i="5" s="1"/>
  <c r="AE82" i="3"/>
  <c r="AC170" i="5" s="1"/>
  <c r="B235" i="11"/>
  <c r="BJ18" i="6"/>
  <c r="B241" i="11"/>
  <c r="BJ20" i="6"/>
  <c r="B243" i="11"/>
  <c r="BJ22" i="6"/>
  <c r="B245" i="11"/>
  <c r="BJ24" i="6"/>
  <c r="B247" i="11"/>
  <c r="BJ26" i="6"/>
  <c r="B249" i="11"/>
  <c r="BJ28" i="6"/>
  <c r="AE32" i="2"/>
  <c r="AC32" i="5" s="1"/>
  <c r="B46" i="11"/>
  <c r="L18" i="6"/>
  <c r="AD67" i="3"/>
  <c r="AB155" i="5" s="1"/>
  <c r="B26" i="11"/>
  <c r="B25" i="6"/>
  <c r="B30" i="11"/>
  <c r="B28" i="6"/>
  <c r="B246" i="11"/>
  <c r="BJ25" i="6"/>
  <c r="B248" i="11"/>
  <c r="BJ27" i="6"/>
  <c r="B83" i="11"/>
  <c r="V30" i="6"/>
  <c r="B99" i="11"/>
  <c r="AF21" i="6"/>
  <c r="B107" i="11"/>
  <c r="AF29" i="6"/>
  <c r="B101" i="2"/>
  <c r="B56" i="11"/>
  <c r="L29" i="6"/>
  <c r="B58" i="11"/>
  <c r="L30" i="6"/>
  <c r="B60" i="11"/>
  <c r="L32" i="6"/>
  <c r="B62" i="11"/>
  <c r="V13" i="6"/>
  <c r="B64" i="11"/>
  <c r="V15" i="6"/>
  <c r="B70" i="11"/>
  <c r="V17" i="6"/>
  <c r="B72" i="11"/>
  <c r="V19" i="6"/>
  <c r="B74" i="11"/>
  <c r="V21" i="6"/>
  <c r="B76" i="11"/>
  <c r="V23" i="6"/>
  <c r="B78" i="11"/>
  <c r="V25" i="6"/>
  <c r="B80" i="11"/>
  <c r="V27" i="6"/>
  <c r="B82" i="11"/>
  <c r="V29" i="6"/>
  <c r="B84" i="11"/>
  <c r="V31" i="6"/>
  <c r="B86" i="11"/>
  <c r="AF12" i="6"/>
  <c r="B88" i="11"/>
  <c r="AF14" i="6"/>
  <c r="B90" i="11"/>
  <c r="AF16" i="6"/>
  <c r="B96" i="11"/>
  <c r="AF18" i="6"/>
  <c r="B98" i="11"/>
  <c r="AF20" i="6"/>
  <c r="B100" i="11"/>
  <c r="AF22" i="6"/>
  <c r="B102" i="11"/>
  <c r="AF24" i="6"/>
  <c r="B104" i="11"/>
  <c r="AF26" i="6"/>
  <c r="B106" i="11"/>
  <c r="AF28" i="6"/>
  <c r="B108" i="11"/>
  <c r="AF30" i="6"/>
  <c r="B110" i="11"/>
  <c r="AF32" i="6"/>
  <c r="I35" i="6"/>
  <c r="H35" i="6"/>
  <c r="G35" i="6"/>
  <c r="F35" i="6"/>
  <c r="E35" i="6"/>
  <c r="D35" i="6"/>
  <c r="C35" i="6"/>
  <c r="B52" i="11"/>
  <c r="L24" i="6"/>
  <c r="B173" i="11"/>
  <c r="AP15" i="6"/>
  <c r="B182" i="11"/>
  <c r="AP17" i="6"/>
  <c r="B186" i="11"/>
  <c r="AP21" i="6"/>
  <c r="B188" i="11"/>
  <c r="AP23" i="6"/>
  <c r="B190" i="11"/>
  <c r="AP25" i="6"/>
  <c r="B192" i="11"/>
  <c r="AP27" i="6"/>
  <c r="B194" i="11"/>
  <c r="AP29" i="6"/>
  <c r="B198" i="11"/>
  <c r="AP33" i="6"/>
  <c r="B200" i="11"/>
  <c r="AZ12" i="6"/>
  <c r="B212" i="11"/>
  <c r="BT12" i="6"/>
  <c r="B229" i="11"/>
  <c r="BJ12" i="6"/>
  <c r="B231" i="11"/>
  <c r="BJ14" i="6"/>
  <c r="B233" i="11"/>
  <c r="BJ16" i="6"/>
  <c r="BJ32" i="6"/>
  <c r="CG32" i="7"/>
  <c r="BE32" i="7"/>
  <c r="Q222" i="7" s="1"/>
  <c r="R222" i="7" s="1"/>
  <c r="P224" i="7"/>
  <c r="H151" i="7"/>
  <c r="CF22" i="7"/>
  <c r="CH22" i="7" s="1"/>
  <c r="BY30" i="7"/>
  <c r="Q280" i="7" s="1"/>
  <c r="CG15" i="7"/>
  <c r="P257" i="7"/>
  <c r="BY29" i="7"/>
  <c r="Q279" i="7" s="1"/>
  <c r="CI30" i="7"/>
  <c r="BW20" i="7"/>
  <c r="O270" i="7" s="1"/>
  <c r="BV20" i="7"/>
  <c r="BY20" i="7"/>
  <c r="Q270" i="7" s="1"/>
  <c r="P284" i="7"/>
  <c r="P255" i="7"/>
  <c r="CI13" i="7"/>
  <c r="BB26" i="7"/>
  <c r="R195" i="7"/>
  <c r="CG20" i="7"/>
  <c r="S81" i="7"/>
  <c r="BV28" i="7"/>
  <c r="BY28" i="7"/>
  <c r="Q278" i="7" s="1"/>
  <c r="BE18" i="7"/>
  <c r="Q208" i="7" s="1"/>
  <c r="BC18" i="7"/>
  <c r="O208" i="7" s="1"/>
  <c r="CG29" i="7"/>
  <c r="BB15" i="7"/>
  <c r="BE17" i="7"/>
  <c r="Q207" i="7" s="1"/>
  <c r="BC17" i="7"/>
  <c r="O207" i="7" s="1"/>
  <c r="BB17" i="7"/>
  <c r="CG17" i="7"/>
  <c r="Q34" i="7"/>
  <c r="Q104" i="7" s="1"/>
  <c r="O34" i="7"/>
  <c r="O104" i="7" s="1"/>
  <c r="P254" i="7"/>
  <c r="V139" i="7"/>
  <c r="CG36" i="7"/>
  <c r="BE36" i="7"/>
  <c r="BW13" i="7"/>
  <c r="O263" i="7" s="1"/>
  <c r="BV13" i="7"/>
  <c r="BV19" i="7"/>
  <c r="BB30" i="7"/>
  <c r="S77" i="7"/>
  <c r="BV24" i="7"/>
  <c r="BW26" i="7"/>
  <c r="O276" i="7" s="1"/>
  <c r="BV26" i="7"/>
  <c r="BC30" i="7"/>
  <c r="O220" i="7" s="1"/>
  <c r="BW31" i="7"/>
  <c r="O281" i="7" s="1"/>
  <c r="BV31" i="7"/>
  <c r="P228" i="7"/>
  <c r="S75" i="7"/>
  <c r="R135" i="7"/>
  <c r="CI36" i="7"/>
  <c r="CJ36" i="7" s="1"/>
  <c r="CK36" i="7" s="1"/>
  <c r="CG23" i="7"/>
  <c r="CE39" i="6"/>
  <c r="L8" i="7"/>
  <c r="CI14" i="7"/>
  <c r="CI15" i="7"/>
  <c r="CI16" i="7"/>
  <c r="CI33" i="7"/>
  <c r="CJ33" i="7" s="1"/>
  <c r="CK33" i="7" s="1"/>
  <c r="BM36" i="7"/>
  <c r="O256" i="7" s="1"/>
  <c r="V256" i="7" s="1"/>
  <c r="Y256" i="7" s="1"/>
  <c r="BE37" i="7"/>
  <c r="CI31" i="7"/>
  <c r="CF27" i="7"/>
  <c r="CH27" i="7" s="1"/>
  <c r="V168" i="7"/>
  <c r="CF31" i="7"/>
  <c r="CH31" i="7" s="1"/>
  <c r="W81" i="7"/>
  <c r="Z81" i="7" s="1"/>
  <c r="AA81" i="7" s="1"/>
  <c r="AA76" i="7"/>
  <c r="V107" i="7"/>
  <c r="BY32" i="7"/>
  <c r="Q282" i="7" s="1"/>
  <c r="V110" i="7"/>
  <c r="V135" i="7"/>
  <c r="V297" i="7"/>
  <c r="V109" i="7"/>
  <c r="R167" i="7"/>
  <c r="W78" i="7"/>
  <c r="Z78" i="7" s="1"/>
  <c r="AA78" i="7" s="1"/>
  <c r="V108" i="7"/>
  <c r="V197" i="7"/>
  <c r="R296" i="7"/>
  <c r="V310" i="7"/>
  <c r="V169" i="7"/>
  <c r="V200" i="7"/>
  <c r="V307" i="7"/>
  <c r="V229" i="7"/>
  <c r="R298" i="7"/>
  <c r="R307" i="7"/>
  <c r="V258" i="7"/>
  <c r="R302" i="7"/>
  <c r="V313" i="7"/>
  <c r="H27" i="10"/>
  <c r="L27" i="10" s="1"/>
  <c r="R301" i="7"/>
  <c r="R199" i="7"/>
  <c r="R312" i="7"/>
  <c r="H50" i="10"/>
  <c r="L50" i="10" s="1"/>
  <c r="R309" i="7"/>
  <c r="R317" i="7"/>
  <c r="H38" i="10"/>
  <c r="L38" i="10" s="1"/>
  <c r="R321" i="7"/>
  <c r="R260" i="7"/>
  <c r="H26" i="10"/>
  <c r="L26" i="10" s="1"/>
  <c r="B121" i="11"/>
  <c r="D121" i="11"/>
  <c r="N263" i="7" l="1"/>
  <c r="V263" i="7" s="1"/>
  <c r="Y263" i="7" s="1"/>
  <c r="BX13" i="7"/>
  <c r="AF20" i="7"/>
  <c r="AM20" i="6"/>
  <c r="AL20" i="6"/>
  <c r="AG20" i="6"/>
  <c r="AG20" i="7" s="1"/>
  <c r="AK20" i="6"/>
  <c r="AJ20" i="6"/>
  <c r="AI20" i="6"/>
  <c r="AH20" i="6"/>
  <c r="AP15" i="7"/>
  <c r="AW15" i="6"/>
  <c r="AV15" i="6"/>
  <c r="AU15" i="6"/>
  <c r="AT15" i="6"/>
  <c r="AS15" i="6"/>
  <c r="AR15" i="6"/>
  <c r="AQ15" i="6"/>
  <c r="AQ15" i="7" s="1"/>
  <c r="B18" i="7"/>
  <c r="D18" i="6"/>
  <c r="C18" i="6"/>
  <c r="C18" i="7" s="1"/>
  <c r="I18" i="6"/>
  <c r="H18" i="6"/>
  <c r="E18" i="6"/>
  <c r="G18" i="6"/>
  <c r="F18" i="6"/>
  <c r="BJ17" i="7"/>
  <c r="BK17" i="6"/>
  <c r="BK17" i="7" s="1"/>
  <c r="BQ17" i="6"/>
  <c r="BP17" i="6"/>
  <c r="BO17" i="6"/>
  <c r="BN17" i="6"/>
  <c r="BM17" i="6"/>
  <c r="BL17" i="6"/>
  <c r="BW33" i="7"/>
  <c r="O283" i="7" s="1"/>
  <c r="CF36" i="6"/>
  <c r="BA31" i="6"/>
  <c r="BA31" i="7" s="1"/>
  <c r="BC28" i="7"/>
  <c r="O218" i="7" s="1"/>
  <c r="BE34" i="6"/>
  <c r="BB28" i="7"/>
  <c r="BB32" i="6"/>
  <c r="BB38" i="6"/>
  <c r="BX30" i="6"/>
  <c r="BY19" i="7"/>
  <c r="Q269" i="7" s="1"/>
  <c r="CK27" i="6"/>
  <c r="BW20" i="6"/>
  <c r="BU31" i="6"/>
  <c r="BU31" i="7" s="1"/>
  <c r="BC23" i="6"/>
  <c r="BO33" i="7"/>
  <c r="Q253" i="7" s="1"/>
  <c r="CA28" i="6"/>
  <c r="CJ20" i="6"/>
  <c r="CG38" i="6"/>
  <c r="CK26" i="6"/>
  <c r="BC20" i="6"/>
  <c r="CH30" i="6"/>
  <c r="BW18" i="6"/>
  <c r="BB13" i="7"/>
  <c r="CH24" i="6"/>
  <c r="BG16" i="6"/>
  <c r="CI35" i="6"/>
  <c r="BX22" i="6"/>
  <c r="CF14" i="6"/>
  <c r="BX27" i="6"/>
  <c r="BV16" i="6"/>
  <c r="BE31" i="6"/>
  <c r="BD16" i="6"/>
  <c r="CA29" i="6"/>
  <c r="BC16" i="6"/>
  <c r="BZ29" i="6"/>
  <c r="BX15" i="6"/>
  <c r="BD27" i="6"/>
  <c r="CG19" i="7"/>
  <c r="CJ14" i="6"/>
  <c r="CH22" i="6"/>
  <c r="BB34" i="6"/>
  <c r="CF26" i="7"/>
  <c r="CH26" i="7" s="1"/>
  <c r="BW19" i="6"/>
  <c r="BG15" i="6"/>
  <c r="BG19" i="6"/>
  <c r="BF15" i="6"/>
  <c r="CI16" i="6"/>
  <c r="CI20" i="7"/>
  <c r="BE35" i="7"/>
  <c r="CK37" i="6"/>
  <c r="CJ21" i="6"/>
  <c r="CK22" i="6"/>
  <c r="BV30" i="7"/>
  <c r="BC22" i="7"/>
  <c r="O212" i="7" s="1"/>
  <c r="BV17" i="7"/>
  <c r="BE14" i="7"/>
  <c r="Q204" i="7" s="1"/>
  <c r="CG13" i="7"/>
  <c r="BB18" i="7"/>
  <c r="BY25" i="7"/>
  <c r="Q275" i="7" s="1"/>
  <c r="BY13" i="7"/>
  <c r="Q263" i="7" s="1"/>
  <c r="CF20" i="7"/>
  <c r="CH20" i="7" s="1"/>
  <c r="O33" i="7"/>
  <c r="O103" i="7" s="1"/>
  <c r="CG27" i="7"/>
  <c r="BC33" i="7"/>
  <c r="O223" i="7" s="1"/>
  <c r="V223" i="7" s="1"/>
  <c r="Y223" i="7" s="1"/>
  <c r="CF29" i="7"/>
  <c r="CH29" i="7" s="1"/>
  <c r="CG37" i="7"/>
  <c r="BA25" i="6"/>
  <c r="BA25" i="7" s="1"/>
  <c r="BB19" i="7"/>
  <c r="BE30" i="7"/>
  <c r="Q220" i="7" s="1"/>
  <c r="AI33" i="7"/>
  <c r="O163" i="7" s="1"/>
  <c r="BE33" i="7"/>
  <c r="BD36" i="6"/>
  <c r="CA30" i="6"/>
  <c r="BB27" i="7"/>
  <c r="CH33" i="6"/>
  <c r="BB24" i="7"/>
  <c r="CE31" i="6"/>
  <c r="CE31" i="7" s="1"/>
  <c r="BD37" i="6"/>
  <c r="BG30" i="6"/>
  <c r="BY15" i="7"/>
  <c r="Q265" i="7" s="1"/>
  <c r="BV26" i="6"/>
  <c r="BF20" i="6"/>
  <c r="CK30" i="6"/>
  <c r="CF22" i="6"/>
  <c r="BE23" i="7"/>
  <c r="Q213" i="7" s="1"/>
  <c r="BF28" i="6"/>
  <c r="BU20" i="6"/>
  <c r="BU20" i="7" s="1"/>
  <c r="CE37" i="6"/>
  <c r="CE37" i="7" s="1"/>
  <c r="BX25" i="6"/>
  <c r="CF19" i="6"/>
  <c r="BB30" i="6"/>
  <c r="BC18" i="6"/>
  <c r="BB37" i="6"/>
  <c r="CE23" i="6"/>
  <c r="CE23" i="7" s="1"/>
  <c r="CJ15" i="6"/>
  <c r="CJ34" i="6"/>
  <c r="BC22" i="6"/>
  <c r="BZ13" i="6"/>
  <c r="BW26" i="6"/>
  <c r="BE16" i="6"/>
  <c r="CE29" i="6"/>
  <c r="CE28" i="7" s="1"/>
  <c r="BZ15" i="6"/>
  <c r="BF27" i="6"/>
  <c r="BY15" i="6"/>
  <c r="BE27" i="6"/>
  <c r="BU14" i="6"/>
  <c r="BU14" i="7" s="1"/>
  <c r="BD26" i="6"/>
  <c r="CF13" i="7"/>
  <c r="CH13" i="7" s="1"/>
  <c r="CJ13" i="7" s="1"/>
  <c r="CK13" i="7" s="1"/>
  <c r="BD14" i="6"/>
  <c r="CH18" i="6"/>
  <c r="CK31" i="6"/>
  <c r="BY24" i="7"/>
  <c r="Q274" i="7" s="1"/>
  <c r="BZ14" i="6"/>
  <c r="BY14" i="6"/>
  <c r="CJ17" i="6"/>
  <c r="BC13" i="6"/>
  <c r="BX14" i="6"/>
  <c r="BG35" i="6"/>
  <c r="CJ33" i="6"/>
  <c r="CK18" i="6"/>
  <c r="CA15" i="6"/>
  <c r="BX31" i="6"/>
  <c r="BW36" i="7"/>
  <c r="O286" i="7" s="1"/>
  <c r="V286" i="7" s="1"/>
  <c r="Y286" i="7" s="1"/>
  <c r="CG21" i="7"/>
  <c r="BW18" i="7"/>
  <c r="O268" i="7" s="1"/>
  <c r="BE19" i="7"/>
  <c r="Q209" i="7" s="1"/>
  <c r="BC14" i="7"/>
  <c r="O204" i="7" s="1"/>
  <c r="BW22" i="7"/>
  <c r="O272" i="7" s="1"/>
  <c r="BW27" i="7"/>
  <c r="O277" i="7" s="1"/>
  <c r="BC34" i="7"/>
  <c r="O224" i="7" s="1"/>
  <c r="V224" i="7" s="1"/>
  <c r="Y224" i="7" s="1"/>
  <c r="BW15" i="7"/>
  <c r="O265" i="7" s="1"/>
  <c r="BC20" i="7"/>
  <c r="O210" i="7" s="1"/>
  <c r="Q33" i="7"/>
  <c r="Q103" i="7" s="1"/>
  <c r="CF24" i="7"/>
  <c r="CH24" i="7" s="1"/>
  <c r="CJ24" i="7" s="1"/>
  <c r="CK24" i="7" s="1"/>
  <c r="BW35" i="7"/>
  <c r="O285" i="7" s="1"/>
  <c r="V285" i="7" s="1"/>
  <c r="Y285" i="7" s="1"/>
  <c r="BB15" i="6"/>
  <c r="BU25" i="6"/>
  <c r="BU25" i="7" s="1"/>
  <c r="BC35" i="6"/>
  <c r="CJ26" i="6"/>
  <c r="BO36" i="7"/>
  <c r="CI21" i="6"/>
  <c r="BX28" i="6"/>
  <c r="BY18" i="7"/>
  <c r="Q268" i="7" s="1"/>
  <c r="BY27" i="7"/>
  <c r="Q277" i="7" s="1"/>
  <c r="CI34" i="7"/>
  <c r="CJ34" i="7" s="1"/>
  <c r="CK34" i="7" s="1"/>
  <c r="BC35" i="7"/>
  <c r="O225" i="7" s="1"/>
  <c r="V225" i="7" s="1"/>
  <c r="Y225" i="7" s="1"/>
  <c r="BZ35" i="6"/>
  <c r="BX29" i="6"/>
  <c r="CI25" i="7"/>
  <c r="BF33" i="6"/>
  <c r="BC38" i="6"/>
  <c r="BY30" i="6"/>
  <c r="BZ36" i="6"/>
  <c r="CJ29" i="6"/>
  <c r="CJ38" i="6"/>
  <c r="BC26" i="6"/>
  <c r="CI19" i="6"/>
  <c r="CH29" i="6"/>
  <c r="BZ21" i="6"/>
  <c r="BE21" i="7"/>
  <c r="Q211" i="7" s="1"/>
  <c r="CI27" i="6"/>
  <c r="BD20" i="6"/>
  <c r="BV36" i="6"/>
  <c r="BG25" i="6"/>
  <c r="BZ18" i="6"/>
  <c r="BC28" i="6"/>
  <c r="CF17" i="6"/>
  <c r="CJ35" i="6"/>
  <c r="BG23" i="6"/>
  <c r="BU15" i="6"/>
  <c r="BU15" i="7" s="1"/>
  <c r="BA33" i="6"/>
  <c r="BA33" i="7" s="1"/>
  <c r="BU21" i="6"/>
  <c r="BU21" i="7" s="1"/>
  <c r="CI25" i="6"/>
  <c r="CH15" i="6"/>
  <c r="BG27" i="6"/>
  <c r="BA15" i="6"/>
  <c r="BA15" i="7" s="1"/>
  <c r="BF26" i="6"/>
  <c r="BV14" i="6"/>
  <c r="BE26" i="6"/>
  <c r="CK13" i="6"/>
  <c r="BV23" i="6"/>
  <c r="CJ37" i="6"/>
  <c r="BV13" i="6"/>
  <c r="CG17" i="6"/>
  <c r="BW27" i="6"/>
  <c r="BB14" i="7"/>
  <c r="BF13" i="6"/>
  <c r="BE13" i="6"/>
  <c r="BD13" i="6"/>
  <c r="BU30" i="6"/>
  <c r="BU30" i="7" s="1"/>
  <c r="BA13" i="6"/>
  <c r="BA13" i="7" s="1"/>
  <c r="CH25" i="6"/>
  <c r="CG15" i="6"/>
  <c r="CF15" i="6"/>
  <c r="BU35" i="6"/>
  <c r="BU35" i="7" s="1"/>
  <c r="CJ22" i="6"/>
  <c r="BV18" i="7"/>
  <c r="BC19" i="7"/>
  <c r="O209" i="7" s="1"/>
  <c r="CG14" i="7"/>
  <c r="BV22" i="7"/>
  <c r="BV27" i="7"/>
  <c r="CI35" i="7"/>
  <c r="CJ35" i="7" s="1"/>
  <c r="CK35" i="7" s="1"/>
  <c r="CG25" i="7"/>
  <c r="BV15" i="7"/>
  <c r="BB20" i="7"/>
  <c r="N33" i="7"/>
  <c r="AK33" i="7"/>
  <c r="Q163" i="7" s="1"/>
  <c r="BV32" i="7"/>
  <c r="CF24" i="6"/>
  <c r="BM35" i="7"/>
  <c r="O255" i="7" s="1"/>
  <c r="V255" i="7" s="1"/>
  <c r="Y255" i="7" s="1"/>
  <c r="CG16" i="6"/>
  <c r="BC21" i="7"/>
  <c r="O211" i="7" s="1"/>
  <c r="CH31" i="6"/>
  <c r="CG13" i="6"/>
  <c r="BC32" i="7"/>
  <c r="O222" i="7" s="1"/>
  <c r="V222" i="7" s="1"/>
  <c r="Y222" i="7" s="1"/>
  <c r="CF14" i="7"/>
  <c r="CH14" i="7" s="1"/>
  <c r="CJ14" i="7" s="1"/>
  <c r="CK14" i="7" s="1"/>
  <c r="BW19" i="7"/>
  <c r="O269" i="7" s="1"/>
  <c r="BV33" i="7"/>
  <c r="BA35" i="6"/>
  <c r="BA35" i="7" s="1"/>
  <c r="BG29" i="6"/>
  <c r="BC24" i="7"/>
  <c r="O214" i="7" s="1"/>
  <c r="CI32" i="6"/>
  <c r="BE37" i="6"/>
  <c r="CK29" i="6"/>
  <c r="BA36" i="6"/>
  <c r="BA36" i="7" s="1"/>
  <c r="BU29" i="6"/>
  <c r="BU28" i="7" s="1"/>
  <c r="CH37" i="6"/>
  <c r="CA25" i="6"/>
  <c r="BC38" i="7"/>
  <c r="O228" i="7" s="1"/>
  <c r="V228" i="7" s="1"/>
  <c r="Y228" i="7" s="1"/>
  <c r="CE28" i="6"/>
  <c r="CE29" i="7" s="1"/>
  <c r="CK20" i="6"/>
  <c r="CH38" i="6"/>
  <c r="BA26" i="6"/>
  <c r="BA26" i="7" s="1"/>
  <c r="CG19" i="6"/>
  <c r="CA35" i="6"/>
  <c r="CJ24" i="6"/>
  <c r="BW17" i="6"/>
  <c r="CF27" i="6"/>
  <c r="BY16" i="6"/>
  <c r="CK34" i="6"/>
  <c r="BY22" i="6"/>
  <c r="BD15" i="6"/>
  <c r="CA32" i="6"/>
  <c r="CK19" i="6"/>
  <c r="AK34" i="7"/>
  <c r="Q164" i="7" s="1"/>
  <c r="BW25" i="6"/>
  <c r="BW14" i="6"/>
  <c r="BV25" i="6"/>
  <c r="BW32" i="7"/>
  <c r="O282" i="7" s="1"/>
  <c r="BF22" i="6"/>
  <c r="Y33" i="7"/>
  <c r="O133" i="7" s="1"/>
  <c r="CI36" i="6"/>
  <c r="BD35" i="6"/>
  <c r="BG14" i="6"/>
  <c r="BF14" i="6"/>
  <c r="BE22" i="7"/>
  <c r="Q212" i="7" s="1"/>
  <c r="BY22" i="7"/>
  <c r="Q272" i="7" s="1"/>
  <c r="CI22" i="7"/>
  <c r="CJ22" i="7" s="1"/>
  <c r="CK22" i="7" s="1"/>
  <c r="CG31" i="7"/>
  <c r="CH34" i="6"/>
  <c r="CJ28" i="6"/>
  <c r="BB23" i="7"/>
  <c r="BC32" i="6"/>
  <c r="CA36" i="6"/>
  <c r="BV29" i="6"/>
  <c r="BW35" i="6"/>
  <c r="BD29" i="6"/>
  <c r="BY36" i="6"/>
  <c r="BX24" i="6"/>
  <c r="BB25" i="7"/>
  <c r="BY35" i="7"/>
  <c r="BC23" i="7"/>
  <c r="O213" i="7" s="1"/>
  <c r="BU32" i="6"/>
  <c r="BU32" i="7" s="1"/>
  <c r="CA26" i="6"/>
  <c r="BC36" i="6"/>
  <c r="CI28" i="6"/>
  <c r="CG33" i="6"/>
  <c r="BY26" i="6"/>
  <c r="CG32" i="6"/>
  <c r="BG26" i="6"/>
  <c r="BV31" i="6"/>
  <c r="CG22" i="6"/>
  <c r="BV34" i="6"/>
  <c r="BW24" i="6"/>
  <c r="BY17" i="6"/>
  <c r="BW32" i="6"/>
  <c r="BB23" i="6"/>
  <c r="CF30" i="7"/>
  <c r="CH30" i="7" s="1"/>
  <c r="CJ30" i="7" s="1"/>
  <c r="CK30" i="7" s="1"/>
  <c r="BZ28" i="6"/>
  <c r="BX21" i="6"/>
  <c r="CK35" i="6"/>
  <c r="BE22" i="6"/>
  <c r="CE13" i="6"/>
  <c r="CE13" i="7" s="1"/>
  <c r="BB27" i="6"/>
  <c r="CE17" i="6"/>
  <c r="CE17" i="7" s="1"/>
  <c r="CG33" i="7"/>
  <c r="CG24" i="6"/>
  <c r="BF16" i="6"/>
  <c r="BF31" i="6"/>
  <c r="BZ17" i="6"/>
  <c r="BU36" i="6"/>
  <c r="BU36" i="7" s="1"/>
  <c r="CG18" i="6"/>
  <c r="BZ34" i="6"/>
  <c r="CF18" i="6"/>
  <c r="BY34" i="6"/>
  <c r="BY18" i="6"/>
  <c r="BY33" i="6"/>
  <c r="BA16" i="6"/>
  <c r="BA16" i="7" s="1"/>
  <c r="CI18" i="6"/>
  <c r="BC30" i="6"/>
  <c r="CG26" i="7"/>
  <c r="BU16" i="6"/>
  <c r="BU16" i="7" s="1"/>
  <c r="BU22" i="6"/>
  <c r="BU22" i="7" s="1"/>
  <c r="BD21" i="6"/>
  <c r="BB29" i="6"/>
  <c r="BF19" i="6"/>
  <c r="BB13" i="6"/>
  <c r="CK33" i="6"/>
  <c r="CK17" i="6"/>
  <c r="CH13" i="6"/>
  <c r="BV35" i="6"/>
  <c r="CK23" i="6"/>
  <c r="BV16" i="7"/>
  <c r="BB22" i="7"/>
  <c r="BV23" i="7"/>
  <c r="BW14" i="7"/>
  <c r="O264" i="7" s="1"/>
  <c r="CF16" i="7"/>
  <c r="CH16" i="7" s="1"/>
  <c r="CJ16" i="7" s="1"/>
  <c r="CK16" i="7" s="1"/>
  <c r="BE15" i="7"/>
  <c r="Q205" i="7" s="1"/>
  <c r="N34" i="7"/>
  <c r="BB16" i="7"/>
  <c r="BY31" i="7"/>
  <c r="Q281" i="7" s="1"/>
  <c r="CI19" i="7"/>
  <c r="CJ19" i="7" s="1"/>
  <c r="CK19" i="7" s="1"/>
  <c r="CF23" i="7"/>
  <c r="CH23" i="7" s="1"/>
  <c r="CJ23" i="7" s="1"/>
  <c r="CK23" i="7" s="1"/>
  <c r="BC37" i="7"/>
  <c r="O227" i="7" s="1"/>
  <c r="V227" i="7" s="1"/>
  <c r="Y227" i="7" s="1"/>
  <c r="BM34" i="7"/>
  <c r="O254" i="7" s="1"/>
  <c r="V254" i="7" s="1"/>
  <c r="Y254" i="7" s="1"/>
  <c r="BE38" i="6"/>
  <c r="BD32" i="6"/>
  <c r="BB31" i="7"/>
  <c r="BY35" i="6"/>
  <c r="CG35" i="7"/>
  <c r="BE33" i="6"/>
  <c r="BY33" i="7"/>
  <c r="Q283" i="7" s="1"/>
  <c r="BA32" i="6"/>
  <c r="BA32" i="7" s="1"/>
  <c r="BW36" i="6"/>
  <c r="BE38" i="7"/>
  <c r="N270" i="7"/>
  <c r="V270" i="7" s="1"/>
  <c r="Y270" i="7" s="1"/>
  <c r="BX20" i="7"/>
  <c r="N275" i="7"/>
  <c r="V275" i="7" s="1"/>
  <c r="Y275" i="7" s="1"/>
  <c r="BX25" i="7"/>
  <c r="AF32" i="7"/>
  <c r="AM32" i="6"/>
  <c r="AL32" i="6"/>
  <c r="AK32" i="6"/>
  <c r="AJ32" i="6"/>
  <c r="AG32" i="6"/>
  <c r="AG32" i="7" s="1"/>
  <c r="AI32" i="6"/>
  <c r="AH32" i="6"/>
  <c r="AP28" i="7"/>
  <c r="AR29" i="6"/>
  <c r="AQ29" i="6"/>
  <c r="AQ28" i="7" s="1"/>
  <c r="AW29" i="6"/>
  <c r="AV29" i="6"/>
  <c r="AU29" i="6"/>
  <c r="AT29" i="6"/>
  <c r="AS29" i="6"/>
  <c r="L22" i="7"/>
  <c r="S22" i="6"/>
  <c r="R22" i="6"/>
  <c r="Q22" i="6"/>
  <c r="P22" i="6"/>
  <c r="O22" i="6"/>
  <c r="N22" i="6"/>
  <c r="M22" i="6"/>
  <c r="M22" i="7" s="1"/>
  <c r="CJ15" i="7"/>
  <c r="CK15" i="7" s="1"/>
  <c r="N278" i="7"/>
  <c r="BX28" i="7"/>
  <c r="N211" i="7"/>
  <c r="BD21" i="7"/>
  <c r="CF29" i="6"/>
  <c r="CH28" i="6"/>
  <c r="CF25" i="7"/>
  <c r="CH25" i="7" s="1"/>
  <c r="CJ25" i="7" s="1"/>
  <c r="CK25" i="7" s="1"/>
  <c r="BW28" i="7"/>
  <c r="O278" i="7" s="1"/>
  <c r="BJ14" i="7"/>
  <c r="BP14" i="6"/>
  <c r="BO14" i="6"/>
  <c r="BN14" i="6"/>
  <c r="BM14" i="6"/>
  <c r="BQ14" i="6"/>
  <c r="BL14" i="6"/>
  <c r="BK14" i="6"/>
  <c r="BK14" i="7" s="1"/>
  <c r="V16" i="7"/>
  <c r="AC16" i="6"/>
  <c r="AB16" i="6"/>
  <c r="AA16" i="6"/>
  <c r="Z16" i="6"/>
  <c r="Y16" i="6"/>
  <c r="X16" i="6"/>
  <c r="W16" i="6"/>
  <c r="W16" i="7" s="1"/>
  <c r="BB21" i="6"/>
  <c r="BB29" i="7"/>
  <c r="CI30" i="6"/>
  <c r="CE22" i="6"/>
  <c r="CE22" i="7" s="1"/>
  <c r="CF37" i="6"/>
  <c r="BU26" i="6"/>
  <c r="BU26" i="7" s="1"/>
  <c r="BU23" i="6"/>
  <c r="BU23" i="7" s="1"/>
  <c r="CA27" i="6"/>
  <c r="BE29" i="6"/>
  <c r="CE36" i="6"/>
  <c r="CE36" i="7" s="1"/>
  <c r="CI33" i="6"/>
  <c r="N281" i="7"/>
  <c r="V281" i="7" s="1"/>
  <c r="Y281" i="7" s="1"/>
  <c r="BX31" i="7"/>
  <c r="BJ32" i="7"/>
  <c r="BQ32" i="6"/>
  <c r="BP32" i="6"/>
  <c r="BO32" i="6"/>
  <c r="BN32" i="6"/>
  <c r="BM32" i="6"/>
  <c r="BL32" i="6"/>
  <c r="BK32" i="6"/>
  <c r="BK32" i="7" s="1"/>
  <c r="L17" i="7"/>
  <c r="O17" i="6"/>
  <c r="N17" i="6"/>
  <c r="S17" i="6"/>
  <c r="R17" i="6"/>
  <c r="Q17" i="6"/>
  <c r="P17" i="6"/>
  <c r="M17" i="6"/>
  <c r="M17" i="7" s="1"/>
  <c r="AF25" i="7"/>
  <c r="AG25" i="6"/>
  <c r="AG25" i="7" s="1"/>
  <c r="AM25" i="6"/>
  <c r="AL25" i="6"/>
  <c r="AK25" i="6"/>
  <c r="AJ25" i="6"/>
  <c r="AI25" i="6"/>
  <c r="AH25" i="6"/>
  <c r="N274" i="7"/>
  <c r="BX24" i="7"/>
  <c r="CE26" i="6"/>
  <c r="CE26" i="7" s="1"/>
  <c r="BB26" i="6"/>
  <c r="CG34" i="6"/>
  <c r="BE28" i="7"/>
  <c r="Q218" i="7" s="1"/>
  <c r="BW23" i="7"/>
  <c r="O273" i="7" s="1"/>
  <c r="L24" i="7"/>
  <c r="N24" i="6"/>
  <c r="M24" i="6"/>
  <c r="M24" i="7" s="1"/>
  <c r="R24" i="6"/>
  <c r="Q24" i="6"/>
  <c r="P24" i="6"/>
  <c r="O24" i="6"/>
  <c r="S24" i="6"/>
  <c r="B33" i="7"/>
  <c r="I33" i="6"/>
  <c r="H33" i="6"/>
  <c r="G33" i="6"/>
  <c r="F33" i="6"/>
  <c r="E33" i="6"/>
  <c r="D33" i="6"/>
  <c r="C33" i="6"/>
  <c r="C33" i="7" s="1"/>
  <c r="AF23" i="7"/>
  <c r="AM23" i="6"/>
  <c r="AL23" i="6"/>
  <c r="AK23" i="6"/>
  <c r="AJ23" i="6"/>
  <c r="AI23" i="6"/>
  <c r="AH23" i="6"/>
  <c r="AG23" i="6"/>
  <c r="AG23" i="7" s="1"/>
  <c r="CA24" i="6"/>
  <c r="BE31" i="7"/>
  <c r="Q221" i="7" s="1"/>
  <c r="BG20" i="6"/>
  <c r="BE29" i="7"/>
  <c r="Q219" i="7" s="1"/>
  <c r="BZ27" i="6"/>
  <c r="CF21" i="7"/>
  <c r="CH21" i="7" s="1"/>
  <c r="BE24" i="7"/>
  <c r="Q214" i="7" s="1"/>
  <c r="BE20" i="7"/>
  <c r="Q210" i="7" s="1"/>
  <c r="BF32" i="7"/>
  <c r="BG32" i="7" s="1"/>
  <c r="S222" i="7" s="1"/>
  <c r="BC13" i="7"/>
  <c r="O203" i="7" s="1"/>
  <c r="BC26" i="7"/>
  <c r="O216" i="7" s="1"/>
  <c r="AF29" i="7"/>
  <c r="AM28" i="6"/>
  <c r="AK28" i="6"/>
  <c r="AJ28" i="6"/>
  <c r="AL28" i="6"/>
  <c r="AI28" i="6"/>
  <c r="AH28" i="6"/>
  <c r="AG28" i="6"/>
  <c r="AG29" i="7" s="1"/>
  <c r="AF16" i="7"/>
  <c r="AI16" i="6"/>
  <c r="AH16" i="6"/>
  <c r="AG16" i="6"/>
  <c r="AG16" i="7" s="1"/>
  <c r="AM16" i="6"/>
  <c r="AL16" i="6"/>
  <c r="AK16" i="6"/>
  <c r="AJ16" i="6"/>
  <c r="V25" i="7"/>
  <c r="AC25" i="6"/>
  <c r="AB25" i="6"/>
  <c r="W25" i="6"/>
  <c r="W25" i="7" s="1"/>
  <c r="Y25" i="6"/>
  <c r="X25" i="6"/>
  <c r="AA25" i="6"/>
  <c r="Z25" i="6"/>
  <c r="V13" i="7"/>
  <c r="AC13" i="6"/>
  <c r="X13" i="6"/>
  <c r="W13" i="6"/>
  <c r="W13" i="7" s="1"/>
  <c r="AB13" i="6"/>
  <c r="AA13" i="6"/>
  <c r="Z13" i="6"/>
  <c r="Y13" i="6"/>
  <c r="L18" i="7"/>
  <c r="R18" i="6"/>
  <c r="Q18" i="6"/>
  <c r="P18" i="6"/>
  <c r="M18" i="6"/>
  <c r="M18" i="7" s="1"/>
  <c r="S18" i="6"/>
  <c r="O18" i="6"/>
  <c r="N18" i="6"/>
  <c r="BJ20" i="7"/>
  <c r="BQ20" i="6"/>
  <c r="BP20" i="6"/>
  <c r="BO20" i="6"/>
  <c r="BN20" i="6"/>
  <c r="BM20" i="6"/>
  <c r="BL20" i="6"/>
  <c r="BK20" i="6"/>
  <c r="BK20" i="7" s="1"/>
  <c r="V20" i="7"/>
  <c r="AA20" i="6"/>
  <c r="Z20" i="6"/>
  <c r="Y20" i="6"/>
  <c r="X20" i="6"/>
  <c r="W20" i="6"/>
  <c r="W20" i="7" s="1"/>
  <c r="AC20" i="6"/>
  <c r="AB20" i="6"/>
  <c r="L12" i="7"/>
  <c r="R12" i="6"/>
  <c r="Q12" i="6"/>
  <c r="P12" i="6"/>
  <c r="O12" i="6"/>
  <c r="S12" i="6"/>
  <c r="N12" i="6"/>
  <c r="M12" i="6"/>
  <c r="M12" i="7" s="1"/>
  <c r="AQ34" i="6"/>
  <c r="AU34" i="6"/>
  <c r="AT34" i="6"/>
  <c r="AS34" i="6"/>
  <c r="AR34" i="6"/>
  <c r="AW34" i="6"/>
  <c r="AV34" i="6"/>
  <c r="AP24" i="7"/>
  <c r="AR24" i="6"/>
  <c r="AQ24" i="6"/>
  <c r="AQ24" i="7" s="1"/>
  <c r="AW24" i="6"/>
  <c r="AV24" i="6"/>
  <c r="AU24" i="6"/>
  <c r="AT24" i="6"/>
  <c r="AS24" i="6"/>
  <c r="D13" i="6"/>
  <c r="C13" i="6"/>
  <c r="C13" i="7" s="1"/>
  <c r="F13" i="6"/>
  <c r="B13" i="7"/>
  <c r="E13" i="6"/>
  <c r="H13" i="6"/>
  <c r="G13" i="6"/>
  <c r="I13" i="6"/>
  <c r="BY36" i="7"/>
  <c r="BY28" i="6"/>
  <c r="BG32" i="6"/>
  <c r="BA17" i="6"/>
  <c r="BA17" i="7" s="1"/>
  <c r="BB20" i="6"/>
  <c r="BV19" i="6"/>
  <c r="CJ31" i="6"/>
  <c r="X33" i="7"/>
  <c r="CH17" i="6"/>
  <c r="CE21" i="6"/>
  <c r="CE21" i="7" s="1"/>
  <c r="BG22" i="6"/>
  <c r="BC19" i="6"/>
  <c r="CF16" i="6"/>
  <c r="BY13" i="6"/>
  <c r="CI34" i="6"/>
  <c r="BF23" i="6"/>
  <c r="BA14" i="6"/>
  <c r="BA14" i="7" s="1"/>
  <c r="BA30" i="6"/>
  <c r="BA30" i="7" s="1"/>
  <c r="BW21" i="6"/>
  <c r="BF17" i="6"/>
  <c r="BV32" i="6"/>
  <c r="CH23" i="6"/>
  <c r="BO34" i="7"/>
  <c r="CJ27" i="6"/>
  <c r="CJ23" i="6"/>
  <c r="BA28" i="6"/>
  <c r="BA29" i="7" s="1"/>
  <c r="CH32" i="6"/>
  <c r="BF37" i="6"/>
  <c r="BF34" i="6"/>
  <c r="N271" i="7"/>
  <c r="V271" i="7" s="1"/>
  <c r="Y271" i="7" s="1"/>
  <c r="BX21" i="7"/>
  <c r="N220" i="7"/>
  <c r="V220" i="7" s="1"/>
  <c r="Y220" i="7" s="1"/>
  <c r="BD30" i="7"/>
  <c r="N269" i="7"/>
  <c r="BX19" i="7"/>
  <c r="N207" i="7"/>
  <c r="V207" i="7" s="1"/>
  <c r="Y207" i="7" s="1"/>
  <c r="BD17" i="7"/>
  <c r="Q257" i="7"/>
  <c r="R257" i="7" s="1"/>
  <c r="BP37" i="7"/>
  <c r="BQ37" i="7" s="1"/>
  <c r="S257" i="7" s="1"/>
  <c r="Q227" i="7"/>
  <c r="R227" i="7" s="1"/>
  <c r="BF37" i="7"/>
  <c r="BG37" i="7" s="1"/>
  <c r="S227" i="7" s="1"/>
  <c r="AB29" i="6"/>
  <c r="AA29" i="6"/>
  <c r="Z29" i="6"/>
  <c r="Y29" i="6"/>
  <c r="V28" i="7"/>
  <c r="AC29" i="6"/>
  <c r="X29" i="6"/>
  <c r="W29" i="6"/>
  <c r="W28" i="7" s="1"/>
  <c r="BJ24" i="7"/>
  <c r="BM24" i="6"/>
  <c r="BL24" i="6"/>
  <c r="BK24" i="6"/>
  <c r="BK24" i="7" s="1"/>
  <c r="BO24" i="6"/>
  <c r="BN24" i="6"/>
  <c r="BQ24" i="6"/>
  <c r="BP24" i="6"/>
  <c r="Y28" i="6"/>
  <c r="W28" i="6"/>
  <c r="W29" i="7" s="1"/>
  <c r="AA28" i="6"/>
  <c r="Z28" i="6"/>
  <c r="X28" i="6"/>
  <c r="AB28" i="6"/>
  <c r="AC28" i="6"/>
  <c r="V29" i="7"/>
  <c r="AH13" i="6"/>
  <c r="AG13" i="6"/>
  <c r="AG13" i="7" s="1"/>
  <c r="AF13" i="7"/>
  <c r="AM13" i="6"/>
  <c r="AJ13" i="6"/>
  <c r="AI13" i="6"/>
  <c r="AL13" i="6"/>
  <c r="AK13" i="6"/>
  <c r="B25" i="7"/>
  <c r="C25" i="6"/>
  <c r="C25" i="7" s="1"/>
  <c r="G25" i="6"/>
  <c r="F25" i="6"/>
  <c r="E25" i="6"/>
  <c r="D25" i="6"/>
  <c r="I25" i="6"/>
  <c r="H25" i="6"/>
  <c r="BJ15" i="7"/>
  <c r="BQ15" i="6"/>
  <c r="BP15" i="6"/>
  <c r="BM15" i="6"/>
  <c r="BL15" i="6"/>
  <c r="BK15" i="6"/>
  <c r="BK15" i="7" s="1"/>
  <c r="BN15" i="6"/>
  <c r="BO15" i="6"/>
  <c r="N205" i="7"/>
  <c r="BD15" i="7"/>
  <c r="CG28" i="7"/>
  <c r="BX26" i="6"/>
  <c r="BC36" i="7"/>
  <c r="O226" i="7" s="1"/>
  <c r="V226" i="7" s="1"/>
  <c r="Y226" i="7" s="1"/>
  <c r="BL33" i="7"/>
  <c r="CI27" i="7"/>
  <c r="CJ27" i="7" s="1"/>
  <c r="CK27" i="7" s="1"/>
  <c r="BU17" i="6"/>
  <c r="BU17" i="7" s="1"/>
  <c r="BU18" i="6"/>
  <c r="BU18" i="7" s="1"/>
  <c r="BO35" i="7"/>
  <c r="CG16" i="7"/>
  <c r="CG30" i="7"/>
  <c r="BE34" i="7"/>
  <c r="BE13" i="7"/>
  <c r="Q203" i="7" s="1"/>
  <c r="BE26" i="7"/>
  <c r="Q216" i="7" s="1"/>
  <c r="BV29" i="7"/>
  <c r="BW30" i="7"/>
  <c r="O280" i="7" s="1"/>
  <c r="BJ12" i="7"/>
  <c r="BL12" i="6"/>
  <c r="BK12" i="6"/>
  <c r="BK12" i="7" s="1"/>
  <c r="BP12" i="6"/>
  <c r="BO12" i="6"/>
  <c r="BN12" i="6"/>
  <c r="BM12" i="6"/>
  <c r="BQ12" i="6"/>
  <c r="AP25" i="7"/>
  <c r="AU25" i="6"/>
  <c r="AT25" i="6"/>
  <c r="AS25" i="6"/>
  <c r="AR25" i="6"/>
  <c r="AQ25" i="6"/>
  <c r="AQ25" i="7" s="1"/>
  <c r="AW25" i="6"/>
  <c r="AV25" i="6"/>
  <c r="AC30" i="6"/>
  <c r="AB30" i="6"/>
  <c r="V30" i="7"/>
  <c r="W30" i="6"/>
  <c r="W30" i="7" s="1"/>
  <c r="AA30" i="6"/>
  <c r="Z30" i="6"/>
  <c r="Y30" i="6"/>
  <c r="X30" i="6"/>
  <c r="I32" i="6"/>
  <c r="H32" i="6"/>
  <c r="G32" i="6"/>
  <c r="F32" i="6"/>
  <c r="E32" i="6"/>
  <c r="D32" i="6"/>
  <c r="C32" i="6"/>
  <c r="C32" i="7" s="1"/>
  <c r="B32" i="7"/>
  <c r="AP26" i="7"/>
  <c r="AS26" i="6"/>
  <c r="AW26" i="6"/>
  <c r="AV26" i="6"/>
  <c r="AU26" i="6"/>
  <c r="AT26" i="6"/>
  <c r="AR26" i="6"/>
  <c r="AQ26" i="6"/>
  <c r="AQ26" i="7" s="1"/>
  <c r="AC12" i="6"/>
  <c r="X12" i="6"/>
  <c r="W12" i="6"/>
  <c r="W12" i="7" s="1"/>
  <c r="V12" i="7"/>
  <c r="Z12" i="6"/>
  <c r="Y12" i="6"/>
  <c r="AB12" i="6"/>
  <c r="AA12" i="6"/>
  <c r="AP29" i="7"/>
  <c r="AW28" i="6"/>
  <c r="AV28" i="6"/>
  <c r="AU28" i="6"/>
  <c r="AT28" i="6"/>
  <c r="AS28" i="6"/>
  <c r="AR28" i="6"/>
  <c r="AQ28" i="6"/>
  <c r="AQ29" i="7" s="1"/>
  <c r="B31" i="7"/>
  <c r="F31" i="6"/>
  <c r="E31" i="6"/>
  <c r="D31" i="6"/>
  <c r="C31" i="6"/>
  <c r="C31" i="7" s="1"/>
  <c r="I31" i="6"/>
  <c r="H31" i="6"/>
  <c r="G31" i="6"/>
  <c r="R13" i="6"/>
  <c r="Q13" i="6"/>
  <c r="L13" i="7"/>
  <c r="P13" i="6"/>
  <c r="O13" i="6"/>
  <c r="S13" i="6"/>
  <c r="N13" i="6"/>
  <c r="M13" i="6"/>
  <c r="M13" i="7" s="1"/>
  <c r="L25" i="7"/>
  <c r="Q25" i="6"/>
  <c r="P25" i="6"/>
  <c r="O25" i="6"/>
  <c r="N25" i="6"/>
  <c r="S25" i="6"/>
  <c r="R25" i="6"/>
  <c r="M25" i="6"/>
  <c r="M25" i="7" s="1"/>
  <c r="CG26" i="6"/>
  <c r="CF13" i="6"/>
  <c r="Q36" i="7"/>
  <c r="Q106" i="7" s="1"/>
  <c r="BD18" i="6"/>
  <c r="BC21" i="6"/>
  <c r="CF20" i="6"/>
  <c r="BA34" i="6"/>
  <c r="BA34" i="7" s="1"/>
  <c r="BU13" i="6"/>
  <c r="BU13" i="7" s="1"/>
  <c r="CI22" i="6"/>
  <c r="BY29" i="6"/>
  <c r="BW23" i="6"/>
  <c r="CA19" i="6"/>
  <c r="BV17" i="6"/>
  <c r="CE14" i="6"/>
  <c r="CE14" i="7" s="1"/>
  <c r="CH35" i="6"/>
  <c r="CA23" i="6"/>
  <c r="CG14" i="6"/>
  <c r="CG30" i="6"/>
  <c r="BZ22" i="6"/>
  <c r="CI20" i="6"/>
  <c r="BU33" i="6"/>
  <c r="BU33" i="7" s="1"/>
  <c r="BE24" i="6"/>
  <c r="O35" i="7"/>
  <c r="O105" i="7" s="1"/>
  <c r="BG28" i="6"/>
  <c r="BG24" i="6"/>
  <c r="CG28" i="6"/>
  <c r="BD34" i="6"/>
  <c r="BD38" i="6"/>
  <c r="BG37" i="6"/>
  <c r="AC22" i="6"/>
  <c r="AB22" i="6"/>
  <c r="V22" i="7"/>
  <c r="AA22" i="6"/>
  <c r="Z22" i="6"/>
  <c r="Y22" i="6"/>
  <c r="X22" i="6"/>
  <c r="W22" i="6"/>
  <c r="W22" i="7" s="1"/>
  <c r="N105" i="7"/>
  <c r="V105" i="7" s="1"/>
  <c r="Y105" i="7" s="1"/>
  <c r="P35" i="7"/>
  <c r="N216" i="7"/>
  <c r="V216" i="7" s="1"/>
  <c r="Y216" i="7" s="1"/>
  <c r="BD26" i="7"/>
  <c r="N164" i="7"/>
  <c r="AJ34" i="7"/>
  <c r="Q226" i="7"/>
  <c r="R226" i="7" s="1"/>
  <c r="BF36" i="7"/>
  <c r="BG36" i="7" s="1"/>
  <c r="S226" i="7" s="1"/>
  <c r="CK15" i="6"/>
  <c r="BD23" i="6"/>
  <c r="F26" i="6"/>
  <c r="E26" i="6"/>
  <c r="D26" i="6"/>
  <c r="C26" i="6"/>
  <c r="C26" i="7" s="1"/>
  <c r="B26" i="7"/>
  <c r="H26" i="6"/>
  <c r="G26" i="6"/>
  <c r="I26" i="6"/>
  <c r="BW24" i="7"/>
  <c r="O274" i="7" s="1"/>
  <c r="CG22" i="7"/>
  <c r="AF21" i="7"/>
  <c r="AM21" i="6"/>
  <c r="AL21" i="6"/>
  <c r="AK21" i="6"/>
  <c r="AJ21" i="6"/>
  <c r="AI21" i="6"/>
  <c r="AH21" i="6"/>
  <c r="AG21" i="6"/>
  <c r="AG21" i="7" s="1"/>
  <c r="CD12" i="7"/>
  <c r="CI12" i="7" s="1"/>
  <c r="CK12" i="6"/>
  <c r="CJ12" i="6"/>
  <c r="CI12" i="6"/>
  <c r="CH12" i="6"/>
  <c r="CG12" i="6"/>
  <c r="CF12" i="6"/>
  <c r="CE12" i="6"/>
  <c r="CE12" i="7" s="1"/>
  <c r="BC29" i="6"/>
  <c r="BV27" i="6"/>
  <c r="CF21" i="6"/>
  <c r="BY34" i="7"/>
  <c r="CA13" i="6"/>
  <c r="CI18" i="7"/>
  <c r="CJ18" i="7" s="1"/>
  <c r="CK18" i="7" s="1"/>
  <c r="BC16" i="7"/>
  <c r="O206" i="7" s="1"/>
  <c r="CG34" i="7"/>
  <c r="BW17" i="7"/>
  <c r="O267" i="7" s="1"/>
  <c r="BW29" i="7"/>
  <c r="O279" i="7" s="1"/>
  <c r="BY16" i="7"/>
  <c r="Q266" i="7" s="1"/>
  <c r="AK26" i="6"/>
  <c r="AF26" i="7"/>
  <c r="AJ26" i="6"/>
  <c r="AI26" i="6"/>
  <c r="AH26" i="6"/>
  <c r="AM26" i="6"/>
  <c r="AL26" i="6"/>
  <c r="AG26" i="6"/>
  <c r="AG26" i="7" s="1"/>
  <c r="AK14" i="6"/>
  <c r="AJ14" i="6"/>
  <c r="AI14" i="6"/>
  <c r="AH14" i="6"/>
  <c r="AF14" i="7"/>
  <c r="AM14" i="6"/>
  <c r="AG14" i="6"/>
  <c r="AG14" i="7" s="1"/>
  <c r="AL14" i="6"/>
  <c r="Y23" i="6"/>
  <c r="X23" i="6"/>
  <c r="V23" i="7"/>
  <c r="W23" i="6"/>
  <c r="W23" i="7" s="1"/>
  <c r="AC23" i="6"/>
  <c r="AB23" i="6"/>
  <c r="AA23" i="6"/>
  <c r="Z23" i="6"/>
  <c r="L32" i="7"/>
  <c r="O32" i="6"/>
  <c r="N32" i="6"/>
  <c r="M32" i="6"/>
  <c r="M32" i="7" s="1"/>
  <c r="S32" i="6"/>
  <c r="R32" i="6"/>
  <c r="Q32" i="6"/>
  <c r="P32" i="6"/>
  <c r="BJ18" i="7"/>
  <c r="BM18" i="6"/>
  <c r="BL18" i="6"/>
  <c r="BK18" i="6"/>
  <c r="BK18" i="7" s="1"/>
  <c r="BQ18" i="6"/>
  <c r="BP18" i="6"/>
  <c r="BO18" i="6"/>
  <c r="BN18" i="6"/>
  <c r="AC18" i="6"/>
  <c r="AB18" i="6"/>
  <c r="AA18" i="6"/>
  <c r="V18" i="7"/>
  <c r="Z18" i="6"/>
  <c r="Y18" i="6"/>
  <c r="X18" i="6"/>
  <c r="W18" i="6"/>
  <c r="W18" i="7" s="1"/>
  <c r="AW31" i="6"/>
  <c r="AV31" i="6"/>
  <c r="AU31" i="6"/>
  <c r="AP31" i="7"/>
  <c r="AT31" i="6"/>
  <c r="AS31" i="6"/>
  <c r="AR31" i="6"/>
  <c r="AQ31" i="6"/>
  <c r="AQ31" i="7" s="1"/>
  <c r="AP30" i="7"/>
  <c r="AU30" i="6"/>
  <c r="AT30" i="6"/>
  <c r="AS30" i="6"/>
  <c r="AR30" i="6"/>
  <c r="AQ30" i="6"/>
  <c r="AQ30" i="7" s="1"/>
  <c r="AW30" i="6"/>
  <c r="AV30" i="6"/>
  <c r="AF27" i="7"/>
  <c r="AJ27" i="6"/>
  <c r="AH27" i="6"/>
  <c r="AG27" i="6"/>
  <c r="AG27" i="7" s="1"/>
  <c r="AM27" i="6"/>
  <c r="AL27" i="6"/>
  <c r="AK27" i="6"/>
  <c r="AI27" i="6"/>
  <c r="AQ20" i="6"/>
  <c r="AQ20" i="7" s="1"/>
  <c r="AU20" i="6"/>
  <c r="AT20" i="6"/>
  <c r="AS20" i="6"/>
  <c r="AR20" i="6"/>
  <c r="AP20" i="7"/>
  <c r="AW20" i="6"/>
  <c r="AV20" i="6"/>
  <c r="BE14" i="6"/>
  <c r="CE15" i="6"/>
  <c r="CE15" i="7" s="1"/>
  <c r="BW13" i="6"/>
  <c r="BF30" i="6"/>
  <c r="BB25" i="6"/>
  <c r="BD25" i="6"/>
  <c r="BG13" i="6"/>
  <c r="BC14" i="6"/>
  <c r="CF25" i="6"/>
  <c r="BB31" i="6"/>
  <c r="BA24" i="6"/>
  <c r="BA24" i="7" s="1"/>
  <c r="CG21" i="6"/>
  <c r="BD19" i="6"/>
  <c r="CK16" i="6"/>
  <c r="CK36" i="6"/>
  <c r="CJ25" i="6"/>
  <c r="BX16" i="6"/>
  <c r="CE32" i="6"/>
  <c r="CE32" i="7" s="1"/>
  <c r="CF23" i="6"/>
  <c r="BG21" i="6"/>
  <c r="BG34" i="6"/>
  <c r="BV24" i="6"/>
  <c r="CE18" i="6"/>
  <c r="CE18" i="7" s="1"/>
  <c r="BX32" i="6"/>
  <c r="CF28" i="6"/>
  <c r="CA31" i="6"/>
  <c r="CF34" i="6"/>
  <c r="CI21" i="7"/>
  <c r="BC27" i="7"/>
  <c r="O217" i="7" s="1"/>
  <c r="CJ31" i="7"/>
  <c r="CK31" i="7" s="1"/>
  <c r="N276" i="7"/>
  <c r="V276" i="7" s="1"/>
  <c r="Y276" i="7" s="1"/>
  <c r="BX26" i="7"/>
  <c r="AC17" i="6"/>
  <c r="AB17" i="6"/>
  <c r="V17" i="7"/>
  <c r="AA17" i="6"/>
  <c r="Z17" i="6"/>
  <c r="Y17" i="6"/>
  <c r="X17" i="6"/>
  <c r="W17" i="6"/>
  <c r="W17" i="7" s="1"/>
  <c r="BO31" i="6"/>
  <c r="BN31" i="6"/>
  <c r="BM31" i="6"/>
  <c r="BL31" i="6"/>
  <c r="BQ31" i="6"/>
  <c r="BJ31" i="7"/>
  <c r="BP31" i="6"/>
  <c r="BK31" i="6"/>
  <c r="BK31" i="7" s="1"/>
  <c r="BJ16" i="7"/>
  <c r="BQ16" i="6"/>
  <c r="BP16" i="6"/>
  <c r="BO16" i="6"/>
  <c r="BN16" i="6"/>
  <c r="BL16" i="6"/>
  <c r="BK16" i="6"/>
  <c r="BK16" i="7" s="1"/>
  <c r="BM16" i="6"/>
  <c r="AF28" i="7"/>
  <c r="AM29" i="6"/>
  <c r="AL29" i="6"/>
  <c r="AK29" i="6"/>
  <c r="AJ29" i="6"/>
  <c r="AI29" i="6"/>
  <c r="AH29" i="6"/>
  <c r="AG29" i="6"/>
  <c r="AG28" i="7" s="1"/>
  <c r="AF17" i="7"/>
  <c r="AL17" i="6"/>
  <c r="AK17" i="6"/>
  <c r="AJ17" i="6"/>
  <c r="AI17" i="6"/>
  <c r="AM17" i="6"/>
  <c r="AH17" i="6"/>
  <c r="AG17" i="6"/>
  <c r="AG17" i="7" s="1"/>
  <c r="BY21" i="6"/>
  <c r="BG33" i="6"/>
  <c r="AH33" i="7"/>
  <c r="BC15" i="7"/>
  <c r="O205" i="7" s="1"/>
  <c r="AV27" i="6"/>
  <c r="AU27" i="6"/>
  <c r="AS27" i="6"/>
  <c r="AR27" i="6"/>
  <c r="AQ27" i="6"/>
  <c r="AQ27" i="7" s="1"/>
  <c r="AW27" i="6"/>
  <c r="AT27" i="6"/>
  <c r="AP27" i="7"/>
  <c r="B34" i="7"/>
  <c r="I34" i="6"/>
  <c r="H34" i="6"/>
  <c r="G34" i="6"/>
  <c r="F34" i="6"/>
  <c r="E34" i="6"/>
  <c r="D34" i="6"/>
  <c r="C34" i="6"/>
  <c r="C34" i="7" s="1"/>
  <c r="L21" i="7"/>
  <c r="P21" i="6"/>
  <c r="O21" i="6"/>
  <c r="N21" i="6"/>
  <c r="M21" i="6"/>
  <c r="M21" i="7" s="1"/>
  <c r="R21" i="6"/>
  <c r="Q21" i="6"/>
  <c r="S21" i="6"/>
  <c r="BJ13" i="7"/>
  <c r="BM13" i="6"/>
  <c r="BL13" i="6"/>
  <c r="BK13" i="6"/>
  <c r="BK13" i="7" s="1"/>
  <c r="BQ13" i="6"/>
  <c r="BP13" i="6"/>
  <c r="BO13" i="6"/>
  <c r="BN13" i="6"/>
  <c r="L15" i="7"/>
  <c r="S15" i="6"/>
  <c r="R15" i="6"/>
  <c r="M15" i="6"/>
  <c r="M15" i="7" s="1"/>
  <c r="O15" i="6"/>
  <c r="N15" i="6"/>
  <c r="Q15" i="6"/>
  <c r="P15" i="6"/>
  <c r="L20" i="7"/>
  <c r="M20" i="6"/>
  <c r="M20" i="7" s="1"/>
  <c r="S20" i="6"/>
  <c r="R20" i="6"/>
  <c r="Q20" i="6"/>
  <c r="P20" i="6"/>
  <c r="O20" i="6"/>
  <c r="N20" i="6"/>
  <c r="CI13" i="6"/>
  <c r="BG18" i="6"/>
  <c r="CH16" i="6"/>
  <c r="BZ32" i="6"/>
  <c r="AI34" i="7"/>
  <c r="O164" i="7" s="1"/>
  <c r="CI17" i="7"/>
  <c r="BE16" i="7"/>
  <c r="Q206" i="7" s="1"/>
  <c r="CI32" i="7"/>
  <c r="CJ32" i="7" s="1"/>
  <c r="CK32" i="7" s="1"/>
  <c r="BM37" i="7"/>
  <c r="O257" i="7" s="1"/>
  <c r="V257" i="7" s="1"/>
  <c r="Y257" i="7" s="1"/>
  <c r="Z257" i="7" s="1"/>
  <c r="BV14" i="7"/>
  <c r="CI26" i="7"/>
  <c r="BW16" i="7"/>
  <c r="O266" i="7" s="1"/>
  <c r="BT12" i="7"/>
  <c r="BZ12" i="6"/>
  <c r="BY12" i="6"/>
  <c r="BX12" i="6"/>
  <c r="BW12" i="6"/>
  <c r="CA12" i="6"/>
  <c r="BV12" i="6"/>
  <c r="BU12" i="6"/>
  <c r="BU12" i="7" s="1"/>
  <c r="AP23" i="7"/>
  <c r="AS23" i="6"/>
  <c r="AR23" i="6"/>
  <c r="AQ23" i="6"/>
  <c r="AQ23" i="7" s="1"/>
  <c r="AU23" i="6"/>
  <c r="AT23" i="6"/>
  <c r="AW23" i="6"/>
  <c r="AV23" i="6"/>
  <c r="BO27" i="6"/>
  <c r="BM27" i="6"/>
  <c r="BL27" i="6"/>
  <c r="BP27" i="6"/>
  <c r="BN27" i="6"/>
  <c r="BK27" i="6"/>
  <c r="BK27" i="7" s="1"/>
  <c r="BQ27" i="6"/>
  <c r="BJ27" i="7"/>
  <c r="N36" i="7"/>
  <c r="C30" i="6"/>
  <c r="C30" i="7" s="1"/>
  <c r="B30" i="7"/>
  <c r="I30" i="6"/>
  <c r="H30" i="6"/>
  <c r="G30" i="6"/>
  <c r="F30" i="6"/>
  <c r="E30" i="6"/>
  <c r="D30" i="6"/>
  <c r="AV18" i="6"/>
  <c r="AU18" i="6"/>
  <c r="AT18" i="6"/>
  <c r="AW18" i="6"/>
  <c r="AS18" i="6"/>
  <c r="AR18" i="6"/>
  <c r="AQ18" i="6"/>
  <c r="AQ18" i="7" s="1"/>
  <c r="AP18" i="7"/>
  <c r="S31" i="6"/>
  <c r="R31" i="6"/>
  <c r="Q31" i="6"/>
  <c r="L31" i="7"/>
  <c r="P31" i="6"/>
  <c r="O31" i="6"/>
  <c r="N31" i="6"/>
  <c r="M31" i="6"/>
  <c r="M31" i="7" s="1"/>
  <c r="AP14" i="7"/>
  <c r="AW14" i="6"/>
  <c r="AV14" i="6"/>
  <c r="AU14" i="6"/>
  <c r="AT14" i="6"/>
  <c r="AS14" i="6"/>
  <c r="AR14" i="6"/>
  <c r="AQ14" i="6"/>
  <c r="AQ14" i="7" s="1"/>
  <c r="Q26" i="7"/>
  <c r="Q96" i="7" s="1"/>
  <c r="O26" i="7"/>
  <c r="O96" i="7" s="1"/>
  <c r="N26" i="7"/>
  <c r="B19" i="7"/>
  <c r="G19" i="6"/>
  <c r="F19" i="6"/>
  <c r="E19" i="6"/>
  <c r="H19" i="6"/>
  <c r="D19" i="6"/>
  <c r="C19" i="6"/>
  <c r="C19" i="7" s="1"/>
  <c r="I19" i="6"/>
  <c r="BL30" i="6"/>
  <c r="BK30" i="6"/>
  <c r="BK30" i="7" s="1"/>
  <c r="BP30" i="6"/>
  <c r="BO30" i="6"/>
  <c r="BN30" i="6"/>
  <c r="BM30" i="6"/>
  <c r="BJ30" i="7"/>
  <c r="BQ30" i="6"/>
  <c r="B21" i="7"/>
  <c r="F21" i="6"/>
  <c r="E21" i="6"/>
  <c r="D21" i="6"/>
  <c r="C21" i="6"/>
  <c r="C21" i="7" s="1"/>
  <c r="I21" i="6"/>
  <c r="H21" i="6"/>
  <c r="G21" i="6"/>
  <c r="O19" i="7"/>
  <c r="O89" i="7" s="1"/>
  <c r="N19" i="7"/>
  <c r="Q19" i="7"/>
  <c r="Q89" i="7" s="1"/>
  <c r="BW31" i="6"/>
  <c r="CK21" i="6"/>
  <c r="CG25" i="6"/>
  <c r="BB17" i="6"/>
  <c r="BV30" i="6"/>
  <c r="CH26" i="6"/>
  <c r="CA14" i="6"/>
  <c r="CI14" i="6"/>
  <c r="BW28" i="6"/>
  <c r="BX34" i="6"/>
  <c r="BC31" i="6"/>
  <c r="BX23" i="6"/>
  <c r="CE19" i="6"/>
  <c r="CE19" i="7" s="1"/>
  <c r="BC17" i="6"/>
  <c r="CF17" i="7"/>
  <c r="CH17" i="7" s="1"/>
  <c r="CJ17" i="7" s="1"/>
  <c r="CK17" i="7" s="1"/>
  <c r="BZ26" i="6"/>
  <c r="BE17" i="6"/>
  <c r="BB33" i="6"/>
  <c r="CI24" i="6"/>
  <c r="CA22" i="6"/>
  <c r="CI23" i="7"/>
  <c r="CK24" i="6"/>
  <c r="BB19" i="6"/>
  <c r="BW33" i="6"/>
  <c r="CI29" i="6"/>
  <c r="BD33" i="6"/>
  <c r="BX35" i="6"/>
  <c r="CI29" i="7"/>
  <c r="CF28" i="7"/>
  <c r="CH28" i="7" s="1"/>
  <c r="CJ28" i="7" s="1"/>
  <c r="CK28" i="7" s="1"/>
  <c r="AG30" i="6"/>
  <c r="AG30" i="7" s="1"/>
  <c r="AM30" i="6"/>
  <c r="AL30" i="6"/>
  <c r="AK30" i="6"/>
  <c r="AJ30" i="6"/>
  <c r="AI30" i="6"/>
  <c r="AF30" i="7"/>
  <c r="AH30" i="6"/>
  <c r="AF18" i="7"/>
  <c r="AH18" i="6"/>
  <c r="AG18" i="6"/>
  <c r="AG18" i="7" s="1"/>
  <c r="AI18" i="6"/>
  <c r="AK18" i="6"/>
  <c r="AJ18" i="6"/>
  <c r="AM18" i="6"/>
  <c r="AL18" i="6"/>
  <c r="Z27" i="6"/>
  <c r="Y27" i="6"/>
  <c r="X27" i="6"/>
  <c r="W27" i="6"/>
  <c r="W27" i="7" s="1"/>
  <c r="AB27" i="6"/>
  <c r="AA27" i="6"/>
  <c r="V27" i="7"/>
  <c r="AC27" i="6"/>
  <c r="Z15" i="6"/>
  <c r="Y15" i="6"/>
  <c r="X15" i="6"/>
  <c r="W15" i="6"/>
  <c r="W15" i="7" s="1"/>
  <c r="AC15" i="6"/>
  <c r="V15" i="7"/>
  <c r="AB15" i="6"/>
  <c r="AA15" i="6"/>
  <c r="BO22" i="6"/>
  <c r="BN22" i="6"/>
  <c r="BM22" i="6"/>
  <c r="BL22" i="6"/>
  <c r="BK22" i="6"/>
  <c r="BK22" i="7" s="1"/>
  <c r="BJ22" i="7"/>
  <c r="BQ22" i="6"/>
  <c r="BP22" i="6"/>
  <c r="AB24" i="6"/>
  <c r="AA24" i="6"/>
  <c r="Z24" i="6"/>
  <c r="Y24" i="6"/>
  <c r="X24" i="6"/>
  <c r="W24" i="6"/>
  <c r="W24" i="7" s="1"/>
  <c r="V24" i="7"/>
  <c r="AC24" i="6"/>
  <c r="BJ28" i="7"/>
  <c r="BM29" i="6"/>
  <c r="BL29" i="6"/>
  <c r="BK29" i="6"/>
  <c r="BK28" i="7" s="1"/>
  <c r="BQ29" i="6"/>
  <c r="BP29" i="6"/>
  <c r="BO29" i="6"/>
  <c r="BN29" i="6"/>
  <c r="AW32" i="6"/>
  <c r="AV32" i="6"/>
  <c r="AU32" i="6"/>
  <c r="AT32" i="6"/>
  <c r="AS32" i="6"/>
  <c r="AR32" i="6"/>
  <c r="AQ32" i="6"/>
  <c r="AQ32" i="7" s="1"/>
  <c r="AP32" i="7"/>
  <c r="B27" i="7"/>
  <c r="F27" i="6"/>
  <c r="D27" i="6"/>
  <c r="C27" i="6"/>
  <c r="C27" i="7" s="1"/>
  <c r="G27" i="6"/>
  <c r="E27" i="6"/>
  <c r="I27" i="6"/>
  <c r="H27" i="6"/>
  <c r="AC26" i="6"/>
  <c r="Z26" i="6"/>
  <c r="Y26" i="6"/>
  <c r="X26" i="6"/>
  <c r="W26" i="6"/>
  <c r="W26" i="7" s="1"/>
  <c r="V26" i="7"/>
  <c r="AB26" i="6"/>
  <c r="AA26" i="6"/>
  <c r="AF12" i="7"/>
  <c r="AH12" i="6"/>
  <c r="AG12" i="6"/>
  <c r="AG12" i="7" s="1"/>
  <c r="AM12" i="6"/>
  <c r="AJ12" i="6"/>
  <c r="AI12" i="6"/>
  <c r="AL12" i="6"/>
  <c r="AK12" i="6"/>
  <c r="BJ29" i="7"/>
  <c r="BQ28" i="6"/>
  <c r="BP28" i="6"/>
  <c r="BO28" i="6"/>
  <c r="BN28" i="6"/>
  <c r="BM28" i="6"/>
  <c r="BL28" i="6"/>
  <c r="BK28" i="6"/>
  <c r="BK29" i="7" s="1"/>
  <c r="B24" i="7"/>
  <c r="I24" i="6"/>
  <c r="F24" i="6"/>
  <c r="E24" i="6"/>
  <c r="D24" i="6"/>
  <c r="C24" i="6"/>
  <c r="C24" i="7" s="1"/>
  <c r="H24" i="6"/>
  <c r="G24" i="6"/>
  <c r="AP13" i="7"/>
  <c r="AV13" i="6"/>
  <c r="AU13" i="6"/>
  <c r="AT13" i="6"/>
  <c r="AS13" i="6"/>
  <c r="AR13" i="6"/>
  <c r="AQ13" i="6"/>
  <c r="AQ13" i="7" s="1"/>
  <c r="AW13" i="6"/>
  <c r="AF24" i="7"/>
  <c r="AM24" i="6"/>
  <c r="AL24" i="6"/>
  <c r="AK24" i="6"/>
  <c r="AJ24" i="6"/>
  <c r="AI24" i="6"/>
  <c r="AH24" i="6"/>
  <c r="AG24" i="6"/>
  <c r="AG24" i="7" s="1"/>
  <c r="L30" i="7"/>
  <c r="Q30" i="6"/>
  <c r="P30" i="6"/>
  <c r="O30" i="6"/>
  <c r="N30" i="6"/>
  <c r="S30" i="6"/>
  <c r="R30" i="6"/>
  <c r="M30" i="6"/>
  <c r="M30" i="7" s="1"/>
  <c r="BG12" i="6"/>
  <c r="AZ12" i="7"/>
  <c r="BD12" i="6"/>
  <c r="BC12" i="6"/>
  <c r="BB12" i="6"/>
  <c r="BA12" i="6"/>
  <c r="BA12" i="7" s="1"/>
  <c r="BF12" i="6"/>
  <c r="BE12" i="6"/>
  <c r="AP21" i="7"/>
  <c r="AU21" i="6"/>
  <c r="AT21" i="6"/>
  <c r="AR21" i="6"/>
  <c r="AQ21" i="6"/>
  <c r="AQ21" i="7" s="1"/>
  <c r="AW21" i="6"/>
  <c r="AV21" i="6"/>
  <c r="BJ25" i="7"/>
  <c r="BL25" i="6"/>
  <c r="BK25" i="6"/>
  <c r="BK25" i="7" s="1"/>
  <c r="BP25" i="6"/>
  <c r="BO25" i="6"/>
  <c r="BN25" i="6"/>
  <c r="BM25" i="6"/>
  <c r="BQ25" i="6"/>
  <c r="F22" i="6"/>
  <c r="E22" i="6"/>
  <c r="D22" i="6"/>
  <c r="B22" i="7"/>
  <c r="C22" i="6"/>
  <c r="C22" i="7" s="1"/>
  <c r="I22" i="6"/>
  <c r="H22" i="6"/>
  <c r="G22" i="6"/>
  <c r="AF31" i="7"/>
  <c r="AJ31" i="6"/>
  <c r="AI31" i="6"/>
  <c r="AH31" i="6"/>
  <c r="AG31" i="6"/>
  <c r="AG31" i="7" s="1"/>
  <c r="AL31" i="6"/>
  <c r="AK31" i="6"/>
  <c r="AM31" i="6"/>
  <c r="R27" i="6"/>
  <c r="Q27" i="6"/>
  <c r="L27" i="7"/>
  <c r="S27" i="6"/>
  <c r="P27" i="6"/>
  <c r="O27" i="6"/>
  <c r="N27" i="6"/>
  <c r="M27" i="6"/>
  <c r="M27" i="7" s="1"/>
  <c r="B15" i="7"/>
  <c r="I15" i="6"/>
  <c r="H15" i="6"/>
  <c r="G15" i="6"/>
  <c r="F15" i="6"/>
  <c r="E15" i="6"/>
  <c r="D15" i="6"/>
  <c r="C15" i="6"/>
  <c r="C15" i="7" s="1"/>
  <c r="B17" i="7"/>
  <c r="D17" i="6"/>
  <c r="C17" i="6"/>
  <c r="C17" i="7" s="1"/>
  <c r="I17" i="6"/>
  <c r="F17" i="6"/>
  <c r="E17" i="6"/>
  <c r="G17" i="6"/>
  <c r="H17" i="6"/>
  <c r="L16" i="7"/>
  <c r="O16" i="6"/>
  <c r="N16" i="6"/>
  <c r="M16" i="6"/>
  <c r="M16" i="7" s="1"/>
  <c r="Q16" i="6"/>
  <c r="P16" i="6"/>
  <c r="S16" i="6"/>
  <c r="R16" i="6"/>
  <c r="B12" i="7"/>
  <c r="D12" i="6"/>
  <c r="C12" i="6"/>
  <c r="C12" i="7" s="1"/>
  <c r="M52" i="7" s="1"/>
  <c r="I12" i="6"/>
  <c r="H12" i="6"/>
  <c r="G12" i="6"/>
  <c r="F12" i="6"/>
  <c r="E12" i="6"/>
  <c r="AF15" i="7"/>
  <c r="AM15" i="6"/>
  <c r="AL15" i="6"/>
  <c r="AK15" i="6"/>
  <c r="AH15" i="6"/>
  <c r="AG15" i="6"/>
  <c r="AG15" i="7" s="1"/>
  <c r="AJ15" i="6"/>
  <c r="AI15" i="6"/>
  <c r="AJ22" i="6"/>
  <c r="AI22" i="6"/>
  <c r="AH22" i="6"/>
  <c r="AG22" i="6"/>
  <c r="AG22" i="7" s="1"/>
  <c r="AF22" i="7"/>
  <c r="AL22" i="6"/>
  <c r="AK22" i="6"/>
  <c r="AM22" i="6"/>
  <c r="Z31" i="6"/>
  <c r="Y31" i="6"/>
  <c r="X31" i="6"/>
  <c r="W31" i="6"/>
  <c r="W31" i="7" s="1"/>
  <c r="V31" i="7"/>
  <c r="AC31" i="6"/>
  <c r="AB31" i="6"/>
  <c r="AA31" i="6"/>
  <c r="W19" i="6"/>
  <c r="W19" i="7" s="1"/>
  <c r="V19" i="7"/>
  <c r="AA19" i="6"/>
  <c r="Z19" i="6"/>
  <c r="Y19" i="6"/>
  <c r="X19" i="6"/>
  <c r="AC19" i="6"/>
  <c r="AB19" i="6"/>
  <c r="L28" i="7"/>
  <c r="N29" i="6"/>
  <c r="M29" i="6"/>
  <c r="M28" i="7" s="1"/>
  <c r="R29" i="6"/>
  <c r="Q29" i="6"/>
  <c r="P29" i="6"/>
  <c r="O29" i="6"/>
  <c r="S29" i="6"/>
  <c r="BQ26" i="6"/>
  <c r="BJ26" i="7"/>
  <c r="BP26" i="6"/>
  <c r="BK26" i="6"/>
  <c r="BK26" i="7" s="1"/>
  <c r="BN26" i="6"/>
  <c r="BM26" i="6"/>
  <c r="BL26" i="6"/>
  <c r="BO26" i="6"/>
  <c r="Y32" i="6"/>
  <c r="X32" i="6"/>
  <c r="W32" i="6"/>
  <c r="W32" i="7" s="1"/>
  <c r="V32" i="7"/>
  <c r="AC32" i="6"/>
  <c r="AB32" i="6"/>
  <c r="AA32" i="6"/>
  <c r="Z32" i="6"/>
  <c r="L29" i="7"/>
  <c r="R28" i="6"/>
  <c r="Q28" i="6"/>
  <c r="P28" i="6"/>
  <c r="O28" i="6"/>
  <c r="S28" i="6"/>
  <c r="N28" i="6"/>
  <c r="M28" i="6"/>
  <c r="M29" i="7" s="1"/>
  <c r="BJ21" i="7"/>
  <c r="BL21" i="6"/>
  <c r="BK21" i="6"/>
  <c r="BK21" i="7" s="1"/>
  <c r="BQ21" i="6"/>
  <c r="BN21" i="6"/>
  <c r="BM21" i="6"/>
  <c r="BO21" i="6"/>
  <c r="BP21" i="6"/>
  <c r="AV12" i="6"/>
  <c r="AU12" i="6"/>
  <c r="AT12" i="6"/>
  <c r="AS12" i="6"/>
  <c r="AR12" i="6"/>
  <c r="AQ12" i="6"/>
  <c r="AQ12" i="7" s="1"/>
  <c r="AP12" i="7"/>
  <c r="AW12" i="6"/>
  <c r="O23" i="6"/>
  <c r="N23" i="6"/>
  <c r="M23" i="6"/>
  <c r="M23" i="7" s="1"/>
  <c r="S23" i="6"/>
  <c r="R23" i="6"/>
  <c r="Q23" i="6"/>
  <c r="P23" i="6"/>
  <c r="L23" i="7"/>
  <c r="BJ19" i="7"/>
  <c r="BP19" i="6"/>
  <c r="BO19" i="6"/>
  <c r="BN19" i="6"/>
  <c r="BQ19" i="6"/>
  <c r="BM19" i="6"/>
  <c r="BL19" i="6"/>
  <c r="BK19" i="6"/>
  <c r="BK19" i="7" s="1"/>
  <c r="B14" i="7"/>
  <c r="G14" i="6"/>
  <c r="F14" i="6"/>
  <c r="E14" i="6"/>
  <c r="D14" i="6"/>
  <c r="C14" i="6"/>
  <c r="C14" i="7" s="1"/>
  <c r="I14" i="6"/>
  <c r="H14" i="6"/>
  <c r="I29" i="6"/>
  <c r="D29" i="6"/>
  <c r="C29" i="6"/>
  <c r="C28" i="7" s="1"/>
  <c r="B28" i="7"/>
  <c r="H29" i="6"/>
  <c r="G29" i="6"/>
  <c r="F29" i="6"/>
  <c r="E29" i="6"/>
  <c r="AC21" i="6"/>
  <c r="AB21" i="6"/>
  <c r="AA21" i="6"/>
  <c r="Z21" i="6"/>
  <c r="V21" i="7"/>
  <c r="Y21" i="6"/>
  <c r="X21" i="6"/>
  <c r="W21" i="6"/>
  <c r="W21" i="7" s="1"/>
  <c r="V14" i="7"/>
  <c r="W14" i="6"/>
  <c r="W14" i="7" s="1"/>
  <c r="AA14" i="6"/>
  <c r="Z14" i="6"/>
  <c r="Y14" i="6"/>
  <c r="X14" i="6"/>
  <c r="AC14" i="6"/>
  <c r="AB14" i="6"/>
  <c r="BQ23" i="6"/>
  <c r="BP23" i="6"/>
  <c r="BO23" i="6"/>
  <c r="BJ23" i="7"/>
  <c r="BL23" i="6"/>
  <c r="BK23" i="6"/>
  <c r="BK23" i="7" s="1"/>
  <c r="BN23" i="6"/>
  <c r="BM23" i="6"/>
  <c r="AP22" i="7"/>
  <c r="AW22" i="6"/>
  <c r="AV22" i="6"/>
  <c r="AU22" i="6"/>
  <c r="AT22" i="6"/>
  <c r="AS22" i="6"/>
  <c r="AR22" i="6"/>
  <c r="AQ22" i="6"/>
  <c r="AQ22" i="7" s="1"/>
  <c r="AS16" i="6"/>
  <c r="AR16" i="6"/>
  <c r="AP16" i="7"/>
  <c r="AQ16" i="6"/>
  <c r="AQ16" i="7" s="1"/>
  <c r="AU16" i="6"/>
  <c r="AT16" i="6"/>
  <c r="AV16" i="6"/>
  <c r="AW16" i="6"/>
  <c r="AR33" i="6"/>
  <c r="AQ33" i="6"/>
  <c r="AQ33" i="7" s="1"/>
  <c r="AP33" i="7"/>
  <c r="AW33" i="6"/>
  <c r="AT33" i="6"/>
  <c r="AS33" i="6"/>
  <c r="AV33" i="6"/>
  <c r="AU33" i="6"/>
  <c r="AS17" i="6"/>
  <c r="AR17" i="6"/>
  <c r="AQ17" i="6"/>
  <c r="AQ17" i="7" s="1"/>
  <c r="AP17" i="7"/>
  <c r="AU17" i="6"/>
  <c r="AT17" i="6"/>
  <c r="AW17" i="6"/>
  <c r="AV17" i="6"/>
  <c r="B29" i="7"/>
  <c r="I28" i="6"/>
  <c r="G28" i="6"/>
  <c r="F28" i="6"/>
  <c r="H28" i="6"/>
  <c r="C28" i="6"/>
  <c r="C29" i="7" s="1"/>
  <c r="E28" i="6"/>
  <c r="D28" i="6"/>
  <c r="B20" i="7"/>
  <c r="I20" i="6"/>
  <c r="H20" i="6"/>
  <c r="C20" i="6"/>
  <c r="C20" i="7" s="1"/>
  <c r="E20" i="6"/>
  <c r="D20" i="6"/>
  <c r="F20" i="6"/>
  <c r="G20" i="6"/>
  <c r="AF19" i="7"/>
  <c r="AK19" i="6"/>
  <c r="AJ19" i="6"/>
  <c r="AI19" i="6"/>
  <c r="AL19" i="6"/>
  <c r="AH19" i="6"/>
  <c r="AG19" i="6"/>
  <c r="AG19" i="7" s="1"/>
  <c r="AM19" i="6"/>
  <c r="B23" i="7"/>
  <c r="I23" i="6"/>
  <c r="H23" i="6"/>
  <c r="G23" i="6"/>
  <c r="F23" i="6"/>
  <c r="E23" i="6"/>
  <c r="D23" i="6"/>
  <c r="C23" i="6"/>
  <c r="C23" i="7" s="1"/>
  <c r="AP19" i="7"/>
  <c r="AW19" i="6"/>
  <c r="AT19" i="6"/>
  <c r="AS19" i="6"/>
  <c r="AR19" i="6"/>
  <c r="AQ19" i="6"/>
  <c r="AQ19" i="7" s="1"/>
  <c r="AV19" i="6"/>
  <c r="AU19" i="6"/>
  <c r="B16" i="7"/>
  <c r="I16" i="6"/>
  <c r="H16" i="6"/>
  <c r="G16" i="6"/>
  <c r="F16" i="6"/>
  <c r="E16" i="6"/>
  <c r="D16" i="6"/>
  <c r="C16" i="6"/>
  <c r="C16" i="7" s="1"/>
  <c r="L14" i="7"/>
  <c r="S14" i="6"/>
  <c r="R14" i="6"/>
  <c r="O14" i="6"/>
  <c r="N14" i="6"/>
  <c r="M14" i="6"/>
  <c r="M14" i="7" s="1"/>
  <c r="Q14" i="6"/>
  <c r="P14" i="6"/>
  <c r="V164" i="7" l="1"/>
  <c r="Y164" i="7" s="1"/>
  <c r="Z226" i="7"/>
  <c r="V274" i="7"/>
  <c r="Y274" i="7" s="1"/>
  <c r="V269" i="7"/>
  <c r="Y269" i="7" s="1"/>
  <c r="G16" i="7"/>
  <c r="R56" i="7" s="1"/>
  <c r="D16" i="7"/>
  <c r="E16" i="7"/>
  <c r="P56" i="7" s="1"/>
  <c r="BO26" i="7"/>
  <c r="Q246" i="7" s="1"/>
  <c r="BM26" i="7"/>
  <c r="O246" i="7" s="1"/>
  <c r="BL26" i="7"/>
  <c r="Q30" i="7"/>
  <c r="Q100" i="7" s="1"/>
  <c r="O30" i="7"/>
  <c r="O100" i="7" s="1"/>
  <c r="N30" i="7"/>
  <c r="G24" i="7"/>
  <c r="R64" i="7" s="1"/>
  <c r="E24" i="7"/>
  <c r="P64" i="7" s="1"/>
  <c r="D24" i="7"/>
  <c r="BO22" i="7"/>
  <c r="Q242" i="7" s="1"/>
  <c r="BM22" i="7"/>
  <c r="O242" i="7" s="1"/>
  <c r="BL22" i="7"/>
  <c r="N264" i="7"/>
  <c r="V264" i="7" s="1"/>
  <c r="Y264" i="7" s="1"/>
  <c r="BX14" i="7"/>
  <c r="Q284" i="7"/>
  <c r="R284" i="7" s="1"/>
  <c r="BZ34" i="7"/>
  <c r="CA34" i="7" s="1"/>
  <c r="S284" i="7" s="1"/>
  <c r="Z284" i="7" s="1"/>
  <c r="P164" i="7"/>
  <c r="R164" i="7" s="1"/>
  <c r="AL34" i="7"/>
  <c r="AM34" i="7" s="1"/>
  <c r="S164" i="7" s="1"/>
  <c r="Z164" i="7" s="1"/>
  <c r="P271" i="7"/>
  <c r="R271" i="7" s="1"/>
  <c r="BZ21" i="7"/>
  <c r="CA21" i="7" s="1"/>
  <c r="S271" i="7" s="1"/>
  <c r="Z271" i="7" s="1"/>
  <c r="G13" i="7"/>
  <c r="R53" i="7" s="1"/>
  <c r="E13" i="7"/>
  <c r="P53" i="7" s="1"/>
  <c r="D13" i="7"/>
  <c r="N265" i="7"/>
  <c r="V265" i="7" s="1"/>
  <c r="Y265" i="7" s="1"/>
  <c r="BX15" i="7"/>
  <c r="AU23" i="7"/>
  <c r="Q183" i="7" s="1"/>
  <c r="AR23" i="7"/>
  <c r="AS23" i="7"/>
  <c r="O183" i="7" s="1"/>
  <c r="P270" i="7"/>
  <c r="R270" i="7" s="1"/>
  <c r="BZ20" i="7"/>
  <c r="CA20" i="7" s="1"/>
  <c r="S270" i="7" s="1"/>
  <c r="Z270" i="7" s="1"/>
  <c r="N203" i="7"/>
  <c r="V203" i="7" s="1"/>
  <c r="Y203" i="7" s="1"/>
  <c r="BD13" i="7"/>
  <c r="Q25" i="7"/>
  <c r="Q95" i="7" s="1"/>
  <c r="O25" i="7"/>
  <c r="O95" i="7" s="1"/>
  <c r="N25" i="7"/>
  <c r="N208" i="7"/>
  <c r="V208" i="7" s="1"/>
  <c r="Y208" i="7" s="1"/>
  <c r="BD18" i="7"/>
  <c r="G12" i="7"/>
  <c r="R52" i="7" s="1"/>
  <c r="E12" i="7"/>
  <c r="P52" i="7" s="1"/>
  <c r="D12" i="7"/>
  <c r="G15" i="7"/>
  <c r="R55" i="7" s="1"/>
  <c r="E15" i="7"/>
  <c r="P55" i="7" s="1"/>
  <c r="D15" i="7"/>
  <c r="P105" i="7"/>
  <c r="R105" i="7" s="1"/>
  <c r="R35" i="7"/>
  <c r="S35" i="7" s="1"/>
  <c r="S105" i="7" s="1"/>
  <c r="CJ21" i="7"/>
  <c r="CK21" i="7" s="1"/>
  <c r="AS18" i="7"/>
  <c r="O178" i="7" s="1"/>
  <c r="AR18" i="7"/>
  <c r="AU18" i="7"/>
  <c r="Q178" i="7" s="1"/>
  <c r="BO18" i="7"/>
  <c r="Q238" i="7" s="1"/>
  <c r="BM18" i="7"/>
  <c r="O238" i="7" s="1"/>
  <c r="BL18" i="7"/>
  <c r="AA16" i="7"/>
  <c r="Q116" i="7" s="1"/>
  <c r="Y16" i="7"/>
  <c r="O116" i="7" s="1"/>
  <c r="X16" i="7"/>
  <c r="AS33" i="7"/>
  <c r="O193" i="7" s="1"/>
  <c r="AR33" i="7"/>
  <c r="AU33" i="7"/>
  <c r="Q193" i="7" s="1"/>
  <c r="BO23" i="7"/>
  <c r="Q243" i="7" s="1"/>
  <c r="BM23" i="7"/>
  <c r="O243" i="7" s="1"/>
  <c r="BL23" i="7"/>
  <c r="N206" i="7"/>
  <c r="V206" i="7" s="1"/>
  <c r="Y206" i="7" s="1"/>
  <c r="BD16" i="7"/>
  <c r="CJ26" i="7"/>
  <c r="CK26" i="7" s="1"/>
  <c r="N218" i="7"/>
  <c r="V218" i="7" s="1"/>
  <c r="Y218" i="7" s="1"/>
  <c r="BD28" i="7"/>
  <c r="AK15" i="7"/>
  <c r="Q145" i="7" s="1"/>
  <c r="AI15" i="7"/>
  <c r="O145" i="7" s="1"/>
  <c r="AH15" i="7"/>
  <c r="AU21" i="7"/>
  <c r="Q181" i="7" s="1"/>
  <c r="AR21" i="7"/>
  <c r="AS21" i="7"/>
  <c r="O181" i="7" s="1"/>
  <c r="AK30" i="7"/>
  <c r="Q160" i="7" s="1"/>
  <c r="AI30" i="7"/>
  <c r="O160" i="7" s="1"/>
  <c r="AH30" i="7"/>
  <c r="BO30" i="7"/>
  <c r="Q250" i="7" s="1"/>
  <c r="BM30" i="7"/>
  <c r="O250" i="7" s="1"/>
  <c r="BL30" i="7"/>
  <c r="G30" i="7"/>
  <c r="R70" i="7" s="1"/>
  <c r="D30" i="7"/>
  <c r="E30" i="7"/>
  <c r="P70" i="7" s="1"/>
  <c r="O20" i="7"/>
  <c r="O90" i="7" s="1"/>
  <c r="N20" i="7"/>
  <c r="Q20" i="7"/>
  <c r="Q90" i="7" s="1"/>
  <c r="Q21" i="7"/>
  <c r="Q91" i="7" s="1"/>
  <c r="O21" i="7"/>
  <c r="O91" i="7" s="1"/>
  <c r="N21" i="7"/>
  <c r="AA17" i="7"/>
  <c r="Q117" i="7" s="1"/>
  <c r="Y17" i="7"/>
  <c r="O117" i="7" s="1"/>
  <c r="X17" i="7"/>
  <c r="AA23" i="7"/>
  <c r="Q123" i="7" s="1"/>
  <c r="Y23" i="7"/>
  <c r="O123" i="7" s="1"/>
  <c r="X23" i="7"/>
  <c r="AK21" i="7"/>
  <c r="Q151" i="7" s="1"/>
  <c r="AI21" i="7"/>
  <c r="O151" i="7" s="1"/>
  <c r="AH21" i="7"/>
  <c r="AA12" i="7"/>
  <c r="Q112" i="7" s="1"/>
  <c r="Y12" i="7"/>
  <c r="O112" i="7" s="1"/>
  <c r="X12" i="7"/>
  <c r="G32" i="7"/>
  <c r="R72" i="7" s="1"/>
  <c r="E32" i="7"/>
  <c r="P72" i="7" s="1"/>
  <c r="D32" i="7"/>
  <c r="Q224" i="7"/>
  <c r="R224" i="7" s="1"/>
  <c r="BF34" i="7"/>
  <c r="BG34" i="7" s="1"/>
  <c r="S224" i="7" s="1"/>
  <c r="Z224" i="7" s="1"/>
  <c r="AA28" i="7"/>
  <c r="Q128" i="7" s="1"/>
  <c r="Y28" i="7"/>
  <c r="O128" i="7" s="1"/>
  <c r="X28" i="7"/>
  <c r="Q286" i="7"/>
  <c r="R286" i="7" s="1"/>
  <c r="BZ36" i="7"/>
  <c r="CA36" i="7" s="1"/>
  <c r="S286" i="7" s="1"/>
  <c r="Z286" i="7" s="1"/>
  <c r="AK23" i="7"/>
  <c r="Q153" i="7" s="1"/>
  <c r="AI23" i="7"/>
  <c r="O153" i="7" s="1"/>
  <c r="AH23" i="7"/>
  <c r="BO32" i="7"/>
  <c r="Q252" i="7" s="1"/>
  <c r="BM32" i="7"/>
  <c r="O252" i="7" s="1"/>
  <c r="BL32" i="7"/>
  <c r="V211" i="7"/>
  <c r="Y211" i="7" s="1"/>
  <c r="P34" i="7"/>
  <c r="N104" i="7"/>
  <c r="V104" i="7" s="1"/>
  <c r="Y104" i="7" s="1"/>
  <c r="BX18" i="7"/>
  <c r="N268" i="7"/>
  <c r="V268" i="7" s="1"/>
  <c r="Y268" i="7" s="1"/>
  <c r="CJ29" i="7"/>
  <c r="CK29" i="7" s="1"/>
  <c r="N280" i="7"/>
  <c r="V280" i="7" s="1"/>
  <c r="Y280" i="7" s="1"/>
  <c r="BX30" i="7"/>
  <c r="BM17" i="7"/>
  <c r="O237" i="7" s="1"/>
  <c r="BL17" i="7"/>
  <c r="BO17" i="7"/>
  <c r="Q237" i="7" s="1"/>
  <c r="BO21" i="7"/>
  <c r="Q241" i="7" s="1"/>
  <c r="BM21" i="7"/>
  <c r="O241" i="7" s="1"/>
  <c r="BL21" i="7"/>
  <c r="G22" i="7"/>
  <c r="R62" i="7" s="1"/>
  <c r="E22" i="7"/>
  <c r="P62" i="7" s="1"/>
  <c r="D22" i="7"/>
  <c r="O32" i="7"/>
  <c r="O102" i="7" s="1"/>
  <c r="N32" i="7"/>
  <c r="Q32" i="7"/>
  <c r="Q102" i="7" s="1"/>
  <c r="AA32" i="7"/>
  <c r="Q132" i="7" s="1"/>
  <c r="Y32" i="7"/>
  <c r="O132" i="7" s="1"/>
  <c r="X32" i="7"/>
  <c r="N163" i="7"/>
  <c r="V163" i="7" s="1"/>
  <c r="Y163" i="7" s="1"/>
  <c r="AJ33" i="7"/>
  <c r="AK16" i="7"/>
  <c r="Q146" i="7" s="1"/>
  <c r="AI16" i="7"/>
  <c r="O146" i="7" s="1"/>
  <c r="AH16" i="7"/>
  <c r="Z227" i="7"/>
  <c r="AA27" i="7"/>
  <c r="Q127" i="7" s="1"/>
  <c r="Y27" i="7"/>
  <c r="O127" i="7" s="1"/>
  <c r="X27" i="7"/>
  <c r="E33" i="7"/>
  <c r="P73" i="7" s="1"/>
  <c r="G33" i="7"/>
  <c r="R73" i="7" s="1"/>
  <c r="D33" i="7"/>
  <c r="Q228" i="7"/>
  <c r="R228" i="7" s="1"/>
  <c r="BF38" i="7"/>
  <c r="BG38" i="7" s="1"/>
  <c r="S228" i="7" s="1"/>
  <c r="Z228" i="7" s="1"/>
  <c r="AU27" i="7"/>
  <c r="Q187" i="7" s="1"/>
  <c r="AS27" i="7"/>
  <c r="O187" i="7" s="1"/>
  <c r="AR27" i="7"/>
  <c r="G21" i="7"/>
  <c r="R61" i="7" s="1"/>
  <c r="E21" i="7"/>
  <c r="P61" i="7" s="1"/>
  <c r="D21" i="7"/>
  <c r="N267" i="7"/>
  <c r="V267" i="7" s="1"/>
  <c r="Y267" i="7" s="1"/>
  <c r="BX17" i="7"/>
  <c r="AR26" i="7"/>
  <c r="AU26" i="7"/>
  <c r="Q186" i="7" s="1"/>
  <c r="AS26" i="7"/>
  <c r="O186" i="7" s="1"/>
  <c r="AU25" i="7"/>
  <c r="Q185" i="7" s="1"/>
  <c r="AS25" i="7"/>
  <c r="O185" i="7" s="1"/>
  <c r="AR25" i="7"/>
  <c r="X25" i="7"/>
  <c r="Y25" i="7"/>
  <c r="O125" i="7" s="1"/>
  <c r="AA25" i="7"/>
  <c r="Q125" i="7" s="1"/>
  <c r="AS19" i="7"/>
  <c r="O179" i="7" s="1"/>
  <c r="AR19" i="7"/>
  <c r="AU19" i="7"/>
  <c r="Q179" i="7" s="1"/>
  <c r="G20" i="7"/>
  <c r="R60" i="7" s="1"/>
  <c r="E20" i="7"/>
  <c r="P60" i="7" s="1"/>
  <c r="D20" i="7"/>
  <c r="E17" i="7"/>
  <c r="P57" i="7" s="1"/>
  <c r="D17" i="7"/>
  <c r="G17" i="7"/>
  <c r="R57" i="7" s="1"/>
  <c r="AK31" i="7"/>
  <c r="Q161" i="7" s="1"/>
  <c r="AI31" i="7"/>
  <c r="O161" i="7" s="1"/>
  <c r="AH31" i="7"/>
  <c r="AK24" i="7"/>
  <c r="Q154" i="7" s="1"/>
  <c r="AH24" i="7"/>
  <c r="AI24" i="7"/>
  <c r="O154" i="7" s="1"/>
  <c r="BO29" i="7"/>
  <c r="Q249" i="7" s="1"/>
  <c r="BM29" i="7"/>
  <c r="O249" i="7" s="1"/>
  <c r="BL29" i="7"/>
  <c r="AA26" i="7"/>
  <c r="Q126" i="7" s="1"/>
  <c r="Y26" i="7"/>
  <c r="O126" i="7" s="1"/>
  <c r="X26" i="7"/>
  <c r="AA15" i="7"/>
  <c r="Q115" i="7" s="1"/>
  <c r="X15" i="7"/>
  <c r="Y15" i="7"/>
  <c r="O115" i="7" s="1"/>
  <c r="N89" i="7"/>
  <c r="V89" i="7" s="1"/>
  <c r="P19" i="7"/>
  <c r="AS14" i="7"/>
  <c r="O174" i="7" s="1"/>
  <c r="AR14" i="7"/>
  <c r="AU14" i="7"/>
  <c r="Q174" i="7" s="1"/>
  <c r="AK28" i="7"/>
  <c r="Q158" i="7" s="1"/>
  <c r="AH28" i="7"/>
  <c r="AI28" i="7"/>
  <c r="O158" i="7" s="1"/>
  <c r="BO31" i="7"/>
  <c r="Q251" i="7" s="1"/>
  <c r="BM31" i="7"/>
  <c r="O251" i="7" s="1"/>
  <c r="BL31" i="7"/>
  <c r="AS20" i="7"/>
  <c r="O180" i="7" s="1"/>
  <c r="AR20" i="7"/>
  <c r="AU20" i="7"/>
  <c r="Q180" i="7" s="1"/>
  <c r="O13" i="7"/>
  <c r="O83" i="7" s="1"/>
  <c r="Q13" i="7"/>
  <c r="Q83" i="7" s="1"/>
  <c r="N13" i="7"/>
  <c r="AA30" i="7"/>
  <c r="Q130" i="7" s="1"/>
  <c r="Y30" i="7"/>
  <c r="O130" i="7" s="1"/>
  <c r="X30" i="7"/>
  <c r="P205" i="7"/>
  <c r="R205" i="7" s="1"/>
  <c r="BF15" i="7"/>
  <c r="BG15" i="7" s="1"/>
  <c r="S205" i="7" s="1"/>
  <c r="N219" i="7"/>
  <c r="V219" i="7" s="1"/>
  <c r="Y219" i="7" s="1"/>
  <c r="BD29" i="7"/>
  <c r="P278" i="7"/>
  <c r="R278" i="7" s="1"/>
  <c r="BZ28" i="7"/>
  <c r="CA28" i="7" s="1"/>
  <c r="S278" i="7" s="1"/>
  <c r="N282" i="7"/>
  <c r="V282" i="7" s="1"/>
  <c r="Y282" i="7" s="1"/>
  <c r="BX32" i="7"/>
  <c r="N214" i="7"/>
  <c r="V214" i="7" s="1"/>
  <c r="Y214" i="7" s="1"/>
  <c r="BD24" i="7"/>
  <c r="AK20" i="7"/>
  <c r="Q150" i="7" s="1"/>
  <c r="AI20" i="7"/>
  <c r="O150" i="7" s="1"/>
  <c r="AH20" i="7"/>
  <c r="AK19" i="7"/>
  <c r="Q149" i="7" s="1"/>
  <c r="AI19" i="7"/>
  <c r="O149" i="7" s="1"/>
  <c r="AH19" i="7"/>
  <c r="AK17" i="7"/>
  <c r="Q147" i="7" s="1"/>
  <c r="AI17" i="7"/>
  <c r="O147" i="7" s="1"/>
  <c r="AH17" i="7"/>
  <c r="AK26" i="7"/>
  <c r="Q156" i="7" s="1"/>
  <c r="AH26" i="7"/>
  <c r="AI26" i="7"/>
  <c r="O156" i="7" s="1"/>
  <c r="AA29" i="7"/>
  <c r="Q129" i="7" s="1"/>
  <c r="Y29" i="7"/>
  <c r="O129" i="7" s="1"/>
  <c r="X29" i="7"/>
  <c r="AR22" i="7"/>
  <c r="AU22" i="7"/>
  <c r="Q182" i="7" s="1"/>
  <c r="AS22" i="7"/>
  <c r="O182" i="7" s="1"/>
  <c r="BO28" i="7"/>
  <c r="Q248" i="7" s="1"/>
  <c r="BM28" i="7"/>
  <c r="O248" i="7" s="1"/>
  <c r="BL28" i="7"/>
  <c r="Z222" i="7"/>
  <c r="CG12" i="7"/>
  <c r="BE12" i="7"/>
  <c r="Q202" i="7" s="1"/>
  <c r="CF12" i="7"/>
  <c r="CH12" i="7" s="1"/>
  <c r="CJ12" i="7" s="1"/>
  <c r="CK12" i="7" s="1"/>
  <c r="BC12" i="7"/>
  <c r="O202" i="7" s="1"/>
  <c r="BB12" i="7"/>
  <c r="P216" i="7"/>
  <c r="R216" i="7" s="1"/>
  <c r="BF26" i="7"/>
  <c r="BG26" i="7" s="1"/>
  <c r="S216" i="7" s="1"/>
  <c r="Z216" i="7" s="1"/>
  <c r="AU29" i="7"/>
  <c r="Q189" i="7" s="1"/>
  <c r="AS29" i="7"/>
  <c r="O189" i="7" s="1"/>
  <c r="AR29" i="7"/>
  <c r="BM12" i="7"/>
  <c r="O232" i="7" s="1"/>
  <c r="BL12" i="7"/>
  <c r="BO12" i="7"/>
  <c r="Q232" i="7" s="1"/>
  <c r="G25" i="7"/>
  <c r="R65" i="7" s="1"/>
  <c r="E25" i="7"/>
  <c r="P65" i="7" s="1"/>
  <c r="D25" i="7"/>
  <c r="AA24" i="7"/>
  <c r="Q124" i="7" s="1"/>
  <c r="Y24" i="7"/>
  <c r="O124" i="7" s="1"/>
  <c r="X24" i="7"/>
  <c r="O15" i="7"/>
  <c r="O85" i="7" s="1"/>
  <c r="N15" i="7"/>
  <c r="Q15" i="7"/>
  <c r="Q85" i="7" s="1"/>
  <c r="E34" i="7"/>
  <c r="P74" i="7" s="1"/>
  <c r="D34" i="7"/>
  <c r="G34" i="7"/>
  <c r="R74" i="7" s="1"/>
  <c r="D18" i="7"/>
  <c r="G18" i="7"/>
  <c r="R58" i="7" s="1"/>
  <c r="E18" i="7"/>
  <c r="P58" i="7" s="1"/>
  <c r="O14" i="7"/>
  <c r="O84" i="7" s="1"/>
  <c r="N14" i="7"/>
  <c r="Q14" i="7"/>
  <c r="Q84" i="7" s="1"/>
  <c r="G29" i="7"/>
  <c r="R69" i="7" s="1"/>
  <c r="E29" i="7"/>
  <c r="P69" i="7" s="1"/>
  <c r="D29" i="7"/>
  <c r="AS13" i="7"/>
  <c r="O173" i="7" s="1"/>
  <c r="AR13" i="7"/>
  <c r="AU13" i="7"/>
  <c r="Q173" i="7" s="1"/>
  <c r="BO16" i="7"/>
  <c r="Q236" i="7" s="1"/>
  <c r="BM16" i="7"/>
  <c r="O236" i="7" s="1"/>
  <c r="BL16" i="7"/>
  <c r="N272" i="7"/>
  <c r="V272" i="7" s="1"/>
  <c r="Y272" i="7" s="1"/>
  <c r="BX22" i="7"/>
  <c r="Q256" i="7"/>
  <c r="R256" i="7" s="1"/>
  <c r="BP36" i="7"/>
  <c r="BQ36" i="7" s="1"/>
  <c r="S256" i="7" s="1"/>
  <c r="Z256" i="7" s="1"/>
  <c r="P274" i="7"/>
  <c r="R274" i="7" s="1"/>
  <c r="BZ24" i="7"/>
  <c r="CA24" i="7" s="1"/>
  <c r="S274" i="7" s="1"/>
  <c r="AA18" i="7"/>
  <c r="Q118" i="7" s="1"/>
  <c r="Y18" i="7"/>
  <c r="O118" i="7" s="1"/>
  <c r="X18" i="7"/>
  <c r="G31" i="7"/>
  <c r="R71" i="7" s="1"/>
  <c r="E31" i="7"/>
  <c r="P71" i="7" s="1"/>
  <c r="D31" i="7"/>
  <c r="BO15" i="7"/>
  <c r="Q235" i="7" s="1"/>
  <c r="BM15" i="7"/>
  <c r="O235" i="7" s="1"/>
  <c r="BL15" i="7"/>
  <c r="BO20" i="7"/>
  <c r="Q240" i="7" s="1"/>
  <c r="BM20" i="7"/>
  <c r="O240" i="7" s="1"/>
  <c r="BL20" i="7"/>
  <c r="AS17" i="7"/>
  <c r="O177" i="7" s="1"/>
  <c r="AR17" i="7"/>
  <c r="AU17" i="7"/>
  <c r="Q177" i="7" s="1"/>
  <c r="Q29" i="7"/>
  <c r="Q99" i="7" s="1"/>
  <c r="O29" i="7"/>
  <c r="O99" i="7" s="1"/>
  <c r="N29" i="7"/>
  <c r="G27" i="7"/>
  <c r="R67" i="7" s="1"/>
  <c r="E27" i="7"/>
  <c r="P67" i="7" s="1"/>
  <c r="D27" i="7"/>
  <c r="G19" i="7"/>
  <c r="R59" i="7" s="1"/>
  <c r="E19" i="7"/>
  <c r="P59" i="7" s="1"/>
  <c r="D19" i="7"/>
  <c r="N106" i="7"/>
  <c r="V106" i="7" s="1"/>
  <c r="Y106" i="7" s="1"/>
  <c r="P36" i="7"/>
  <c r="BW12" i="7"/>
  <c r="O262" i="7" s="1"/>
  <c r="BY12" i="7"/>
  <c r="Q262" i="7" s="1"/>
  <c r="BV12" i="7"/>
  <c r="AK27" i="7"/>
  <c r="Q157" i="7" s="1"/>
  <c r="AI27" i="7"/>
  <c r="O157" i="7" s="1"/>
  <c r="AH27" i="7"/>
  <c r="V205" i="7"/>
  <c r="Y205" i="7" s="1"/>
  <c r="Z205" i="7" s="1"/>
  <c r="AK13" i="7"/>
  <c r="Q143" i="7" s="1"/>
  <c r="AI13" i="7"/>
  <c r="O143" i="7" s="1"/>
  <c r="AH13" i="7"/>
  <c r="P220" i="7"/>
  <c r="R220" i="7" s="1"/>
  <c r="BF30" i="7"/>
  <c r="BG30" i="7" s="1"/>
  <c r="S220" i="7" s="1"/>
  <c r="Z220" i="7" s="1"/>
  <c r="Q254" i="7"/>
  <c r="R254" i="7" s="1"/>
  <c r="BP34" i="7"/>
  <c r="BQ34" i="7" s="1"/>
  <c r="S254" i="7" s="1"/>
  <c r="Z254" i="7" s="1"/>
  <c r="BZ31" i="7"/>
  <c r="CA31" i="7" s="1"/>
  <c r="S281" i="7" s="1"/>
  <c r="Z281" i="7" s="1"/>
  <c r="P281" i="7"/>
  <c r="R281" i="7" s="1"/>
  <c r="V278" i="7"/>
  <c r="Y278" i="7" s="1"/>
  <c r="P263" i="7"/>
  <c r="R263" i="7" s="1"/>
  <c r="BZ13" i="7"/>
  <c r="CA13" i="7" s="1"/>
  <c r="S263" i="7" s="1"/>
  <c r="Z263" i="7" s="1"/>
  <c r="BO25" i="7"/>
  <c r="Q245" i="7" s="1"/>
  <c r="BM25" i="7"/>
  <c r="O245" i="7" s="1"/>
  <c r="BL25" i="7"/>
  <c r="BM19" i="7"/>
  <c r="O239" i="7" s="1"/>
  <c r="BL19" i="7"/>
  <c r="BO19" i="7"/>
  <c r="Q239" i="7" s="1"/>
  <c r="BO14" i="7"/>
  <c r="Q234" i="7" s="1"/>
  <c r="BM14" i="7"/>
  <c r="O234" i="7" s="1"/>
  <c r="BL14" i="7"/>
  <c r="N266" i="7"/>
  <c r="V266" i="7" s="1"/>
  <c r="Y266" i="7" s="1"/>
  <c r="BX16" i="7"/>
  <c r="BF33" i="7"/>
  <c r="BG33" i="7" s="1"/>
  <c r="S223" i="7" s="1"/>
  <c r="Z223" i="7" s="1"/>
  <c r="Q223" i="7"/>
  <c r="R223" i="7" s="1"/>
  <c r="Q23" i="7"/>
  <c r="Q93" i="7" s="1"/>
  <c r="O23" i="7"/>
  <c r="O93" i="7" s="1"/>
  <c r="N23" i="7"/>
  <c r="O12" i="7"/>
  <c r="O82" i="7" s="1"/>
  <c r="N12" i="7"/>
  <c r="Q12" i="7"/>
  <c r="Q82" i="7" s="1"/>
  <c r="AK25" i="7"/>
  <c r="Q155" i="7" s="1"/>
  <c r="AI25" i="7"/>
  <c r="O155" i="7" s="1"/>
  <c r="AH25" i="7"/>
  <c r="AR28" i="7"/>
  <c r="AS28" i="7"/>
  <c r="O188" i="7" s="1"/>
  <c r="AU28" i="7"/>
  <c r="Q188" i="7" s="1"/>
  <c r="AS16" i="7"/>
  <c r="O176" i="7" s="1"/>
  <c r="AR16" i="7"/>
  <c r="AU16" i="7"/>
  <c r="Q176" i="7" s="1"/>
  <c r="N253" i="7"/>
  <c r="V253" i="7" s="1"/>
  <c r="Y253" i="7" s="1"/>
  <c r="BN33" i="7"/>
  <c r="AA19" i="7"/>
  <c r="Q119" i="7" s="1"/>
  <c r="X19" i="7"/>
  <c r="Y19" i="7"/>
  <c r="O119" i="7" s="1"/>
  <c r="N279" i="7"/>
  <c r="V279" i="7" s="1"/>
  <c r="Y279" i="7" s="1"/>
  <c r="BX29" i="7"/>
  <c r="P207" i="7"/>
  <c r="R207" i="7" s="1"/>
  <c r="BF17" i="7"/>
  <c r="BG17" i="7" s="1"/>
  <c r="S207" i="7" s="1"/>
  <c r="Z207" i="7" s="1"/>
  <c r="X14" i="7"/>
  <c r="AA14" i="7"/>
  <c r="Q114" i="7" s="1"/>
  <c r="Y14" i="7"/>
  <c r="O114" i="7" s="1"/>
  <c r="E14" i="7"/>
  <c r="P54" i="7" s="1"/>
  <c r="D14" i="7"/>
  <c r="G14" i="7"/>
  <c r="R54" i="7" s="1"/>
  <c r="AK18" i="7"/>
  <c r="Q148" i="7" s="1"/>
  <c r="AI18" i="7"/>
  <c r="O148" i="7" s="1"/>
  <c r="AH18" i="7"/>
  <c r="Q285" i="7"/>
  <c r="R285" i="7" s="1"/>
  <c r="BZ35" i="7"/>
  <c r="CA35" i="7" s="1"/>
  <c r="S285" i="7" s="1"/>
  <c r="Z285" i="7" s="1"/>
  <c r="G28" i="7"/>
  <c r="R68" i="7" s="1"/>
  <c r="E28" i="7"/>
  <c r="P68" i="7" s="1"/>
  <c r="D28" i="7"/>
  <c r="P269" i="7"/>
  <c r="R269" i="7" s="1"/>
  <c r="BZ19" i="7"/>
  <c r="CA19" i="7" s="1"/>
  <c r="S269" i="7" s="1"/>
  <c r="P211" i="7"/>
  <c r="R211" i="7" s="1"/>
  <c r="BF21" i="7"/>
  <c r="BG21" i="7" s="1"/>
  <c r="S211" i="7" s="1"/>
  <c r="Q22" i="7"/>
  <c r="Q92" i="7" s="1"/>
  <c r="O22" i="7"/>
  <c r="O92" i="7" s="1"/>
  <c r="N22" i="7"/>
  <c r="N215" i="7"/>
  <c r="V215" i="7" s="1"/>
  <c r="Y215" i="7" s="1"/>
  <c r="BD25" i="7"/>
  <c r="N204" i="7"/>
  <c r="V204" i="7" s="1"/>
  <c r="Y204" i="7" s="1"/>
  <c r="BD14" i="7"/>
  <c r="AA21" i="7"/>
  <c r="Q121" i="7" s="1"/>
  <c r="Y21" i="7"/>
  <c r="O121" i="7" s="1"/>
  <c r="X21" i="7"/>
  <c r="O28" i="7"/>
  <c r="O98" i="7" s="1"/>
  <c r="N28" i="7"/>
  <c r="Q28" i="7"/>
  <c r="Q98" i="7" s="1"/>
  <c r="AA31" i="7"/>
  <c r="Q131" i="7" s="1"/>
  <c r="Y31" i="7"/>
  <c r="O131" i="7" s="1"/>
  <c r="X31" i="7"/>
  <c r="Q27" i="7"/>
  <c r="Q97" i="7" s="1"/>
  <c r="O27" i="7"/>
  <c r="O97" i="7" s="1"/>
  <c r="N27" i="7"/>
  <c r="AR32" i="7"/>
  <c r="AU32" i="7"/>
  <c r="Q192" i="7" s="1"/>
  <c r="AS32" i="7"/>
  <c r="O192" i="7" s="1"/>
  <c r="N96" i="7"/>
  <c r="V96" i="7" s="1"/>
  <c r="P26" i="7"/>
  <c r="BO27" i="7"/>
  <c r="Q247" i="7" s="1"/>
  <c r="BM27" i="7"/>
  <c r="O247" i="7" s="1"/>
  <c r="BL27" i="7"/>
  <c r="P276" i="7"/>
  <c r="R276" i="7" s="1"/>
  <c r="BZ26" i="7"/>
  <c r="CA26" i="7" s="1"/>
  <c r="S276" i="7" s="1"/>
  <c r="Z276" i="7" s="1"/>
  <c r="AU31" i="7"/>
  <c r="Q191" i="7" s="1"/>
  <c r="AR31" i="7"/>
  <c r="AS31" i="7"/>
  <c r="O191" i="7" s="1"/>
  <c r="Q255" i="7"/>
  <c r="R255" i="7" s="1"/>
  <c r="BP35" i="7"/>
  <c r="BQ35" i="7" s="1"/>
  <c r="S255" i="7" s="1"/>
  <c r="Z255" i="7" s="1"/>
  <c r="AA20" i="7"/>
  <c r="Q120" i="7" s="1"/>
  <c r="X20" i="7"/>
  <c r="Y20" i="7"/>
  <c r="O120" i="7" s="1"/>
  <c r="X13" i="7"/>
  <c r="Y13" i="7"/>
  <c r="O113" i="7" s="1"/>
  <c r="AA13" i="7"/>
  <c r="Q113" i="7" s="1"/>
  <c r="AK29" i="7"/>
  <c r="Q159" i="7" s="1"/>
  <c r="AI29" i="7"/>
  <c r="O159" i="7" s="1"/>
  <c r="AH29" i="7"/>
  <c r="O17" i="7"/>
  <c r="O87" i="7" s="1"/>
  <c r="N17" i="7"/>
  <c r="Q17" i="7"/>
  <c r="Q87" i="7" s="1"/>
  <c r="AK32" i="7"/>
  <c r="Q162" i="7" s="1"/>
  <c r="AI32" i="7"/>
  <c r="O162" i="7" s="1"/>
  <c r="AH32" i="7"/>
  <c r="N221" i="7"/>
  <c r="V221" i="7" s="1"/>
  <c r="Y221" i="7" s="1"/>
  <c r="BD31" i="7"/>
  <c r="N283" i="7"/>
  <c r="V283" i="7" s="1"/>
  <c r="Y283" i="7" s="1"/>
  <c r="BX33" i="7"/>
  <c r="N103" i="7"/>
  <c r="V103" i="7" s="1"/>
  <c r="Y103" i="7" s="1"/>
  <c r="P33" i="7"/>
  <c r="Z225" i="7"/>
  <c r="N217" i="7"/>
  <c r="V217" i="7" s="1"/>
  <c r="Y217" i="7" s="1"/>
  <c r="BD27" i="7"/>
  <c r="O16" i="7"/>
  <c r="O86" i="7" s="1"/>
  <c r="N16" i="7"/>
  <c r="Q16" i="7"/>
  <c r="Q86" i="7" s="1"/>
  <c r="N133" i="7"/>
  <c r="V133" i="7" s="1"/>
  <c r="Y133" i="7" s="1"/>
  <c r="Z33" i="7"/>
  <c r="N212" i="7"/>
  <c r="V212" i="7" s="1"/>
  <c r="Y212" i="7" s="1"/>
  <c r="BD22" i="7"/>
  <c r="Q31" i="7"/>
  <c r="Q101" i="7" s="1"/>
  <c r="O31" i="7"/>
  <c r="O101" i="7" s="1"/>
  <c r="N31" i="7"/>
  <c r="AK14" i="7"/>
  <c r="Q144" i="7" s="1"/>
  <c r="AI14" i="7"/>
  <c r="O144" i="7" s="1"/>
  <c r="AH14" i="7"/>
  <c r="G26" i="7"/>
  <c r="R66" i="7" s="1"/>
  <c r="E26" i="7"/>
  <c r="P66" i="7" s="1"/>
  <c r="D26" i="7"/>
  <c r="O18" i="7"/>
  <c r="O88" i="7" s="1"/>
  <c r="N18" i="7"/>
  <c r="Q18" i="7"/>
  <c r="Q88" i="7" s="1"/>
  <c r="N213" i="7"/>
  <c r="V213" i="7" s="1"/>
  <c r="Y213" i="7" s="1"/>
  <c r="BD23" i="7"/>
  <c r="BO24" i="7"/>
  <c r="Q244" i="7" s="1"/>
  <c r="BL24" i="7"/>
  <c r="BM24" i="7"/>
  <c r="O244" i="7" s="1"/>
  <c r="N277" i="7"/>
  <c r="V277" i="7" s="1"/>
  <c r="Y277" i="7" s="1"/>
  <c r="BX27" i="7"/>
  <c r="G23" i="7"/>
  <c r="R63" i="7" s="1"/>
  <c r="E23" i="7"/>
  <c r="P63" i="7" s="1"/>
  <c r="D23" i="7"/>
  <c r="AK12" i="7"/>
  <c r="Q142" i="7" s="1"/>
  <c r="AI12" i="7"/>
  <c r="O142" i="7" s="1"/>
  <c r="AH12" i="7"/>
  <c r="N209" i="7"/>
  <c r="V209" i="7" s="1"/>
  <c r="Y209" i="7" s="1"/>
  <c r="BD19" i="7"/>
  <c r="AK22" i="7"/>
  <c r="Q152" i="7" s="1"/>
  <c r="AI22" i="7"/>
  <c r="O152" i="7" s="1"/>
  <c r="AH22" i="7"/>
  <c r="AR30" i="7"/>
  <c r="AU30" i="7"/>
  <c r="Q190" i="7" s="1"/>
  <c r="AS30" i="7"/>
  <c r="O190" i="7" s="1"/>
  <c r="Z105" i="7"/>
  <c r="AS12" i="7"/>
  <c r="O172" i="7" s="1"/>
  <c r="AU12" i="7"/>
  <c r="Q172" i="7" s="1"/>
  <c r="AR12" i="7"/>
  <c r="BO13" i="7"/>
  <c r="Q233" i="7" s="1"/>
  <c r="BM13" i="7"/>
  <c r="O233" i="7" s="1"/>
  <c r="BL13" i="7"/>
  <c r="AA22" i="7"/>
  <c r="Q122" i="7" s="1"/>
  <c r="Y22" i="7"/>
  <c r="O122" i="7" s="1"/>
  <c r="X22" i="7"/>
  <c r="AR24" i="7"/>
  <c r="AS24" i="7"/>
  <c r="O184" i="7" s="1"/>
  <c r="AU24" i="7"/>
  <c r="Q184" i="7" s="1"/>
  <c r="O24" i="7"/>
  <c r="O94" i="7" s="1"/>
  <c r="N24" i="7"/>
  <c r="Q24" i="7"/>
  <c r="Q94" i="7" s="1"/>
  <c r="P275" i="7"/>
  <c r="R275" i="7" s="1"/>
  <c r="BZ25" i="7"/>
  <c r="CA25" i="7" s="1"/>
  <c r="S275" i="7" s="1"/>
  <c r="Z275" i="7" s="1"/>
  <c r="N273" i="7"/>
  <c r="V273" i="7" s="1"/>
  <c r="Y273" i="7" s="1"/>
  <c r="BX23" i="7"/>
  <c r="N210" i="7"/>
  <c r="V210" i="7" s="1"/>
  <c r="Y210" i="7" s="1"/>
  <c r="BD20" i="7"/>
  <c r="CJ20" i="7"/>
  <c r="CK20" i="7" s="1"/>
  <c r="Q225" i="7"/>
  <c r="R225" i="7" s="1"/>
  <c r="BF35" i="7"/>
  <c r="BG35" i="7" s="1"/>
  <c r="S225" i="7" s="1"/>
  <c r="AS15" i="7"/>
  <c r="O175" i="7" s="1"/>
  <c r="AR15" i="7"/>
  <c r="AU15" i="7"/>
  <c r="Q175" i="7" s="1"/>
  <c r="Z269" i="7" l="1"/>
  <c r="Z274" i="7"/>
  <c r="N233" i="7"/>
  <c r="V233" i="7" s="1"/>
  <c r="BN13" i="7"/>
  <c r="N120" i="7"/>
  <c r="V120" i="7" s="1"/>
  <c r="Z20" i="7"/>
  <c r="N155" i="7"/>
  <c r="V155" i="7" s="1"/>
  <c r="AJ25" i="7"/>
  <c r="N119" i="7"/>
  <c r="V119" i="7" s="1"/>
  <c r="Z19" i="7"/>
  <c r="P218" i="7"/>
  <c r="R218" i="7" s="1"/>
  <c r="BF28" i="7"/>
  <c r="BG28" i="7" s="1"/>
  <c r="S218" i="7" s="1"/>
  <c r="Z218" i="7" s="1"/>
  <c r="N142" i="7"/>
  <c r="V142" i="7" s="1"/>
  <c r="AJ12" i="7"/>
  <c r="N99" i="7"/>
  <c r="V99" i="7" s="1"/>
  <c r="P29" i="7"/>
  <c r="N202" i="7"/>
  <c r="V202" i="7" s="1"/>
  <c r="BD12" i="7"/>
  <c r="N182" i="7"/>
  <c r="V182" i="7" s="1"/>
  <c r="AT22" i="7"/>
  <c r="N251" i="7"/>
  <c r="V251" i="7" s="1"/>
  <c r="BN31" i="7"/>
  <c r="N115" i="7"/>
  <c r="V115" i="7" s="1"/>
  <c r="Z15" i="7"/>
  <c r="N153" i="7"/>
  <c r="V153" i="7" s="1"/>
  <c r="AJ23" i="7"/>
  <c r="N100" i="7"/>
  <c r="V100" i="7" s="1"/>
  <c r="P30" i="7"/>
  <c r="P103" i="7"/>
  <c r="R103" i="7" s="1"/>
  <c r="R33" i="7"/>
  <c r="S33" i="7" s="1"/>
  <c r="S103" i="7" s="1"/>
  <c r="Z103" i="7" s="1"/>
  <c r="F14" i="7"/>
  <c r="O54" i="7"/>
  <c r="W54" i="7" s="1"/>
  <c r="Z54" i="7" s="1"/>
  <c r="P253" i="7"/>
  <c r="R253" i="7" s="1"/>
  <c r="BP33" i="7"/>
  <c r="BQ33" i="7" s="1"/>
  <c r="S253" i="7" s="1"/>
  <c r="Z253" i="7" s="1"/>
  <c r="N82" i="7"/>
  <c r="P12" i="7"/>
  <c r="N262" i="7"/>
  <c r="V262" i="7" s="1"/>
  <c r="BX12" i="7"/>
  <c r="O71" i="7"/>
  <c r="W71" i="7" s="1"/>
  <c r="Z71" i="7" s="1"/>
  <c r="F31" i="7"/>
  <c r="N236" i="7"/>
  <c r="V236" i="7" s="1"/>
  <c r="BN16" i="7"/>
  <c r="O65" i="7"/>
  <c r="W65" i="7" s="1"/>
  <c r="Z65" i="7" s="1"/>
  <c r="F25" i="7"/>
  <c r="N129" i="7"/>
  <c r="V129" i="7" s="1"/>
  <c r="Z29" i="7"/>
  <c r="N150" i="7"/>
  <c r="V150" i="7" s="1"/>
  <c r="AJ20" i="7"/>
  <c r="N125" i="7"/>
  <c r="V125" i="7" s="1"/>
  <c r="Z25" i="7"/>
  <c r="N187" i="7"/>
  <c r="V187" i="7" s="1"/>
  <c r="AT27" i="7"/>
  <c r="N102" i="7"/>
  <c r="V102" i="7" s="1"/>
  <c r="P32" i="7"/>
  <c r="P280" i="7"/>
  <c r="R280" i="7" s="1"/>
  <c r="BZ30" i="7"/>
  <c r="CA30" i="7" s="1"/>
  <c r="S280" i="7" s="1"/>
  <c r="Z280" i="7" s="1"/>
  <c r="N238" i="7"/>
  <c r="V238" i="7" s="1"/>
  <c r="BN18" i="7"/>
  <c r="O52" i="7"/>
  <c r="W52" i="7" s="1"/>
  <c r="Z52" i="7" s="1"/>
  <c r="F12" i="7"/>
  <c r="F27" i="7"/>
  <c r="O67" i="7"/>
  <c r="W67" i="7" s="1"/>
  <c r="Z67" i="7" s="1"/>
  <c r="AT19" i="7"/>
  <c r="N179" i="7"/>
  <c r="V179" i="7" s="1"/>
  <c r="P209" i="7"/>
  <c r="R209" i="7" s="1"/>
  <c r="BF19" i="7"/>
  <c r="BG19" i="7" s="1"/>
  <c r="S209" i="7" s="1"/>
  <c r="Z209" i="7" s="1"/>
  <c r="P96" i="7"/>
  <c r="R96" i="7" s="1"/>
  <c r="R26" i="7"/>
  <c r="S26" i="7" s="1"/>
  <c r="S96" i="7" s="1"/>
  <c r="N157" i="7"/>
  <c r="V157" i="7" s="1"/>
  <c r="AJ27" i="7"/>
  <c r="N124" i="7"/>
  <c r="V124" i="7" s="1"/>
  <c r="Z24" i="7"/>
  <c r="P272" i="7"/>
  <c r="R272" i="7" s="1"/>
  <c r="BZ22" i="7"/>
  <c r="CA22" i="7" s="1"/>
  <c r="S272" i="7" s="1"/>
  <c r="Z272" i="7" s="1"/>
  <c r="N172" i="7"/>
  <c r="V172" i="7" s="1"/>
  <c r="AT12" i="7"/>
  <c r="P213" i="7"/>
  <c r="R213" i="7" s="1"/>
  <c r="BF23" i="7"/>
  <c r="BG23" i="7" s="1"/>
  <c r="S213" i="7" s="1"/>
  <c r="Z213" i="7" s="1"/>
  <c r="N159" i="7"/>
  <c r="V159" i="7" s="1"/>
  <c r="AJ29" i="7"/>
  <c r="N239" i="7"/>
  <c r="V239" i="7" s="1"/>
  <c r="BN19" i="7"/>
  <c r="N146" i="7"/>
  <c r="V146" i="7" s="1"/>
  <c r="AJ16" i="7"/>
  <c r="N191" i="7"/>
  <c r="V191" i="7" s="1"/>
  <c r="AT31" i="7"/>
  <c r="N93" i="7"/>
  <c r="V93" i="7" s="1"/>
  <c r="P23" i="7"/>
  <c r="O62" i="7"/>
  <c r="W62" i="7" s="1"/>
  <c r="Z62" i="7" s="1"/>
  <c r="F22" i="7"/>
  <c r="P133" i="7"/>
  <c r="R133" i="7" s="1"/>
  <c r="AB33" i="7"/>
  <c r="AC33" i="7" s="1"/>
  <c r="S133" i="7" s="1"/>
  <c r="Z133" i="7" s="1"/>
  <c r="N176" i="7"/>
  <c r="V176" i="7" s="1"/>
  <c r="AT16" i="7"/>
  <c r="N245" i="7"/>
  <c r="V245" i="7" s="1"/>
  <c r="BN25" i="7"/>
  <c r="P106" i="7"/>
  <c r="R106" i="7" s="1"/>
  <c r="R36" i="7"/>
  <c r="S36" i="7" s="1"/>
  <c r="S106" i="7" s="1"/>
  <c r="Z106" i="7" s="1"/>
  <c r="N177" i="7"/>
  <c r="V177" i="7" s="1"/>
  <c r="AT17" i="7"/>
  <c r="N118" i="7"/>
  <c r="V118" i="7" s="1"/>
  <c r="Z18" i="7"/>
  <c r="N158" i="7"/>
  <c r="V158" i="7" s="1"/>
  <c r="AJ28" i="7"/>
  <c r="N243" i="7"/>
  <c r="V243" i="7" s="1"/>
  <c r="BN23" i="7"/>
  <c r="P208" i="7"/>
  <c r="R208" i="7" s="1"/>
  <c r="BF18" i="7"/>
  <c r="BG18" i="7" s="1"/>
  <c r="S208" i="7" s="1"/>
  <c r="Z208" i="7" s="1"/>
  <c r="P264" i="7"/>
  <c r="R264" i="7" s="1"/>
  <c r="BZ14" i="7"/>
  <c r="CA14" i="7" s="1"/>
  <c r="S264" i="7" s="1"/>
  <c r="Z264" i="7" s="1"/>
  <c r="N244" i="7"/>
  <c r="V244" i="7" s="1"/>
  <c r="BN24" i="7"/>
  <c r="P89" i="7"/>
  <c r="R89" i="7" s="1"/>
  <c r="R19" i="7"/>
  <c r="S19" i="7" s="1"/>
  <c r="S89" i="7" s="1"/>
  <c r="N235" i="7"/>
  <c r="V235" i="7" s="1"/>
  <c r="BN15" i="7"/>
  <c r="F15" i="7"/>
  <c r="O55" i="7"/>
  <c r="W55" i="7" s="1"/>
  <c r="Z55" i="7" s="1"/>
  <c r="Z278" i="7"/>
  <c r="N250" i="7"/>
  <c r="V250" i="7" s="1"/>
  <c r="BN30" i="7"/>
  <c r="N121" i="7"/>
  <c r="V121" i="7" s="1"/>
  <c r="Z21" i="7"/>
  <c r="N192" i="7"/>
  <c r="V192" i="7" s="1"/>
  <c r="AT32" i="7"/>
  <c r="N126" i="7"/>
  <c r="V126" i="7" s="1"/>
  <c r="Z26" i="7"/>
  <c r="N91" i="7"/>
  <c r="V91" i="7" s="1"/>
  <c r="P21" i="7"/>
  <c r="P206" i="7"/>
  <c r="R206" i="7" s="1"/>
  <c r="BF16" i="7"/>
  <c r="BG16" i="7" s="1"/>
  <c r="S206" i="7" s="1"/>
  <c r="Z206" i="7" s="1"/>
  <c r="O63" i="7"/>
  <c r="W63" i="7" s="1"/>
  <c r="Z63" i="7" s="1"/>
  <c r="F23" i="7"/>
  <c r="P283" i="7"/>
  <c r="R283" i="7" s="1"/>
  <c r="BZ33" i="7"/>
  <c r="CA33" i="7" s="1"/>
  <c r="S283" i="7" s="1"/>
  <c r="Z283" i="7" s="1"/>
  <c r="O57" i="7"/>
  <c r="W57" i="7" s="1"/>
  <c r="Z57" i="7" s="1"/>
  <c r="F17" i="7"/>
  <c r="N183" i="7"/>
  <c r="V183" i="7" s="1"/>
  <c r="AT23" i="7"/>
  <c r="N184" i="7"/>
  <c r="V184" i="7" s="1"/>
  <c r="AT24" i="7"/>
  <c r="N122" i="7"/>
  <c r="V122" i="7" s="1"/>
  <c r="Z22" i="7"/>
  <c r="O66" i="7"/>
  <c r="W66" i="7" s="1"/>
  <c r="Z66" i="7" s="1"/>
  <c r="F26" i="7"/>
  <c r="P221" i="7"/>
  <c r="R221" i="7" s="1"/>
  <c r="BF31" i="7"/>
  <c r="BG31" i="7" s="1"/>
  <c r="S221" i="7" s="1"/>
  <c r="Z221" i="7" s="1"/>
  <c r="P215" i="7"/>
  <c r="R215" i="7" s="1"/>
  <c r="BF25" i="7"/>
  <c r="BG25" i="7" s="1"/>
  <c r="S215" i="7" s="1"/>
  <c r="Z215" i="7" s="1"/>
  <c r="N114" i="7"/>
  <c r="V114" i="7" s="1"/>
  <c r="Z14" i="7"/>
  <c r="N173" i="7"/>
  <c r="V173" i="7" s="1"/>
  <c r="AT13" i="7"/>
  <c r="O74" i="7"/>
  <c r="W74" i="7" s="1"/>
  <c r="Z74" i="7" s="1"/>
  <c r="F34" i="7"/>
  <c r="N232" i="7"/>
  <c r="V232" i="7" s="1"/>
  <c r="BN12" i="7"/>
  <c r="N156" i="7"/>
  <c r="V156" i="7" s="1"/>
  <c r="AJ26" i="7"/>
  <c r="P214" i="7"/>
  <c r="R214" i="7" s="1"/>
  <c r="BF24" i="7"/>
  <c r="BG24" i="7" s="1"/>
  <c r="S214" i="7" s="1"/>
  <c r="Z214" i="7" s="1"/>
  <c r="N249" i="7"/>
  <c r="V249" i="7" s="1"/>
  <c r="BN29" i="7"/>
  <c r="O60" i="7"/>
  <c r="W60" i="7" s="1"/>
  <c r="Z60" i="7" s="1"/>
  <c r="F20" i="7"/>
  <c r="P163" i="7"/>
  <c r="R163" i="7" s="1"/>
  <c r="AL33" i="7"/>
  <c r="AM33" i="7" s="1"/>
  <c r="S163" i="7" s="1"/>
  <c r="Z163" i="7" s="1"/>
  <c r="P268" i="7"/>
  <c r="R268" i="7" s="1"/>
  <c r="BZ18" i="7"/>
  <c r="CA18" i="7" s="1"/>
  <c r="S268" i="7" s="1"/>
  <c r="Z268" i="7" s="1"/>
  <c r="N151" i="7"/>
  <c r="V151" i="7" s="1"/>
  <c r="AJ21" i="7"/>
  <c r="N178" i="7"/>
  <c r="V178" i="7" s="1"/>
  <c r="AT18" i="7"/>
  <c r="P265" i="7"/>
  <c r="R265" i="7" s="1"/>
  <c r="BZ15" i="7"/>
  <c r="CA15" i="7" s="1"/>
  <c r="S265" i="7" s="1"/>
  <c r="Z265" i="7" s="1"/>
  <c r="P217" i="7"/>
  <c r="R217" i="7" s="1"/>
  <c r="BF27" i="7"/>
  <c r="BG27" i="7" s="1"/>
  <c r="S217" i="7" s="1"/>
  <c r="Z217" i="7" s="1"/>
  <c r="N234" i="7"/>
  <c r="V234" i="7" s="1"/>
  <c r="BN14" i="7"/>
  <c r="P31" i="7"/>
  <c r="N101" i="7"/>
  <c r="V101" i="7" s="1"/>
  <c r="N161" i="7"/>
  <c r="V161" i="7" s="1"/>
  <c r="AJ31" i="7"/>
  <c r="O72" i="7"/>
  <c r="W72" i="7" s="1"/>
  <c r="Z72" i="7" s="1"/>
  <c r="F32" i="7"/>
  <c r="N112" i="7"/>
  <c r="V112" i="7" s="1"/>
  <c r="Z12" i="7"/>
  <c r="O58" i="7"/>
  <c r="W58" i="7" s="1"/>
  <c r="Z58" i="7" s="1"/>
  <c r="F18" i="7"/>
  <c r="N130" i="7"/>
  <c r="V130" i="7" s="1"/>
  <c r="Z30" i="7"/>
  <c r="N246" i="7"/>
  <c r="V246" i="7" s="1"/>
  <c r="BN26" i="7"/>
  <c r="P210" i="7"/>
  <c r="R210" i="7" s="1"/>
  <c r="BF20" i="7"/>
  <c r="BG20" i="7" s="1"/>
  <c r="S210" i="7" s="1"/>
  <c r="Z210" i="7" s="1"/>
  <c r="N190" i="7"/>
  <c r="V190" i="7" s="1"/>
  <c r="AT30" i="7"/>
  <c r="P277" i="7"/>
  <c r="R277" i="7" s="1"/>
  <c r="BZ27" i="7"/>
  <c r="CA27" i="7" s="1"/>
  <c r="S277" i="7" s="1"/>
  <c r="Z277" i="7" s="1"/>
  <c r="N131" i="7"/>
  <c r="V131" i="7" s="1"/>
  <c r="Z31" i="7"/>
  <c r="N143" i="7"/>
  <c r="V143" i="7" s="1"/>
  <c r="AJ13" i="7"/>
  <c r="F19" i="7"/>
  <c r="O59" i="7"/>
  <c r="W59" i="7" s="1"/>
  <c r="Z59" i="7" s="1"/>
  <c r="N83" i="7"/>
  <c r="V83" i="7" s="1"/>
  <c r="P13" i="7"/>
  <c r="O73" i="7"/>
  <c r="W73" i="7" s="1"/>
  <c r="Z73" i="7" s="1"/>
  <c r="F33" i="7"/>
  <c r="N241" i="7"/>
  <c r="V241" i="7" s="1"/>
  <c r="BN21" i="7"/>
  <c r="Z28" i="7"/>
  <c r="N128" i="7"/>
  <c r="V128" i="7" s="1"/>
  <c r="N90" i="7"/>
  <c r="V90" i="7" s="1"/>
  <c r="P20" i="7"/>
  <c r="N181" i="7"/>
  <c r="V181" i="7" s="1"/>
  <c r="AT21" i="7"/>
  <c r="N242" i="7"/>
  <c r="V242" i="7" s="1"/>
  <c r="BN22" i="7"/>
  <c r="AJ18" i="7"/>
  <c r="N148" i="7"/>
  <c r="V148" i="7" s="1"/>
  <c r="N154" i="7"/>
  <c r="V154" i="7" s="1"/>
  <c r="AJ24" i="7"/>
  <c r="N127" i="7"/>
  <c r="V127" i="7" s="1"/>
  <c r="Z27" i="7"/>
  <c r="N149" i="7"/>
  <c r="V149" i="7" s="1"/>
  <c r="AJ19" i="7"/>
  <c r="O61" i="7"/>
  <c r="W61" i="7" s="1"/>
  <c r="Z61" i="7" s="1"/>
  <c r="F21" i="7"/>
  <c r="N175" i="7"/>
  <c r="V175" i="7" s="1"/>
  <c r="AT15" i="7"/>
  <c r="N84" i="7"/>
  <c r="V84" i="7" s="1"/>
  <c r="P14" i="7"/>
  <c r="P219" i="7"/>
  <c r="R219" i="7" s="1"/>
  <c r="BF29" i="7"/>
  <c r="BG29" i="7" s="1"/>
  <c r="S219" i="7" s="1"/>
  <c r="Z219" i="7" s="1"/>
  <c r="N237" i="7"/>
  <c r="V237" i="7" s="1"/>
  <c r="BN17" i="7"/>
  <c r="N94" i="7"/>
  <c r="V94" i="7" s="1"/>
  <c r="P24" i="7"/>
  <c r="N87" i="7"/>
  <c r="V87" i="7" s="1"/>
  <c r="P17" i="7"/>
  <c r="N185" i="7"/>
  <c r="V185" i="7" s="1"/>
  <c r="AT25" i="7"/>
  <c r="O68" i="7"/>
  <c r="W68" i="7" s="1"/>
  <c r="Z68" i="7" s="1"/>
  <c r="F28" i="7"/>
  <c r="N162" i="7"/>
  <c r="V162" i="7" s="1"/>
  <c r="AJ32" i="7"/>
  <c r="N113" i="7"/>
  <c r="V113" i="7" s="1"/>
  <c r="Z13" i="7"/>
  <c r="N240" i="7"/>
  <c r="V240" i="7" s="1"/>
  <c r="BN20" i="7"/>
  <c r="O69" i="7"/>
  <c r="W69" i="7" s="1"/>
  <c r="Z69" i="7" s="1"/>
  <c r="F29" i="7"/>
  <c r="N189" i="7"/>
  <c r="V189" i="7" s="1"/>
  <c r="AT29" i="7"/>
  <c r="N248" i="7"/>
  <c r="V248" i="7" s="1"/>
  <c r="BN28" i="7"/>
  <c r="N147" i="7"/>
  <c r="V147" i="7" s="1"/>
  <c r="AJ17" i="7"/>
  <c r="P282" i="7"/>
  <c r="R282" i="7" s="1"/>
  <c r="BZ32" i="7"/>
  <c r="CA32" i="7" s="1"/>
  <c r="S282" i="7" s="1"/>
  <c r="Z282" i="7" s="1"/>
  <c r="N174" i="7"/>
  <c r="V174" i="7" s="1"/>
  <c r="AT14" i="7"/>
  <c r="N186" i="7"/>
  <c r="V186" i="7" s="1"/>
  <c r="AT26" i="7"/>
  <c r="N132" i="7"/>
  <c r="V132" i="7" s="1"/>
  <c r="Z32" i="7"/>
  <c r="P104" i="7"/>
  <c r="R104" i="7" s="1"/>
  <c r="R34" i="7"/>
  <c r="S34" i="7" s="1"/>
  <c r="S104" i="7" s="1"/>
  <c r="Z104" i="7" s="1"/>
  <c r="P25" i="7"/>
  <c r="N95" i="7"/>
  <c r="V95" i="7" s="1"/>
  <c r="F13" i="7"/>
  <c r="O53" i="7"/>
  <c r="W53" i="7" s="1"/>
  <c r="Z53" i="7" s="1"/>
  <c r="O56" i="7"/>
  <c r="W56" i="7" s="1"/>
  <c r="Z56" i="7" s="1"/>
  <c r="F16" i="7"/>
  <c r="N252" i="7"/>
  <c r="V252" i="7" s="1"/>
  <c r="BN32" i="7"/>
  <c r="F30" i="7"/>
  <c r="O70" i="7"/>
  <c r="W70" i="7" s="1"/>
  <c r="Z70" i="7" s="1"/>
  <c r="O64" i="7"/>
  <c r="W64" i="7" s="1"/>
  <c r="Z64" i="7" s="1"/>
  <c r="F24" i="7"/>
  <c r="N98" i="7"/>
  <c r="V98" i="7" s="1"/>
  <c r="P28" i="7"/>
  <c r="N180" i="7"/>
  <c r="V180" i="7" s="1"/>
  <c r="AT20" i="7"/>
  <c r="N116" i="7"/>
  <c r="V116" i="7" s="1"/>
  <c r="Z16" i="7"/>
  <c r="P203" i="7"/>
  <c r="R203" i="7" s="1"/>
  <c r="BF13" i="7"/>
  <c r="BG13" i="7" s="1"/>
  <c r="S203" i="7" s="1"/>
  <c r="Z203" i="7" s="1"/>
  <c r="N117" i="7"/>
  <c r="V117" i="7" s="1"/>
  <c r="Z17" i="7"/>
  <c r="BF22" i="7"/>
  <c r="BG22" i="7" s="1"/>
  <c r="S212" i="7" s="1"/>
  <c r="Z212" i="7" s="1"/>
  <c r="P212" i="7"/>
  <c r="R212" i="7" s="1"/>
  <c r="N160" i="7"/>
  <c r="V160" i="7" s="1"/>
  <c r="AJ30" i="7"/>
  <c r="P18" i="7"/>
  <c r="N88" i="7"/>
  <c r="V88" i="7" s="1"/>
  <c r="N97" i="7"/>
  <c r="V97" i="7" s="1"/>
  <c r="P27" i="7"/>
  <c r="P204" i="7"/>
  <c r="R204" i="7" s="1"/>
  <c r="BF14" i="7"/>
  <c r="BG14" i="7" s="1"/>
  <c r="S204" i="7" s="1"/>
  <c r="Z204" i="7" s="1"/>
  <c r="P273" i="7"/>
  <c r="R273" i="7" s="1"/>
  <c r="BZ23" i="7"/>
  <c r="CA23" i="7" s="1"/>
  <c r="S273" i="7" s="1"/>
  <c r="Z273" i="7" s="1"/>
  <c r="AJ22" i="7"/>
  <c r="N152" i="7"/>
  <c r="V152" i="7" s="1"/>
  <c r="P16" i="7"/>
  <c r="N86" i="7"/>
  <c r="V86" i="7" s="1"/>
  <c r="BN27" i="7"/>
  <c r="N247" i="7"/>
  <c r="V247" i="7" s="1"/>
  <c r="N92" i="7"/>
  <c r="V92" i="7" s="1"/>
  <c r="P22" i="7"/>
  <c r="N144" i="7"/>
  <c r="V144" i="7" s="1"/>
  <c r="AJ14" i="7"/>
  <c r="P279" i="7"/>
  <c r="R279" i="7" s="1"/>
  <c r="BZ29" i="7"/>
  <c r="CA29" i="7" s="1"/>
  <c r="S279" i="7" s="1"/>
  <c r="Z279" i="7" s="1"/>
  <c r="N188" i="7"/>
  <c r="V188" i="7" s="1"/>
  <c r="AT28" i="7"/>
  <c r="BZ16" i="7"/>
  <c r="CA16" i="7" s="1"/>
  <c r="S266" i="7" s="1"/>
  <c r="Z266" i="7" s="1"/>
  <c r="P266" i="7"/>
  <c r="R266" i="7" s="1"/>
  <c r="N85" i="7"/>
  <c r="V85" i="7" s="1"/>
  <c r="P15" i="7"/>
  <c r="P267" i="7"/>
  <c r="R267" i="7" s="1"/>
  <c r="BZ17" i="7"/>
  <c r="CA17" i="7" s="1"/>
  <c r="S267" i="7" s="1"/>
  <c r="Z267" i="7" s="1"/>
  <c r="Z211" i="7"/>
  <c r="N123" i="7"/>
  <c r="V123" i="7" s="1"/>
  <c r="Z23" i="7"/>
  <c r="AJ15" i="7"/>
  <c r="N145" i="7"/>
  <c r="V145" i="7" s="1"/>
  <c r="N193" i="7"/>
  <c r="V193" i="7" s="1"/>
  <c r="AT33" i="7"/>
  <c r="P86" i="7" l="1"/>
  <c r="R86" i="7" s="1"/>
  <c r="R16" i="7"/>
  <c r="S16" i="7" s="1"/>
  <c r="S86" i="7" s="1"/>
  <c r="Q62" i="7"/>
  <c r="S62" i="7" s="1"/>
  <c r="H22" i="7"/>
  <c r="I22" i="7" s="1"/>
  <c r="T62" i="7" s="1"/>
  <c r="AA62" i="7" s="1"/>
  <c r="P149" i="7"/>
  <c r="R149" i="7" s="1"/>
  <c r="AL19" i="7"/>
  <c r="AM19" i="7" s="1"/>
  <c r="S149" i="7" s="1"/>
  <c r="P122" i="7"/>
  <c r="R122" i="7" s="1"/>
  <c r="AB22" i="7"/>
  <c r="AC22" i="7" s="1"/>
  <c r="S122" i="7" s="1"/>
  <c r="P182" i="7"/>
  <c r="R182" i="7" s="1"/>
  <c r="AV22" i="7"/>
  <c r="AW22" i="7" s="1"/>
  <c r="S182" i="7" s="1"/>
  <c r="P245" i="7"/>
  <c r="R245" i="7" s="1"/>
  <c r="BP25" i="7"/>
  <c r="BQ25" i="7" s="1"/>
  <c r="S245" i="7" s="1"/>
  <c r="P154" i="7"/>
  <c r="R154" i="7" s="1"/>
  <c r="AL24" i="7"/>
  <c r="AM24" i="7" s="1"/>
  <c r="S154" i="7" s="1"/>
  <c r="P84" i="7"/>
  <c r="R84" i="7" s="1"/>
  <c r="R14" i="7"/>
  <c r="S14" i="7" s="1"/>
  <c r="S84" i="7" s="1"/>
  <c r="P183" i="7"/>
  <c r="R183" i="7" s="1"/>
  <c r="AV23" i="7"/>
  <c r="AW23" i="7" s="1"/>
  <c r="S183" i="7" s="1"/>
  <c r="P176" i="7"/>
  <c r="R176" i="7" s="1"/>
  <c r="AV16" i="7"/>
  <c r="AW16" i="7" s="1"/>
  <c r="S176" i="7" s="1"/>
  <c r="BZ12" i="7"/>
  <c r="CA12" i="7" s="1"/>
  <c r="S262" i="7" s="1"/>
  <c r="P262" i="7"/>
  <c r="R262" i="7" s="1"/>
  <c r="P92" i="7"/>
  <c r="R92" i="7" s="1"/>
  <c r="R22" i="7"/>
  <c r="S22" i="7" s="1"/>
  <c r="S92" i="7" s="1"/>
  <c r="P241" i="7"/>
  <c r="R241" i="7" s="1"/>
  <c r="BP21" i="7"/>
  <c r="BQ21" i="7" s="1"/>
  <c r="S241" i="7" s="1"/>
  <c r="P126" i="7"/>
  <c r="R126" i="7" s="1"/>
  <c r="AB26" i="7"/>
  <c r="AC26" i="7" s="1"/>
  <c r="S126" i="7" s="1"/>
  <c r="P235" i="7"/>
  <c r="R235" i="7" s="1"/>
  <c r="BP15" i="7"/>
  <c r="BQ15" i="7" s="1"/>
  <c r="S235" i="7" s="1"/>
  <c r="P146" i="7"/>
  <c r="R146" i="7" s="1"/>
  <c r="AL16" i="7"/>
  <c r="AM16" i="7" s="1"/>
  <c r="S146" i="7" s="1"/>
  <c r="P124" i="7"/>
  <c r="R124" i="7" s="1"/>
  <c r="AB24" i="7"/>
  <c r="AC24" i="7" s="1"/>
  <c r="S124" i="7" s="1"/>
  <c r="P160" i="7"/>
  <c r="R160" i="7" s="1"/>
  <c r="AL30" i="7"/>
  <c r="AM30" i="7" s="1"/>
  <c r="S160" i="7" s="1"/>
  <c r="P181" i="7"/>
  <c r="R181" i="7" s="1"/>
  <c r="AV21" i="7"/>
  <c r="AW21" i="7" s="1"/>
  <c r="S181" i="7" s="1"/>
  <c r="P177" i="7"/>
  <c r="R177" i="7" s="1"/>
  <c r="AV17" i="7"/>
  <c r="AW17" i="7" s="1"/>
  <c r="S177" i="7" s="1"/>
  <c r="P190" i="7"/>
  <c r="R190" i="7" s="1"/>
  <c r="AV30" i="7"/>
  <c r="AW30" i="7" s="1"/>
  <c r="S190" i="7" s="1"/>
  <c r="P147" i="7"/>
  <c r="R147" i="7" s="1"/>
  <c r="AL17" i="7"/>
  <c r="AM17" i="7" s="1"/>
  <c r="S147" i="7" s="1"/>
  <c r="R23" i="7"/>
  <c r="S23" i="7" s="1"/>
  <c r="S93" i="7" s="1"/>
  <c r="P93" i="7"/>
  <c r="R93" i="7" s="1"/>
  <c r="Q64" i="7"/>
  <c r="S64" i="7" s="1"/>
  <c r="H24" i="7"/>
  <c r="I24" i="7" s="1"/>
  <c r="T64" i="7" s="1"/>
  <c r="AA64" i="7" s="1"/>
  <c r="AB17" i="7"/>
  <c r="AC17" i="7" s="1"/>
  <c r="S117" i="7" s="1"/>
  <c r="P117" i="7"/>
  <c r="R117" i="7" s="1"/>
  <c r="P184" i="7"/>
  <c r="R184" i="7" s="1"/>
  <c r="AV24" i="7"/>
  <c r="AW24" i="7" s="1"/>
  <c r="S184" i="7" s="1"/>
  <c r="P179" i="7"/>
  <c r="R179" i="7" s="1"/>
  <c r="AV19" i="7"/>
  <c r="AW19" i="7" s="1"/>
  <c r="S179" i="7" s="1"/>
  <c r="AB14" i="7"/>
  <c r="AC14" i="7" s="1"/>
  <c r="S114" i="7" s="1"/>
  <c r="P114" i="7"/>
  <c r="R114" i="7" s="1"/>
  <c r="R30" i="7"/>
  <c r="S30" i="7" s="1"/>
  <c r="S100" i="7" s="1"/>
  <c r="P100" i="7"/>
  <c r="R100" i="7" s="1"/>
  <c r="H30" i="7"/>
  <c r="I30" i="7" s="1"/>
  <c r="T70" i="7" s="1"/>
  <c r="AA70" i="7" s="1"/>
  <c r="Q70" i="7"/>
  <c r="S70" i="7" s="1"/>
  <c r="P178" i="7"/>
  <c r="R178" i="7" s="1"/>
  <c r="AV18" i="7"/>
  <c r="AW18" i="7" s="1"/>
  <c r="S178" i="7" s="1"/>
  <c r="Q55" i="7"/>
  <c r="S55" i="7" s="1"/>
  <c r="H15" i="7"/>
  <c r="I15" i="7" s="1"/>
  <c r="T55" i="7" s="1"/>
  <c r="AA55" i="7" s="1"/>
  <c r="P125" i="7"/>
  <c r="R125" i="7" s="1"/>
  <c r="AB25" i="7"/>
  <c r="AC25" i="7" s="1"/>
  <c r="S125" i="7" s="1"/>
  <c r="P97" i="7"/>
  <c r="R97" i="7" s="1"/>
  <c r="R27" i="7"/>
  <c r="S27" i="7" s="1"/>
  <c r="S97" i="7" s="1"/>
  <c r="P186" i="7"/>
  <c r="R186" i="7" s="1"/>
  <c r="AV26" i="7"/>
  <c r="AW26" i="7" s="1"/>
  <c r="S186" i="7" s="1"/>
  <c r="P148" i="7"/>
  <c r="R148" i="7" s="1"/>
  <c r="AL18" i="7"/>
  <c r="AM18" i="7" s="1"/>
  <c r="S148" i="7" s="1"/>
  <c r="P131" i="7"/>
  <c r="R131" i="7" s="1"/>
  <c r="AB31" i="7"/>
  <c r="AC31" i="7" s="1"/>
  <c r="S131" i="7" s="1"/>
  <c r="P130" i="7"/>
  <c r="R130" i="7" s="1"/>
  <c r="AB30" i="7"/>
  <c r="AC30" i="7" s="1"/>
  <c r="S130" i="7" s="1"/>
  <c r="P151" i="7"/>
  <c r="R151" i="7" s="1"/>
  <c r="AL21" i="7"/>
  <c r="AM21" i="7" s="1"/>
  <c r="S151" i="7" s="1"/>
  <c r="P156" i="7"/>
  <c r="R156" i="7" s="1"/>
  <c r="AL26" i="7"/>
  <c r="AM26" i="7" s="1"/>
  <c r="S156" i="7" s="1"/>
  <c r="P158" i="7"/>
  <c r="R158" i="7" s="1"/>
  <c r="AL28" i="7"/>
  <c r="AM28" i="7" s="1"/>
  <c r="S158" i="7" s="1"/>
  <c r="Q52" i="7"/>
  <c r="S52" i="7" s="1"/>
  <c r="H12" i="7"/>
  <c r="I12" i="7" s="1"/>
  <c r="T52" i="7" s="1"/>
  <c r="AA52" i="7" s="1"/>
  <c r="P150" i="7"/>
  <c r="R150" i="7" s="1"/>
  <c r="AL20" i="7"/>
  <c r="AM20" i="7" s="1"/>
  <c r="S150" i="7" s="1"/>
  <c r="R12" i="7"/>
  <c r="S12" i="7" s="1"/>
  <c r="S82" i="7" s="1"/>
  <c r="P82" i="7"/>
  <c r="R82" i="7" s="1"/>
  <c r="P153" i="7"/>
  <c r="R153" i="7" s="1"/>
  <c r="AL23" i="7"/>
  <c r="AM23" i="7" s="1"/>
  <c r="S153" i="7" s="1"/>
  <c r="R29" i="7"/>
  <c r="S29" i="7" s="1"/>
  <c r="S99" i="7" s="1"/>
  <c r="P99" i="7"/>
  <c r="R99" i="7" s="1"/>
  <c r="P120" i="7"/>
  <c r="R120" i="7" s="1"/>
  <c r="AB20" i="7"/>
  <c r="AC20" i="7" s="1"/>
  <c r="S120" i="7" s="1"/>
  <c r="P83" i="7"/>
  <c r="R83" i="7" s="1"/>
  <c r="R13" i="7"/>
  <c r="S13" i="7" s="1"/>
  <c r="S83" i="7" s="1"/>
  <c r="P251" i="7"/>
  <c r="R251" i="7" s="1"/>
  <c r="BP31" i="7"/>
  <c r="BQ31" i="7" s="1"/>
  <c r="S251" i="7" s="1"/>
  <c r="P98" i="7"/>
  <c r="R98" i="7" s="1"/>
  <c r="R28" i="7"/>
  <c r="S28" i="7" s="1"/>
  <c r="S98" i="7" s="1"/>
  <c r="P250" i="7"/>
  <c r="R250" i="7" s="1"/>
  <c r="BP30" i="7"/>
  <c r="BQ30" i="7" s="1"/>
  <c r="S250" i="7" s="1"/>
  <c r="P162" i="7"/>
  <c r="R162" i="7" s="1"/>
  <c r="AL32" i="7"/>
  <c r="AM32" i="7" s="1"/>
  <c r="S162" i="7" s="1"/>
  <c r="P102" i="7"/>
  <c r="R102" i="7" s="1"/>
  <c r="R32" i="7"/>
  <c r="S32" i="7" s="1"/>
  <c r="S102" i="7" s="1"/>
  <c r="P144" i="7"/>
  <c r="R144" i="7" s="1"/>
  <c r="AL14" i="7"/>
  <c r="AM14" i="7" s="1"/>
  <c r="S144" i="7" s="1"/>
  <c r="Q68" i="7"/>
  <c r="S68" i="7" s="1"/>
  <c r="H28" i="7"/>
  <c r="I28" i="7" s="1"/>
  <c r="T68" i="7" s="1"/>
  <c r="AA68" i="7" s="1"/>
  <c r="P249" i="7"/>
  <c r="R249" i="7" s="1"/>
  <c r="BP29" i="7"/>
  <c r="BQ29" i="7" s="1"/>
  <c r="S249" i="7" s="1"/>
  <c r="P187" i="7"/>
  <c r="R187" i="7" s="1"/>
  <c r="AV27" i="7"/>
  <c r="AW27" i="7" s="1"/>
  <c r="S187" i="7" s="1"/>
  <c r="P202" i="7"/>
  <c r="R202" i="7" s="1"/>
  <c r="BF12" i="7"/>
  <c r="BG12" i="7" s="1"/>
  <c r="S202" i="7" s="1"/>
  <c r="P185" i="7"/>
  <c r="R185" i="7" s="1"/>
  <c r="AV25" i="7"/>
  <c r="AW25" i="7" s="1"/>
  <c r="S185" i="7" s="1"/>
  <c r="P161" i="7"/>
  <c r="R161" i="7" s="1"/>
  <c r="AL31" i="7"/>
  <c r="AM31" i="7" s="1"/>
  <c r="S161" i="7" s="1"/>
  <c r="Q67" i="7"/>
  <c r="S67" i="7" s="1"/>
  <c r="H27" i="7"/>
  <c r="I27" i="7" s="1"/>
  <c r="T67" i="7" s="1"/>
  <c r="AA67" i="7" s="1"/>
  <c r="P252" i="7"/>
  <c r="R252" i="7" s="1"/>
  <c r="BP32" i="7"/>
  <c r="BQ32" i="7" s="1"/>
  <c r="S252" i="7" s="1"/>
  <c r="P85" i="7"/>
  <c r="R85" i="7" s="1"/>
  <c r="R15" i="7"/>
  <c r="S15" i="7" s="1"/>
  <c r="S85" i="7" s="1"/>
  <c r="Q69" i="7"/>
  <c r="S69" i="7" s="1"/>
  <c r="H29" i="7"/>
  <c r="I29" i="7" s="1"/>
  <c r="T69" i="7" s="1"/>
  <c r="AA69" i="7" s="1"/>
  <c r="P116" i="7"/>
  <c r="R116" i="7" s="1"/>
  <c r="AB16" i="7"/>
  <c r="AC16" i="7" s="1"/>
  <c r="S116" i="7" s="1"/>
  <c r="P87" i="7"/>
  <c r="R87" i="7" s="1"/>
  <c r="R17" i="7"/>
  <c r="S17" i="7" s="1"/>
  <c r="S87" i="7" s="1"/>
  <c r="P175" i="7"/>
  <c r="R175" i="7" s="1"/>
  <c r="AV15" i="7"/>
  <c r="AW15" i="7" s="1"/>
  <c r="S175" i="7" s="1"/>
  <c r="P242" i="7"/>
  <c r="R242" i="7" s="1"/>
  <c r="BP22" i="7"/>
  <c r="BQ22" i="7" s="1"/>
  <c r="S242" i="7" s="1"/>
  <c r="R31" i="7"/>
  <c r="S31" i="7" s="1"/>
  <c r="S101" i="7" s="1"/>
  <c r="P101" i="7"/>
  <c r="R101" i="7" s="1"/>
  <c r="Q57" i="7"/>
  <c r="S57" i="7" s="1"/>
  <c r="H17" i="7"/>
  <c r="I17" i="7" s="1"/>
  <c r="T57" i="7" s="1"/>
  <c r="AA57" i="7" s="1"/>
  <c r="P192" i="7"/>
  <c r="R192" i="7" s="1"/>
  <c r="AV32" i="7"/>
  <c r="AW32" i="7" s="1"/>
  <c r="S192" i="7" s="1"/>
  <c r="P239" i="7"/>
  <c r="R239" i="7" s="1"/>
  <c r="BP19" i="7"/>
  <c r="BQ19" i="7" s="1"/>
  <c r="S239" i="7" s="1"/>
  <c r="AL27" i="7"/>
  <c r="AM27" i="7" s="1"/>
  <c r="S157" i="7" s="1"/>
  <c r="P157" i="7"/>
  <c r="R157" i="7" s="1"/>
  <c r="V82" i="7"/>
  <c r="Y113" i="7" s="1"/>
  <c r="F94" i="7"/>
  <c r="F88" i="7"/>
  <c r="F70" i="7"/>
  <c r="G84" i="7"/>
  <c r="F84" i="7"/>
  <c r="G75" i="7"/>
  <c r="G73" i="7"/>
  <c r="G93" i="7"/>
  <c r="F75" i="7"/>
  <c r="F73" i="7"/>
  <c r="F93" i="7"/>
  <c r="G63" i="7"/>
  <c r="G58" i="7"/>
  <c r="G64" i="7"/>
  <c r="F58" i="7"/>
  <c r="F64" i="7"/>
  <c r="G66" i="7"/>
  <c r="F69" i="7"/>
  <c r="G53" i="7"/>
  <c r="F53" i="7"/>
  <c r="G94" i="7"/>
  <c r="G70" i="7"/>
  <c r="G69" i="7"/>
  <c r="F66" i="7"/>
  <c r="F63" i="7"/>
  <c r="G88" i="7"/>
  <c r="Q74" i="7"/>
  <c r="S74" i="7" s="1"/>
  <c r="H34" i="7"/>
  <c r="I34" i="7" s="1"/>
  <c r="T74" i="7" s="1"/>
  <c r="AA74" i="7" s="1"/>
  <c r="Q65" i="7"/>
  <c r="S65" i="7" s="1"/>
  <c r="H25" i="7"/>
  <c r="I25" i="7" s="1"/>
  <c r="T65" i="7" s="1"/>
  <c r="AA65" i="7" s="1"/>
  <c r="Q54" i="7"/>
  <c r="S54" i="7" s="1"/>
  <c r="H14" i="7"/>
  <c r="I14" i="7" s="1"/>
  <c r="T54" i="7" s="1"/>
  <c r="AA54" i="7" s="1"/>
  <c r="P237" i="7"/>
  <c r="R237" i="7" s="1"/>
  <c r="BP17" i="7"/>
  <c r="BQ17" i="7" s="1"/>
  <c r="S237" i="7" s="1"/>
  <c r="H20" i="7"/>
  <c r="I20" i="7" s="1"/>
  <c r="T60" i="7" s="1"/>
  <c r="AA60" i="7" s="1"/>
  <c r="Q60" i="7"/>
  <c r="S60" i="7" s="1"/>
  <c r="P119" i="7"/>
  <c r="R119" i="7" s="1"/>
  <c r="AB19" i="7"/>
  <c r="AC19" i="7" s="1"/>
  <c r="S119" i="7" s="1"/>
  <c r="H32" i="7"/>
  <c r="I32" i="7" s="1"/>
  <c r="T72" i="7" s="1"/>
  <c r="AA72" i="7" s="1"/>
  <c r="Q72" i="7"/>
  <c r="S72" i="7" s="1"/>
  <c r="P191" i="7"/>
  <c r="R191" i="7" s="1"/>
  <c r="AV31" i="7"/>
  <c r="AW31" i="7" s="1"/>
  <c r="S191" i="7" s="1"/>
  <c r="Q71" i="7"/>
  <c r="S71" i="7" s="1"/>
  <c r="H31" i="7"/>
  <c r="I31" i="7" s="1"/>
  <c r="T71" i="7" s="1"/>
  <c r="AA71" i="7" s="1"/>
  <c r="P128" i="7"/>
  <c r="R128" i="7" s="1"/>
  <c r="AB28" i="7"/>
  <c r="AC28" i="7" s="1"/>
  <c r="S128" i="7" s="1"/>
  <c r="P243" i="7"/>
  <c r="R243" i="7" s="1"/>
  <c r="BP23" i="7"/>
  <c r="BQ23" i="7" s="1"/>
  <c r="S243" i="7" s="1"/>
  <c r="P189" i="7"/>
  <c r="R189" i="7" s="1"/>
  <c r="AV29" i="7"/>
  <c r="AW29" i="7" s="1"/>
  <c r="S189" i="7" s="1"/>
  <c r="Y243" i="7"/>
  <c r="P155" i="7"/>
  <c r="R155" i="7" s="1"/>
  <c r="AL25" i="7"/>
  <c r="AM25" i="7" s="1"/>
  <c r="S155" i="7" s="1"/>
  <c r="P193" i="7"/>
  <c r="R193" i="7" s="1"/>
  <c r="AV33" i="7"/>
  <c r="AW33" i="7" s="1"/>
  <c r="S193" i="7" s="1"/>
  <c r="P247" i="7"/>
  <c r="R247" i="7" s="1"/>
  <c r="BP27" i="7"/>
  <c r="BQ27" i="7" s="1"/>
  <c r="S247" i="7" s="1"/>
  <c r="Q56" i="7"/>
  <c r="S56" i="7" s="1"/>
  <c r="H16" i="7"/>
  <c r="I16" i="7" s="1"/>
  <c r="T56" i="7" s="1"/>
  <c r="AA56" i="7" s="1"/>
  <c r="P174" i="7"/>
  <c r="R174" i="7" s="1"/>
  <c r="AV14" i="7"/>
  <c r="AW14" i="7" s="1"/>
  <c r="S174" i="7" s="1"/>
  <c r="P240" i="7"/>
  <c r="R240" i="7" s="1"/>
  <c r="BP20" i="7"/>
  <c r="BQ20" i="7" s="1"/>
  <c r="S240" i="7" s="1"/>
  <c r="Q73" i="7"/>
  <c r="S73" i="7" s="1"/>
  <c r="H33" i="7"/>
  <c r="I33" i="7" s="1"/>
  <c r="T73" i="7" s="1"/>
  <c r="AA73" i="7" s="1"/>
  <c r="Q58" i="7"/>
  <c r="S58" i="7" s="1"/>
  <c r="H18" i="7"/>
  <c r="I18" i="7" s="1"/>
  <c r="T58" i="7" s="1"/>
  <c r="AA58" i="7" s="1"/>
  <c r="P234" i="7"/>
  <c r="R234" i="7" s="1"/>
  <c r="BP14" i="7"/>
  <c r="BQ14" i="7" s="1"/>
  <c r="S234" i="7" s="1"/>
  <c r="P232" i="7"/>
  <c r="R232" i="7" s="1"/>
  <c r="BP12" i="7"/>
  <c r="BQ12" i="7" s="1"/>
  <c r="S232" i="7" s="1"/>
  <c r="P118" i="7"/>
  <c r="R118" i="7" s="1"/>
  <c r="AB18" i="7"/>
  <c r="AC18" i="7" s="1"/>
  <c r="S118" i="7" s="1"/>
  <c r="P238" i="7"/>
  <c r="R238" i="7" s="1"/>
  <c r="BP18" i="7"/>
  <c r="BQ18" i="7" s="1"/>
  <c r="S238" i="7" s="1"/>
  <c r="P129" i="7"/>
  <c r="R129" i="7" s="1"/>
  <c r="AB29" i="7"/>
  <c r="AC29" i="7" s="1"/>
  <c r="S129" i="7" s="1"/>
  <c r="P115" i="7"/>
  <c r="R115" i="7" s="1"/>
  <c r="AB15" i="7"/>
  <c r="AC15" i="7" s="1"/>
  <c r="S115" i="7" s="1"/>
  <c r="P142" i="7"/>
  <c r="R142" i="7" s="1"/>
  <c r="AL12" i="7"/>
  <c r="AM12" i="7" s="1"/>
  <c r="S142" i="7" s="1"/>
  <c r="P233" i="7"/>
  <c r="R233" i="7" s="1"/>
  <c r="BP13" i="7"/>
  <c r="BQ13" i="7" s="1"/>
  <c r="S233" i="7" s="1"/>
  <c r="P188" i="7"/>
  <c r="R188" i="7" s="1"/>
  <c r="AV28" i="7"/>
  <c r="AW28" i="7" s="1"/>
  <c r="S188" i="7" s="1"/>
  <c r="P113" i="7"/>
  <c r="R113" i="7" s="1"/>
  <c r="AB13" i="7"/>
  <c r="AC13" i="7" s="1"/>
  <c r="S113" i="7" s="1"/>
  <c r="H26" i="7"/>
  <c r="I26" i="7" s="1"/>
  <c r="T66" i="7" s="1"/>
  <c r="AA66" i="7" s="1"/>
  <c r="Q66" i="7"/>
  <c r="S66" i="7" s="1"/>
  <c r="P145" i="7"/>
  <c r="R145" i="7" s="1"/>
  <c r="AL15" i="7"/>
  <c r="AM15" i="7" s="1"/>
  <c r="S145" i="7" s="1"/>
  <c r="Q53" i="7"/>
  <c r="S53" i="7" s="1"/>
  <c r="H13" i="7"/>
  <c r="I13" i="7" s="1"/>
  <c r="T53" i="7" s="1"/>
  <c r="AA53" i="7" s="1"/>
  <c r="AB12" i="7"/>
  <c r="AC12" i="7" s="1"/>
  <c r="S112" i="7" s="1"/>
  <c r="P112" i="7"/>
  <c r="R112" i="7" s="1"/>
  <c r="Q63" i="7"/>
  <c r="S63" i="7" s="1"/>
  <c r="H23" i="7"/>
  <c r="I23" i="7" s="1"/>
  <c r="T63" i="7" s="1"/>
  <c r="AA63" i="7" s="1"/>
  <c r="P123" i="7"/>
  <c r="R123" i="7" s="1"/>
  <c r="AB23" i="7"/>
  <c r="AC23" i="7" s="1"/>
  <c r="S123" i="7" s="1"/>
  <c r="P90" i="7"/>
  <c r="R90" i="7" s="1"/>
  <c r="R20" i="7"/>
  <c r="S20" i="7" s="1"/>
  <c r="S90" i="7" s="1"/>
  <c r="P173" i="7"/>
  <c r="R173" i="7" s="1"/>
  <c r="AV13" i="7"/>
  <c r="AW13" i="7" s="1"/>
  <c r="S173" i="7" s="1"/>
  <c r="P236" i="7"/>
  <c r="R236" i="7" s="1"/>
  <c r="BP16" i="7"/>
  <c r="BQ16" i="7" s="1"/>
  <c r="S236" i="7" s="1"/>
  <c r="P152" i="7"/>
  <c r="R152" i="7" s="1"/>
  <c r="AL22" i="7"/>
  <c r="AM22" i="7" s="1"/>
  <c r="S152" i="7" s="1"/>
  <c r="R25" i="7"/>
  <c r="S25" i="7" s="1"/>
  <c r="S95" i="7" s="1"/>
  <c r="P95" i="7"/>
  <c r="R95" i="7" s="1"/>
  <c r="P127" i="7"/>
  <c r="R127" i="7" s="1"/>
  <c r="AB27" i="7"/>
  <c r="AC27" i="7" s="1"/>
  <c r="S127" i="7" s="1"/>
  <c r="P172" i="7"/>
  <c r="R172" i="7" s="1"/>
  <c r="AV12" i="7"/>
  <c r="AW12" i="7" s="1"/>
  <c r="S172" i="7" s="1"/>
  <c r="P248" i="7"/>
  <c r="R248" i="7" s="1"/>
  <c r="BP28" i="7"/>
  <c r="BQ28" i="7" s="1"/>
  <c r="S248" i="7" s="1"/>
  <c r="Q59" i="7"/>
  <c r="S59" i="7" s="1"/>
  <c r="H19" i="7"/>
  <c r="I19" i="7" s="1"/>
  <c r="T59" i="7" s="1"/>
  <c r="AA59" i="7" s="1"/>
  <c r="P143" i="7"/>
  <c r="R143" i="7" s="1"/>
  <c r="AL13" i="7"/>
  <c r="AM13" i="7" s="1"/>
  <c r="S143" i="7" s="1"/>
  <c r="P91" i="7"/>
  <c r="R91" i="7" s="1"/>
  <c r="R21" i="7"/>
  <c r="S21" i="7" s="1"/>
  <c r="S91" i="7" s="1"/>
  <c r="P132" i="7"/>
  <c r="R132" i="7" s="1"/>
  <c r="AB32" i="7"/>
  <c r="AC32" i="7" s="1"/>
  <c r="S132" i="7" s="1"/>
  <c r="P246" i="7"/>
  <c r="R246" i="7" s="1"/>
  <c r="BP26" i="7"/>
  <c r="BQ26" i="7" s="1"/>
  <c r="S246" i="7" s="1"/>
  <c r="P88" i="7"/>
  <c r="R88" i="7" s="1"/>
  <c r="R18" i="7"/>
  <c r="S18" i="7" s="1"/>
  <c r="S88" i="7" s="1"/>
  <c r="P180" i="7"/>
  <c r="R180" i="7" s="1"/>
  <c r="AV20" i="7"/>
  <c r="AW20" i="7" s="1"/>
  <c r="S180" i="7" s="1"/>
  <c r="P94" i="7"/>
  <c r="R94" i="7" s="1"/>
  <c r="R24" i="7"/>
  <c r="S24" i="7" s="1"/>
  <c r="S94" i="7" s="1"/>
  <c r="Q61" i="7"/>
  <c r="S61" i="7" s="1"/>
  <c r="H21" i="7"/>
  <c r="I21" i="7" s="1"/>
  <c r="T61" i="7" s="1"/>
  <c r="AA61" i="7" s="1"/>
  <c r="P121" i="7"/>
  <c r="R121" i="7" s="1"/>
  <c r="AB21" i="7"/>
  <c r="AC21" i="7" s="1"/>
  <c r="S121" i="7" s="1"/>
  <c r="P244" i="7"/>
  <c r="R244" i="7" s="1"/>
  <c r="BP24" i="7"/>
  <c r="BQ24" i="7" s="1"/>
  <c r="S244" i="7" s="1"/>
  <c r="P159" i="7"/>
  <c r="R159" i="7" s="1"/>
  <c r="AL29" i="7"/>
  <c r="AM29" i="7" s="1"/>
  <c r="S159" i="7" s="1"/>
  <c r="L93" i="7" l="1"/>
  <c r="Z243" i="7"/>
  <c r="L58" i="7"/>
  <c r="L84" i="7"/>
  <c r="Y112" i="7"/>
  <c r="Z112" i="7" s="1"/>
  <c r="L64" i="7"/>
  <c r="L63" i="7"/>
  <c r="L94" i="7"/>
  <c r="Y172" i="7"/>
  <c r="Z172" i="7" s="1"/>
  <c r="Z113" i="7"/>
  <c r="Y86" i="7"/>
  <c r="Z86" i="7" s="1"/>
  <c r="Y179" i="7"/>
  <c r="Z179" i="7" s="1"/>
  <c r="Y232" i="7"/>
  <c r="Z232" i="7" s="1"/>
  <c r="Y142" i="7"/>
  <c r="Z142" i="7" s="1"/>
  <c r="Y143" i="7"/>
  <c r="Z143" i="7" s="1"/>
  <c r="Y178" i="7"/>
  <c r="Z178" i="7" s="1"/>
  <c r="Y129" i="7"/>
  <c r="Z129" i="7" s="1"/>
  <c r="Y262" i="7"/>
  <c r="Z262" i="7" s="1"/>
  <c r="Y238" i="7"/>
  <c r="Z238" i="7" s="1"/>
  <c r="Y88" i="7"/>
  <c r="Z88" i="7" s="1"/>
  <c r="Y158" i="7"/>
  <c r="Z158" i="7" s="1"/>
  <c r="Y117" i="7"/>
  <c r="Z117" i="7" s="1"/>
  <c r="Y183" i="7"/>
  <c r="Z183" i="7" s="1"/>
  <c r="Y244" i="7"/>
  <c r="Z244" i="7" s="1"/>
  <c r="Y155" i="7"/>
  <c r="Z155" i="7" s="1"/>
  <c r="Y116" i="7"/>
  <c r="Z116" i="7" s="1"/>
  <c r="Y125" i="7"/>
  <c r="Z125" i="7" s="1"/>
  <c r="Y85" i="7"/>
  <c r="Z85" i="7" s="1"/>
  <c r="Y159" i="7"/>
  <c r="Z159" i="7" s="1"/>
  <c r="Y182" i="7"/>
  <c r="Z182" i="7" s="1"/>
  <c r="Y193" i="7"/>
  <c r="Z193" i="7" s="1"/>
  <c r="Y115" i="7"/>
  <c r="Z115" i="7" s="1"/>
  <c r="Y251" i="7"/>
  <c r="Z251" i="7" s="1"/>
  <c r="Y128" i="7"/>
  <c r="Z128" i="7" s="1"/>
  <c r="Y91" i="7"/>
  <c r="Z91" i="7" s="1"/>
  <c r="Y101" i="7"/>
  <c r="Z101" i="7" s="1"/>
  <c r="Y94" i="7"/>
  <c r="Z94" i="7" s="1"/>
  <c r="Y177" i="7"/>
  <c r="Z177" i="7" s="1"/>
  <c r="Y120" i="7"/>
  <c r="Z120" i="7" s="1"/>
  <c r="Y157" i="7"/>
  <c r="Z157" i="7" s="1"/>
  <c r="Y233" i="7"/>
  <c r="Z233" i="7" s="1"/>
  <c r="Y234" i="7"/>
  <c r="Z234" i="7" s="1"/>
  <c r="Y114" i="7"/>
  <c r="Z114" i="7" s="1"/>
  <c r="Y189" i="7"/>
  <c r="Z189" i="7" s="1"/>
  <c r="Y161" i="7"/>
  <c r="Z161" i="7" s="1"/>
  <c r="Y242" i="7"/>
  <c r="Z242" i="7" s="1"/>
  <c r="Y144" i="7"/>
  <c r="Z144" i="7" s="1"/>
  <c r="F54" i="7" s="1"/>
  <c r="L88" i="7"/>
  <c r="Y250" i="7"/>
  <c r="Z250" i="7" s="1"/>
  <c r="Y252" i="7"/>
  <c r="Z252" i="7" s="1"/>
  <c r="Y100" i="7"/>
  <c r="Z100" i="7" s="1"/>
  <c r="Y245" i="7"/>
  <c r="Z245" i="7" s="1"/>
  <c r="Y122" i="7"/>
  <c r="Z122" i="7" s="1"/>
  <c r="Y246" i="7"/>
  <c r="Z246" i="7" s="1"/>
  <c r="Y239" i="7"/>
  <c r="Z239" i="7" s="1"/>
  <c r="Y180" i="7"/>
  <c r="Z180" i="7" s="1"/>
  <c r="L73" i="7"/>
  <c r="Y92" i="7"/>
  <c r="Z92" i="7" s="1"/>
  <c r="Y152" i="7"/>
  <c r="Z152" i="7" s="1"/>
  <c r="Y124" i="7"/>
  <c r="Z124" i="7" s="1"/>
  <c r="Y90" i="7"/>
  <c r="Z90" i="7" s="1"/>
  <c r="Y304" i="7"/>
  <c r="Z304" i="7" s="1"/>
  <c r="Y312" i="7"/>
  <c r="Z312" i="7" s="1"/>
  <c r="Y311" i="7"/>
  <c r="Z311" i="7" s="1"/>
  <c r="Y82" i="7"/>
  <c r="Z82" i="7" s="1"/>
  <c r="Y296" i="7"/>
  <c r="Z296" i="7" s="1"/>
  <c r="Y140" i="7"/>
  <c r="Z140" i="7" s="1"/>
  <c r="Y230" i="7"/>
  <c r="Z230" i="7" s="1"/>
  <c r="Y319" i="7"/>
  <c r="Z319" i="7" s="1"/>
  <c r="Y136" i="7"/>
  <c r="Z136" i="7" s="1"/>
  <c r="Y138" i="7"/>
  <c r="Z138" i="7" s="1"/>
  <c r="Y134" i="7"/>
  <c r="Z134" i="7" s="1"/>
  <c r="Y137" i="7"/>
  <c r="Z137" i="7" s="1"/>
  <c r="Y321" i="7"/>
  <c r="Z321" i="7" s="1"/>
  <c r="Y194" i="7"/>
  <c r="Z194" i="7" s="1"/>
  <c r="Y291" i="7"/>
  <c r="Z291" i="7" s="1"/>
  <c r="Y301" i="7"/>
  <c r="Z301" i="7" s="1"/>
  <c r="Y261" i="7"/>
  <c r="Z261" i="7" s="1"/>
  <c r="Y294" i="7"/>
  <c r="Z294" i="7" s="1"/>
  <c r="Y306" i="7"/>
  <c r="Z306" i="7" s="1"/>
  <c r="Y300" i="7"/>
  <c r="Z300" i="7" s="1"/>
  <c r="Y289" i="7"/>
  <c r="Z289" i="7" s="1"/>
  <c r="Y317" i="7"/>
  <c r="Z317" i="7" s="1"/>
  <c r="Y322" i="7"/>
  <c r="Z322" i="7" s="1"/>
  <c r="Y141" i="7"/>
  <c r="Z141" i="7" s="1"/>
  <c r="Y303" i="7"/>
  <c r="Z303" i="7" s="1"/>
  <c r="Y199" i="7"/>
  <c r="Z199" i="7" s="1"/>
  <c r="Y198" i="7"/>
  <c r="Z198" i="7" s="1"/>
  <c r="Y260" i="7"/>
  <c r="Z260" i="7" s="1"/>
  <c r="Y171" i="7"/>
  <c r="Z171" i="7" s="1"/>
  <c r="Y299" i="7"/>
  <c r="Z299" i="7" s="1"/>
  <c r="Y305" i="7"/>
  <c r="Z305" i="7" s="1"/>
  <c r="Y288" i="7"/>
  <c r="Z288" i="7" s="1"/>
  <c r="Y259" i="7"/>
  <c r="Z259" i="7" s="1"/>
  <c r="Y315" i="7"/>
  <c r="Z315" i="7" s="1"/>
  <c r="Y320" i="7"/>
  <c r="Z320" i="7" s="1"/>
  <c r="Y293" i="7"/>
  <c r="Z293" i="7" s="1"/>
  <c r="Y111" i="7"/>
  <c r="Z111" i="7" s="1"/>
  <c r="Y170" i="7"/>
  <c r="Z170" i="7" s="1"/>
  <c r="Y308" i="7"/>
  <c r="Z308" i="7" s="1"/>
  <c r="Y314" i="7"/>
  <c r="Z314" i="7" s="1"/>
  <c r="Y167" i="7"/>
  <c r="Z167" i="7" s="1"/>
  <c r="Y309" i="7"/>
  <c r="Z309" i="7" s="1"/>
  <c r="Y302" i="7"/>
  <c r="Z302" i="7" s="1"/>
  <c r="Y295" i="7"/>
  <c r="Z295" i="7" s="1"/>
  <c r="Y290" i="7"/>
  <c r="Z290" i="7" s="1"/>
  <c r="Y195" i="7"/>
  <c r="Z195" i="7" s="1"/>
  <c r="Y298" i="7"/>
  <c r="Z298" i="7" s="1"/>
  <c r="Y316" i="7"/>
  <c r="Z316" i="7" s="1"/>
  <c r="Y231" i="7"/>
  <c r="Z231" i="7" s="1"/>
  <c r="Y196" i="7"/>
  <c r="Z196" i="7" s="1"/>
  <c r="Y166" i="7"/>
  <c r="Z166" i="7" s="1"/>
  <c r="Y287" i="7"/>
  <c r="Z287" i="7" s="1"/>
  <c r="Y318" i="7"/>
  <c r="Z318" i="7" s="1"/>
  <c r="Y165" i="7"/>
  <c r="Z165" i="7" s="1"/>
  <c r="Y201" i="7"/>
  <c r="Z201" i="7" s="1"/>
  <c r="Y229" i="7"/>
  <c r="Z229" i="7" s="1"/>
  <c r="Y197" i="7"/>
  <c r="Z197" i="7" s="1"/>
  <c r="Y200" i="7"/>
  <c r="Z200" i="7" s="1"/>
  <c r="Y258" i="7"/>
  <c r="Z258" i="7" s="1"/>
  <c r="Y313" i="7"/>
  <c r="Z313" i="7" s="1"/>
  <c r="Y139" i="7"/>
  <c r="Z139" i="7" s="1"/>
  <c r="Y310" i="7"/>
  <c r="Z310" i="7" s="1"/>
  <c r="Y307" i="7"/>
  <c r="Z307" i="7" s="1"/>
  <c r="Y109" i="7"/>
  <c r="Z109" i="7" s="1"/>
  <c r="Y108" i="7"/>
  <c r="Z108" i="7" s="1"/>
  <c r="Y110" i="7"/>
  <c r="Z110" i="7" s="1"/>
  <c r="Y169" i="7"/>
  <c r="Z169" i="7" s="1"/>
  <c r="Y107" i="7"/>
  <c r="Z107" i="7" s="1"/>
  <c r="Y168" i="7"/>
  <c r="Z168" i="7" s="1"/>
  <c r="Y297" i="7"/>
  <c r="Z297" i="7" s="1"/>
  <c r="Y135" i="7"/>
  <c r="Z135" i="7" s="1"/>
  <c r="Y89" i="7"/>
  <c r="Z89" i="7" s="1"/>
  <c r="Y96" i="7"/>
  <c r="Z96" i="7" s="1"/>
  <c r="Y160" i="7"/>
  <c r="Z160" i="7" s="1"/>
  <c r="Y99" i="7"/>
  <c r="Z99" i="7" s="1"/>
  <c r="Y156" i="7"/>
  <c r="Z156" i="7" s="1"/>
  <c r="Y102" i="7"/>
  <c r="Z102" i="7" s="1"/>
  <c r="Y148" i="7"/>
  <c r="Z148" i="7" s="1"/>
  <c r="Y173" i="7"/>
  <c r="Z173" i="7" s="1"/>
  <c r="Y240" i="7"/>
  <c r="Z240" i="7" s="1"/>
  <c r="Y119" i="7"/>
  <c r="Z119" i="7" s="1"/>
  <c r="Y192" i="7"/>
  <c r="Z192" i="7" s="1"/>
  <c r="Y87" i="7"/>
  <c r="Z87" i="7" s="1"/>
  <c r="Y249" i="7"/>
  <c r="Z249" i="7" s="1"/>
  <c r="Y236" i="7"/>
  <c r="Z236" i="7" s="1"/>
  <c r="Y153" i="7"/>
  <c r="Z153" i="7" s="1"/>
  <c r="L66" i="7"/>
  <c r="Y150" i="7"/>
  <c r="Z150" i="7" s="1"/>
  <c r="Y151" i="7"/>
  <c r="Z151" i="7" s="1"/>
  <c r="Y186" i="7"/>
  <c r="Z186" i="7" s="1"/>
  <c r="Y181" i="7"/>
  <c r="Z181" i="7" s="1"/>
  <c r="Y241" i="7"/>
  <c r="Z241" i="7" s="1"/>
  <c r="Y176" i="7"/>
  <c r="Z176" i="7" s="1"/>
  <c r="Y84" i="7"/>
  <c r="Z84" i="7" s="1"/>
  <c r="Y187" i="7"/>
  <c r="Z187" i="7" s="1"/>
  <c r="Y237" i="7"/>
  <c r="Z237" i="7" s="1"/>
  <c r="L75" i="7"/>
  <c r="Y146" i="7"/>
  <c r="Z146" i="7" s="1"/>
  <c r="Y175" i="7"/>
  <c r="Z175" i="7" s="1"/>
  <c r="Y174" i="7"/>
  <c r="Z174" i="7" s="1"/>
  <c r="Y185" i="7"/>
  <c r="Z185" i="7" s="1"/>
  <c r="Y93" i="7"/>
  <c r="Z93" i="7" s="1"/>
  <c r="Y83" i="7"/>
  <c r="Z83" i="7" s="1"/>
  <c r="Y147" i="7"/>
  <c r="Z147" i="7" s="1"/>
  <c r="Y235" i="7"/>
  <c r="Z235" i="7" s="1"/>
  <c r="Y132" i="7"/>
  <c r="Z132" i="7" s="1"/>
  <c r="Y191" i="7"/>
  <c r="Z191" i="7" s="1"/>
  <c r="Y118" i="7"/>
  <c r="Z118" i="7" s="1"/>
  <c r="Y248" i="7"/>
  <c r="Z248" i="7" s="1"/>
  <c r="Y188" i="7"/>
  <c r="Z188" i="7" s="1"/>
  <c r="L70" i="7"/>
  <c r="Y202" i="7"/>
  <c r="Z202" i="7" s="1"/>
  <c r="Y123" i="7"/>
  <c r="Z123" i="7" s="1"/>
  <c r="Y126" i="7"/>
  <c r="Z126" i="7" s="1"/>
  <c r="Y184" i="7"/>
  <c r="Z184" i="7" s="1"/>
  <c r="L69" i="7"/>
  <c r="Y95" i="7"/>
  <c r="Z95" i="7" s="1"/>
  <c r="Y121" i="7"/>
  <c r="Z121" i="7" s="1"/>
  <c r="Y162" i="7"/>
  <c r="Z162" i="7" s="1"/>
  <c r="Y130" i="7"/>
  <c r="Z130" i="7" s="1"/>
  <c r="Y97" i="7"/>
  <c r="Z97" i="7" s="1"/>
  <c r="Y154" i="7"/>
  <c r="Z154" i="7" s="1"/>
  <c r="Y190" i="7"/>
  <c r="Z190" i="7" s="1"/>
  <c r="Y149" i="7"/>
  <c r="Z149" i="7" s="1"/>
  <c r="L53" i="7"/>
  <c r="Y131" i="7"/>
  <c r="Z131" i="7" s="1"/>
  <c r="Y247" i="7"/>
  <c r="Z247" i="7" s="1"/>
  <c r="Y127" i="7"/>
  <c r="Z127" i="7" s="1"/>
  <c r="Y145" i="7"/>
  <c r="Z145" i="7" s="1"/>
  <c r="Y98" i="7"/>
  <c r="Z98" i="7" s="1"/>
  <c r="F67" i="7" l="1"/>
  <c r="G85" i="7"/>
  <c r="F62" i="7"/>
  <c r="G59" i="7"/>
  <c r="AA112" i="7"/>
  <c r="G77" i="7"/>
  <c r="G76" i="7"/>
  <c r="F85" i="7"/>
  <c r="F77" i="7"/>
  <c r="L77" i="7" s="1"/>
  <c r="F55" i="7"/>
  <c r="G52" i="7"/>
  <c r="G54" i="7"/>
  <c r="L54" i="7" s="1"/>
  <c r="G62" i="7"/>
  <c r="F76" i="7"/>
  <c r="F78" i="7"/>
  <c r="F82" i="7"/>
  <c r="G82" i="7"/>
  <c r="G67" i="7"/>
  <c r="L67" i="7" s="1"/>
  <c r="G78" i="7"/>
  <c r="G112" i="7"/>
  <c r="F114" i="7"/>
  <c r="G100" i="7"/>
  <c r="F107" i="7"/>
  <c r="G110" i="7"/>
  <c r="F103" i="7"/>
  <c r="G109" i="7"/>
  <c r="G103" i="7"/>
  <c r="G104" i="7"/>
  <c r="F116" i="7"/>
  <c r="F101" i="7"/>
  <c r="G116" i="7"/>
  <c r="F105" i="7"/>
  <c r="F104" i="7"/>
  <c r="F100" i="7"/>
  <c r="G102" i="7"/>
  <c r="G115" i="7"/>
  <c r="G114" i="7"/>
  <c r="F98" i="7"/>
  <c r="F108" i="7"/>
  <c r="F99" i="7"/>
  <c r="G111" i="7"/>
  <c r="G101" i="7"/>
  <c r="G105" i="7"/>
  <c r="G98" i="7"/>
  <c r="G107" i="7"/>
  <c r="F109" i="7"/>
  <c r="F102" i="7"/>
  <c r="G106" i="7"/>
  <c r="G108" i="7"/>
  <c r="G99" i="7"/>
  <c r="F115" i="7"/>
  <c r="F111" i="7"/>
  <c r="G113" i="7"/>
  <c r="F106" i="7"/>
  <c r="F112" i="7"/>
  <c r="F110" i="7"/>
  <c r="F113" i="7"/>
  <c r="G72" i="7"/>
  <c r="F72" i="7"/>
  <c r="L72" i="7" s="1"/>
  <c r="G57" i="7"/>
  <c r="F57" i="7"/>
  <c r="F52" i="7"/>
  <c r="G81" i="7"/>
  <c r="F81" i="7"/>
  <c r="F96" i="7"/>
  <c r="G96" i="7"/>
  <c r="G55" i="7"/>
  <c r="G97" i="7"/>
  <c r="F97" i="7"/>
  <c r="L97" i="7" s="1"/>
  <c r="G80" i="7"/>
  <c r="F80" i="7"/>
  <c r="F68" i="7"/>
  <c r="G68" i="7"/>
  <c r="G60" i="7"/>
  <c r="F60" i="7"/>
  <c r="G61" i="7"/>
  <c r="F61" i="7"/>
  <c r="G65" i="7"/>
  <c r="F65" i="7"/>
  <c r="G71" i="7"/>
  <c r="F71" i="7"/>
  <c r="L71" i="7" s="1"/>
  <c r="G86" i="7"/>
  <c r="F86" i="7"/>
  <c r="L86" i="7" s="1"/>
  <c r="F83" i="7"/>
  <c r="G83" i="7"/>
  <c r="F56" i="7"/>
  <c r="G56" i="7"/>
  <c r="G91" i="7"/>
  <c r="F91" i="7"/>
  <c r="F92" i="7"/>
  <c r="G92" i="7"/>
  <c r="G95" i="7"/>
  <c r="F95" i="7"/>
  <c r="F89" i="7"/>
  <c r="G89" i="7"/>
  <c r="G74" i="7"/>
  <c r="F74" i="7"/>
  <c r="G90" i="7"/>
  <c r="F90" i="7"/>
  <c r="G87" i="7"/>
  <c r="F87" i="7"/>
  <c r="F79" i="7"/>
  <c r="G79" i="7"/>
  <c r="F59" i="7"/>
  <c r="L59" i="7" s="1"/>
  <c r="L80" i="7" l="1"/>
  <c r="L107" i="7"/>
  <c r="L95" i="7"/>
  <c r="L85" i="7"/>
  <c r="L62" i="7"/>
  <c r="L105" i="7"/>
  <c r="L82" i="7"/>
  <c r="L111" i="7"/>
  <c r="L90" i="7"/>
  <c r="L60" i="7"/>
  <c r="L115" i="7"/>
  <c r="L108" i="7"/>
  <c r="L78" i="7"/>
  <c r="L52" i="7"/>
  <c r="L98" i="7"/>
  <c r="L76" i="7"/>
  <c r="L100" i="7"/>
  <c r="L83" i="7"/>
  <c r="L68" i="7"/>
  <c r="L112" i="7"/>
  <c r="L92" i="7"/>
  <c r="L55" i="7"/>
  <c r="L79" i="7"/>
  <c r="L87" i="7"/>
  <c r="L91" i="7"/>
  <c r="L61" i="7"/>
  <c r="L96" i="7"/>
  <c r="L116" i="7"/>
  <c r="L81" i="7"/>
  <c r="L99" i="7"/>
  <c r="L74" i="7"/>
  <c r="L57" i="7"/>
  <c r="L103" i="7"/>
  <c r="L109" i="7"/>
  <c r="L56" i="7"/>
  <c r="L113" i="7"/>
  <c r="L104" i="7"/>
  <c r="L114" i="7"/>
  <c r="L89" i="7"/>
  <c r="L110" i="7"/>
  <c r="L102" i="7"/>
  <c r="L65" i="7"/>
  <c r="L106" i="7"/>
  <c r="L101" i="7"/>
  <c r="L118" i="7" l="1"/>
  <c r="G129" i="7" s="1"/>
  <c r="H129" i="7" s="1"/>
  <c r="H135" i="7" s="1"/>
  <c r="L120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" authorId="0" shapeId="0" xr:uid="{00000000-0006-0000-0000-000039000000}">
      <text>
        <r>
          <rPr>
            <sz val="10"/>
            <color rgb="FF000000"/>
            <rFont val="Arial"/>
          </rPr>
          <t>======
ID#AAAAMsdTHCU
    (2020-01-03 11:15:41)
ferraioli 4aee
	-luca bortoletto</t>
        </r>
      </text>
    </comment>
    <comment ref="K11" authorId="0" shapeId="0" xr:uid="{00000000-0006-0000-0000-00003A000000}">
      <text>
        <r>
          <rPr>
            <sz val="10"/>
            <color rgb="FF000000"/>
            <rFont val="Arial"/>
          </rPr>
          <t>======
ID#AAAAMsdTHCg
Sergio    (2020-01-03 11:15:41)
Docente a cui è stata assegnata l'azienda per contatto disponibilità</t>
        </r>
      </text>
    </comment>
    <comment ref="H13" authorId="0" shapeId="0" xr:uid="{B9513773-9A48-4A1D-B7EE-F1668896C0F8}">
      <text>
        <r>
          <rPr>
            <sz val="10"/>
            <color rgb="FF000000"/>
            <rFont val="Arial"/>
          </rPr>
          <t>======
ID#AAAAMsdTG_M
Cesare Di maria    (2021-05-05 23:05:15)
4DII - Bortoletto, Marsura</t>
        </r>
      </text>
    </comment>
    <comment ref="H27" authorId="0" shapeId="0" xr:uid="{86296CE7-2F65-4CBA-A1A4-867E63C4A096}">
      <text>
        <r>
          <rPr>
            <sz val="10"/>
            <color rgb="FF000000"/>
            <rFont val="Arial"/>
          </rPr>
          <t>======
ID#AAAAQnDbdLg
Fabio Biscaro    (2021-10-06 06:29:14)
Dal 2022</t>
        </r>
      </text>
    </comment>
    <comment ref="M37" authorId="0" shapeId="0" xr:uid="{00000000-0006-0000-0000-000034000000}">
      <text>
        <r>
          <rPr>
            <sz val="10"/>
            <color rgb="FF000000"/>
            <rFont val="Arial"/>
          </rPr>
          <t>======
ID#AAAAMsdTHB8
Sergio Di Virgilio    (2021-04-16 17:06:23)
IN.PRINCIPIO sempre Cisl- civico 22</t>
        </r>
      </text>
    </comment>
    <comment ref="H57" authorId="0" shapeId="0" xr:uid="{D1228359-9F6C-4CEC-A10B-510806F88CE2}">
      <text>
        <r>
          <rPr>
            <sz val="10"/>
            <color rgb="FF000000"/>
            <rFont val="Arial"/>
          </rPr>
          <t>======
ID#AAAAMsdTG-4
Fabio Rizzo    (2021-04-09 10:51:25)
1 posto tra informatica o automazione
------
ID#AAAAMsdTG-8
LUCA BELLOTTO    (2021-05-06 12:48:37)
4cii DAL COL ALAN
------
ID#AAAAMsdTG_A
FABIO RIZZO    (2021-05-12 16:37:01)
4BII</t>
        </r>
      </text>
    </comment>
    <comment ref="H70" authorId="0" shapeId="0" xr:uid="{8076A9E4-32A4-4FD9-880D-FA67CFE87550}">
      <text>
        <r>
          <rPr>
            <sz val="10"/>
            <color rgb="FF000000"/>
            <rFont val="Arial"/>
          </rPr>
          <t>======
ID#AAAAMsdTHDQ
FABIO RIZZO    (2021-05-12 16:37:13)
4BII</t>
        </r>
      </text>
    </comment>
    <comment ref="H71" authorId="0" shapeId="0" xr:uid="{DA5022AE-9DB4-4258-9834-79F25E57445F}">
      <text>
        <r>
          <rPr>
            <sz val="10"/>
            <color rgb="FF000000"/>
            <rFont val="Arial"/>
          </rPr>
          <t>======
ID#AAAAQnDbdL4
Fabio Biscaro    (2021-10-06 07:28:25)
Forse a maggio 2022</t>
        </r>
      </text>
    </comment>
    <comment ref="H74" authorId="0" shapeId="0" xr:uid="{D67CEF85-7C17-44CD-B1F8-AB9DA3DC16D2}">
      <text>
        <r>
          <rPr>
            <sz val="10"/>
            <color rgb="FF000000"/>
            <rFont val="Arial"/>
          </rPr>
          <t>======
ID#AAAAMsdTG_Q
FABIO RIZZO    (2021-05-14 10:18:38)
CESTARO 4DII
ALBERTI 4BII</t>
        </r>
      </text>
    </comment>
    <comment ref="H77" authorId="0" shapeId="0" xr:uid="{DBF0C9D7-6C22-4061-9A5E-8D45BD8F8D52}">
      <text>
        <r>
          <rPr>
            <sz val="10"/>
            <color rgb="FF000000"/>
            <rFont val="Arial"/>
          </rPr>
          <t>======
ID#AAAAMsdTG-0
Cesare Di maria    (2021-05-05 23:31:01)
4DII - Sartoretto</t>
        </r>
      </text>
    </comment>
    <comment ref="H82" authorId="0" shapeId="0" xr:uid="{57D8633E-F2B4-40BE-8618-1D71C62732C1}">
      <text>
        <r>
          <rPr>
            <sz val="10"/>
            <color rgb="FF000000"/>
            <rFont val="Arial"/>
          </rPr>
          <t>======
ID#AAAAMsdTHCA
FABIO RIZZO    (2021-05-07 17:14:51)
4BII Parato Giuseppe</t>
        </r>
      </text>
    </comment>
    <comment ref="H93" authorId="0" shapeId="0" xr:uid="{FF77832F-D176-47F9-9491-5F6F95486B27}">
      <text>
        <r>
          <rPr>
            <sz val="10"/>
            <color rgb="FF000000"/>
            <rFont val="Arial"/>
          </rPr>
          <t>======
ID#AAAAMsdTHAk
FABIO RIZZO    (2021-05-12 16:37:24)
4BII</t>
        </r>
      </text>
    </comment>
    <comment ref="H94" authorId="0" shapeId="0" xr:uid="{5385F054-320E-45CB-B3D6-728192D06CA4}">
      <text>
        <r>
          <rPr>
            <sz val="10"/>
            <color rgb="FF000000"/>
            <rFont val="Arial"/>
          </rPr>
          <t>======
ID#AAAAQnDbdLo
Fabio Biscaro    (2021-10-06 06:33:54)
5CII</t>
        </r>
      </text>
    </comment>
    <comment ref="G99" authorId="0" shapeId="0" xr:uid="{8C46F3A4-010C-4FB3-A00A-DC0097A9CC0A}">
      <text>
        <r>
          <rPr>
            <sz val="10"/>
            <color rgb="FF000000"/>
            <rFont val="Arial"/>
          </rPr>
          <t>Barbon Marco 4DEA
======</t>
        </r>
      </text>
    </comment>
    <comment ref="G100" authorId="0" shapeId="0" xr:uid="{4FDAF0A2-CA5D-47D0-AD8B-E57030AEDF20}">
      <text>
        <r>
          <rPr>
            <sz val="10"/>
            <color rgb="FF000000"/>
            <rFont val="Arial"/>
          </rPr>
          <t>======
ID#AAAAMsdTHAY
sergi    (2021-04-06 13:38:41)
Abile con AUTOCAD</t>
        </r>
      </text>
    </comment>
    <comment ref="H111" authorId="0" shapeId="0" xr:uid="{A72A07DD-5136-4963-A8DD-EC3D340892B5}">
      <text>
        <r>
          <rPr>
            <sz val="10"/>
            <color rgb="FF000000"/>
            <rFont val="Arial"/>
          </rPr>
          <t>======
ID#AAAAMsdTHAM
FABIO RIZZO    (2021-05-11 08:58:28)
4BII Zamengo Riccardo</t>
        </r>
      </text>
    </comment>
    <comment ref="H119" authorId="0" shapeId="0" xr:uid="{40C814FA-D367-4618-A480-76522817084B}">
      <text>
        <r>
          <rPr>
            <sz val="10"/>
            <color rgb="FF000000"/>
            <rFont val="Arial"/>
          </rPr>
          <t>======
ID#AAAAMsdTHDY
FABIO RIZZO    (2021-05-12 16:37:49)
4BII</t>
        </r>
      </text>
    </comment>
    <comment ref="I119" authorId="0" shapeId="0" xr:uid="{6C9283BE-5227-4465-84D8-860D129F1ACF}">
      <text>
        <r>
          <rPr>
            <sz val="10"/>
            <color rgb="FF000000"/>
            <rFont val="Arial"/>
          </rPr>
          <t>======
ID#AAAAMsdTHAc
FABIO RIZZO    (2021-05-15 06:31:20)
4BII</t>
        </r>
      </text>
    </comment>
    <comment ref="H141" authorId="0" shapeId="0" xr:uid="{55AC11D6-7344-4A69-91EF-15BFD0621F6B}">
      <text>
        <r>
          <rPr>
            <sz val="10"/>
            <color rgb="FF000000"/>
            <rFont val="Arial"/>
          </rPr>
          <t>======
ID#AAAAPJAmSJw
Fabio Biscaro    (2021-09-16 09:01:53)
Non prima di maggio 2022</t>
        </r>
      </text>
    </comment>
    <comment ref="H143" authorId="0" shapeId="0" xr:uid="{C75D075C-C771-4F23-91FE-EE2BE898CA8F}">
      <text>
        <r>
          <rPr>
            <sz val="10"/>
            <color rgb="FF000000"/>
            <rFont val="Arial"/>
          </rPr>
          <t>======
ID#AAAAMsdTHCk
FABIO RIZZO    (2021-05-12 16:38:35)
4BII</t>
        </r>
      </text>
    </comment>
    <comment ref="H161" authorId="0" shapeId="0" xr:uid="{EA531CEA-DD5D-4787-B72C-944744CF7533}">
      <text>
        <r>
          <rPr>
            <sz val="10"/>
            <color rgb="FF000000"/>
            <rFont val="Arial"/>
          </rPr>
          <t>======
ID#AAAAMsdTHAA
FABIO RIZZO    (2021-05-12 16:38:52)
4BII</t>
        </r>
      </text>
    </comment>
    <comment ref="H162" authorId="0" shapeId="0" xr:uid="{15B8EEAB-FCBF-4621-8043-CB63F9B8BE07}">
      <text>
        <r>
          <rPr>
            <sz val="10"/>
            <color rgb="FF000000"/>
            <rFont val="Arial"/>
          </rPr>
          <t>======
ID#AAAAMsdTHDE
FABIO RIZZO    (2021-05-12 16:38:58)
4BII</t>
        </r>
      </text>
    </comment>
    <comment ref="G169" authorId="0" shapeId="0" xr:uid="{64865863-53E6-477E-A9E7-740F68F7E415}">
      <text>
        <r>
          <rPr>
            <sz val="10"/>
            <color rgb="FF000000"/>
            <rFont val="Arial"/>
          </rPr>
          <t>======
ID#AAAAMsdTHDc
Emanuele Brunetta    (2021-05-12 11:21:26)
Romano 4BEA</t>
        </r>
      </text>
    </comment>
    <comment ref="G180" authorId="0" shapeId="0" xr:uid="{41CBC9F6-AB12-47E5-A748-6D0C2446A925}">
      <text>
        <r>
          <rPr>
            <sz val="10"/>
            <color rgb="FF000000"/>
            <rFont val="Arial"/>
          </rPr>
          <t>======
ID#AAAAMsdTHAE
Emanuele Brunetta    (2021-04-29 14:55:53)
Baggio Federico 4BEA</t>
        </r>
      </text>
    </comment>
    <comment ref="G181" authorId="0" shapeId="0" xr:uid="{2CAA5882-43CE-4BE6-9A92-6225F66AA1D0}">
      <text>
        <r>
          <rPr>
            <sz val="10"/>
            <color rgb="FF000000"/>
            <rFont val="Arial"/>
          </rPr>
          <t>======
ID#AAAAMsdTHDU
Domenico Lucchesi    (2021-05-17 13:44:41)
Volpato Tiziano 4DEA</t>
        </r>
      </text>
    </comment>
    <comment ref="M197" authorId="0" shapeId="0" xr:uid="{00000000-0006-0000-0000-000037000000}">
      <text>
        <r>
          <rPr>
            <sz val="10"/>
            <color rgb="FF000000"/>
            <rFont val="Arial"/>
          </rPr>
          <t>======
ID#AAAAMsdTHBA
Sergio    (2020-01-03 11:15:41)
aienda sotto il controllo di FORMULA E - attività svolta non idonea. Altro discorso per FORMULA E</t>
        </r>
      </text>
    </comment>
    <comment ref="M198" authorId="0" shapeId="0" xr:uid="{00000000-0006-0000-0000-000038000000}">
      <text>
        <r>
          <rPr>
            <sz val="10"/>
            <color rgb="FF000000"/>
            <rFont val="Arial"/>
          </rPr>
          <t>======
ID#AAAAMsdTHDg
Sergio    (2020-01-03 11:15:41)
Controllare attività che svolgeranno in azineda - anno 2018/19 fatto tracce sul moro, e non fornito DPI in quanto lavoravano in cantiere</t>
        </r>
      </text>
    </comment>
    <comment ref="M200" authorId="0" shapeId="0" xr:uid="{00000000-0006-0000-0000-000007000000}">
      <text>
        <r>
          <rPr>
            <sz val="10"/>
            <color rgb="FF000000"/>
            <rFont val="Arial"/>
          </rPr>
          <t>======
ID#AAAAM7bh_II
Sergio Di Virgilio    (2021-06-28 08:46:09)
ATTENZIONE PER CHI PRENDE I CONTATTI ---&gt; VERIFICARE RISPETTO DELLE NORME DI SICUREZZA PER LAVORI IN ALTA QUAOTA: in particolare alla formazione specifica che eve essere fatta dall'azienda, e la presenza del tutor in quota, il rispetto delle 40 ore settimanali. Far notare che i caso di infortunio non risponde la scuola ma solo l'azienda. Nel PCTO  a.s. 2020_21 alunno messo a lavorare sui tetti senza formazione, senza sicurezza ( ponteggi,imbragatura ecc), senza la presenza costante del tutor e pagato straordinari [questo è quanto riferito dal alunno al colloquio dell'esame di stato].</t>
        </r>
      </text>
    </comment>
    <comment ref="G211" authorId="0" shapeId="0" xr:uid="{39D6BE59-C34F-48ED-B03F-4F705D2F4E8F}">
      <text>
        <r>
          <rPr>
            <sz val="10"/>
            <color rgb="FF000000"/>
            <rFont val="Arial"/>
          </rPr>
          <t>======
ID#AAAAMsdTHAs
Emanuele Brunetta    (2021-05-06 14:11:08)
Ceron Marco 4BEA</t>
        </r>
      </text>
    </comment>
    <comment ref="G214" authorId="0" shapeId="0" xr:uid="{C5A59BB2-594B-4D66-9619-37B34EC1F973}">
      <text>
        <r>
          <rPr>
            <sz val="10"/>
            <color rgb="FF000000"/>
            <rFont val="Arial"/>
          </rPr>
          <t>======
ID#AAAAMsdTG_g
Domenico Lucchesi    (2021-05-17 14:09:01)
De Col 4DEA</t>
        </r>
      </text>
    </comment>
    <comment ref="G216" authorId="0" shapeId="0" xr:uid="{B5C55737-2574-430F-B597-D1D073F4C6A1}">
      <text>
        <r>
          <rPr>
            <sz val="10"/>
            <color rgb="FF000000"/>
            <rFont val="Arial"/>
          </rPr>
          <t>======
ID#AAAAMsdTHBM
Emanuele Brunetta    (2021-05-07 10:18:53)
Gjoka 4BEA</t>
        </r>
      </text>
    </comment>
    <comment ref="G218" authorId="0" shapeId="0" xr:uid="{0DE4AEB3-D1AA-424B-900E-9E579084E01C}">
      <text>
        <r>
          <rPr>
            <sz val="10"/>
            <color rgb="FF000000"/>
            <rFont val="Arial"/>
          </rPr>
          <t>======
ID#AAAAMsdTG_U
Sergio Di Virgilio    (2021-05-12 09:31:14)
Andreola Matteo 4DEA - Daniel Matteo 4DEA</t>
        </r>
      </text>
    </comment>
    <comment ref="G221" authorId="0" shapeId="0" xr:uid="{76548B16-5D65-47C3-8F82-A2423C053EA5}">
      <text>
        <r>
          <rPr>
            <sz val="10"/>
            <color rgb="FF000000"/>
            <rFont val="Arial"/>
          </rPr>
          <t>======
ID#AAAAMsdTG_4
Domenico Lucchesi    (2021-05-17 13:19:51)
Barbon Elia 4DEA</t>
        </r>
      </text>
    </comment>
    <comment ref="F224" authorId="0" shapeId="0" xr:uid="{ECD39E52-A062-4822-9B79-3051A91FFEB2}">
      <text>
        <r>
          <rPr>
            <sz val="10"/>
            <color rgb="FF000000"/>
            <rFont val="Arial"/>
          </rPr>
          <t>======
ID#AAAAMsdTHBE
Emanuele Brunetta    (2021-05-19 05:33:03)
Botta 4BEA</t>
        </r>
      </text>
    </comment>
    <comment ref="H224" authorId="0" shapeId="0" xr:uid="{0F967FC4-8ED5-462C-9273-1159BCE1834E}">
      <text>
        <r>
          <rPr>
            <sz val="10"/>
            <color rgb="FF000000"/>
            <rFont val="Arial"/>
          </rPr>
          <t>======
ID#AAAAMsdTG_I
FABIO RIZZO    (2021-05-12 16:39:18)
4BII</t>
        </r>
      </text>
    </comment>
    <comment ref="G238" authorId="0" shapeId="0" xr:uid="{E56318CB-7A49-4D5E-A354-D796FD867043}">
      <text>
        <r>
          <rPr>
            <sz val="10"/>
            <color rgb="FF000000"/>
            <rFont val="Arial"/>
          </rPr>
          <t>======
ID#AAAAMsdTHDM
Emanuele Brunetta    (2021-05-12 17:04:17)
ZATTA 4BEA</t>
        </r>
      </text>
    </comment>
    <comment ref="G241" authorId="0" shapeId="0" xr:uid="{5B7EA1AE-C2FF-4049-936B-78A7C56CCF56}">
      <text>
        <r>
          <rPr>
            <sz val="10"/>
            <color rgb="FF000000"/>
            <rFont val="Arial"/>
          </rPr>
          <t>======
ID#AAAAMsdTHDI
Emanuele Brunetta    (2021-05-11 09:57:56)
Bridda, Pregel 4BEA</t>
        </r>
      </text>
    </comment>
    <comment ref="G243" authorId="0" shapeId="0" xr:uid="{40344B30-1645-4C25-94FB-DD5288EC5DCF}">
      <text>
        <r>
          <rPr>
            <sz val="10"/>
            <color rgb="FF000000"/>
            <rFont val="Arial"/>
          </rPr>
          <t>======
ID#AAAAMsdTHDA
Emanuele Brunetta    (2021-05-13 06:03:51)
Dal Ben 4BEA</t>
        </r>
      </text>
    </comment>
    <comment ref="G245" authorId="0" shapeId="0" xr:uid="{2BC08037-A651-49A8-97A1-A2DDA8B54B52}">
      <text>
        <r>
          <rPr>
            <sz val="10"/>
            <color rgb="FF000000"/>
            <rFont val="Arial"/>
          </rPr>
          <t>======
ID#AAAAMsdTG_s
Domenico Lucchesi    (2021-05-17 13:32:24)
Buso Leonardo $DEa</t>
        </r>
      </text>
    </comment>
    <comment ref="G246" authorId="0" shapeId="0" xr:uid="{234C908F-4FBE-4D24-A05F-6C8CF57F70DB}">
      <text>
        <r>
          <rPr>
            <sz val="10"/>
            <color rgb="FF000000"/>
            <rFont val="Arial"/>
          </rPr>
          <t>======
ID#AAAAMsdTHCI
Emanuele Brunetta    (2021-05-03 13:15:18)
Botta 4BEA, Savorgnan 4DEA</t>
        </r>
      </text>
    </comment>
    <comment ref="G249" authorId="0" shapeId="0" xr:uid="{5BFB12F0-E32F-44C5-970B-3543689ECFE3}">
      <text>
        <r>
          <rPr>
            <sz val="10"/>
            <color rgb="FF000000"/>
            <rFont val="Arial"/>
          </rPr>
          <t>======
ID#AAAAMsdTHCY
Emanuele Brunetta    (2021-05-07 10:10:07)
Moro Niccolò 4BEA confermato</t>
        </r>
      </text>
    </comment>
    <comment ref="G252" authorId="0" shapeId="0" xr:uid="{4CAAEBE8-DAE7-4C29-BEBB-7CF97563DEBF}">
      <text>
        <r>
          <rPr>
            <sz val="10"/>
            <color rgb="FF000000"/>
            <rFont val="Arial"/>
          </rPr>
          <t>======
ID#AAAAMsdTHCE
Emanuele Brunetta    (2021-04-30 08:47:40)
Perin Riccardo 4BEA</t>
        </r>
      </text>
    </comment>
    <comment ref="G253" authorId="0" shapeId="0" xr:uid="{656B0685-EEFB-46C0-9D5C-A7C56F1BBE68}">
      <text>
        <r>
          <rPr>
            <sz val="10"/>
            <color rgb="FF000000"/>
            <rFont val="Arial"/>
          </rPr>
          <t>======
ID#AAAAMsdTG_Y
Domenico Lucchesi    (2021-05-17 14:14:53)
Varallo Andrea 4DEA</t>
        </r>
      </text>
    </comment>
    <comment ref="G254" authorId="0" shapeId="0" xr:uid="{4E338DBA-696C-4E7C-A8A4-1FFE1DFB77F5}">
      <text>
        <r>
          <rPr>
            <sz val="10"/>
            <color rgb="FF000000"/>
            <rFont val="Arial"/>
          </rPr>
          <t>======
ID#AAAAMsdTHBg
Emanuele Brunetta    (2021-05-13 07:21:32)
4BEA Granello</t>
        </r>
      </text>
    </comment>
    <comment ref="G257" authorId="0" shapeId="0" xr:uid="{57D45AFE-1865-4FCC-A02D-19BA08B53F60}">
      <text>
        <r>
          <rPr>
            <sz val="10"/>
            <color rgb="FF000000"/>
            <rFont val="Arial"/>
          </rPr>
          <t>======
ID#AAAAMsdTHAw
Domenico Lucchesi    (2021-05-17 13:55:51)
Agostinetto Samuele 4DEa</t>
        </r>
      </text>
    </comment>
    <comment ref="G264" authorId="0" shapeId="0" xr:uid="{B1DC6A85-95F7-4D39-A33E-4097BA4E71F3}">
      <text>
        <r>
          <rPr>
            <sz val="10"/>
            <color rgb="FF000000"/>
            <rFont val="Arial"/>
          </rPr>
          <t>======
ID#AAAAMsdTHC4
Domenico Lucchesi    (2021-05-17 13:59:26)
Atzori Giorgi 4DEa</t>
        </r>
      </text>
    </comment>
    <comment ref="H265" authorId="0" shapeId="0" xr:uid="{08051F1B-AEB8-4A14-B7F6-1D5026C49A18}">
      <text>
        <r>
          <rPr>
            <sz val="10"/>
            <color rgb="FF000000"/>
            <rFont val="Arial"/>
          </rPr>
          <t>======
ID#AAAAMsdTHBk
Emanuele Brunetta    (2021-05-05 17:52:33)
Vuole i curriculum
------
ID#AAAAMsdTHBo
FABIO RIZZO    (2021-05-12 16:39:30)
4BII</t>
        </r>
      </text>
    </comment>
    <comment ref="G266" authorId="0" shapeId="0" xr:uid="{8C54D3C3-7F4B-4D0E-AE55-C1C1603BE234}">
      <text>
        <r>
          <rPr>
            <sz val="10"/>
            <color rgb="FF000000"/>
            <rFont val="Arial"/>
          </rPr>
          <t>======
ID#AAAAMsdTHCM
Emanuele Brunetta    (2021-05-11 09:21:05)
Caldato 4BEA</t>
        </r>
      </text>
    </comment>
    <comment ref="G269" authorId="0" shapeId="0" xr:uid="{01FF9EF8-4D39-4B10-AF42-D9CB68F182AD}">
      <text>
        <r>
          <rPr>
            <sz val="10"/>
            <color rgb="FF000000"/>
            <rFont val="Arial"/>
          </rPr>
          <t>======
ID#AAAAMsdTHAU
Emanuele Brunetta    (2021-05-07 14:49:21)
Ciosu 4BEA</t>
        </r>
      </text>
    </comment>
    <comment ref="G286" authorId="0" shapeId="0" xr:uid="{66A3BA38-591D-4AF8-8E15-C3F588C0E806}">
      <text>
        <r>
          <rPr>
            <sz val="10"/>
            <color rgb="FF000000"/>
            <rFont val="Arial"/>
          </rPr>
          <t>======
ID#AAAAMsdTG_w
Emanuele Brunetta    (2021-05-07 10:52:37)
Mattiuzzo 4BEA</t>
        </r>
      </text>
    </comment>
    <comment ref="G298" authorId="0" shapeId="0" xr:uid="{9450AEEF-7926-4AD4-9B86-0126185A36EE}">
      <text>
        <r>
          <rPr>
            <sz val="10"/>
            <color rgb="FF000000"/>
            <rFont val="Arial"/>
          </rPr>
          <t>======
ID#AAAAMsdTHAI
Emanuele Brunetta    (2021-05-14 03:28:41)
Savian 4BEA</t>
        </r>
      </text>
    </comment>
    <comment ref="M315" authorId="0" shapeId="0" xr:uid="{00000000-0006-0000-0000-000008000000}">
      <text>
        <r>
          <rPr>
            <sz val="10"/>
            <color rgb="FF000000"/>
            <rFont val="Arial"/>
          </rPr>
          <t>======
ID#AAAAMsdTHA8
Sergio Di Virgilio    (2021-05-19 09:22:32)
STESSA AZIENDA DI TEMA EBERGY</t>
        </r>
      </text>
    </comment>
    <comment ref="H318" authorId="0" shapeId="0" xr:uid="{815E6BEB-BDA8-488B-BFBD-0282F91054CA}">
      <text>
        <r>
          <rPr>
            <sz val="10"/>
            <color rgb="FF000000"/>
            <rFont val="Arial"/>
          </rPr>
          <t>Disponibile per il futuro, il 20/9/2021 ha un altro ragazzo.
======</t>
        </r>
      </text>
    </comment>
    <comment ref="H319" authorId="0" shapeId="0" xr:uid="{C9B03FB3-EF37-4CEB-979C-41BE894E41DE}">
      <text>
        <r>
          <rPr>
            <sz val="10"/>
            <color rgb="FF000000"/>
            <rFont val="Arial"/>
          </rPr>
          <t>======
ID#AAAAMsdTHBI
FABIO RIZZO    (2021-05-12 16:39:53)
4BII</t>
        </r>
      </text>
    </comment>
    <comment ref="G333" authorId="0" shapeId="0" xr:uid="{FFEC1CDC-EDC0-449A-9920-798748B134D3}">
      <text>
        <r>
          <rPr>
            <sz val="10"/>
            <color rgb="FF000000"/>
            <rFont val="Arial"/>
          </rPr>
          <t>======
ID#AAAAMsdTHCc
Domenico Lucchesi    (2021-05-15 09:07:02)
2 Modaffari e Vendrame 4DEA</t>
        </r>
      </text>
    </comment>
    <comment ref="M334" authorId="0" shapeId="0" xr:uid="{00000000-0006-0000-0000-000009000000}">
      <text>
        <r>
          <rPr>
            <sz val="10"/>
            <color rgb="FF000000"/>
            <rFont val="Arial"/>
          </rPr>
          <t>======
ID#AAAAMsdTHCo
Sergio Di Virgilio    (2021-05-19 09:22:09)
STESSA AZIENDA DI L.R.E.</t>
        </r>
      </text>
    </comment>
    <comment ref="H336" authorId="0" shapeId="0" xr:uid="{E644DD80-5624-4CBE-8F88-2BD23AD539F9}">
      <text>
        <r>
          <rPr>
            <sz val="10"/>
            <color rgb="FF000000"/>
            <rFont val="Arial"/>
          </rPr>
          <t>======
ID#AAAAMsdTHAQ
FABIO RIZZO    (2021-05-12 16:40:01)
4BII</t>
        </r>
      </text>
    </comment>
    <comment ref="H341" authorId="0" shapeId="0" xr:uid="{9EBC6486-59B5-4BBC-8EBC-D42EC82A0DBA}">
      <text>
        <r>
          <rPr>
            <sz val="10"/>
            <color rgb="FF000000"/>
            <rFont val="Arial"/>
          </rPr>
          <t>======
ID#AAAAMsdTHB0
FABIO RIZZO    (2021-05-12 16:40:09)
4BII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9" authorId="0" shapeId="0" xr:uid="{00000000-0006-0000-0100-000003000000}">
      <text>
        <r>
          <rPr>
            <sz val="10"/>
            <color rgb="FF000000"/>
            <rFont val="Arial"/>
          </rPr>
          <t>======
ID#AAAAMsdTHCs
Sergio Di Virgilio    (2021-04-30 06:47:49)
COMTEC ENGENEERING</t>
        </r>
      </text>
    </comment>
    <comment ref="A72" authorId="0" shapeId="0" xr:uid="{00000000-0006-0000-0100-000002000000}">
      <text>
        <r>
          <rPr>
            <sz val="10"/>
            <color rgb="FF000000"/>
            <rFont val="Arial"/>
          </rPr>
          <t>======
ID#AAAAMsdTG_o
Sergio Di Virgilio    (2021-04-30 06:52:41)
SC sistemi</t>
        </r>
      </text>
    </comment>
    <comment ref="A75" authorId="0" shapeId="0" xr:uid="{00000000-0006-0000-0100-000001000000}">
      <text>
        <r>
          <rPr>
            <sz val="10"/>
            <color rgb="FF000000"/>
            <rFont val="Arial"/>
          </rPr>
          <t>======
ID#AAAAMsdTHA4
Sergio Di Virgilio    (2021-04-30 06:53:45)
Master</t>
        </r>
      </text>
    </comment>
  </commentList>
</comments>
</file>

<file path=xl/sharedStrings.xml><?xml version="1.0" encoding="utf-8"?>
<sst xmlns="http://schemas.openxmlformats.org/spreadsheetml/2006/main" count="9945" uniqueCount="5147">
  <si>
    <t>DATI RELATIVI L'AZIENDA OSPITANTE</t>
  </si>
  <si>
    <t>Dati azienda relativi alla sede legale</t>
  </si>
  <si>
    <t>Dati Rappresentante legale</t>
  </si>
  <si>
    <t>Assegnata a</t>
  </si>
  <si>
    <t>SETTORE</t>
  </si>
  <si>
    <t>F17</t>
  </si>
  <si>
    <t>Indirizzo</t>
  </si>
  <si>
    <t>F19</t>
  </si>
  <si>
    <t>Referente aziendale</t>
  </si>
  <si>
    <t>Tutor aziendale</t>
  </si>
  <si>
    <t>Orario</t>
  </si>
  <si>
    <t>F26</t>
  </si>
  <si>
    <t>F29</t>
  </si>
  <si>
    <t>Convenzione</t>
  </si>
  <si>
    <t>ELETT.CA</t>
  </si>
  <si>
    <t>AUTOM.NE</t>
  </si>
  <si>
    <t>INFOR.CA</t>
  </si>
  <si>
    <t>TELEC.NI</t>
  </si>
  <si>
    <t xml:space="preserve"> Denominazione Azienda</t>
  </si>
  <si>
    <t>Via</t>
  </si>
  <si>
    <t>CAP</t>
  </si>
  <si>
    <t>Comune</t>
  </si>
  <si>
    <t xml:space="preserve">Cognome/nome </t>
  </si>
  <si>
    <t>Tel.</t>
  </si>
  <si>
    <t>Inizio AM</t>
  </si>
  <si>
    <t>Fine AM</t>
  </si>
  <si>
    <t>Inizio Pm</t>
  </si>
  <si>
    <t>Fine PM</t>
  </si>
  <si>
    <t>E-mail</t>
  </si>
  <si>
    <t>Sito Internet</t>
  </si>
  <si>
    <t>N° Dip.</t>
  </si>
  <si>
    <t>Settore Attivita'</t>
  </si>
  <si>
    <t>Denominazione azienda</t>
  </si>
  <si>
    <t>Codice fiscale/ P.Iva</t>
  </si>
  <si>
    <t>Nome e Cognome</t>
  </si>
  <si>
    <t>Data di nascita</t>
  </si>
  <si>
    <t>Comune di nascita</t>
  </si>
  <si>
    <t>Codice fiscale</t>
  </si>
  <si>
    <t>Data</t>
  </si>
  <si>
    <t>Prot. N.</t>
  </si>
  <si>
    <t>INFORMATICO</t>
  </si>
  <si>
    <t>ABAR SRL</t>
  </si>
  <si>
    <t>Spresiano (TV)</t>
  </si>
  <si>
    <t>Alvise Piccoli</t>
  </si>
  <si>
    <t>0422 880820 / 3939261440</t>
  </si>
  <si>
    <t>8.00</t>
  </si>
  <si>
    <t>12.00</t>
  </si>
  <si>
    <t>13.30</t>
  </si>
  <si>
    <t>17.30</t>
  </si>
  <si>
    <t>info@abar.it</t>
  </si>
  <si>
    <t>www.abar.it</t>
  </si>
  <si>
    <t>servizi informatici</t>
  </si>
  <si>
    <t>Davide Scantamburlo</t>
  </si>
  <si>
    <t>Treviso (TV)</t>
  </si>
  <si>
    <t>SCNDVD73A31L407N</t>
  </si>
  <si>
    <t>3279/C24D</t>
  </si>
  <si>
    <t>ACQUA MINERALE SAN BENEDETTO SPA</t>
  </si>
  <si>
    <t>Scorzè (VE)</t>
  </si>
  <si>
    <t>Giuriato Alesio</t>
  </si>
  <si>
    <t>Ballarin Michele</t>
  </si>
  <si>
    <t>041 5846494</t>
  </si>
  <si>
    <t>8.30</t>
  </si>
  <si>
    <t>12.30</t>
  </si>
  <si>
    <t>alessio.giuriato@sanbenedetto.it</t>
  </si>
  <si>
    <t>Industrie alimentari e delle bevande</t>
  </si>
  <si>
    <t>&gt;251</t>
  </si>
  <si>
    <t>00593710247</t>
  </si>
  <si>
    <t>Pisano Luca</t>
  </si>
  <si>
    <t>Chieri (TO)</t>
  </si>
  <si>
    <t>PSNLCU63R01C627J</t>
  </si>
  <si>
    <t>ADFWEB SRL</t>
  </si>
  <si>
    <t>Villorba (TV)</t>
  </si>
  <si>
    <t>Dalla Torre Alessandro</t>
  </si>
  <si>
    <t>Comacchio Alex</t>
  </si>
  <si>
    <t>0438 309131</t>
  </si>
  <si>
    <t>18.00</t>
  </si>
  <si>
    <t>info@adfweb.com   a.dallatorre@adfweb.com</t>
  </si>
  <si>
    <t>www.adfweb.com</t>
  </si>
  <si>
    <t>produz. schede elettroniche</t>
  </si>
  <si>
    <t>Alessandro Dalla Torre</t>
  </si>
  <si>
    <t>Conegliano (TV)</t>
  </si>
  <si>
    <t>DLLLSN71S23C357M</t>
  </si>
  <si>
    <t>ALDEBRA SPA</t>
  </si>
  <si>
    <t>V.Luigi Einaudi 25</t>
  </si>
  <si>
    <t>Casier (TV)</t>
  </si>
  <si>
    <t>Zamberlam Flavio</t>
  </si>
  <si>
    <t>0422 559200</t>
  </si>
  <si>
    <t>info@aldebra.com</t>
  </si>
  <si>
    <t>www.aldebra.com</t>
  </si>
  <si>
    <t>/</t>
  </si>
  <si>
    <t>Giordano Tamanini</t>
  </si>
  <si>
    <t>Trento (TN)</t>
  </si>
  <si>
    <t>TMNGDN52S08L378G</t>
  </si>
  <si>
    <t>19/01/2017</t>
  </si>
  <si>
    <t>278/C24D</t>
  </si>
  <si>
    <t>ALGORITMO SRL</t>
  </si>
  <si>
    <t>V.le della Repubblica 193/i</t>
  </si>
  <si>
    <t>Pegoraro Andrea</t>
  </si>
  <si>
    <t>0422 541149</t>
  </si>
  <si>
    <t>info@algoritmoautomazioni.com</t>
  </si>
  <si>
    <t>algoritmoautomazioni.com</t>
  </si>
  <si>
    <t>Federico Cadamuro</t>
  </si>
  <si>
    <t>CDMFRC67R06L407T</t>
  </si>
  <si>
    <t>17/01/2017</t>
  </si>
  <si>
    <t>213/C24D</t>
  </si>
  <si>
    <t>ALPHA SISTEMI SRL</t>
  </si>
  <si>
    <t>V. Ghirada 2</t>
  </si>
  <si>
    <t>Aggujaro Alberto</t>
  </si>
  <si>
    <t>340 9044185</t>
  </si>
  <si>
    <t>info@alphasistemi.it</t>
  </si>
  <si>
    <t>www.hr-alphasistemi.it</t>
  </si>
  <si>
    <t>27/12/2016</t>
  </si>
  <si>
    <t>7888/C24</t>
  </si>
  <si>
    <t>ALTERNATIVA AMBIENTE COOPERATIVA</t>
  </si>
  <si>
    <t>Carbonera (TV)</t>
  </si>
  <si>
    <t>Bonomo Barbara</t>
  </si>
  <si>
    <t>0422 350401</t>
  </si>
  <si>
    <t>14.30</t>
  </si>
  <si>
    <t>18.30</t>
  </si>
  <si>
    <t>psicoalternativa@cooperativa-alternativa.it</t>
  </si>
  <si>
    <t>www.cooperativa-alternativa.it</t>
  </si>
  <si>
    <t>servizi e ambiente</t>
  </si>
  <si>
    <t>02507670269</t>
  </si>
  <si>
    <t>Marco Toffolo</t>
  </si>
  <si>
    <t>Oderzo (TV)</t>
  </si>
  <si>
    <t>TFFMRC70912F999G</t>
  </si>
  <si>
    <t>ASITRON Srl</t>
  </si>
  <si>
    <t>Casale sul Sile (TV)</t>
  </si>
  <si>
    <t>Bellio Sergio</t>
  </si>
  <si>
    <t>041/2689076</t>
  </si>
  <si>
    <t>13.00</t>
  </si>
  <si>
    <t>17.00</t>
  </si>
  <si>
    <t>amministrazione@asitron.it</t>
  </si>
  <si>
    <t>www.asitron.it</t>
  </si>
  <si>
    <t>04998930269</t>
  </si>
  <si>
    <t>Sergio Bellio</t>
  </si>
  <si>
    <t xml:space="preserve">Torino </t>
  </si>
  <si>
    <t>7174/C24D</t>
  </si>
  <si>
    <t>ETHICA CONSULTING S.P.A</t>
  </si>
  <si>
    <t xml:space="preserve">V.le Della Repubblica 12/I </t>
  </si>
  <si>
    <t>0422 910300</t>
  </si>
  <si>
    <t>9.30</t>
  </si>
  <si>
    <t>14.00</t>
  </si>
  <si>
    <t>www.altevie.com</t>
  </si>
  <si>
    <t>Valentino Girardi</t>
  </si>
  <si>
    <t>Montebelluna (TV)</t>
  </si>
  <si>
    <t>GRRVNT69S12F443L</t>
  </si>
  <si>
    <t>APIEL SRL</t>
  </si>
  <si>
    <t>v.Francesco Guardi 35</t>
  </si>
  <si>
    <t>Paese (TV)</t>
  </si>
  <si>
    <t>0422 480902</t>
  </si>
  <si>
    <t>apiel@apiel.it</t>
  </si>
  <si>
    <t>www.apiel.it</t>
  </si>
  <si>
    <t>03610750261</t>
  </si>
  <si>
    <t>Maurizio Mattiuzzo</t>
  </si>
  <si>
    <t>MTTMRZ63D09L407X</t>
  </si>
  <si>
    <t>ARCADIA SRL</t>
  </si>
  <si>
    <t>v. Manin 64</t>
  </si>
  <si>
    <t>Dal Col Giovanni</t>
  </si>
  <si>
    <t>0438 64994</t>
  </si>
  <si>
    <t>info@arcadiasrl.com</t>
  </si>
  <si>
    <t>www.arcadiasrl.com</t>
  </si>
  <si>
    <t>02083140265</t>
  </si>
  <si>
    <t>Jacobo Giacomo Camerin</t>
  </si>
  <si>
    <t>Caracas (Venezuela)</t>
  </si>
  <si>
    <t>CMRJBG655S19Z614M</t>
  </si>
  <si>
    <t>2617/C24</t>
  </si>
  <si>
    <t>ARMONIA COMPUTERS SRL</t>
  </si>
  <si>
    <t>Susegana (TV)</t>
  </si>
  <si>
    <t>Vanzella Domenico</t>
  </si>
  <si>
    <t>0438 435010</t>
  </si>
  <si>
    <t>amministrazione@armotech.it</t>
  </si>
  <si>
    <t>commercio computer</t>
  </si>
  <si>
    <t>02185390263</t>
  </si>
  <si>
    <t>VNZDNC64R24C957Y</t>
  </si>
  <si>
    <t>ASSICURAZIONI GENERALI</t>
  </si>
  <si>
    <t>Pedrocco Alessandro</t>
  </si>
  <si>
    <t>0422 579984</t>
  </si>
  <si>
    <t>agenzia.trevisoportaaltinia.it@generali.com</t>
  </si>
  <si>
    <t>www.generali.com</t>
  </si>
  <si>
    <t>servizi assicurativi</t>
  </si>
  <si>
    <t>04362080261</t>
  </si>
  <si>
    <t>Domenico Baldasso</t>
  </si>
  <si>
    <t>BLDDNC77L23L407N</t>
  </si>
  <si>
    <t>23/12/2016</t>
  </si>
  <si>
    <t>7877/C24</t>
  </si>
  <si>
    <t>BEANTECH</t>
  </si>
  <si>
    <t>Venezia (VE)</t>
  </si>
  <si>
    <t>Enrico Puggioni</t>
  </si>
  <si>
    <t>Ilaria Sguassero</t>
  </si>
  <si>
    <t>0432 889787</t>
  </si>
  <si>
    <t>nicola.paro@beantech.it - andrea.pitussi@beantech.it</t>
  </si>
  <si>
    <t>https://www.beantech.it/</t>
  </si>
  <si>
    <t>51-250</t>
  </si>
  <si>
    <t>Via Ivrea, 5</t>
  </si>
  <si>
    <t>02175740303</t>
  </si>
  <si>
    <t>Anziutti Massimiliano</t>
  </si>
  <si>
    <t>Tolmezzo (UD)</t>
  </si>
  <si>
    <t>NZTMSM70A26L195H</t>
  </si>
  <si>
    <t>13269/C24</t>
  </si>
  <si>
    <t>BLUDATA INFORMATICA SRL</t>
  </si>
  <si>
    <t>Breda di Piave (TV)</t>
  </si>
  <si>
    <t>Maria Chiara Visentin</t>
  </si>
  <si>
    <t>Alessio Brunello</t>
  </si>
  <si>
    <t>0422 445442</t>
  </si>
  <si>
    <t>info@bludata.com</t>
  </si>
  <si>
    <t>www.bludata.com/</t>
  </si>
  <si>
    <t>11-50</t>
  </si>
  <si>
    <t>Via delle industrie, 10</t>
  </si>
  <si>
    <t>033510402060</t>
  </si>
  <si>
    <t>Pierantonio Bovo</t>
  </si>
  <si>
    <t>BVOPNT66C20L736F</t>
  </si>
  <si>
    <t>6816/C24</t>
  </si>
  <si>
    <t>BOXXAPPS SRL</t>
  </si>
  <si>
    <t>Marcon (VE)</t>
  </si>
  <si>
    <t>De Poli Nicoletta</t>
  </si>
  <si>
    <t xml:space="preserve">041 309 0915 / 348 7160125 </t>
  </si>
  <si>
    <t>info@boxxapps.com</t>
  </si>
  <si>
    <t>www.boxxapps.com</t>
  </si>
  <si>
    <t>BP SRL</t>
  </si>
  <si>
    <t>Benedetti Paolo</t>
  </si>
  <si>
    <t>0422 424459</t>
  </si>
  <si>
    <t>info@bpcomputer.tv</t>
  </si>
  <si>
    <t>www.bpcomputer.tv</t>
  </si>
  <si>
    <t>04626580262</t>
  </si>
  <si>
    <t>BNDPLA78D1L407O</t>
  </si>
  <si>
    <t>381/C24D</t>
  </si>
  <si>
    <t>C 4 B SRL</t>
  </si>
  <si>
    <t>Battaglion Francesca</t>
  </si>
  <si>
    <t>Pavanello Mirko</t>
  </si>
  <si>
    <t>0422 1627564</t>
  </si>
  <si>
    <t>amministrazione@consulting4business.it</t>
  </si>
  <si>
    <t>Gestione banche dati (Ateco 63.11.2)</t>
  </si>
  <si>
    <t xml:space="preserve">Via Pasquale Sottocorno, 3 - </t>
  </si>
  <si>
    <t>Milano (MI)</t>
  </si>
  <si>
    <t>04509100261</t>
  </si>
  <si>
    <t>Spiccia Simone</t>
  </si>
  <si>
    <t>Foligno (PG)</t>
  </si>
  <si>
    <t>SPCSMN84B21D653G</t>
  </si>
  <si>
    <t>C.E.M.E.S DI SCARABELLO ANGELO</t>
  </si>
  <si>
    <t>v. Valdemoneghe 10A</t>
  </si>
  <si>
    <t>Scarabello Angelo</t>
  </si>
  <si>
    <t>347 4288547</t>
  </si>
  <si>
    <t>scarabmoto@gmail.com</t>
  </si>
  <si>
    <t>www.cemes-moto.com</t>
  </si>
  <si>
    <t>progettazione-costruzione</t>
  </si>
  <si>
    <t>04506730268</t>
  </si>
  <si>
    <t>SCRNGL74C04L407D</t>
  </si>
  <si>
    <t>415/C24D</t>
  </si>
  <si>
    <t>CDFP</t>
  </si>
  <si>
    <t>Via del Nascimben 1/B</t>
  </si>
  <si>
    <t>Angeloni Federico</t>
  </si>
  <si>
    <t>3331985162</t>
  </si>
  <si>
    <t>20.00</t>
  </si>
  <si>
    <t>accademiatreviso@federugby.it</t>
  </si>
  <si>
    <t>Associazione sportiva Rugby</t>
  </si>
  <si>
    <t>02151961006</t>
  </si>
  <si>
    <t>Avezzano (AQ)</t>
  </si>
  <si>
    <t>NGLFRC80A03A515V</t>
  </si>
  <si>
    <t>3279/C24d</t>
  </si>
  <si>
    <t>CGIL Camera del lavoro territoriale di Treviso</t>
  </si>
  <si>
    <t>Sara Avanzi</t>
  </si>
  <si>
    <t>0422 409241</t>
  </si>
  <si>
    <t>amministrazione@cgiltreviso.it</t>
  </si>
  <si>
    <t>servizi al cittadino</t>
  </si>
  <si>
    <t>80028260265</t>
  </si>
  <si>
    <t>Vendrame Giacomo</t>
  </si>
  <si>
    <t>VNDGCM80H16C957U</t>
  </si>
  <si>
    <t>CHS</t>
  </si>
  <si>
    <t>v. Belluno 1</t>
  </si>
  <si>
    <t>Cappellotto Mario</t>
  </si>
  <si>
    <t>0422 207083</t>
  </si>
  <si>
    <t>mario@chs-italia.com</t>
  </si>
  <si>
    <t>www.chs-italia.com</t>
  </si>
  <si>
    <t>commercio e servizi informatici</t>
  </si>
  <si>
    <t>03243170267</t>
  </si>
  <si>
    <t>Mario Cappellotto</t>
  </si>
  <si>
    <t>CPPMRA58D28F999S</t>
  </si>
  <si>
    <t>24/01/2017</t>
  </si>
  <si>
    <t>390/C24D</t>
  </si>
  <si>
    <t>CIELLE CNC</t>
  </si>
  <si>
    <t>De Lazzari Elena</t>
  </si>
  <si>
    <t>04226050  0422605120</t>
  </si>
  <si>
    <t>edelazzari@ciellecnc.com</t>
  </si>
  <si>
    <t>www.cielle.it</t>
  </si>
  <si>
    <t>macchime laser</t>
  </si>
  <si>
    <t>00628870263</t>
  </si>
  <si>
    <t>Luigino De Lazzari</t>
  </si>
  <si>
    <t>Roncade (TV)</t>
  </si>
  <si>
    <t>DLZLGN46S21H523I</t>
  </si>
  <si>
    <r>
      <rPr>
        <strike/>
        <sz val="14"/>
        <color rgb="FF000000"/>
        <rFont val="Calibri"/>
      </rPr>
      <t xml:space="preserve">TENNIS CLUB 82 ASD </t>
    </r>
    <r>
      <rPr>
        <sz val="14"/>
        <color rgb="FFFF0000"/>
        <rFont val="Calibri"/>
      </rPr>
      <t>CHIUSO</t>
    </r>
  </si>
  <si>
    <t>Guadagnini Roberta</t>
  </si>
  <si>
    <t>club82tv@yahoo.com</t>
  </si>
  <si>
    <t>www.club82treviso.com</t>
  </si>
  <si>
    <t>04516130269</t>
  </si>
  <si>
    <t>Roberto Guadagnini</t>
  </si>
  <si>
    <t>GDGRRT83T69L736E</t>
  </si>
  <si>
    <t>531/C24D</t>
  </si>
  <si>
    <t>CISL VENETO SERVIZI</t>
  </si>
  <si>
    <t>Bulighin Mario</t>
  </si>
  <si>
    <t>m.bulighin@cisl.it</t>
  </si>
  <si>
    <t>www.cislbellunotreviso.it</t>
  </si>
  <si>
    <t>03099360269</t>
  </si>
  <si>
    <t>Roberto Miguel Griffa</t>
  </si>
  <si>
    <t>Concordia (Argentina)</t>
  </si>
  <si>
    <t>GRFRRT75A14Z600H</t>
  </si>
  <si>
    <t>COMPUTER SRL</t>
  </si>
  <si>
    <t>v. Conegliano 94/B</t>
  </si>
  <si>
    <t>Sartor Giovanni</t>
  </si>
  <si>
    <t>Dei Negri Gino</t>
  </si>
  <si>
    <t>0438 450500</t>
  </si>
  <si>
    <t>8.15</t>
  </si>
  <si>
    <t>12.15</t>
  </si>
  <si>
    <t>sartor@computersrl.com</t>
  </si>
  <si>
    <t>www.computersrl.com</t>
  </si>
  <si>
    <t>0721520260</t>
  </si>
  <si>
    <t>Giovanni Sartor</t>
  </si>
  <si>
    <t>San Vendemmiano (TV)</t>
  </si>
  <si>
    <t>SRTGNN46M05I382A</t>
  </si>
  <si>
    <t>COMPUTERWARE SRL</t>
  </si>
  <si>
    <t>Vicelli Pierluigi</t>
  </si>
  <si>
    <t>0422 422422</t>
  </si>
  <si>
    <t>info@0422422422.it</t>
  </si>
  <si>
    <t>04870230267</t>
  </si>
  <si>
    <t>VCLPLG77R09C957J</t>
  </si>
  <si>
    <t>COMUNE DI NERVESA</t>
  </si>
  <si>
    <t>Nervesa della Battaglia (TV)</t>
  </si>
  <si>
    <t>Tomietto Maria Rosa</t>
  </si>
  <si>
    <t>0422 886231</t>
  </si>
  <si>
    <t>segreteria@comune.nervesa.tv.it</t>
  </si>
  <si>
    <t>ATECO 841110, ISTAT 026050</t>
  </si>
  <si>
    <t>00638210260</t>
  </si>
  <si>
    <t>TMTMRS66D61F872S</t>
  </si>
  <si>
    <t>2633/C24</t>
  </si>
  <si>
    <t>COMUNICA COOPERATIVA SOCIALE ONLUS</t>
  </si>
  <si>
    <t>Corregioli Daniele</t>
  </si>
  <si>
    <t>0422 432745</t>
  </si>
  <si>
    <t>info@cooperativacomunica.org</t>
  </si>
  <si>
    <t>animazione, educazione, corsi formazione</t>
  </si>
  <si>
    <t>Lungosile Mattei, 23</t>
  </si>
  <si>
    <t>03715800268</t>
  </si>
  <si>
    <t>Marconi Matteo</t>
  </si>
  <si>
    <t xml:space="preserve"> 16/12/1970</t>
  </si>
  <si>
    <t>MRCMTT90T16L407R</t>
  </si>
  <si>
    <t>2538/C24D</t>
  </si>
  <si>
    <r>
      <rPr>
        <u/>
        <sz val="14"/>
        <color rgb="FF000000"/>
        <rFont val="Calibri"/>
      </rPr>
      <t>SER. COOP. DE</t>
    </r>
    <r>
      <rPr>
        <sz val="14"/>
        <color rgb="FF000000"/>
        <rFont val="Calibri"/>
      </rPr>
      <t>. Soc. Coop.</t>
    </r>
  </si>
  <si>
    <t>Via Roma 4/D</t>
  </si>
  <si>
    <t>Lancenigo di Villorba (TV)</t>
  </si>
  <si>
    <t>Danila Attene</t>
  </si>
  <si>
    <t>0422 910926</t>
  </si>
  <si>
    <t>servizi.bltv@confcooperative.it</t>
  </si>
  <si>
    <t>www.bellunotreviso.confcooperative.it</t>
  </si>
  <si>
    <t>servizi alle imprese</t>
  </si>
  <si>
    <t>01757300262</t>
  </si>
  <si>
    <t>Claudio Venturin</t>
  </si>
  <si>
    <t>Vazzola (TV)</t>
  </si>
  <si>
    <t>VNTCLD55T21L700F</t>
  </si>
  <si>
    <t>7416/C24D</t>
  </si>
  <si>
    <t>CONSULMARC SVILUPPO</t>
  </si>
  <si>
    <t>Bragato Lidia</t>
  </si>
  <si>
    <t>Bragogna Davide</t>
  </si>
  <si>
    <t>0422 853611</t>
  </si>
  <si>
    <t>9.00</t>
  </si>
  <si>
    <t>selezione@consulmarc.it</t>
  </si>
  <si>
    <t>www.consulmarc.it</t>
  </si>
  <si>
    <t>servizzi innovativi aziende</t>
  </si>
  <si>
    <t>02116310281</t>
  </si>
  <si>
    <t>Elena Toffolo</t>
  </si>
  <si>
    <t>TFFLNE51M67L736M</t>
  </si>
  <si>
    <t>CONTARINA SPA</t>
  </si>
  <si>
    <t>Via Vittorio Veneto 6</t>
  </si>
  <si>
    <t>Matteo Barbon</t>
  </si>
  <si>
    <t>Luigi Zanutto, Manuel Carniato</t>
  </si>
  <si>
    <t>0422 916500, 3601066501</t>
  </si>
  <si>
    <t>17.45</t>
  </si>
  <si>
    <t>contarina@contarina.it</t>
  </si>
  <si>
    <t>www.contarina.it</t>
  </si>
  <si>
    <t>02196020263</t>
  </si>
  <si>
    <t>Rasera Michele</t>
  </si>
  <si>
    <t>07/09/1965</t>
  </si>
  <si>
    <t>RSRMHL69P07L407Z</t>
  </si>
  <si>
    <t>CONTE GESTIONI SAS</t>
  </si>
  <si>
    <t>Conte Michele</t>
  </si>
  <si>
    <t>0422 521063</t>
  </si>
  <si>
    <t>francesca@contegestioni.it</t>
  </si>
  <si>
    <t>elaborazione dati</t>
  </si>
  <si>
    <t>04316670266</t>
  </si>
  <si>
    <t>Rocco Francesca</t>
  </si>
  <si>
    <t>09/09/1963</t>
  </si>
  <si>
    <t>RCCFNC63P49L407V</t>
  </si>
  <si>
    <t>2589/C24D</t>
  </si>
  <si>
    <t>DATA VENETA COMPUTERS</t>
  </si>
  <si>
    <t>v. Mattei 2</t>
  </si>
  <si>
    <t>Brusadin Roberto</t>
  </si>
  <si>
    <t>0422 381109</t>
  </si>
  <si>
    <t>r.brusadin@dataveneta.it</t>
  </si>
  <si>
    <t>www.dataveneta.it</t>
  </si>
  <si>
    <t>04492410263</t>
  </si>
  <si>
    <t>Andrea Barbon</t>
  </si>
  <si>
    <t>BRBNDR66S23L407D</t>
  </si>
  <si>
    <t>7561/C17</t>
  </si>
  <si>
    <t>DBA LAB SPA</t>
  </si>
  <si>
    <t>0422 318811</t>
  </si>
  <si>
    <t>info@dbalab.it</t>
  </si>
  <si>
    <t>www.dbala.it</t>
  </si>
  <si>
    <t>04489820268</t>
  </si>
  <si>
    <t>Raffaele De Bettin</t>
  </si>
  <si>
    <t>Auronzo di cadore (BL)</t>
  </si>
  <si>
    <t>DBTRFL63S10A501E</t>
  </si>
  <si>
    <t xml:space="preserve">E-SERVICES (De Longhi)
</t>
  </si>
  <si>
    <t xml:space="preserve">Silea (Mignagola di Carbonera) (TV)
</t>
  </si>
  <si>
    <t>Soligo Romano</t>
  </si>
  <si>
    <t>0422 413096</t>
  </si>
  <si>
    <t>mariagiulia.paolucci@delonghigroup.com</t>
  </si>
  <si>
    <t>Ateco 62.09.09</t>
  </si>
  <si>
    <t>V. L. Seitz, 47</t>
  </si>
  <si>
    <t>03486540267</t>
  </si>
  <si>
    <t>Ceschin Roberto</t>
  </si>
  <si>
    <t>CSRRRT66B28C957D</t>
  </si>
  <si>
    <t>14639/C24</t>
  </si>
  <si>
    <t>DELLA TOFFOLA SPA</t>
  </si>
  <si>
    <t>v. Feltrina Sud 72</t>
  </si>
  <si>
    <t>Trevignano (TV)</t>
  </si>
  <si>
    <t>Paneghel Laura</t>
  </si>
  <si>
    <t>0423 677300</t>
  </si>
  <si>
    <t>lpaneghel@della toffola.it</t>
  </si>
  <si>
    <t>www.dellatoffola.it</t>
  </si>
  <si>
    <t>metalmeccanico</t>
  </si>
  <si>
    <t>00556470268</t>
  </si>
  <si>
    <t>Vittorio Della Toffola</t>
  </si>
  <si>
    <t>DLLVTR44E02F443W</t>
  </si>
  <si>
    <t>214/C24D</t>
  </si>
  <si>
    <t>DELTA LINE</t>
  </si>
  <si>
    <t>Corrado Scalto</t>
  </si>
  <si>
    <t>0422 403077</t>
  </si>
  <si>
    <t>15.00</t>
  </si>
  <si>
    <t>19.00</t>
  </si>
  <si>
    <t>info@deltaline.it</t>
  </si>
  <si>
    <t>03045900267</t>
  </si>
  <si>
    <t>Corrado Scalco</t>
  </si>
  <si>
    <t>SCLCRD69M14L407Q</t>
  </si>
  <si>
    <t>DIGIWARE SRL (adesso si chiama HENKO (Marghera))</t>
  </si>
  <si>
    <t>Mogliano Veneto (TV)</t>
  </si>
  <si>
    <t>041 5936176</t>
  </si>
  <si>
    <t>info@henko.it</t>
  </si>
  <si>
    <t>www.henko.it</t>
  </si>
  <si>
    <t>HENKO SRL</t>
  </si>
  <si>
    <t>Via delle industrie, 17/A</t>
  </si>
  <si>
    <t>04531800276</t>
  </si>
  <si>
    <t>Michele Scarfì</t>
  </si>
  <si>
    <t>SCRMHL62E17L736W</t>
  </si>
  <si>
    <t>216/C24D</t>
  </si>
  <si>
    <t>DIMOORA</t>
  </si>
  <si>
    <t>Viale Liegi 35/B</t>
  </si>
  <si>
    <t>00198</t>
  </si>
  <si>
    <t>Roma (RM)</t>
  </si>
  <si>
    <t>Pierpaolo Ranieri</t>
  </si>
  <si>
    <t>068552053/3395321016</t>
  </si>
  <si>
    <t>p.ranieri@dimoora.it</t>
  </si>
  <si>
    <t>https://www.dimoora.it/</t>
  </si>
  <si>
    <t>sviluppo siti web</t>
  </si>
  <si>
    <t>15524401005</t>
  </si>
  <si>
    <t>Pier Paolo Ranieri</t>
  </si>
  <si>
    <t>RNRPPL82A12H501C</t>
  </si>
  <si>
    <t>13388/C24</t>
  </si>
  <si>
    <t>DIRECT FROM ITALY</t>
  </si>
  <si>
    <t xml:space="preserve">Andolfo Denis </t>
  </si>
  <si>
    <t>AndolfoDenis</t>
  </si>
  <si>
    <t>348 0633710</t>
  </si>
  <si>
    <t>info@directfromitaly.it</t>
  </si>
  <si>
    <t>Ateco 47.91.1</t>
  </si>
  <si>
    <t>05031550261</t>
  </si>
  <si>
    <t>Andolfo Denis</t>
  </si>
  <si>
    <t>NDLDNS71P07F443B</t>
  </si>
  <si>
    <t>0013391/c24</t>
  </si>
  <si>
    <t>DOCTOR MOUSE</t>
  </si>
  <si>
    <t>v. Castellana 46</t>
  </si>
  <si>
    <t>Grilli Fabio</t>
  </si>
  <si>
    <t>0422 433522</t>
  </si>
  <si>
    <t>info@doctormouse.it</t>
  </si>
  <si>
    <t>www.doctormouse.it</t>
  </si>
  <si>
    <t>04504040264</t>
  </si>
  <si>
    <t>Fabio Grilli</t>
  </si>
  <si>
    <t>Brindisi (BR)</t>
  </si>
  <si>
    <t>GRLFBA66S29BI80D</t>
  </si>
  <si>
    <t>7902/C24</t>
  </si>
  <si>
    <t>DOLCEFREDDO MORALBERTI SRL</t>
  </si>
  <si>
    <t>v. San Marco 17</t>
  </si>
  <si>
    <t>Maserada sul Piave (TV)</t>
  </si>
  <si>
    <t>Moratto Giovanni</t>
  </si>
  <si>
    <t>0422 686679</t>
  </si>
  <si>
    <t>info@moralberti.com</t>
  </si>
  <si>
    <t>www.moralberti.com</t>
  </si>
  <si>
    <t>commercio alimenti surgelati</t>
  </si>
  <si>
    <t>03012770263</t>
  </si>
  <si>
    <t>Giovanni Moratto</t>
  </si>
  <si>
    <t>Crocetta del Montello (TV)</t>
  </si>
  <si>
    <t>MRTGNN67M24C670I</t>
  </si>
  <si>
    <t>280/C24D</t>
  </si>
  <si>
    <t>EASY PC SRL</t>
  </si>
  <si>
    <t>Via Bruno Maderna 7/23</t>
  </si>
  <si>
    <t>Mestre (VE)</t>
  </si>
  <si>
    <t>Pizzato Dario</t>
  </si>
  <si>
    <t>041 971229</t>
  </si>
  <si>
    <t>info@easy.pc.it</t>
  </si>
  <si>
    <t>www.easy.pc.it</t>
  </si>
  <si>
    <t>03226510273</t>
  </si>
  <si>
    <t>ECMA SRL</t>
  </si>
  <si>
    <t>Giavera del Montello (TV)</t>
  </si>
  <si>
    <t>Anziliero Angela</t>
  </si>
  <si>
    <t>0422 775153</t>
  </si>
  <si>
    <t>6.00</t>
  </si>
  <si>
    <t>22.00</t>
  </si>
  <si>
    <t>info@ecmamobili.com</t>
  </si>
  <si>
    <t>www.ecmamobili.com</t>
  </si>
  <si>
    <t>Elementi per mobili</t>
  </si>
  <si>
    <t>01894010261</t>
  </si>
  <si>
    <t>Angela Anziliero</t>
  </si>
  <si>
    <t>Valdobbiadene (TV)</t>
  </si>
  <si>
    <t>NZLNGL86A60L565I</t>
  </si>
  <si>
    <t>6429/C24</t>
  </si>
  <si>
    <t>S. Vendemiano (TV)</t>
  </si>
  <si>
    <t>Zanoni Roberto</t>
  </si>
  <si>
    <t>Zamolli Alessandro</t>
  </si>
  <si>
    <t>045 8918611</t>
  </si>
  <si>
    <t>personale@econaturasi.it</t>
  </si>
  <si>
    <t>Via L. De Besi, 20/C</t>
  </si>
  <si>
    <t>Verona (VR)</t>
  </si>
  <si>
    <t>02010550263</t>
  </si>
  <si>
    <t>Zanini Roberto</t>
  </si>
  <si>
    <t>26/03/1953</t>
  </si>
  <si>
    <t>ZNNRRT53C26L781S</t>
  </si>
  <si>
    <t>1928/c24d</t>
  </si>
  <si>
    <t>EFFICIENTA SCRL</t>
  </si>
  <si>
    <t>Zero Branco (TV)</t>
  </si>
  <si>
    <t>De Benedetti fabrizio</t>
  </si>
  <si>
    <t>0422 1626815</t>
  </si>
  <si>
    <t>info@efficienta.it</t>
  </si>
  <si>
    <t>0459160268</t>
  </si>
  <si>
    <t>DBNFRZ71P25L407J</t>
  </si>
  <si>
    <t>EMERGO S.R.L.</t>
  </si>
  <si>
    <t>Via Scattolin 26</t>
  </si>
  <si>
    <t>Quinto (TV)</t>
  </si>
  <si>
    <t>Gasparini Franco</t>
  </si>
  <si>
    <t>Bortoletto Ivan</t>
  </si>
  <si>
    <t>0422 445426</t>
  </si>
  <si>
    <t>amministrazione@emergo.srl</t>
  </si>
  <si>
    <t>10-50</t>
  </si>
  <si>
    <t>Ateco 43.21.02 - Progett.Realiz.Manut.Imp.e Sistemi Telecom.Elettronici e Informatici</t>
  </si>
  <si>
    <t>Viale della Repubblica 209</t>
  </si>
  <si>
    <t>04467060267</t>
  </si>
  <si>
    <t>Miglioranza Ido</t>
  </si>
  <si>
    <t>MGLDIO73P14L407E</t>
  </si>
  <si>
    <t>6928</t>
  </si>
  <si>
    <t>ENTER SNC</t>
  </si>
  <si>
    <t>v. Cavallotti 80</t>
  </si>
  <si>
    <t>Bragato Stefano</t>
  </si>
  <si>
    <t>0438 418632</t>
  </si>
  <si>
    <t>entersnc@alice.it</t>
  </si>
  <si>
    <t>www.enterlab.net</t>
  </si>
  <si>
    <t>0556470268</t>
  </si>
  <si>
    <t>DLLVTR44EO2F443W</t>
  </si>
  <si>
    <t>7908/C24</t>
  </si>
  <si>
    <t>ENTERPRISE GROUP SRL</t>
  </si>
  <si>
    <t>v. Adige 10</t>
  </si>
  <si>
    <t>Bertozzi Andrea</t>
  </si>
  <si>
    <t>0422 5225</t>
  </si>
  <si>
    <t>andrea.bertozzi@levia.it</t>
  </si>
  <si>
    <t>www.levia.it</t>
  </si>
  <si>
    <t>04771480284</t>
  </si>
  <si>
    <t>Lucio Scaramella</t>
  </si>
  <si>
    <t>Udine (UD)</t>
  </si>
  <si>
    <t>SCRLCU63H09L483T</t>
  </si>
  <si>
    <t>21/01/2017</t>
  </si>
  <si>
    <t>321/C24D</t>
  </si>
  <si>
    <t>ERA DEL COMPUTER</t>
  </si>
  <si>
    <t>v. Vittorio Veneto 66</t>
  </si>
  <si>
    <t>Erald Dermani</t>
  </si>
  <si>
    <t>0422397102/3665026826</t>
  </si>
  <si>
    <t>info@eradelcomputer.com</t>
  </si>
  <si>
    <t>www.eradelcomputer.com</t>
  </si>
  <si>
    <t>10/01/2017</t>
  </si>
  <si>
    <t>61/C24D</t>
  </si>
  <si>
    <t>ESSE LINK S.R.L.</t>
  </si>
  <si>
    <t>Fumei Gianluca</t>
  </si>
  <si>
    <t>amministrazione@esselink.it</t>
  </si>
  <si>
    <t>Servizi informatici</t>
  </si>
  <si>
    <t>v. Adige, 101/a</t>
  </si>
  <si>
    <t>04737710261</t>
  </si>
  <si>
    <t>FMUGLC68B24L407I</t>
  </si>
  <si>
    <t>ETA BETA DI BOLOGNI FEDERICO</t>
  </si>
  <si>
    <t>v. Immacolata di Lourdes 135/B</t>
  </si>
  <si>
    <t>Bolognin Federico</t>
  </si>
  <si>
    <t>0438 21871</t>
  </si>
  <si>
    <t>info@etabetacomputer.net</t>
  </si>
  <si>
    <t>www.etabetacomputer.net</t>
  </si>
  <si>
    <t>commercio, servizi informatici</t>
  </si>
  <si>
    <t>03835750260</t>
  </si>
  <si>
    <t>Federico Bologni</t>
  </si>
  <si>
    <t>Vittorio Veneto (TV)</t>
  </si>
  <si>
    <t>BLGFRC71R02M089K</t>
  </si>
  <si>
    <t>325/C24D</t>
  </si>
  <si>
    <t>EURISING SRL</t>
  </si>
  <si>
    <t>Palmerini Riccardo</t>
  </si>
  <si>
    <t>393 9033134</t>
  </si>
  <si>
    <t>info@eurising.eu</t>
  </si>
  <si>
    <t>Gestione database</t>
  </si>
  <si>
    <t>04345310272</t>
  </si>
  <si>
    <t>Bologna (BO)</t>
  </si>
  <si>
    <t>PLMRCR65A30A944A</t>
  </si>
  <si>
    <t>168/C24D</t>
  </si>
  <si>
    <t>FILIPPO MARIA MARIANI SRL (peendy)</t>
  </si>
  <si>
    <t>3886482784</t>
  </si>
  <si>
    <t>FIN.IT SRL</t>
  </si>
  <si>
    <t>Donadel Gianni</t>
  </si>
  <si>
    <t>0438 360757</t>
  </si>
  <si>
    <t>selezione@finini</t>
  </si>
  <si>
    <t>consulenza informatica</t>
  </si>
  <si>
    <t>03424670267</t>
  </si>
  <si>
    <t>Pieve di Soligo (TV)</t>
  </si>
  <si>
    <t>DNGGNN57M19G645I</t>
  </si>
  <si>
    <t>FLO.IT SRL</t>
  </si>
  <si>
    <t>Via Castellana 48A</t>
  </si>
  <si>
    <t>Riese Pio x (TV)</t>
  </si>
  <si>
    <r>
      <rPr>
        <u/>
        <sz val="14"/>
        <color rgb="FF000000"/>
        <rFont val="Calibri"/>
      </rPr>
      <t xml:space="preserve">0423 </t>
    </r>
    <r>
      <rPr>
        <sz val="14"/>
        <color rgb="FF000000"/>
        <rFont val="Calibri"/>
      </rPr>
      <t>4532</t>
    </r>
  </si>
  <si>
    <t>Ateco 46731 - rivendita legname</t>
  </si>
  <si>
    <t>04304100268</t>
  </si>
  <si>
    <t>Florian Elvio</t>
  </si>
  <si>
    <t>Loria (TV)</t>
  </si>
  <si>
    <t>FLRLVE56M29E692U</t>
  </si>
  <si>
    <t>13268/C24</t>
  </si>
  <si>
    <t>FOURTEEN TEC</t>
  </si>
  <si>
    <t>Palmisano Carmen</t>
  </si>
  <si>
    <t>Palmisano carmen</t>
  </si>
  <si>
    <t>0422 1722976</t>
  </si>
  <si>
    <t>info@fourteentec.com - carmen.palmisano@fourteentec.com</t>
  </si>
  <si>
    <t>03446101200</t>
  </si>
  <si>
    <t>Bari (BA)</t>
  </si>
  <si>
    <t>PLMCMN86T54A66</t>
  </si>
  <si>
    <t>6431/C24</t>
  </si>
  <si>
    <t>GAM GROUP SRL</t>
  </si>
  <si>
    <t>Via Callalta 31/E</t>
  </si>
  <si>
    <t>Mirko Mellone</t>
  </si>
  <si>
    <t>Walter Zoccarato</t>
  </si>
  <si>
    <t>0422 583693/Sonia Maiano 3388106873</t>
  </si>
  <si>
    <t>sonia.maiano@gamgroup.it</t>
  </si>
  <si>
    <t>https://gamgroup.it/it/</t>
  </si>
  <si>
    <t>03641560267</t>
  </si>
  <si>
    <t>MLLMRK67P18L407P</t>
  </si>
  <si>
    <t>13546/C24</t>
  </si>
  <si>
    <t>GEISOFT SRL</t>
  </si>
  <si>
    <t>v.le Veneto 38</t>
  </si>
  <si>
    <t>Scarpel Sergio</t>
  </si>
  <si>
    <t>0438 23295</t>
  </si>
  <si>
    <t>sergio.scarpel@geisoft.com</t>
  </si>
  <si>
    <t>www.geisoft.com</t>
  </si>
  <si>
    <t>03075490262</t>
  </si>
  <si>
    <t>Mauro Roggio</t>
  </si>
  <si>
    <t>RGGMRA61M28L407L</t>
  </si>
  <si>
    <t>HOT SPOT S.R.L.</t>
  </si>
  <si>
    <t>Roccaro Carlo</t>
  </si>
  <si>
    <t>0422 978720</t>
  </si>
  <si>
    <t>carlo@hotspotsrl.it</t>
  </si>
  <si>
    <t>03528630274</t>
  </si>
  <si>
    <t>Mirano (VE)</t>
  </si>
  <si>
    <t>RCCCRL72T10F241H</t>
  </si>
  <si>
    <t>3141/C24D</t>
  </si>
  <si>
    <t>Gianluca Romanelli</t>
  </si>
  <si>
    <t>Marco Baù</t>
  </si>
  <si>
    <t>041 8629000</t>
  </si>
  <si>
    <t>Via DELLE INDUSTRIE, 17/A</t>
  </si>
  <si>
    <t>Scarfì Michele</t>
  </si>
  <si>
    <t>6448/C24</t>
  </si>
  <si>
    <t>HUNEXT SOFTWARE SRL</t>
  </si>
  <si>
    <t>v. Terraglio 263/A</t>
  </si>
  <si>
    <t>Preganziol (TV)</t>
  </si>
  <si>
    <t>Bortolin Marco</t>
  </si>
  <si>
    <t>0422 633882</t>
  </si>
  <si>
    <t>software@hunext.com</t>
  </si>
  <si>
    <t>www.hunext.com</t>
  </si>
  <si>
    <t>04505810269</t>
  </si>
  <si>
    <t xml:space="preserve">Mauro Badalin </t>
  </si>
  <si>
    <t>BDLMRA64S17H117X</t>
  </si>
  <si>
    <t>ICT4B2B SRL</t>
  </si>
  <si>
    <t>v. Treviso 55</t>
  </si>
  <si>
    <t>Silea (TV)</t>
  </si>
  <si>
    <t>Fiorin Franco</t>
  </si>
  <si>
    <t>0422 363320</t>
  </si>
  <si>
    <t>enrico.fiorin@ict4b2b.com</t>
  </si>
  <si>
    <t>www.ict4b2b.com</t>
  </si>
  <si>
    <t>04839900265</t>
  </si>
  <si>
    <t>Franco Fiorin</t>
  </si>
  <si>
    <t>FRNFNC60T30L407R</t>
  </si>
  <si>
    <t>IDEA GRIP SNC</t>
  </si>
  <si>
    <t>Quinto di Treviso (TV)</t>
  </si>
  <si>
    <t>Franceschet Mauro</t>
  </si>
  <si>
    <t>0422 97097</t>
  </si>
  <si>
    <t>amministrazione@ideagrip.it</t>
  </si>
  <si>
    <t>04045190263</t>
  </si>
  <si>
    <t>Torino (TO)</t>
  </si>
  <si>
    <t>FRNMRA70A03L219D</t>
  </si>
  <si>
    <t>2621/C24</t>
  </si>
  <si>
    <t>INTERPUTER</t>
  </si>
  <si>
    <t>v. Padova 73/B</t>
  </si>
  <si>
    <t>Ruosi Marco</t>
  </si>
  <si>
    <t>041 5840663</t>
  </si>
  <si>
    <t>info@interputer.it</t>
  </si>
  <si>
    <t>www.interpunter.it</t>
  </si>
  <si>
    <t>03464640279</t>
  </si>
  <si>
    <t>Marco Ruosi</t>
  </si>
  <si>
    <t>Cavezzo (MO)</t>
  </si>
  <si>
    <t>RSUMRC57B24C398C</t>
  </si>
  <si>
    <t>7862/C24</t>
  </si>
  <si>
    <t>IRF EUROPA</t>
  </si>
  <si>
    <t>Gabriele Biasetto</t>
  </si>
  <si>
    <t>irf-europa@irf-europa.com</t>
  </si>
  <si>
    <t>www.irf-europa.com</t>
  </si>
  <si>
    <t>mettallurgico</t>
  </si>
  <si>
    <t>01060420018</t>
  </si>
  <si>
    <t>Giovanni Piccoli</t>
  </si>
  <si>
    <t>PCCGNN63P19G229W</t>
  </si>
  <si>
    <t>347/C24D</t>
  </si>
  <si>
    <t>JAZZ INFORMATICA</t>
  </si>
  <si>
    <t>339 3377039</t>
  </si>
  <si>
    <t xml:space="preserve">9.00 </t>
  </si>
  <si>
    <t>15.30</t>
  </si>
  <si>
    <t>box@jazzinformatica.it</t>
  </si>
  <si>
    <t>www.jazzinformatica.it</t>
  </si>
  <si>
    <t>servizi hardware informatici</t>
  </si>
  <si>
    <t>04331790263</t>
  </si>
  <si>
    <t>Lucio rettore</t>
  </si>
  <si>
    <t>Maser (TV)</t>
  </si>
  <si>
    <t>RTTLCU68L06F009Q</t>
  </si>
  <si>
    <t>JMAX SRL</t>
  </si>
  <si>
    <t>Trebaseleghe (PD)</t>
  </si>
  <si>
    <t>Della Regina Andrea</t>
  </si>
  <si>
    <t>049 9387939</t>
  </si>
  <si>
    <t>michela.bonetti@jmax.it</t>
  </si>
  <si>
    <t>03412960274</t>
  </si>
  <si>
    <t>Rogante Fabio</t>
  </si>
  <si>
    <t>KART 2000 INTERNATIONAL SRL</t>
  </si>
  <si>
    <t>Via Enrico Fermi, 29/b</t>
  </si>
  <si>
    <t>Peater Gamelli</t>
  </si>
  <si>
    <t>393 8479990</t>
  </si>
  <si>
    <t>info@kart2000.com</t>
  </si>
  <si>
    <t>www.solutiontiming.com</t>
  </si>
  <si>
    <t>KART 2000 INTERNATIONA SRL</t>
  </si>
  <si>
    <t>03619650264</t>
  </si>
  <si>
    <t>Parato Giovanni</t>
  </si>
  <si>
    <t>Erchie (br)</t>
  </si>
  <si>
    <t>PRTGNN62E10D422Q</t>
  </si>
  <si>
    <t>7167/C24D</t>
  </si>
  <si>
    <t>KIMIA</t>
  </si>
  <si>
    <t>Ponzano Veneto (TV)</t>
  </si>
  <si>
    <t>0422 440818</t>
  </si>
  <si>
    <t>amministrazione@kimiasrl.it</t>
  </si>
  <si>
    <t>www.kimiasrl.com</t>
  </si>
  <si>
    <t>analisi chimiche</t>
  </si>
  <si>
    <t>03332420268</t>
  </si>
  <si>
    <t>Valter Parin</t>
  </si>
  <si>
    <t>PSNVTR52M09L407C</t>
  </si>
  <si>
    <t>28/01/2017</t>
  </si>
  <si>
    <t>470/C24D</t>
  </si>
  <si>
    <t>KODIS SRL</t>
  </si>
  <si>
    <t>0422 1760695</t>
  </si>
  <si>
    <t>info@kodis.com</t>
  </si>
  <si>
    <t>Industria 4.0</t>
  </si>
  <si>
    <t>KUIK</t>
  </si>
  <si>
    <t>Diego Visentin</t>
  </si>
  <si>
    <t>340 224 7886</t>
  </si>
  <si>
    <t>dv@kuik.it</t>
  </si>
  <si>
    <t>04498830266</t>
  </si>
  <si>
    <t>Visentin Diego</t>
  </si>
  <si>
    <t>VSNDGI80T28C957R</t>
  </si>
  <si>
    <t>13321/C24</t>
  </si>
  <si>
    <t>LAVANDERIA PIAVE S.R.L</t>
  </si>
  <si>
    <t>Cimadolmo (TV)</t>
  </si>
  <si>
    <t>Mario Baro</t>
  </si>
  <si>
    <t>0422 743090</t>
  </si>
  <si>
    <t>mario.baro@lavanderiapiave.it</t>
  </si>
  <si>
    <t>http://www.lavanderiapiave.it/</t>
  </si>
  <si>
    <t>Servizi di pulizia</t>
  </si>
  <si>
    <t>00856030267</t>
  </si>
  <si>
    <t>Baro Igino</t>
  </si>
  <si>
    <t>Cimadolmo  (TV)</t>
  </si>
  <si>
    <t>BRAGNI56A14C689Y</t>
  </si>
  <si>
    <t>13783/C24</t>
  </si>
  <si>
    <t>MHT SRL</t>
  </si>
  <si>
    <t>Via Roma 4</t>
  </si>
  <si>
    <t>PATRIZIA ULERI</t>
  </si>
  <si>
    <t>Coin Franco</t>
  </si>
  <si>
    <t>0422 911796</t>
  </si>
  <si>
    <t>talent@mht.net</t>
  </si>
  <si>
    <t>www.mht.net</t>
  </si>
  <si>
    <t>03305220265</t>
  </si>
  <si>
    <t>Pont-Canadese (TO )</t>
  </si>
  <si>
    <t>LRUPRZ59H64G826Z</t>
  </si>
  <si>
    <t>348/C24D</t>
  </si>
  <si>
    <t>MIDI MEDIA</t>
  </si>
  <si>
    <t>v. Noalese 37</t>
  </si>
  <si>
    <t>Roggio Mauro</t>
  </si>
  <si>
    <t>0422 434456</t>
  </si>
  <si>
    <t>info@midimedia.it</t>
  </si>
  <si>
    <t>www.midimedia.it</t>
  </si>
  <si>
    <t>servizi informatici telecom</t>
  </si>
  <si>
    <t>7913/C24</t>
  </si>
  <si>
    <t>MILESTONE D3SIGN SRL</t>
  </si>
  <si>
    <t>Jassica Genna</t>
  </si>
  <si>
    <t>0438 1918092</t>
  </si>
  <si>
    <t>md3.finance@milestone-d3sign.com</t>
  </si>
  <si>
    <t>servizi finanziari</t>
  </si>
  <si>
    <t xml:space="preserve">MIND-WARE </t>
  </si>
  <si>
    <t>Beninatto Francesco</t>
  </si>
  <si>
    <t>info@mind-ware.it</t>
  </si>
  <si>
    <t>www.mind-ware.it</t>
  </si>
  <si>
    <t>7889/C24</t>
  </si>
  <si>
    <t>MTS SRL</t>
  </si>
  <si>
    <t>Pertile Marco</t>
  </si>
  <si>
    <t>m.pertile@mtsinformatica.com</t>
  </si>
  <si>
    <t>www.mtsinformatica.com</t>
  </si>
  <si>
    <t>03611030267</t>
  </si>
  <si>
    <t>Marco Pertile</t>
  </si>
  <si>
    <t>PRTMRC721T25L736U</t>
  </si>
  <si>
    <t>337/C24D</t>
  </si>
  <si>
    <t>MUNICIPIO DI SAN BIAGIO DI C.</t>
  </si>
  <si>
    <t>San Biagio di Callalta (TV)</t>
  </si>
  <si>
    <t>0422 894373 </t>
  </si>
  <si>
    <t>info@comune.sanbiagio.tv.it</t>
  </si>
  <si>
    <t>3257/C24D</t>
  </si>
  <si>
    <t>COMUNE DI TREVISO</t>
  </si>
  <si>
    <t>Coniglioni Venera</t>
  </si>
  <si>
    <t>Roberto Meneghetti</t>
  </si>
  <si>
    <t>0422-658354</t>
  </si>
  <si>
    <t>venera.coniglione@comune.treviso.it</t>
  </si>
  <si>
    <t>www.comune.trevisso.it</t>
  </si>
  <si>
    <t>Grande</t>
  </si>
  <si>
    <t>Corocher Gaspare</t>
  </si>
  <si>
    <t>Motta di Livenza (TV)</t>
  </si>
  <si>
    <t>CRCGPR65T21F770P</t>
  </si>
  <si>
    <t>7171/C24D</t>
  </si>
  <si>
    <t>MP INFORMATICA TREVISO</t>
  </si>
  <si>
    <t>Paba Mario</t>
  </si>
  <si>
    <t>0422 1991085</t>
  </si>
  <si>
    <t>19.30</t>
  </si>
  <si>
    <t>info@mpinformatica33.it</t>
  </si>
  <si>
    <t>10413371005</t>
  </si>
  <si>
    <t>7189/C24D</t>
  </si>
  <si>
    <t>NET-PRIME SRL</t>
  </si>
  <si>
    <t>v. Adige 10/A</t>
  </si>
  <si>
    <t>Soldera Luca</t>
  </si>
  <si>
    <t xml:space="preserve">
</t>
  </si>
  <si>
    <t>luca.soldera@net-prime.it</t>
  </si>
  <si>
    <t>www.net-prime.it</t>
  </si>
  <si>
    <t>282/C24D</t>
  </si>
  <si>
    <t>NORDEST INFORMATICA SRL</t>
  </si>
  <si>
    <t>v. Treviso 214</t>
  </si>
  <si>
    <t>Franco Fiorentini</t>
  </si>
  <si>
    <t>0438 1736453</t>
  </si>
  <si>
    <t>info@neinformatica.it</t>
  </si>
  <si>
    <t>www.neinformatica.it</t>
  </si>
  <si>
    <t>FRNFNC63A05C957Y</t>
  </si>
  <si>
    <t>387/C24D</t>
  </si>
  <si>
    <t xml:space="preserve">OASIS
</t>
  </si>
  <si>
    <t>Marghera (VE)</t>
  </si>
  <si>
    <t xml:space="preserve">direzione@bbcc.it
</t>
  </si>
  <si>
    <t>OLOJIN SRL</t>
  </si>
  <si>
    <t>San Fior (TV)</t>
  </si>
  <si>
    <t>Zanchetta Roberto</t>
  </si>
  <si>
    <t>0438 409186</t>
  </si>
  <si>
    <t>amministrazione@olojin.it</t>
  </si>
  <si>
    <t>Notturno Stefano</t>
  </si>
  <si>
    <t>Conegliano V. (TV)</t>
  </si>
  <si>
    <t>NTTSFN73A23C957Q</t>
  </si>
  <si>
    <t>2540/c24d</t>
  </si>
  <si>
    <t>PANOTEC SRL</t>
  </si>
  <si>
    <t>Di Buscolo Marco</t>
  </si>
  <si>
    <t>0422 432715</t>
  </si>
  <si>
    <t>uff.personale@panotec.it</t>
  </si>
  <si>
    <t>Industria manifatturiera</t>
  </si>
  <si>
    <t>02462930260</t>
  </si>
  <si>
    <t>Capoia Giuseppe</t>
  </si>
  <si>
    <t>Ponte di Piave (TV)</t>
  </si>
  <si>
    <t>CPAGPP54C17G846Z</t>
  </si>
  <si>
    <t>1991/C24</t>
  </si>
  <si>
    <t>PAPER ECO SRL</t>
  </si>
  <si>
    <t>Biasuzzi Andrea</t>
  </si>
  <si>
    <t>0422 670659</t>
  </si>
  <si>
    <t>amministrazione@paper-eco.com</t>
  </si>
  <si>
    <t>ATECO 17-21 ; ISTAT 026086 - Fabbricazione imballaggi carta e cartone</t>
  </si>
  <si>
    <t>Via Borin, 48</t>
  </si>
  <si>
    <t>05098310260</t>
  </si>
  <si>
    <t>BSZNDR86M22L407J</t>
  </si>
  <si>
    <t>4320/C24</t>
  </si>
  <si>
    <t>PARROCCHIA SAN BARTOLOMEO APOSTOLO</t>
  </si>
  <si>
    <t>Bernardi Chiara</t>
  </si>
  <si>
    <t>Feltrin Lisa</t>
  </si>
  <si>
    <t>0422 969183</t>
  </si>
  <si>
    <t>infanzia.merlengo@alice.it</t>
  </si>
  <si>
    <t>parrocchia</t>
  </si>
  <si>
    <t>80008490262</t>
  </si>
  <si>
    <t>Don Roberto Cavalli</t>
  </si>
  <si>
    <t>Bassano del Grappa (VI)</t>
  </si>
  <si>
    <t>CVLRRT57S10A703C</t>
  </si>
  <si>
    <t>PCCLINIC</t>
  </si>
  <si>
    <t>Via Tiziano Vecellio 2</t>
  </si>
  <si>
    <t>Simone scaramuzza</t>
  </si>
  <si>
    <t>info@assistenzapcclinic.it</t>
  </si>
  <si>
    <t>www.assistenzapcclinic.it</t>
  </si>
  <si>
    <t xml:space="preserve"> assistenza sistemistica aziendale</t>
  </si>
  <si>
    <t>Matteo Gottardo</t>
  </si>
  <si>
    <t>GTTMTT74B22L407J</t>
  </si>
  <si>
    <t>349/C24D</t>
  </si>
  <si>
    <t>PLANETECH</t>
  </si>
  <si>
    <t>v. Postumia 67</t>
  </si>
  <si>
    <t>Mattiuzzo Maurizio</t>
  </si>
  <si>
    <t>0422 963090</t>
  </si>
  <si>
    <t>info@planetechsrl.com</t>
  </si>
  <si>
    <t>www.planetechsrl.com</t>
  </si>
  <si>
    <t>7912/C24</t>
  </si>
  <si>
    <t>POLIFAR SRL</t>
  </si>
  <si>
    <t>Biancon Luisa</t>
  </si>
  <si>
    <t>0422 97337</t>
  </si>
  <si>
    <t>biancon@polifar.it</t>
  </si>
  <si>
    <t>Informatica</t>
  </si>
  <si>
    <t>03110210261</t>
  </si>
  <si>
    <t>Gian Francesco Biancon</t>
  </si>
  <si>
    <t>BNCGFR57M17I55G</t>
  </si>
  <si>
    <t>PROVEN Sas</t>
  </si>
  <si>
    <t>Tronchin Alberto</t>
  </si>
  <si>
    <t>347 2703847</t>
  </si>
  <si>
    <t>proven@proven.team</t>
  </si>
  <si>
    <t>05070360267</t>
  </si>
  <si>
    <t>Alberto Tronchin</t>
  </si>
  <si>
    <t>7177/C24D</t>
  </si>
  <si>
    <t>PUNTO INFORMATICO SRL</t>
  </si>
  <si>
    <t>Largo Molino 2</t>
  </si>
  <si>
    <t>Zanin Claudia</t>
  </si>
  <si>
    <t>0422 303171</t>
  </si>
  <si>
    <t>info@pitv.it</t>
  </si>
  <si>
    <t>www.pitv.it</t>
  </si>
  <si>
    <t>Stefano Bassan</t>
  </si>
  <si>
    <t>BSSSFN65R11L407K</t>
  </si>
  <si>
    <t>215/C24D</t>
  </si>
  <si>
    <t>QUA.D.R.A. S.R.L.</t>
  </si>
  <si>
    <t>Orsago (TV)</t>
  </si>
  <si>
    <t xml:space="preserve">Altinier Corrado
</t>
  </si>
  <si>
    <t>Daniotti Alberto</t>
  </si>
  <si>
    <t>0438 1710004</t>
  </si>
  <si>
    <t>info@quadra-group.it</t>
  </si>
  <si>
    <t>71.1 - Progettazione,Realiz.ne prodotti Macchinari sviluppo software</t>
  </si>
  <si>
    <t>Via Friuli, 11</t>
  </si>
  <si>
    <t>San vendemmiano (TV)</t>
  </si>
  <si>
    <t>03392600262</t>
  </si>
  <si>
    <t>Altinier Corrado</t>
  </si>
  <si>
    <t>24/12/1964</t>
  </si>
  <si>
    <t>LTNCRD64T24C957P</t>
  </si>
  <si>
    <t>1252/C24D</t>
  </si>
  <si>
    <t>QUERTY LAB SRL</t>
  </si>
  <si>
    <t>V. XXIV maggio 35/a</t>
  </si>
  <si>
    <t>Casagrande Riccardo</t>
  </si>
  <si>
    <t>riccardo@qwertylab.it</t>
  </si>
  <si>
    <t>www.qwertylab.it</t>
  </si>
  <si>
    <t>Riccardo Casagrande</t>
  </si>
  <si>
    <t>CSGRCR76P12C957Y</t>
  </si>
  <si>
    <t>13/01/2017</t>
  </si>
  <si>
    <t>165/C24D</t>
  </si>
  <si>
    <t>RADIO TV 2000 SRL</t>
  </si>
  <si>
    <t>v. Dante Alighieri 126/B</t>
  </si>
  <si>
    <t>Gottardo Matteo</t>
  </si>
  <si>
    <t>Modesto Ilaria</t>
  </si>
  <si>
    <t>0422 725644</t>
  </si>
  <si>
    <t>info@radiotv2000.it</t>
  </si>
  <si>
    <t>www.radiotv2000.expertonline.it</t>
  </si>
  <si>
    <t>commercio apparecchi</t>
  </si>
  <si>
    <t>REAN SPA</t>
  </si>
  <si>
    <t>Latin Sabina</t>
  </si>
  <si>
    <t>Mancuso Luca</t>
  </si>
  <si>
    <t>sabina.latin@levia.it</t>
  </si>
  <si>
    <t>Via Rugabella, 1</t>
  </si>
  <si>
    <t>01233220324</t>
  </si>
  <si>
    <t>Parovel Alessandro</t>
  </si>
  <si>
    <t>Trieste (TS)</t>
  </si>
  <si>
    <t>PRVLSN72E28L424Q</t>
  </si>
  <si>
    <t>ROBYONE SRL</t>
  </si>
  <si>
    <t>Via Lazzaretto, 10/B</t>
  </si>
  <si>
    <t>Trebaselehe (PD)</t>
  </si>
  <si>
    <t>Morello Roberto</t>
  </si>
  <si>
    <t>049 0998416</t>
  </si>
  <si>
    <t>amministrazione@robyone.net</t>
  </si>
  <si>
    <t>www.robyone.net</t>
  </si>
  <si>
    <t>04435720281</t>
  </si>
  <si>
    <t>Camposampiero (PD)</t>
  </si>
  <si>
    <t>MRLRRT68S06B563E</t>
  </si>
  <si>
    <t>6815/C24</t>
  </si>
  <si>
    <t>SARTORETTO SAS</t>
  </si>
  <si>
    <t>v. S. Antonino 209</t>
  </si>
  <si>
    <t>Sartoretto Luca</t>
  </si>
  <si>
    <t>0422 321610</t>
  </si>
  <si>
    <t>preventivi@sartoretto.com</t>
  </si>
  <si>
    <t>www.sartoretto.com</t>
  </si>
  <si>
    <t>Luca Sartoretto</t>
  </si>
  <si>
    <t>SRTLCU74AOIL407P</t>
  </si>
  <si>
    <t>27/02/2017</t>
  </si>
  <si>
    <t>1009/C24D</t>
  </si>
  <si>
    <t>SCINTILLE SRL</t>
  </si>
  <si>
    <t>Barbieri Bruno</t>
  </si>
  <si>
    <t>342 5159422 - 0422 301 115</t>
  </si>
  <si>
    <t>bruno@scintille.net</t>
  </si>
  <si>
    <t>www.scintille .net</t>
  </si>
  <si>
    <t>V. Saltorio, 7</t>
  </si>
  <si>
    <t>IT04636010268</t>
  </si>
  <si>
    <t>BRBBRN73R22L407H</t>
  </si>
  <si>
    <t>SHADO SRL</t>
  </si>
  <si>
    <t>Alessandra Guido</t>
  </si>
  <si>
    <t>0422 789611</t>
  </si>
  <si>
    <t>alessandra.guido@h-farm.com</t>
  </si>
  <si>
    <t>http://www.shado-srl.com</t>
  </si>
  <si>
    <t>servizi e analisi chimiche</t>
  </si>
  <si>
    <t>25/01/2017</t>
  </si>
  <si>
    <t>396/C24D</t>
  </si>
  <si>
    <t>SIEI AUTOMAZIONI SRL</t>
  </si>
  <si>
    <t>San Michele di Piave - Cimadolmo (TV)</t>
  </si>
  <si>
    <t>Sig.ra Ivana Betto</t>
  </si>
  <si>
    <t>0438 492525</t>
  </si>
  <si>
    <t>amministrazione@sieiautomazioni.it</t>
  </si>
  <si>
    <t>http://www.sieiautomazioni.com/</t>
  </si>
  <si>
    <t>Angelo Ros</t>
  </si>
  <si>
    <t>Svizzera (EU)</t>
  </si>
  <si>
    <t>RSONGL58MZ4Z133F</t>
  </si>
  <si>
    <t>394/C24D</t>
  </si>
  <si>
    <t>SIES</t>
  </si>
  <si>
    <t>Barbon Andrea</t>
  </si>
  <si>
    <t>amministrazione@sies.it</t>
  </si>
  <si>
    <t>www.sies.it</t>
  </si>
  <si>
    <t>7911/C24</t>
  </si>
  <si>
    <t>SIPA SPA</t>
  </si>
  <si>
    <t>Liviero Alessandra</t>
  </si>
  <si>
    <t>Rossetto Paolo</t>
  </si>
  <si>
    <t>0438 911511</t>
  </si>
  <si>
    <t>personale@zoppas.com</t>
  </si>
  <si>
    <t>Progettazione e costruzione di impianti</t>
  </si>
  <si>
    <t>01118790268</t>
  </si>
  <si>
    <t>Narder Antonio</t>
  </si>
  <si>
    <t>NRDNTN64P10C957X</t>
  </si>
  <si>
    <t>SIX LAB SRL</t>
  </si>
  <si>
    <t>Genovese Andrea</t>
  </si>
  <si>
    <t>Bergamo Yuri</t>
  </si>
  <si>
    <t>0422 484672</t>
  </si>
  <si>
    <t>info@gruppogenovese.com</t>
  </si>
  <si>
    <t>Sviluppo e programmazione software</t>
  </si>
  <si>
    <t>Via giovanni Gasparini, 50</t>
  </si>
  <si>
    <t>Porcellendo (TV)</t>
  </si>
  <si>
    <t>04885880262</t>
  </si>
  <si>
    <t>GNVNDR74S12L407V</t>
  </si>
  <si>
    <t>SMC TREVISO SRL</t>
  </si>
  <si>
    <t>v. Roma 4</t>
  </si>
  <si>
    <t>Valeri Paolo</t>
  </si>
  <si>
    <t>0422 608043</t>
  </si>
  <si>
    <t>ufficio.personale@smc.it</t>
  </si>
  <si>
    <t>www.smc.it</t>
  </si>
  <si>
    <t>Carlo Piccin</t>
  </si>
  <si>
    <t>PCCCRL52E29C957T</t>
  </si>
  <si>
    <t>SMURFIT KAPPA ITALIA SPA</t>
  </si>
  <si>
    <t>Picot Livia</t>
  </si>
  <si>
    <t>Coren Marco</t>
  </si>
  <si>
    <t>0438 757304</t>
  </si>
  <si>
    <t>livia.picot@smurfitkappa.it</t>
  </si>
  <si>
    <t>Attività manifatturiera</t>
  </si>
  <si>
    <t>Via IV novembre, 52</t>
  </si>
  <si>
    <t>07034140157</t>
  </si>
  <si>
    <t>Franchini Enrico</t>
  </si>
  <si>
    <t>Vicenza (VI)</t>
  </si>
  <si>
    <t>FRNNRC70M02L840S</t>
  </si>
  <si>
    <t>SOLINF SRL</t>
  </si>
  <si>
    <t>Via Piave, 20</t>
  </si>
  <si>
    <t>Laura Annibal</t>
  </si>
  <si>
    <t>0422 306727</t>
  </si>
  <si>
    <t>info@solinf.eu</t>
  </si>
  <si>
    <t>SOLINF</t>
  </si>
  <si>
    <t>03692620267</t>
  </si>
  <si>
    <t>Scarpa Marco</t>
  </si>
  <si>
    <t>SCRMRC60E18L736E</t>
  </si>
  <si>
    <t>SOLUZIONI DIGITALI SRL</t>
  </si>
  <si>
    <t>Rossetto Enrico</t>
  </si>
  <si>
    <t>041 5351518</t>
  </si>
  <si>
    <t>er@soluzionidigitali.com</t>
  </si>
  <si>
    <t>RSSNRC67E19L736E</t>
  </si>
  <si>
    <t>2585/C24D</t>
  </si>
  <si>
    <t>SOTREVA SPA</t>
  </si>
  <si>
    <t>v.le Montegrappa 27/B</t>
  </si>
  <si>
    <t>Stocco Davide</t>
  </si>
  <si>
    <t>0422 4374</t>
  </si>
  <si>
    <t>davide.stocco@sotreva.com</t>
  </si>
  <si>
    <t>www.sotreva.com</t>
  </si>
  <si>
    <t>commercio, autoveicoli</t>
  </si>
  <si>
    <t>TFFLNE51M67L763M</t>
  </si>
  <si>
    <t>339/C24D</t>
  </si>
  <si>
    <t>SPECIFICI EUROPE SRL</t>
  </si>
  <si>
    <t>v. Roma 101/5</t>
  </si>
  <si>
    <t>Salomoni Luca</t>
  </si>
  <si>
    <t>0422 823977</t>
  </si>
  <si>
    <t>l.salomoni@specifiglobal.com</t>
  </si>
  <si>
    <t>www.specifiglobal.com</t>
  </si>
  <si>
    <t>Luca Salomoni</t>
  </si>
  <si>
    <t>SLMLCU70L29H117Q</t>
  </si>
  <si>
    <t>16/01/2017</t>
  </si>
  <si>
    <t>2016/C24D</t>
  </si>
  <si>
    <t>START INFORMATICA</t>
  </si>
  <si>
    <t>Bellio Massimo</t>
  </si>
  <si>
    <t>0422 825222/3471063880</t>
  </si>
  <si>
    <t>massimiliano@startinformaticasrl.it</t>
  </si>
  <si>
    <t>ateco 620909</t>
  </si>
  <si>
    <t>03742490265</t>
  </si>
  <si>
    <t>Massimo Bellio</t>
  </si>
  <si>
    <t>4/11/1967</t>
  </si>
  <si>
    <t>VENEZIA (VE)</t>
  </si>
  <si>
    <t>BLLMSM67S04L736K</t>
  </si>
  <si>
    <t>14168/C24</t>
  </si>
  <si>
    <t>STESI  SRL</t>
  </si>
  <si>
    <t>Vic.lo Cadore 29/7</t>
  </si>
  <si>
    <t>0438/403271</t>
  </si>
  <si>
    <t>info@stesi.it</t>
  </si>
  <si>
    <t>www.stesi.it</t>
  </si>
  <si>
    <t>04361220264</t>
  </si>
  <si>
    <t>Cuscio Stefano</t>
  </si>
  <si>
    <t>30/03/1966</t>
  </si>
  <si>
    <t>Adria</t>
  </si>
  <si>
    <t>CDCSFN66C30A059K</t>
  </si>
  <si>
    <t>2275/C24D</t>
  </si>
  <si>
    <t>STUDIO 3F SRL</t>
  </si>
  <si>
    <t>Camponogara (VE)</t>
  </si>
  <si>
    <t>Ferrini Andrea</t>
  </si>
  <si>
    <t>041 5100613</t>
  </si>
  <si>
    <t>info@studio3f.it</t>
  </si>
  <si>
    <t>www.3fwebtech.it</t>
  </si>
  <si>
    <t>Dolo (VE)</t>
  </si>
  <si>
    <t>FRRNDR78H10D325O</t>
  </si>
  <si>
    <t>343/C24D</t>
  </si>
  <si>
    <t>Nardini Riccardo</t>
  </si>
  <si>
    <t>Furlan Lorenzo</t>
  </si>
  <si>
    <t>contabilità@sviluppoprogetti.com</t>
  </si>
  <si>
    <t>Ateco 829999, Istat 030129</t>
  </si>
  <si>
    <t>01326850938</t>
  </si>
  <si>
    <t>Snidero Paolo</t>
  </si>
  <si>
    <t>SNDPLA53R09L483B</t>
  </si>
  <si>
    <t>14576/C24</t>
  </si>
  <si>
    <t>SYSDATA ITALIA SPA</t>
  </si>
  <si>
    <t>Ragusa Valerio</t>
  </si>
  <si>
    <t>Mameli Walter</t>
  </si>
  <si>
    <t>051 4144911</t>
  </si>
  <si>
    <t>hr@sysdata.it</t>
  </si>
  <si>
    <t>www.sysdata.it</t>
  </si>
  <si>
    <t>servizi informatici (Ateco 62.02.00)</t>
  </si>
  <si>
    <t>V. Bissolati, 4</t>
  </si>
  <si>
    <t>02454011202</t>
  </si>
  <si>
    <t>Gianmarco Vecchione</t>
  </si>
  <si>
    <t>VCCGMR77L10H501E</t>
  </si>
  <si>
    <t>7903/C24</t>
  </si>
  <si>
    <t>TECHGEST SAS DI GIRARDI STEFANO &amp; C.</t>
  </si>
  <si>
    <t>Girardi Stefano</t>
  </si>
  <si>
    <t>0423 605112</t>
  </si>
  <si>
    <t>amministrazione@techqest.it</t>
  </si>
  <si>
    <t>altri servizi non specificati</t>
  </si>
  <si>
    <t>03943070262</t>
  </si>
  <si>
    <t>FRRSFN76M10F443W</t>
  </si>
  <si>
    <t>TESY SOFTWARE SRL</t>
  </si>
  <si>
    <t>v. Reginato 3</t>
  </si>
  <si>
    <t>Luca Polesello</t>
  </si>
  <si>
    <t>0422 230424</t>
  </si>
  <si>
    <t>ennio.zanuccoi@tesysoftware.com</t>
  </si>
  <si>
    <t>www.tesysoftware.net</t>
  </si>
  <si>
    <t>Ennio Zanucca</t>
  </si>
  <si>
    <t>ZNCNNE51M04L736J</t>
  </si>
  <si>
    <t>7890/C24</t>
  </si>
  <si>
    <t>TEAM23 S.R.L.</t>
  </si>
  <si>
    <t>Carità di Villorba (TV)</t>
  </si>
  <si>
    <t>Etzel Lava</t>
  </si>
  <si>
    <t>0422 1833754</t>
  </si>
  <si>
    <t>info@team23.it</t>
  </si>
  <si>
    <t>https://team23.it/</t>
  </si>
  <si>
    <t>V. Strada  la Bassa, 15</t>
  </si>
  <si>
    <t>04908940267</t>
  </si>
  <si>
    <t>LVATZL79M24C957X</t>
  </si>
  <si>
    <t>7365/C24D</t>
  </si>
  <si>
    <t>TIQUADRA SRL</t>
  </si>
  <si>
    <t>Della Mora Alessia</t>
  </si>
  <si>
    <t>0423 1736772</t>
  </si>
  <si>
    <t>hr@tiquadra.it</t>
  </si>
  <si>
    <t>Servizi informatici (Ateco 620)</t>
  </si>
  <si>
    <t>04303840260</t>
  </si>
  <si>
    <t>Damian Francesco</t>
  </si>
  <si>
    <t>DMNFNC68D01F443R</t>
  </si>
  <si>
    <t>UBWARE SRL</t>
  </si>
  <si>
    <t>Baldasso Domenico</t>
  </si>
  <si>
    <t>340 2590388</t>
  </si>
  <si>
    <t>domenico@ubware.it</t>
  </si>
  <si>
    <t>UNINDUSTRIA SERVIZI&amp;FORMAZIONE TV-PN SCARL</t>
  </si>
  <si>
    <t>p.za Istituzioni 12/Venzone 12</t>
  </si>
  <si>
    <t>Mercurio Alberto</t>
  </si>
  <si>
    <t>0422 916400</t>
  </si>
  <si>
    <t>amercurio@unisef.it</t>
  </si>
  <si>
    <t>www.unisef.it</t>
  </si>
  <si>
    <t>servizi alle imprese (lab. Proget. Dig.)</t>
  </si>
  <si>
    <t>Giuseppe Antonello</t>
  </si>
  <si>
    <t>NTNGPP55A01L407J</t>
  </si>
  <si>
    <t>57/C24D</t>
  </si>
  <si>
    <t>VALUE AGENCY</t>
  </si>
  <si>
    <t>viale san giacomo felisset 68</t>
  </si>
  <si>
    <t>Tiscini Isabella</t>
  </si>
  <si>
    <t>isabella.tiscini@valueagency.it</t>
  </si>
  <si>
    <t>www.valueagency.it</t>
  </si>
  <si>
    <t>Isabella Tiscini</t>
  </si>
  <si>
    <t>TSCSLL74E54H501E</t>
  </si>
  <si>
    <t>382/C24D</t>
  </si>
  <si>
    <t>VENETA CUCINE</t>
  </si>
  <si>
    <t>Taffarello Cristian</t>
  </si>
  <si>
    <t>Sandrin Roberto</t>
  </si>
  <si>
    <t>0422 8471</t>
  </si>
  <si>
    <t>cristian.taffarello@venetacucine.con</t>
  </si>
  <si>
    <t>oltre 251</t>
  </si>
  <si>
    <t>industria produzione cucine</t>
  </si>
  <si>
    <t>03764840264</t>
  </si>
  <si>
    <t>Pellizer Roberto</t>
  </si>
  <si>
    <t>PLLRBT59H21L736T</t>
  </si>
  <si>
    <t>VERO SOLUTIONS</t>
  </si>
  <si>
    <t>v.le San Marco 38</t>
  </si>
  <si>
    <t>Gastaldon Ezio</t>
  </si>
  <si>
    <t>041 5951523</t>
  </si>
  <si>
    <t>ezio.gastaldon@vero-solutions.it</t>
  </si>
  <si>
    <t>www.vero-solutions.it</t>
  </si>
  <si>
    <t>6+10</t>
  </si>
  <si>
    <t>servizi informatici (cad-cam)</t>
  </si>
  <si>
    <t>7907/C24</t>
  </si>
  <si>
    <t>YARIX</t>
  </si>
  <si>
    <t>Nicola Bressan</t>
  </si>
  <si>
    <t>0423 614249, 347 4248450</t>
  </si>
  <si>
    <t>nicola.bressan@yarix.com</t>
  </si>
  <si>
    <t>www.yarix.com</t>
  </si>
  <si>
    <t>ZETEC SRL</t>
  </si>
  <si>
    <t>v.le della Repubblica 12</t>
  </si>
  <si>
    <t>Scantamburlo Davide</t>
  </si>
  <si>
    <t>0422 265458</t>
  </si>
  <si>
    <t>davide@zetec.it</t>
  </si>
  <si>
    <t>www.zetec.it</t>
  </si>
  <si>
    <t>7909/C24</t>
  </si>
  <si>
    <t>TELECOMUNICAZIONI</t>
  </si>
  <si>
    <t xml:space="preserve">ADL S.R.L. </t>
  </si>
  <si>
    <t>Dal Tio Alice</t>
  </si>
  <si>
    <t>Della Libera Antonio</t>
  </si>
  <si>
    <t>0438 418072</t>
  </si>
  <si>
    <t>segreteria@adlgroup.it</t>
  </si>
  <si>
    <t>www.adlgroup.it</t>
  </si>
  <si>
    <t>03685320263</t>
  </si>
  <si>
    <t>Katia Marchesin</t>
  </si>
  <si>
    <t>MRCKTA69R69Z114C</t>
  </si>
  <si>
    <t>7190/C24D</t>
  </si>
  <si>
    <t>ASTEL TLC DI STEFANO CAMPANA &amp; C.</t>
  </si>
  <si>
    <t>v. Liberazione 85/A</t>
  </si>
  <si>
    <t>Campana Stefano</t>
  </si>
  <si>
    <t>0438 402567</t>
  </si>
  <si>
    <t>info@asteltlc.it</t>
  </si>
  <si>
    <t>www.asteltlc.it</t>
  </si>
  <si>
    <t>telecomunicazioni</t>
  </si>
  <si>
    <t>02362550267</t>
  </si>
  <si>
    <t>Stefano Campana</t>
  </si>
  <si>
    <t>CMPSFN67A29L483P</t>
  </si>
  <si>
    <t>ATON</t>
  </si>
  <si>
    <t>Elena Pera</t>
  </si>
  <si>
    <t xml:space="preserve">De Nardi Giorgio </t>
  </si>
  <si>
    <t>0422 6184</t>
  </si>
  <si>
    <t>HumanResources@aton.com</t>
  </si>
  <si>
    <t>02479320265</t>
  </si>
  <si>
    <t>Giorgio De Nardi</t>
  </si>
  <si>
    <t>DNRGRG60L10L736L</t>
  </si>
  <si>
    <t>AZIENDA ULSS N. 2 MARCA TREVIGIANA</t>
  </si>
  <si>
    <t>Via S.Abrogio di Fiera</t>
  </si>
  <si>
    <t>Dott.Benazzi Francesco</t>
  </si>
  <si>
    <t>Ferrari Franco</t>
  </si>
  <si>
    <t>0422 323227</t>
  </si>
  <si>
    <t>03084880263</t>
  </si>
  <si>
    <t>Benazzi Francesco</t>
  </si>
  <si>
    <t>BNZFNC56C02L407Z</t>
  </si>
  <si>
    <t>3279/C 24D</t>
  </si>
  <si>
    <t>BIT.WARE S.R.L.</t>
  </si>
  <si>
    <t>Maschio Valeria</t>
  </si>
  <si>
    <t>0438 402123</t>
  </si>
  <si>
    <t>bit.ware@bit-ware.com</t>
  </si>
  <si>
    <t>vendita e assistenza informatica</t>
  </si>
  <si>
    <t>03367340266</t>
  </si>
  <si>
    <t>Valerio Maschio</t>
  </si>
  <si>
    <t>MSCVLR55C43C957G</t>
  </si>
  <si>
    <t>CIBOTEC SRL</t>
  </si>
  <si>
    <t>Furlanetto Marco</t>
  </si>
  <si>
    <t>info@cibotec.it</t>
  </si>
  <si>
    <t>03723660266</t>
  </si>
  <si>
    <t>Marco Furlanetto</t>
  </si>
  <si>
    <t>FRLMRC68H08L407W</t>
  </si>
  <si>
    <t>585/C24D</t>
  </si>
  <si>
    <t>DATA SERVICES SRL</t>
  </si>
  <si>
    <t>v. Tintoretto 46</t>
  </si>
  <si>
    <t>Passarella Alessandro</t>
  </si>
  <si>
    <t>0422 7053</t>
  </si>
  <si>
    <t>alessandro.passarella@dataservices.it</t>
  </si>
  <si>
    <t>www.dataservices.it</t>
  </si>
  <si>
    <t>01288220260</t>
  </si>
  <si>
    <t>Oliviero Minetto</t>
  </si>
  <si>
    <t>Fossalta di piave (TV)</t>
  </si>
  <si>
    <t>MNTLVR58B06D740O</t>
  </si>
  <si>
    <t>DATALOGIC</t>
  </si>
  <si>
    <t>Giovannelli Flavio</t>
  </si>
  <si>
    <t>051 3147670</t>
  </si>
  <si>
    <t>corporate@datalogic.com</t>
  </si>
  <si>
    <t>Via San Vitalino,13</t>
  </si>
  <si>
    <t>Lippo di Calderara di Reno (Bo)</t>
  </si>
  <si>
    <t>03218701202</t>
  </si>
  <si>
    <t>Valentina Volta</t>
  </si>
  <si>
    <t xml:space="preserve"> VLTVNT58B62A944F</t>
  </si>
  <si>
    <t>DPC TELECOMUNICAZIONI S.R.L.</t>
  </si>
  <si>
    <t>Povegliano V. (TV)</t>
  </si>
  <si>
    <t>Dalle Crode Paolo</t>
  </si>
  <si>
    <t>0422 870466</t>
  </si>
  <si>
    <t>tecnico@dcptelecomunicazioni.com</t>
  </si>
  <si>
    <t>04134510264</t>
  </si>
  <si>
    <t>DLLPLA62E15C957W</t>
  </si>
  <si>
    <t>3712/C24D</t>
  </si>
  <si>
    <t>EDE. TECH. S.N.C.</t>
  </si>
  <si>
    <t>0422 608154</t>
  </si>
  <si>
    <t>279/C24D</t>
  </si>
  <si>
    <t>FERRACIN SRL</t>
  </si>
  <si>
    <t>Battistuz Federica</t>
  </si>
  <si>
    <t>Ferracin Filippo</t>
  </si>
  <si>
    <t>0438 992107</t>
  </si>
  <si>
    <t>Installazioni linee elettriche</t>
  </si>
  <si>
    <t>03755110263</t>
  </si>
  <si>
    <t>Ferracin Angelo</t>
  </si>
  <si>
    <t>FRRNGL65R08C957N</t>
  </si>
  <si>
    <t>GRAPHITE  S.R.L.</t>
  </si>
  <si>
    <t>Eddy Mazzarini</t>
  </si>
  <si>
    <t>0422 722119</t>
  </si>
  <si>
    <t>info@graphite.it</t>
  </si>
  <si>
    <t>Via Antonio Caccianiga,94/1</t>
  </si>
  <si>
    <t>03921460261</t>
  </si>
  <si>
    <t xml:space="preserve"> MZZDDY51C28L407V</t>
  </si>
  <si>
    <t>27/01/2017</t>
  </si>
  <si>
    <t>446/C24D</t>
  </si>
  <si>
    <t>GRUPPO EUROSYSTEM  S.P.A</t>
  </si>
  <si>
    <t>Sonda Stefano</t>
  </si>
  <si>
    <t>0422 668711</t>
  </si>
  <si>
    <t>info@eurosystem.it / Lisa.francesca@eurosystem.it</t>
  </si>
  <si>
    <t>02243020266</t>
  </si>
  <si>
    <t>INNOVA SOFT</t>
  </si>
  <si>
    <t xml:space="preserve"> Silea (TV)</t>
  </si>
  <si>
    <t>Carraro Massimo</t>
  </si>
  <si>
    <t>0422 1782729</t>
  </si>
  <si>
    <t>emmecisistemisrl@alice.it</t>
  </si>
  <si>
    <t>www.emmecisistemisrl.com</t>
  </si>
  <si>
    <t>costruzione installazione serramenti</t>
  </si>
  <si>
    <t>04492250263</t>
  </si>
  <si>
    <t>Zavadzaz Roberto</t>
  </si>
  <si>
    <t>Gorizia (GO)</t>
  </si>
  <si>
    <t>ZVDRRT69D06E098S</t>
  </si>
  <si>
    <t>ITALACUSTICA DI TASCA WLADIMIRO</t>
  </si>
  <si>
    <t>Tasca Wladimiro</t>
  </si>
  <si>
    <t>347 3936833</t>
  </si>
  <si>
    <t>italacustica@alice.it</t>
  </si>
  <si>
    <t>03383580264</t>
  </si>
  <si>
    <t>TSCWDM63T31F205G</t>
  </si>
  <si>
    <t>2650/C24D</t>
  </si>
  <si>
    <t>HI-FI FOREST SNC</t>
  </si>
  <si>
    <t>Codogne' (TV)</t>
  </si>
  <si>
    <t>Eugenio Forest</t>
  </si>
  <si>
    <t>0438 794082</t>
  </si>
  <si>
    <t>negozio@hififorest.it</t>
  </si>
  <si>
    <t>00707940268</t>
  </si>
  <si>
    <t>Forest Eugenio</t>
  </si>
  <si>
    <t>Godega di SU (TV)</t>
  </si>
  <si>
    <t>FRSGNE52C29E071X</t>
  </si>
  <si>
    <t>MORATTO S.R.L.</t>
  </si>
  <si>
    <t>Moratto Eligio</t>
  </si>
  <si>
    <t>Moratto Michele</t>
  </si>
  <si>
    <t>0422 904032</t>
  </si>
  <si>
    <t>moratto@moratto.it</t>
  </si>
  <si>
    <t>02403160266</t>
  </si>
  <si>
    <t>Michele Moratto</t>
  </si>
  <si>
    <t>MRTMHL71T09L407X</t>
  </si>
  <si>
    <t>NICE S.P.A.</t>
  </si>
  <si>
    <t>Luca Drusian</t>
  </si>
  <si>
    <t>0422 853838</t>
  </si>
  <si>
    <t>L.drusian@niceforyou.com</t>
  </si>
  <si>
    <t>www.niceforyou.com</t>
  </si>
  <si>
    <t>PHYLOS SRL</t>
  </si>
  <si>
    <t>Fichera  Lorenzo</t>
  </si>
  <si>
    <t>0422 491872</t>
  </si>
  <si>
    <t>info@phylos.it</t>
  </si>
  <si>
    <t>04043830266</t>
  </si>
  <si>
    <t>Chiara Rizzato</t>
  </si>
  <si>
    <t>RZZCHR66E41L407H</t>
  </si>
  <si>
    <t>ROTAS ITALIA SRL</t>
  </si>
  <si>
    <t>v. San Francesco di Sales</t>
  </si>
  <si>
    <t>Ilaria</t>
  </si>
  <si>
    <t>0422 433100</t>
  </si>
  <si>
    <t>info@rotas.com</t>
  </si>
  <si>
    <t>www.rotas.it</t>
  </si>
  <si>
    <t>servizi per prodotti industriali</t>
  </si>
  <si>
    <t>00526430269</t>
  </si>
  <si>
    <t>Francesco Celante</t>
  </si>
  <si>
    <t>Chiarano (TV)</t>
  </si>
  <si>
    <t>CLNFNC41E01C614F</t>
  </si>
  <si>
    <t>500/C24D</t>
  </si>
  <si>
    <t>SOMEC SPA</t>
  </si>
  <si>
    <t>Zoppè di San Vendemmiano (TV)</t>
  </si>
  <si>
    <t>Padoin Valentino</t>
  </si>
  <si>
    <t>0438 4717</t>
  </si>
  <si>
    <t>info@somecgroup.com</t>
  </si>
  <si>
    <t>ateco 2312</t>
  </si>
  <si>
    <t>04245710266</t>
  </si>
  <si>
    <t>Frattarolo Diego</t>
  </si>
  <si>
    <t>Vetralla (VT)</t>
  </si>
  <si>
    <t>FRTDGI69A22L814M</t>
  </si>
  <si>
    <t>2632/C24</t>
  </si>
  <si>
    <t>SPAGNOL SRL</t>
  </si>
  <si>
    <t>Vidor (TV)</t>
  </si>
  <si>
    <t>0423 986083</t>
  </si>
  <si>
    <t>amministrazione@spagnolaut.com</t>
  </si>
  <si>
    <t>www.spagnolaut.com</t>
  </si>
  <si>
    <t>Produzione macchinari per fertirrigazione serre</t>
  </si>
  <si>
    <t>03978110264</t>
  </si>
  <si>
    <t>Daniele Spagnol</t>
  </si>
  <si>
    <t>SPGDNL60H16L856S</t>
  </si>
  <si>
    <t>496/C245D</t>
  </si>
  <si>
    <t>S.T. DISTRIBUZIONI SRL</t>
  </si>
  <si>
    <t>0438 738161</t>
  </si>
  <si>
    <t xml:space="preserve"> info@stdistribuzione.it</t>
  </si>
  <si>
    <t>04556400267</t>
  </si>
  <si>
    <t>3753/C24D</t>
  </si>
  <si>
    <t>TELEBIT SRL</t>
  </si>
  <si>
    <t>Via  M. Fanno, 1</t>
  </si>
  <si>
    <t>Quarta Germano</t>
  </si>
  <si>
    <t>0422 6362</t>
  </si>
  <si>
    <t>risorseumane@telebit.it</t>
  </si>
  <si>
    <t>www.telebit.it</t>
  </si>
  <si>
    <t>Telebit srl</t>
  </si>
  <si>
    <t>Dosson di Casier (TV)</t>
  </si>
  <si>
    <t>01144610936</t>
  </si>
  <si>
    <t>Giovanni Quarta</t>
  </si>
  <si>
    <t>Cles (TN)</t>
  </si>
  <si>
    <t>QRTGNN49D23C794R</t>
  </si>
  <si>
    <t>494/C24D</t>
  </si>
  <si>
    <t>TELEGAMMA S.A.S</t>
  </si>
  <si>
    <t>Via Noalese 63</t>
  </si>
  <si>
    <t>Biasuzzo Franco</t>
  </si>
  <si>
    <t>Mamprin Mauro</t>
  </si>
  <si>
    <t>0422 2976</t>
  </si>
  <si>
    <t>Via Noalese, 63/B</t>
  </si>
  <si>
    <t>01201380266</t>
  </si>
  <si>
    <t>Gamma Dividino</t>
  </si>
  <si>
    <t>GMMDDN48C02G229Z</t>
  </si>
  <si>
    <t>TESSER ANTENNE</t>
  </si>
  <si>
    <t>Tesser Luigino</t>
  </si>
  <si>
    <t>0422 230283</t>
  </si>
  <si>
    <t>16.30</t>
  </si>
  <si>
    <t>noc@tesser.it </t>
  </si>
  <si>
    <t>01893880268</t>
  </si>
  <si>
    <t>Luigino Tesser</t>
  </si>
  <si>
    <t>TSSLGN56T06F269M</t>
  </si>
  <si>
    <t>WAP STUDIO DI DE CARLI M. E FLORIDUZ L. SNC</t>
  </si>
  <si>
    <t>P.zza Garibaldi</t>
  </si>
  <si>
    <t>De Carli Manuel</t>
  </si>
  <si>
    <t>0422 759909</t>
  </si>
  <si>
    <t>info@wapstudiolab.it</t>
  </si>
  <si>
    <t>www.wapstudiolab.it</t>
  </si>
  <si>
    <t>Assistenza e vendita materiale informatico</t>
  </si>
  <si>
    <t>04220770269</t>
  </si>
  <si>
    <t>Manuel De Carli</t>
  </si>
  <si>
    <t>DCRMNL80C29F770H</t>
  </si>
  <si>
    <t>AUTOMAZIONE</t>
  </si>
  <si>
    <t>A.C. AUTOMAZIONI S.R.L.S.</t>
  </si>
  <si>
    <t>Bissoli Paola</t>
  </si>
  <si>
    <t>Pozzobon Fabio</t>
  </si>
  <si>
    <t>0422 450117</t>
  </si>
  <si>
    <t>7.30</t>
  </si>
  <si>
    <t>info@AC-automazioni.it</t>
  </si>
  <si>
    <t>Automazione Industriale</t>
  </si>
  <si>
    <t>04693000269</t>
  </si>
  <si>
    <t>Brunello Carlo</t>
  </si>
  <si>
    <t>05/10/1963</t>
  </si>
  <si>
    <t>Melbourne (AUS)</t>
  </si>
  <si>
    <t>FRNRND61L22Z133W</t>
  </si>
  <si>
    <t>13462/C24</t>
  </si>
  <si>
    <t>ADAT SRL</t>
  </si>
  <si>
    <t>Gava Emanuela</t>
  </si>
  <si>
    <t>Tomè Edoardo</t>
  </si>
  <si>
    <t>3496010190-0438208174</t>
  </si>
  <si>
    <t>info@adatsrl.it</t>
  </si>
  <si>
    <t>Via Martimpelle foibe</t>
  </si>
  <si>
    <t>03647650260</t>
  </si>
  <si>
    <t>Ongaro Claudio</t>
  </si>
  <si>
    <t>26/07/1964</t>
  </si>
  <si>
    <t>NGRCLD64L26C957Y</t>
  </si>
  <si>
    <t>ALI SPA</t>
  </si>
  <si>
    <t>Mareno di Piave (TV)</t>
  </si>
  <si>
    <t>Zanardo Sergio</t>
  </si>
  <si>
    <t>sergio.zanardo@aligroup.it</t>
  </si>
  <si>
    <t>www.mareno.it</t>
  </si>
  <si>
    <t>Metalmeccanico/Apparec. Per la Ristor</t>
  </si>
  <si>
    <t>00872030150</t>
  </si>
  <si>
    <t>Maurizio Anastasia</t>
  </si>
  <si>
    <t>01/08/1970</t>
  </si>
  <si>
    <t>Latisana (UD)</t>
  </si>
  <si>
    <t>NSTMRZ70M01E473D</t>
  </si>
  <si>
    <t>12/01/2017</t>
  </si>
  <si>
    <t>139/C24D</t>
  </si>
  <si>
    <t>A.M. TEKNOSTAMPI SPA</t>
  </si>
  <si>
    <t>S. Lucia di Piave (TV)</t>
  </si>
  <si>
    <t>Bin Gianni</t>
  </si>
  <si>
    <t>Da Ros Gianni</t>
  </si>
  <si>
    <t>0438661397/3483727011</t>
  </si>
  <si>
    <t>Walmec@Walmec.com</t>
  </si>
  <si>
    <t>Stampaggi e Produzione minuterie plastica</t>
  </si>
  <si>
    <t>04219990266</t>
  </si>
  <si>
    <t>Paolo Zanetti</t>
  </si>
  <si>
    <t>07/09/1953</t>
  </si>
  <si>
    <t>ZNTPLA53P07E940F</t>
  </si>
  <si>
    <t>142/C24D</t>
  </si>
  <si>
    <t>ASTON ENERGY S.R.L.</t>
  </si>
  <si>
    <t>V. Montegrappa 2/d</t>
  </si>
  <si>
    <t>Scomparin Chiara</t>
  </si>
  <si>
    <t>0422 837262</t>
  </si>
  <si>
    <t>amministrazione@astonenergy.it</t>
  </si>
  <si>
    <t>Sabbadin Massimo</t>
  </si>
  <si>
    <t>14/02/1977</t>
  </si>
  <si>
    <t>Camposanpiero (PD)</t>
  </si>
  <si>
    <t>SBBMNL77B14B563N</t>
  </si>
  <si>
    <t>BANDIERA IMPIANTI</t>
  </si>
  <si>
    <t>Bandiera Massimiliano</t>
  </si>
  <si>
    <t>0422 210692</t>
  </si>
  <si>
    <t>info@bandieraimpianti.it</t>
  </si>
  <si>
    <t>Ateco 74.90.91</t>
  </si>
  <si>
    <t>03764230268</t>
  </si>
  <si>
    <t>Bandiera Alberto</t>
  </si>
  <si>
    <t>13/06/1939</t>
  </si>
  <si>
    <t>BNDLRT39H13L407G</t>
  </si>
  <si>
    <t>BETTIOL S.R.L.</t>
  </si>
  <si>
    <t>Bolzano (BZ)</t>
  </si>
  <si>
    <t>Bigolin Andrea (vice Stefani Mirco)</t>
  </si>
  <si>
    <t>0422 444590</t>
  </si>
  <si>
    <t>7.00</t>
  </si>
  <si>
    <t>info@bettiolsrl.com</t>
  </si>
  <si>
    <t>ateco 43.22.01</t>
  </si>
  <si>
    <t>V. Roma, 261</t>
  </si>
  <si>
    <t>03237650266</t>
  </si>
  <si>
    <t>Emanuela Putoto</t>
  </si>
  <si>
    <t>19/9/1958</t>
  </si>
  <si>
    <t>Arcade (TV)</t>
  </si>
  <si>
    <t>PTTMNL58P59192V</t>
  </si>
  <si>
    <t>13006/C24</t>
  </si>
  <si>
    <t>BITFOX S.R.L</t>
  </si>
  <si>
    <t>Favaro Denis / Rufoloni Marco</t>
  </si>
  <si>
    <t>0422918918</t>
  </si>
  <si>
    <t>bitfox@bitfox.it</t>
  </si>
  <si>
    <t>Ateco 43.21.03</t>
  </si>
  <si>
    <t>Via Fratelli Rosselli, 7/9</t>
  </si>
  <si>
    <t>03792890265</t>
  </si>
  <si>
    <t>Pasin Paolo</t>
  </si>
  <si>
    <t>08/07/1969</t>
  </si>
  <si>
    <t>PSNPLA69L08L407O</t>
  </si>
  <si>
    <t>8274/C24D</t>
  </si>
  <si>
    <t>BJOSORA SRL</t>
  </si>
  <si>
    <t>Noale (VE)</t>
  </si>
  <si>
    <t>Bellio Federico</t>
  </si>
  <si>
    <t>3482233456</t>
  </si>
  <si>
    <t>federico@bjosora.com</t>
  </si>
  <si>
    <t>V. Le Canevare, 30</t>
  </si>
  <si>
    <t>05153730261</t>
  </si>
  <si>
    <t>31/12/1957</t>
  </si>
  <si>
    <t>BLLFRC57T31F269A</t>
  </si>
  <si>
    <t>5969/C24</t>
  </si>
  <si>
    <t>BOTTEON ANTONIO SRL</t>
  </si>
  <si>
    <t>Pagotto Claudio</t>
  </si>
  <si>
    <t>Pagotto Marco</t>
  </si>
  <si>
    <t>0422 885260</t>
  </si>
  <si>
    <t>info@botteon.it</t>
  </si>
  <si>
    <t>www.botteon.it</t>
  </si>
  <si>
    <t>Costruzioni meccaniche</t>
  </si>
  <si>
    <t>03534080266</t>
  </si>
  <si>
    <t>30/08/1948</t>
  </si>
  <si>
    <t>PGTCLD48M30A952Y</t>
  </si>
  <si>
    <t>BOTTER ELETTROTECNICA SRL</t>
  </si>
  <si>
    <t>Botter Andrea</t>
  </si>
  <si>
    <t>Malimpensa Fortunato Silvano</t>
  </si>
  <si>
    <t>0422 361003</t>
  </si>
  <si>
    <t>amministrazione@botter.com</t>
  </si>
  <si>
    <t>www.botter.com</t>
  </si>
  <si>
    <t>Metalmeccanico/Trasformatori Elettrici</t>
  </si>
  <si>
    <t>02412440261</t>
  </si>
  <si>
    <t>Renzo Botter</t>
  </si>
  <si>
    <t>08/01/1940</t>
  </si>
  <si>
    <t>BTTRNZ40A08L407F</t>
  </si>
  <si>
    <t>BPS CLIMA</t>
  </si>
  <si>
    <t>Schiavon Andrea</t>
  </si>
  <si>
    <t>0422 445363</t>
  </si>
  <si>
    <t>info@bpstecnologie.com</t>
  </si>
  <si>
    <t>www.bpstecnologie.com</t>
  </si>
  <si>
    <t>climatizzatori ad aria</t>
  </si>
  <si>
    <t>03302570266</t>
  </si>
  <si>
    <t>04/04/1966</t>
  </si>
  <si>
    <t>SCHNDR66D04L407N</t>
  </si>
  <si>
    <t>7210/C24D</t>
  </si>
  <si>
    <t>BRILLAUTOMATION</t>
  </si>
  <si>
    <t>Claudio Corrò</t>
  </si>
  <si>
    <t>0422 470724</t>
  </si>
  <si>
    <t>brill@brillautomation.it</t>
  </si>
  <si>
    <t>Ateco 43.21.01</t>
  </si>
  <si>
    <t>03493800266</t>
  </si>
  <si>
    <t>Corrò Claudio</t>
  </si>
  <si>
    <t>24/10/1971</t>
  </si>
  <si>
    <t>CRRCLD71R24L407J</t>
  </si>
  <si>
    <t>CA.DI s.r.l.</t>
  </si>
  <si>
    <t>0422 491412</t>
  </si>
  <si>
    <t>info@ca-di.it</t>
  </si>
  <si>
    <t>IT04492880267</t>
  </si>
  <si>
    <t>Lucchese Claudio</t>
  </si>
  <si>
    <t>04/12/1968</t>
  </si>
  <si>
    <t>LCCCLD68T04L407Z</t>
  </si>
  <si>
    <t>CALDATO &amp; FOFFANO IMPIANTI SNC</t>
  </si>
  <si>
    <t>347 5610262</t>
  </si>
  <si>
    <t>info@caldatoimpianti.it - caldatoimpianti@icloud.com</t>
  </si>
  <si>
    <t>CAME</t>
  </si>
  <si>
    <t>Pavan Francesca</t>
  </si>
  <si>
    <t>0422 4940</t>
  </si>
  <si>
    <t>humanresources@came.com</t>
  </si>
  <si>
    <t>automazioni</t>
  </si>
  <si>
    <t>03481280265</t>
  </si>
  <si>
    <t>Menuzzo Andrea</t>
  </si>
  <si>
    <t>MNZNDR75A04L407E</t>
  </si>
  <si>
    <t>CARMET AUTOMAZIONI SRL</t>
  </si>
  <si>
    <t>Via Aquileia</t>
  </si>
  <si>
    <t>Girardi Luciano</t>
  </si>
  <si>
    <t>Taffarello Cristiano</t>
  </si>
  <si>
    <t>0422 899105</t>
  </si>
  <si>
    <t>info@carmetautomazioni.it</t>
  </si>
  <si>
    <t>Industrie manifatturiere</t>
  </si>
  <si>
    <t>03481760266</t>
  </si>
  <si>
    <t>28/12/1962</t>
  </si>
  <si>
    <t>GRRLCN62T28L219D</t>
  </si>
  <si>
    <t>1973/C24D</t>
  </si>
  <si>
    <t>CARRETTA SRL</t>
  </si>
  <si>
    <t>Pavanetto Giancarlo</t>
  </si>
  <si>
    <t>0422 371023</t>
  </si>
  <si>
    <t>v.barban@carrettaautomazioni.it</t>
  </si>
  <si>
    <t>www.carrettaatumazioni.it</t>
  </si>
  <si>
    <t>Automazione Ind.le</t>
  </si>
  <si>
    <t>02260110263</t>
  </si>
  <si>
    <t>Renato Pavanetto</t>
  </si>
  <si>
    <t>01/07/1972</t>
  </si>
  <si>
    <t>PVNRNT72P01L407D</t>
  </si>
  <si>
    <t>CASELLATO SERVIZI SNC</t>
  </si>
  <si>
    <t>Casellato Gilberto</t>
  </si>
  <si>
    <t>Casellato Diego</t>
  </si>
  <si>
    <t>0422 1582591</t>
  </si>
  <si>
    <t>casellatoservizisnc@gmail.com</t>
  </si>
  <si>
    <t>Realizzazione impianti elettrici</t>
  </si>
  <si>
    <t>04730120260</t>
  </si>
  <si>
    <t>23/11/1970</t>
  </si>
  <si>
    <t>CSLGBR70S23L407V</t>
  </si>
  <si>
    <t>CLIMOSFERA SRL</t>
  </si>
  <si>
    <t>Tasca Elettra</t>
  </si>
  <si>
    <t>Minet Elvi</t>
  </si>
  <si>
    <t>0422 608987</t>
  </si>
  <si>
    <t>info@climosfera.it</t>
  </si>
  <si>
    <t>ateco 711220 -</t>
  </si>
  <si>
    <t xml:space="preserve">04182080269
</t>
  </si>
  <si>
    <t xml:space="preserve">Paissan Marco
</t>
  </si>
  <si>
    <t>24/11/1970</t>
  </si>
  <si>
    <t>Trento (TV)</t>
  </si>
  <si>
    <t>PSSMRC70S24L378J</t>
  </si>
  <si>
    <t>8275/C24D</t>
  </si>
  <si>
    <t>COMAS SPA</t>
  </si>
  <si>
    <t>Freire Walter</t>
  </si>
  <si>
    <t>Freire walter</t>
  </si>
  <si>
    <t>0422360514</t>
  </si>
  <si>
    <t>comas@comastm.it</t>
  </si>
  <si>
    <t xml:space="preserve">Fabbricazione maccine lav.ni alimentare, bevande, tabacchi
</t>
  </si>
  <si>
    <t>00200400265</t>
  </si>
  <si>
    <t>Lena Matteo</t>
  </si>
  <si>
    <t>11/05/1971</t>
  </si>
  <si>
    <t>LNEMTT71E11A944D</t>
  </si>
  <si>
    <t>COMTEC ENGINEERING S.r.l.</t>
  </si>
  <si>
    <t>Omizzolo Federica</t>
  </si>
  <si>
    <t>Polo Ivan</t>
  </si>
  <si>
    <t>0422 887547</t>
  </si>
  <si>
    <t>federica@cometecengineering.com</t>
  </si>
  <si>
    <t>Ateco 28.29.2   Industria Manifatturiera</t>
  </si>
  <si>
    <t>04162570263</t>
  </si>
  <si>
    <t>Omizzolo Fabrizio</t>
  </si>
  <si>
    <t>21/04/1976</t>
  </si>
  <si>
    <t>MZZFRZ76D21L407R</t>
  </si>
  <si>
    <t>7168/C24D</t>
  </si>
  <si>
    <t>CRM SAS</t>
  </si>
  <si>
    <t>Fontana Domenico</t>
  </si>
  <si>
    <t>0438 30373</t>
  </si>
  <si>
    <t>cristina@crmelevatori.it</t>
  </si>
  <si>
    <t>Officina meccanica</t>
  </si>
  <si>
    <t>03359030263</t>
  </si>
  <si>
    <t>10/05/1968</t>
  </si>
  <si>
    <t>FNTDNC68E10C957O</t>
  </si>
  <si>
    <t>D.B.M. TECNOLOGIE S.R.L.</t>
  </si>
  <si>
    <t>Mattiuzzo Oriano</t>
  </si>
  <si>
    <t>Mazzon Alberto / Rossetto Alberto</t>
  </si>
  <si>
    <t>0422 827110</t>
  </si>
  <si>
    <t>amministrazione@dbmtecnologie.com</t>
  </si>
  <si>
    <t>www.dbmtec.com</t>
  </si>
  <si>
    <t>28.29.9 Industrie manifatturiere non specificate</t>
  </si>
  <si>
    <t>00834720260</t>
  </si>
  <si>
    <t>Oriano Mattiuzo</t>
  </si>
  <si>
    <t>20/11/1952</t>
  </si>
  <si>
    <t>MTTRNO52S20F116X</t>
  </si>
  <si>
    <t>141/C24D</t>
  </si>
  <si>
    <t>D.I.G. AUTOMAZIONI SRL</t>
  </si>
  <si>
    <t>Dal Col Emanuela</t>
  </si>
  <si>
    <t>Pol Simone</t>
  </si>
  <si>
    <t>0422 880214</t>
  </si>
  <si>
    <t>info@digautomazionisrl.com</t>
  </si>
  <si>
    <t>Centro conduzione lavorazioni meccaniche</t>
  </si>
  <si>
    <t>01985420262</t>
  </si>
  <si>
    <t>Dal Col Isidoro</t>
  </si>
  <si>
    <t>17/08/1943</t>
  </si>
  <si>
    <t>Maserada sul P. (TV)</t>
  </si>
  <si>
    <t>DLCSDR43M17F012V</t>
  </si>
  <si>
    <t>DAIMEL SRL</t>
  </si>
  <si>
    <t xml:space="preserve">Sarai Daniele </t>
  </si>
  <si>
    <t>Callegaro Daris</t>
  </si>
  <si>
    <t>0422 470978</t>
  </si>
  <si>
    <t>amministrazione@daimel.it</t>
  </si>
  <si>
    <t>www.daimel.it</t>
  </si>
  <si>
    <t xml:space="preserve">Impiantistica </t>
  </si>
  <si>
    <t>03804060261</t>
  </si>
  <si>
    <t>Daniele Sarai</t>
  </si>
  <si>
    <t>11/07/1970</t>
  </si>
  <si>
    <t>SRADNL70L11L407T</t>
  </si>
  <si>
    <t>DEMOMECC SRL</t>
  </si>
  <si>
    <t>0422 841157</t>
  </si>
  <si>
    <t>info@demomeccsrl.it</t>
  </si>
  <si>
    <t>www.demomeccsrl.it</t>
  </si>
  <si>
    <t>azienda meccanica</t>
  </si>
  <si>
    <t>03294670264</t>
  </si>
  <si>
    <t>DIMENSIONE ELETTRICA</t>
  </si>
  <si>
    <t>Maschio Stefano</t>
  </si>
  <si>
    <t>0438 1863063</t>
  </si>
  <si>
    <t>info@dimensioneelettrica.it</t>
  </si>
  <si>
    <t>04781820263</t>
  </si>
  <si>
    <t>Vitagliano Frank</t>
  </si>
  <si>
    <t>15/07/1970</t>
  </si>
  <si>
    <t>Charleroi</t>
  </si>
  <si>
    <t>VTGFNK70L15Z103Q</t>
  </si>
  <si>
    <t>Postioma di Paese (TV)</t>
  </si>
  <si>
    <t>Bonaldo Matteo</t>
  </si>
  <si>
    <t>0422 591702</t>
  </si>
  <si>
    <r>
      <rPr>
        <strike/>
        <sz val="14"/>
        <rFont val="Calibri"/>
      </rPr>
      <t xml:space="preserve">davide.spotti@formulaeworld.com / </t>
    </r>
    <r>
      <rPr>
        <b/>
        <strike/>
        <sz val="14"/>
        <color rgb="FF0000FF"/>
        <rFont val="Calibri"/>
      </rPr>
      <t>amministrazione@vismunda.com</t>
    </r>
  </si>
  <si>
    <t>Programmazione motori lineari</t>
  </si>
  <si>
    <t>Via Galliera dei Borromeo, 3</t>
  </si>
  <si>
    <t>Padova (PD)</t>
  </si>
  <si>
    <t>03204711208</t>
  </si>
  <si>
    <t>Davide Spotti</t>
  </si>
  <si>
    <t>05/05/1963</t>
  </si>
  <si>
    <t>Mantova (MN)</t>
  </si>
  <si>
    <t>SPTDVD63E05897Q</t>
  </si>
  <si>
    <t>E.B.S. DI BUSATO STEFANO</t>
  </si>
  <si>
    <t>Busato Stefano</t>
  </si>
  <si>
    <t>0422 486361</t>
  </si>
  <si>
    <t>ebselettroimpianti@gmail.com</t>
  </si>
  <si>
    <t>Impianti elettrici</t>
  </si>
  <si>
    <t>00925870271</t>
  </si>
  <si>
    <t>26/12/1967</t>
  </si>
  <si>
    <t>BSTSFN67T26F904I</t>
  </si>
  <si>
    <t>ELETTRA TREVIGIANA SNC</t>
  </si>
  <si>
    <t>Gallon Vania</t>
  </si>
  <si>
    <t>Baldessin Paolo</t>
  </si>
  <si>
    <t>0438 430491</t>
  </si>
  <si>
    <t>info@elettratrevigiana.com</t>
  </si>
  <si>
    <t>Impianti elettrici di automazione</t>
  </si>
  <si>
    <t>00328910260</t>
  </si>
  <si>
    <t>Ghirardo Tiziano</t>
  </si>
  <si>
    <t>24/05/1947</t>
  </si>
  <si>
    <t>San Pietro di Feletto (TV)</t>
  </si>
  <si>
    <t>GHRTZN47E24I103G</t>
  </si>
  <si>
    <t>ELETTROINNOVATION</t>
  </si>
  <si>
    <t>Carrer Federico</t>
  </si>
  <si>
    <t>349 4549174</t>
  </si>
  <si>
    <t>elettroinnovation@gmail.com</t>
  </si>
  <si>
    <t>Costruzioni</t>
  </si>
  <si>
    <t>04647730268</t>
  </si>
  <si>
    <t>15/08/1978</t>
  </si>
  <si>
    <t>S. Donà di Piave (VE)</t>
  </si>
  <si>
    <t>CRRFRC78E18H823E</t>
  </si>
  <si>
    <t>ELETTROTECH DI SECOLI PIERO</t>
  </si>
  <si>
    <t>Secoli Piero</t>
  </si>
  <si>
    <t>349 4140193</t>
  </si>
  <si>
    <t>piero.elettrotech@gmail.com</t>
  </si>
  <si>
    <t>Piero Secoli</t>
  </si>
  <si>
    <t>29/01/1974</t>
  </si>
  <si>
    <t>Conegliano  (TV)</t>
  </si>
  <si>
    <t>SCLPRI74A29C957J</t>
  </si>
  <si>
    <t>14/01/2017</t>
  </si>
  <si>
    <t>EMMECI SISTEMI SRL</t>
  </si>
  <si>
    <t>V. Gemelli 43/B</t>
  </si>
  <si>
    <t>Bertuola Giada</t>
  </si>
  <si>
    <t>BErtuola Luca</t>
  </si>
  <si>
    <t>0422480166</t>
  </si>
  <si>
    <t>07.00</t>
  </si>
  <si>
    <t>info@emmecisistemisrl.com</t>
  </si>
  <si>
    <t>installazione/ automazioni</t>
  </si>
  <si>
    <t>EMMECISISTEMI SRL</t>
  </si>
  <si>
    <t>V. Gemelli, 43/b</t>
  </si>
  <si>
    <t>03929060261</t>
  </si>
  <si>
    <t>Carraro Massimi</t>
  </si>
  <si>
    <t>02/04/1965</t>
  </si>
  <si>
    <t>CRRMSM65D02F443T</t>
  </si>
  <si>
    <t>6703/C24</t>
  </si>
  <si>
    <t>EMMEGI SNC</t>
  </si>
  <si>
    <t>Meolo (VE)</t>
  </si>
  <si>
    <t>Gasparini Mauro / Venturato Andrea</t>
  </si>
  <si>
    <t>328 1266455</t>
  </si>
  <si>
    <t>emmegigasparini@libero.it</t>
  </si>
  <si>
    <t>Industria/Servizi- Instal. Imp. Elett.</t>
  </si>
  <si>
    <t>V. G. Verdi, 24</t>
  </si>
  <si>
    <t>03725580272</t>
  </si>
  <si>
    <t>Mauro Gasparini</t>
  </si>
  <si>
    <t>02/12/1970</t>
  </si>
  <si>
    <t>Zojingen (CH)</t>
  </si>
  <si>
    <t>GSPMRA70T02Z133X</t>
  </si>
  <si>
    <t>ERAL SRL</t>
  </si>
  <si>
    <t>Peruzza Loredana</t>
  </si>
  <si>
    <t>0438 444495</t>
  </si>
  <si>
    <t>pietro.modolo@linealight.com</t>
  </si>
  <si>
    <t>www.eralsolution.com</t>
  </si>
  <si>
    <t>Via Europa, 14</t>
  </si>
  <si>
    <t>04269920262</t>
  </si>
  <si>
    <t>19/08/1952</t>
  </si>
  <si>
    <t>PRZLDN52M59L700G</t>
  </si>
  <si>
    <t>EUREKA SYSTEM SRL</t>
  </si>
  <si>
    <t>Contò Eros</t>
  </si>
  <si>
    <t>0422 263254</t>
  </si>
  <si>
    <t>amministrazione@eurekasystem.it</t>
  </si>
  <si>
    <t>www.eurekasystem.it</t>
  </si>
  <si>
    <t>03851590269</t>
  </si>
  <si>
    <t>Lino Cappellazzo</t>
  </si>
  <si>
    <t>12/04/1973</t>
  </si>
  <si>
    <t>CPPLNI73D12L407C</t>
  </si>
  <si>
    <t>EURO-DATA</t>
  </si>
  <si>
    <t>Rigato Walter</t>
  </si>
  <si>
    <t>0422 460466</t>
  </si>
  <si>
    <t>valter.rigato@eurogroup.com</t>
  </si>
  <si>
    <t>www.eurogroup.com</t>
  </si>
  <si>
    <t xml:space="preserve">Automazione </t>
  </si>
  <si>
    <t>02296860261</t>
  </si>
  <si>
    <t>Valter Rigato</t>
  </si>
  <si>
    <t>23/10/1957</t>
  </si>
  <si>
    <t>San Paolo (Brasile)</t>
  </si>
  <si>
    <t>RGTVTR57R23Z602G</t>
  </si>
  <si>
    <t>EUROGROUP SPA</t>
  </si>
  <si>
    <t>De Lazzari Massimo</t>
  </si>
  <si>
    <t>Automazione: Fabio Negroni, Telecomunicazioni: Ing. Mattiuzzo Nicola, Gabrielli Guerrino - Elettronico: Massimo De Lazzari</t>
  </si>
  <si>
    <t>0422 4647</t>
  </si>
  <si>
    <t>info@eurogroup.com</t>
  </si>
  <si>
    <t>Impianti Tecnologici  Industriali</t>
  </si>
  <si>
    <t>00030280267</t>
  </si>
  <si>
    <t>Walter Piologo</t>
  </si>
  <si>
    <t>15/05/1953</t>
  </si>
  <si>
    <t>Breda di P.ve (TV)</t>
  </si>
  <si>
    <t>PLCWTR53E15B128D</t>
  </si>
  <si>
    <t>FACTORY08 SRL</t>
  </si>
  <si>
    <t>Tonello Claudio</t>
  </si>
  <si>
    <t>338 83710371</t>
  </si>
  <si>
    <t>amministrazione@factory08.com</t>
  </si>
  <si>
    <t>Ateco 2841</t>
  </si>
  <si>
    <t>V. Abbate Tommaso, 41</t>
  </si>
  <si>
    <t>04456060278</t>
  </si>
  <si>
    <t>Scomparin Davide</t>
  </si>
  <si>
    <t>08/07/1972</t>
  </si>
  <si>
    <t>SCMDVD82L08L407Z</t>
  </si>
  <si>
    <t>14070/C24</t>
  </si>
  <si>
    <t>FCS System SRLU</t>
  </si>
  <si>
    <t>CASALE SUL SILE (TV)</t>
  </si>
  <si>
    <t>Katia Pasquali</t>
  </si>
  <si>
    <t>Canzan Francesco</t>
  </si>
  <si>
    <t>0422 785518</t>
  </si>
  <si>
    <t>info@fcsystem.com</t>
  </si>
  <si>
    <t>ateco 284909</t>
  </si>
  <si>
    <t>Belvedere, 48</t>
  </si>
  <si>
    <t>03778970263</t>
  </si>
  <si>
    <t>Canuto Almerino</t>
  </si>
  <si>
    <t>03/07/1954</t>
  </si>
  <si>
    <t>Casale sul sile (TV)</t>
  </si>
  <si>
    <t>CNTLMN54L03B879K</t>
  </si>
  <si>
    <t xml:space="preserve">FISET SRL </t>
  </si>
  <si>
    <t xml:space="preserve">Martin Anna </t>
  </si>
  <si>
    <t>0422 360011</t>
  </si>
  <si>
    <t>fiset@fiset.it</t>
  </si>
  <si>
    <t>www.fiset.it</t>
  </si>
  <si>
    <t>Industria Metalmeccanica/Automazioni</t>
  </si>
  <si>
    <t>02052720261</t>
  </si>
  <si>
    <t>Sergio Martin</t>
  </si>
  <si>
    <t>31/10/1965</t>
  </si>
  <si>
    <t>MRTSRG65R31L407T</t>
  </si>
  <si>
    <t>Flex Service</t>
  </si>
  <si>
    <t>Visentin Stefano</t>
  </si>
  <si>
    <t>0422480128</t>
  </si>
  <si>
    <t>info@flexservice.it</t>
  </si>
  <si>
    <t>www.flexservice.it</t>
  </si>
  <si>
    <t>7166/C24D</t>
  </si>
  <si>
    <t>FOREL SPA</t>
  </si>
  <si>
    <t>Davanzo Nadia</t>
  </si>
  <si>
    <t>0422 840507</t>
  </si>
  <si>
    <t>romina.ricordini@Forelspa.com</t>
  </si>
  <si>
    <t>www.forelspa.com</t>
  </si>
  <si>
    <t>costruzioni macchine per lavorazione vetro</t>
  </si>
  <si>
    <t>02093600266</t>
  </si>
  <si>
    <t>Fortunato Vianello</t>
  </si>
  <si>
    <t>11/09/1946</t>
  </si>
  <si>
    <t>VNLFTN46P11H523D</t>
  </si>
  <si>
    <t>FORNASIER SRL</t>
  </si>
  <si>
    <t>San Polo di Piave (TV)</t>
  </si>
  <si>
    <t>Peruzzetto Daniela</t>
  </si>
  <si>
    <t>Brugnera Giampietro</t>
  </si>
  <si>
    <t>0438 445354</t>
  </si>
  <si>
    <t>daniela.peruzzetto@fornasierautomazioni.com</t>
  </si>
  <si>
    <t>Impiantistica industriale</t>
  </si>
  <si>
    <t>04944460262</t>
  </si>
  <si>
    <t>Pradal Sandro</t>
  </si>
  <si>
    <t>13/10/1959</t>
  </si>
  <si>
    <t>PRDSND59R13C957W</t>
  </si>
  <si>
    <t>FRE TOR S.R.L.</t>
  </si>
  <si>
    <t>De Moliner Barbara</t>
  </si>
  <si>
    <t>Dal Borgo Simone</t>
  </si>
  <si>
    <t>0427 989133</t>
  </si>
  <si>
    <t>fretor@fretor.com</t>
  </si>
  <si>
    <t>Ateco 28.49.09</t>
  </si>
  <si>
    <t>00658410253</t>
  </si>
  <si>
    <t>De Col Jury</t>
  </si>
  <si>
    <t>11/03/1973</t>
  </si>
  <si>
    <t>DCLJRY73C11M089S</t>
  </si>
  <si>
    <t>GICO SPA</t>
  </si>
  <si>
    <t>0438 4444</t>
  </si>
  <si>
    <t>info@gico.it</t>
  </si>
  <si>
    <t>Cucine industriali</t>
  </si>
  <si>
    <t>00195610266</t>
  </si>
  <si>
    <t>Ongaro Valeria</t>
  </si>
  <si>
    <t>08/12/1962</t>
  </si>
  <si>
    <t>NGRVLR62T48C957T</t>
  </si>
  <si>
    <t>G.L. ELETTROTECNICA</t>
  </si>
  <si>
    <t>via A . VOLTA 13</t>
  </si>
  <si>
    <t>Luison Galliano</t>
  </si>
  <si>
    <t>0422 90832</t>
  </si>
  <si>
    <t>info@glelettrotecnica.com</t>
  </si>
  <si>
    <t>www.glelettrotecnica.com</t>
  </si>
  <si>
    <t>ATECO 43.21.01. Impiantistica industriale</t>
  </si>
  <si>
    <t>A . VOLTA 13</t>
  </si>
  <si>
    <t>00880390265.</t>
  </si>
  <si>
    <t>LUISON GALLIANO</t>
  </si>
  <si>
    <t>25.03.1962</t>
  </si>
  <si>
    <t>LSNGLN62C25L407J</t>
  </si>
  <si>
    <t>24/05//2021</t>
  </si>
  <si>
    <t>7359/C24D</t>
  </si>
  <si>
    <t>GM IMPIANTIN SAS</t>
  </si>
  <si>
    <t>Badoere di Morgano (TV)</t>
  </si>
  <si>
    <t>0422 837255</t>
  </si>
  <si>
    <t>INFO@GMIMPIANTI.NET</t>
  </si>
  <si>
    <t>it.gmimpianti.net</t>
  </si>
  <si>
    <t>IEMMEDI SAS</t>
  </si>
  <si>
    <t>Davanzo Michele</t>
  </si>
  <si>
    <t>0422 600777</t>
  </si>
  <si>
    <t>07.30</t>
  </si>
  <si>
    <t>amministrazione@iemmedi.it</t>
  </si>
  <si>
    <t>www.iemmedi.it</t>
  </si>
  <si>
    <t>Istallazione/Manutenzione</t>
  </si>
  <si>
    <t>03616180265</t>
  </si>
  <si>
    <t>Michele Davanzo</t>
  </si>
  <si>
    <t>06/03/1958</t>
  </si>
  <si>
    <t>DVNMHL58P06B128T</t>
  </si>
  <si>
    <t>ILSA SPA</t>
  </si>
  <si>
    <t>Chies Monica</t>
  </si>
  <si>
    <t>De Lorenzo Carlo</t>
  </si>
  <si>
    <t>0438 4905524</t>
  </si>
  <si>
    <t>finance1@ilsaspa.com</t>
  </si>
  <si>
    <t>Metalmeccanico/Mobili. Per La Rist.</t>
  </si>
  <si>
    <t>02061090268</t>
  </si>
  <si>
    <t>Luciano Zago</t>
  </si>
  <si>
    <t>14/01/1938</t>
  </si>
  <si>
    <t>ZGALCN38A14C957A</t>
  </si>
  <si>
    <t>INGLASS SPA</t>
  </si>
  <si>
    <t>S. Polo di Piave (TV)</t>
  </si>
  <si>
    <t>0422 750111</t>
  </si>
  <si>
    <t>info@inglass.it</t>
  </si>
  <si>
    <t>Bortuzzo Antonio</t>
  </si>
  <si>
    <t>11/01/1960</t>
  </si>
  <si>
    <t>Spilimbergo (PN)</t>
  </si>
  <si>
    <t>BRTNTN60A11I904W</t>
  </si>
  <si>
    <t>INNOVA.TEK SRL</t>
  </si>
  <si>
    <t xml:space="preserve"> San Polo di Piave (TV)</t>
  </si>
  <si>
    <t>Salvadori franco</t>
  </si>
  <si>
    <t>Granzotto Marco</t>
  </si>
  <si>
    <t>0422 855704</t>
  </si>
  <si>
    <t>info@innovateksrl.com</t>
  </si>
  <si>
    <t xml:space="preserve">Ateco </t>
  </si>
  <si>
    <t>03801580261</t>
  </si>
  <si>
    <t>Salvadori Franco</t>
  </si>
  <si>
    <t>19/09/1965</t>
  </si>
  <si>
    <t>SLVFNC65P19L407M</t>
  </si>
  <si>
    <t>MARCHIOL S.P.A.</t>
  </si>
  <si>
    <t>Bardini Renzo</t>
  </si>
  <si>
    <t>04224271</t>
  </si>
  <si>
    <t>ufficio.personale@marchiol.com</t>
  </si>
  <si>
    <t>Automazione</t>
  </si>
  <si>
    <t>01176110268</t>
  </si>
  <si>
    <t>Davetta Roberto</t>
  </si>
  <si>
    <t>12/04/1972</t>
  </si>
  <si>
    <t>DVTRRT72D12E098V</t>
  </si>
  <si>
    <t>MASTER BUILDERS SOLUTIONS ITALIA SPA</t>
  </si>
  <si>
    <t>Cernicchi Enrico</t>
  </si>
  <si>
    <t>Feltrin Christian</t>
  </si>
  <si>
    <t>0422 421802</t>
  </si>
  <si>
    <t>infomac@mbcc-group.com</t>
  </si>
  <si>
    <t>Ateco 20.3</t>
  </si>
  <si>
    <t>09193910156</t>
  </si>
  <si>
    <t>Smecca Francesco</t>
  </si>
  <si>
    <t>20/12/1958</t>
  </si>
  <si>
    <t>Naro (AG)</t>
  </si>
  <si>
    <t>SMCFNC58T20F845F</t>
  </si>
  <si>
    <t>7187/C24</t>
  </si>
  <si>
    <t>MERMEC SPA</t>
  </si>
  <si>
    <t>Morgano (TV)</t>
  </si>
  <si>
    <t>Marangon Manola</t>
  </si>
  <si>
    <t>Dalla Torre Marco - Todaro Stefano</t>
  </si>
  <si>
    <t>0422 839217</t>
  </si>
  <si>
    <t>manola.marangon@mermecgroup.com</t>
  </si>
  <si>
    <t>Metalmeccanico</t>
  </si>
  <si>
    <t>05033050963</t>
  </si>
  <si>
    <t>Trione Luigi</t>
  </si>
  <si>
    <t>03/11/1964</t>
  </si>
  <si>
    <t>TRNLGU64S03A662F</t>
  </si>
  <si>
    <t>05/04/2018</t>
  </si>
  <si>
    <t>2284/C24d</t>
  </si>
  <si>
    <t>via S.Anna 3</t>
  </si>
  <si>
    <t>francesca sgroi</t>
  </si>
  <si>
    <t>Trevisan - Betterle</t>
  </si>
  <si>
    <t>0438493911</t>
  </si>
  <si>
    <t>ateco 27.11.00</t>
  </si>
  <si>
    <t>04255770267</t>
  </si>
  <si>
    <t>27/12/1965</t>
  </si>
  <si>
    <t>DLLFBA65T27C957V</t>
  </si>
  <si>
    <t>MR ROBOTICA SRL</t>
  </si>
  <si>
    <t>Guerra William</t>
  </si>
  <si>
    <t xml:space="preserve"> </t>
  </si>
  <si>
    <t>0422 881554</t>
  </si>
  <si>
    <t>info@mr-robotica.it</t>
  </si>
  <si>
    <t>04442140267</t>
  </si>
  <si>
    <t>Breda Roberto</t>
  </si>
  <si>
    <t>08/12/1966</t>
  </si>
  <si>
    <t>BRDRRT66T08L407D</t>
  </si>
  <si>
    <t>1989/C24D</t>
  </si>
  <si>
    <t>NARDI IMPIANTI SRL</t>
  </si>
  <si>
    <t>Pietrobon Stefano</t>
  </si>
  <si>
    <t>0422 708628</t>
  </si>
  <si>
    <t>info@nardimpianti.eu</t>
  </si>
  <si>
    <t>www.nardimpianti.eu</t>
  </si>
  <si>
    <t>Impianti Elettrici - Civ. Indus.</t>
  </si>
  <si>
    <t>04706830264</t>
  </si>
  <si>
    <t>Lena Nardi</t>
  </si>
  <si>
    <t>28/06/1981</t>
  </si>
  <si>
    <t>NRDLNE81H68L407W</t>
  </si>
  <si>
    <t>NEW SUPPLY GROUP SRL</t>
  </si>
  <si>
    <t>Barzì Flavio</t>
  </si>
  <si>
    <t>0422 962972</t>
  </si>
  <si>
    <t>info@newsupplygroup.com</t>
  </si>
  <si>
    <t>03765720267</t>
  </si>
  <si>
    <t>Flavio Barzi</t>
  </si>
  <si>
    <t>25/06/1962</t>
  </si>
  <si>
    <t>BRZFLV62H25H048Z</t>
  </si>
  <si>
    <t>180/C24D</t>
  </si>
  <si>
    <t>NORDEST AUTOMAZIONI SRL</t>
  </si>
  <si>
    <t>Carraretto Stefano</t>
  </si>
  <si>
    <t>Carraretto stefano</t>
  </si>
  <si>
    <t>0422 491887</t>
  </si>
  <si>
    <t>info@nordestautomazioni.it</t>
  </si>
  <si>
    <t>Stefani Francesco</t>
  </si>
  <si>
    <t>STFFNC62C10F269C</t>
  </si>
  <si>
    <t>NOVAGEST SRL</t>
  </si>
  <si>
    <t>Gallinaro Enrico</t>
  </si>
  <si>
    <t>0422 230402</t>
  </si>
  <si>
    <t>enrico@novagest.com</t>
  </si>
  <si>
    <t>www.novagest.com</t>
  </si>
  <si>
    <t>Commercio/Gestione Distrib. Automatici</t>
  </si>
  <si>
    <t>03139640266</t>
  </si>
  <si>
    <t>Enrico Gallinaro</t>
  </si>
  <si>
    <t>27/02/1968</t>
  </si>
  <si>
    <t>GLLRNC68B27L407C</t>
  </si>
  <si>
    <t>143/C24D</t>
  </si>
  <si>
    <t>NOVATEC SRL</t>
  </si>
  <si>
    <t>Monastier di Treviso (TV)</t>
  </si>
  <si>
    <t>Viale Gianni</t>
  </si>
  <si>
    <t>0422 898339</t>
  </si>
  <si>
    <t>info@novatec.tv</t>
  </si>
  <si>
    <t>www.novatec.tv</t>
  </si>
  <si>
    <t>Metalmeccanico/Automazioni Ind.</t>
  </si>
  <si>
    <t>031734280260</t>
  </si>
  <si>
    <t>Gianni Viale</t>
  </si>
  <si>
    <t>18/08/1966</t>
  </si>
  <si>
    <t>Brescia</t>
  </si>
  <si>
    <t>VLIGNN66M18B1517F</t>
  </si>
  <si>
    <t>7839/C24</t>
  </si>
  <si>
    <t>OLMA SRL</t>
  </si>
  <si>
    <t>Rui Corrado</t>
  </si>
  <si>
    <t>0438 778206</t>
  </si>
  <si>
    <t>info@olmasrl.net</t>
  </si>
  <si>
    <t>Progettazione elettrica</t>
  </si>
  <si>
    <t>00210390266</t>
  </si>
  <si>
    <t>22/04/1968</t>
  </si>
  <si>
    <t>RUICRD68D22C957M</t>
  </si>
  <si>
    <t>OSPEDALE VILLA SALUS</t>
  </si>
  <si>
    <t>Vitale Di Maio Teresa</t>
  </si>
  <si>
    <t>Bassano Mario</t>
  </si>
  <si>
    <t>041 2906411</t>
  </si>
  <si>
    <t>ufficio.informazioni@ospedalevillasalus.it</t>
  </si>
  <si>
    <t>Servizi sanitari</t>
  </si>
  <si>
    <t>00336090477</t>
  </si>
  <si>
    <t>21/06/1943</t>
  </si>
  <si>
    <t>Recale (CE)</t>
  </si>
  <si>
    <t>VTLTRS43H61H210X</t>
  </si>
  <si>
    <t>1990/C24D</t>
  </si>
  <si>
    <t>OSRAM SPA</t>
  </si>
  <si>
    <t>Saccardo Stefania</t>
  </si>
  <si>
    <t>0422 2901</t>
  </si>
  <si>
    <t>g.costa-ext@osram.com</t>
  </si>
  <si>
    <t>www.osram.it</t>
  </si>
  <si>
    <t>00745030155</t>
  </si>
  <si>
    <t>ALFREDO MASCHIO</t>
  </si>
  <si>
    <t>17/11/1962</t>
  </si>
  <si>
    <t>MSCLRD62S17L407R</t>
  </si>
  <si>
    <t>PAVAN ALESSIA</t>
  </si>
  <si>
    <t>piazza Vittoria 10</t>
  </si>
  <si>
    <t>Pavan Alessia</t>
  </si>
  <si>
    <t>Mistro Denis</t>
  </si>
  <si>
    <t>3331295154</t>
  </si>
  <si>
    <t>alessipavan684@gmail.com</t>
  </si>
  <si>
    <t>PESCE EDOARDO VI SRL</t>
  </si>
  <si>
    <t>03085050262</t>
  </si>
  <si>
    <t>Pesce Alessandro</t>
  </si>
  <si>
    <t>18/10/1971</t>
  </si>
  <si>
    <t>Forlì (FC)</t>
  </si>
  <si>
    <t>PSCLSN71R18D704H</t>
  </si>
  <si>
    <t>13265/C24</t>
  </si>
  <si>
    <t>POZZOBON IMPIANTI SRL</t>
  </si>
  <si>
    <t>Istrana (TV)</t>
  </si>
  <si>
    <t>Pozzobon Massimo</t>
  </si>
  <si>
    <t>0422 832605</t>
  </si>
  <si>
    <t>amministrativo@pozzobonimpiantisrl.com</t>
  </si>
  <si>
    <t>Automazione (New</t>
  </si>
  <si>
    <t>03811370265</t>
  </si>
  <si>
    <t>Massimo Pozzobon</t>
  </si>
  <si>
    <t>25/07/1970</t>
  </si>
  <si>
    <t>Castelfranco Veneto (TV)</t>
  </si>
  <si>
    <t>PZZMSM70L25C111W</t>
  </si>
  <si>
    <t>170/C24D</t>
  </si>
  <si>
    <t>A.R.I.A.M.</t>
  </si>
  <si>
    <t>VEDELAGO</t>
  </si>
  <si>
    <t>Agnoletto Roberto</t>
  </si>
  <si>
    <t>3357525090</t>
  </si>
  <si>
    <t>agnolettoroberto@outlook.it</t>
  </si>
  <si>
    <t>04023580261</t>
  </si>
  <si>
    <t>Roberto Agnoletto</t>
  </si>
  <si>
    <t>08/12/1964</t>
  </si>
  <si>
    <t>7176/C24D</t>
  </si>
  <si>
    <t>PRADAL srl</t>
  </si>
  <si>
    <t>via Mioni 28</t>
  </si>
  <si>
    <t>Daniela Peruzzetto</t>
  </si>
  <si>
    <t>Gianpiero Brugnera</t>
  </si>
  <si>
    <t>0422 855080</t>
  </si>
  <si>
    <t>pradal@pradal.it</t>
  </si>
  <si>
    <t>PROSOFT SRL</t>
  </si>
  <si>
    <t>Cenedese Andrea</t>
  </si>
  <si>
    <t>0422 363524</t>
  </si>
  <si>
    <t>andrea.cenedese@prosoft-srl.com</t>
  </si>
  <si>
    <t>03618850261</t>
  </si>
  <si>
    <t>Andrea Cenedese</t>
  </si>
  <si>
    <t>11/10/1968</t>
  </si>
  <si>
    <t>CNDNDR68R11L407B</t>
  </si>
  <si>
    <t>ROGER TECNOLOGY SRL</t>
  </si>
  <si>
    <t>Florian Primo</t>
  </si>
  <si>
    <t>Florian Manuel</t>
  </si>
  <si>
    <t>041 5937023</t>
  </si>
  <si>
    <t>amministrazione@rogertechnology.it</t>
  </si>
  <si>
    <t>Fabbricazione di motori</t>
  </si>
  <si>
    <t>01612340263</t>
  </si>
  <si>
    <t>Florian Dino</t>
  </si>
  <si>
    <t>27/09/1959</t>
  </si>
  <si>
    <t>FLRDNI59P27F116Y</t>
  </si>
  <si>
    <t>7163/C24D</t>
  </si>
  <si>
    <t>PURARCHITETTURA</t>
  </si>
  <si>
    <t>Barbazza Nicola</t>
  </si>
  <si>
    <t>0422 97436</t>
  </si>
  <si>
    <t>conctat@purarchitettura.it</t>
  </si>
  <si>
    <t>Studio di progettazione</t>
  </si>
  <si>
    <t>Sirio Srl</t>
  </si>
  <si>
    <t>Via Nuova Trevigiana Lughignano, 124</t>
  </si>
  <si>
    <t>Marian Adriano</t>
  </si>
  <si>
    <t>0422822506</t>
  </si>
  <si>
    <t>amministrazione@siriotreviso.it</t>
  </si>
  <si>
    <t>quadri elettrici, PLC</t>
  </si>
  <si>
    <t>SIRIO SRL</t>
  </si>
  <si>
    <t>03315340269</t>
  </si>
  <si>
    <t>Zago Paolo</t>
  </si>
  <si>
    <t>26/06/1962</t>
  </si>
  <si>
    <t>ZGAPLA62H26L407H</t>
  </si>
  <si>
    <t>7158/C24D</t>
  </si>
  <si>
    <t>S. G. ELETTRONICA SRL</t>
  </si>
  <si>
    <t>Zottino Sandro</t>
  </si>
  <si>
    <t>041 5841973</t>
  </si>
  <si>
    <t>info@almot.it</t>
  </si>
  <si>
    <t>02272310273</t>
  </si>
  <si>
    <t>24/02/1959</t>
  </si>
  <si>
    <t>ZTTSDR59B24A952G</t>
  </si>
  <si>
    <t>1994/C24D</t>
  </si>
  <si>
    <t>SGE SRL</t>
  </si>
  <si>
    <t>Salvadori Sergio</t>
  </si>
  <si>
    <t>0422 490651</t>
  </si>
  <si>
    <t>salvadori@sgetreviso.it</t>
  </si>
  <si>
    <t>www.sgesrl.com</t>
  </si>
  <si>
    <t>Servizi Information Tecnology</t>
  </si>
  <si>
    <t>01675950263</t>
  </si>
  <si>
    <t>Sergio Salvadori</t>
  </si>
  <si>
    <t>05/09/1955</t>
  </si>
  <si>
    <t>SLVSRG55P05B879R</t>
  </si>
  <si>
    <t>SICURINGROS DI LUCA DONATO</t>
  </si>
  <si>
    <t>Donato Luca</t>
  </si>
  <si>
    <t>0422 260826</t>
  </si>
  <si>
    <t>amministrazione@sicuringros.com</t>
  </si>
  <si>
    <t>Impianti antifurto</t>
  </si>
  <si>
    <t>03177690264</t>
  </si>
  <si>
    <t>03/05/1964</t>
  </si>
  <si>
    <t>DNTLCU64E03L407M</t>
  </si>
  <si>
    <t>SINTHESI ENGINEERING S.R.L.</t>
  </si>
  <si>
    <t>Canal Mauro</t>
  </si>
  <si>
    <t>0438 82216</t>
  </si>
  <si>
    <t>info@sinthesi.net</t>
  </si>
  <si>
    <t>V. Bellucci, 35</t>
  </si>
  <si>
    <t>Farra di Soligo (TV)</t>
  </si>
  <si>
    <t>03930730266</t>
  </si>
  <si>
    <t>Andreola Pierpaolo</t>
  </si>
  <si>
    <t>08/11/1970</t>
  </si>
  <si>
    <t>NDRPPL 70S08G645Q</t>
  </si>
  <si>
    <t>SISTEC SRL</t>
  </si>
  <si>
    <t>Pordenone (PN)</t>
  </si>
  <si>
    <t>De Vecchi Daniele</t>
  </si>
  <si>
    <t>Da Re Luca</t>
  </si>
  <si>
    <t>0434 789511</t>
  </si>
  <si>
    <t>sistec@sistec-pn.it</t>
  </si>
  <si>
    <t>Lavoraz. Materie plastiche</t>
  </si>
  <si>
    <t>01507090932</t>
  </si>
  <si>
    <t>14/02/1966</t>
  </si>
  <si>
    <t>Svizzera</t>
  </si>
  <si>
    <t>DVCDNL66B14Z133D</t>
  </si>
  <si>
    <t>SONEPAR ITALIA SPA</t>
  </si>
  <si>
    <t>Donato Fiore</t>
  </si>
  <si>
    <t>Visentin Massimo</t>
  </si>
  <si>
    <t>0422 3122</t>
  </si>
  <si>
    <t>federica.lattebono@sonepar.it</t>
  </si>
  <si>
    <t>Commercio materiale elettrico</t>
  </si>
  <si>
    <t>Via Riviera maestri del lavoro, 24</t>
  </si>
  <si>
    <t>00825330285</t>
  </si>
  <si>
    <t>Fiore Donato</t>
  </si>
  <si>
    <t>23/03/1972</t>
  </si>
  <si>
    <t>Salerno (SA)</t>
  </si>
  <si>
    <t>FRIDNT72C23H703Z</t>
  </si>
  <si>
    <t>SPELSY S.N.C.</t>
  </si>
  <si>
    <t>Ponte Di Piave (TV)</t>
  </si>
  <si>
    <t>Raffael Daniele</t>
  </si>
  <si>
    <t>Zanotto Giovanni</t>
  </si>
  <si>
    <t>0422 854610</t>
  </si>
  <si>
    <t>info@spelsy.it</t>
  </si>
  <si>
    <t>www.spelsy.it</t>
  </si>
  <si>
    <t xml:space="preserve">Automazione Industriale </t>
  </si>
  <si>
    <t>02485930263</t>
  </si>
  <si>
    <t>Romano Zanotto</t>
  </si>
  <si>
    <t>12/05/1958</t>
  </si>
  <si>
    <t>ZNTRMN58E12G846W</t>
  </si>
  <si>
    <t>7844/C24</t>
  </si>
  <si>
    <t>STAM SPA</t>
  </si>
  <si>
    <t>Via Piave, 6</t>
  </si>
  <si>
    <t>Bordignon Marco</t>
  </si>
  <si>
    <t>Pizzolo Mauro / De Biasi Bruno</t>
  </si>
  <si>
    <t>0422 440100</t>
  </si>
  <si>
    <t>stam@stam.it</t>
  </si>
  <si>
    <t>282999 - Metalmeccanica</t>
  </si>
  <si>
    <t>04412800262</t>
  </si>
  <si>
    <t>Saccà Giovanna</t>
  </si>
  <si>
    <t>04/08/1968</t>
  </si>
  <si>
    <t>SCCGNN68M44L407T</t>
  </si>
  <si>
    <t>STARMATIK  S.R.L. U.</t>
  </si>
  <si>
    <t xml:space="preserve">Soldera Tiziana </t>
  </si>
  <si>
    <t>Calesso Stefano</t>
  </si>
  <si>
    <t>0422 722 964</t>
  </si>
  <si>
    <t>info@starmatik.com</t>
  </si>
  <si>
    <t>www.starmatik.com</t>
  </si>
  <si>
    <t>50/55</t>
  </si>
  <si>
    <t xml:space="preserve">Metalmeccanico/Automazioni </t>
  </si>
  <si>
    <t>03233720261</t>
  </si>
  <si>
    <t>Stefano Fava</t>
  </si>
  <si>
    <t>11/09/1961</t>
  </si>
  <si>
    <t>FVASFN61P11L407G</t>
  </si>
  <si>
    <t>STUDIO TECNICO ZANIN</t>
  </si>
  <si>
    <t>Zanin Giorgio</t>
  </si>
  <si>
    <t>0422 693023</t>
  </si>
  <si>
    <t>zanin@progettizanin.it</t>
  </si>
  <si>
    <t>Via Rosi, 18</t>
  </si>
  <si>
    <t>S.Biagio di Callalta (TV)</t>
  </si>
  <si>
    <t>03122520269</t>
  </si>
  <si>
    <t>14/03/1969</t>
  </si>
  <si>
    <t>ZNNGRG69C14L407W</t>
  </si>
  <si>
    <t>SYTEC SRL</t>
  </si>
  <si>
    <t>Mazzobel Daniele</t>
  </si>
  <si>
    <t>0422 961111</t>
  </si>
  <si>
    <t>alessandro.noro@sytecgroup.it</t>
  </si>
  <si>
    <t>03053310268</t>
  </si>
  <si>
    <t>Dareio Lazzaro</t>
  </si>
  <si>
    <t>24/04/1976</t>
  </si>
  <si>
    <t>LZZDRA76D24L407L</t>
  </si>
  <si>
    <t>TA AUTOMATION</t>
  </si>
  <si>
    <t>taautomation@libero.it</t>
  </si>
  <si>
    <t>Quadi elettrici e programmazione PLC</t>
  </si>
  <si>
    <t>04370260268</t>
  </si>
  <si>
    <t>TRNLRT72D26L407N</t>
  </si>
  <si>
    <t>T.E.I. TREVISO ELETTRO IMPIANTI SNC</t>
  </si>
  <si>
    <t>Camarotto Stefano</t>
  </si>
  <si>
    <t>Gagliazzo Sergio</t>
  </si>
  <si>
    <t>0422 442121- 3492228410</t>
  </si>
  <si>
    <t>teisnc@alice.it</t>
  </si>
  <si>
    <t>03152500264</t>
  </si>
  <si>
    <t>04/02/1970</t>
  </si>
  <si>
    <t>CMRSFN70B04L407C</t>
  </si>
  <si>
    <t>TECNEL S.I.E.E. SRL</t>
  </si>
  <si>
    <t xml:space="preserve">Pontano Veneto (TV) </t>
  </si>
  <si>
    <t>Bigolin stefania</t>
  </si>
  <si>
    <t>Michielan Oriano</t>
  </si>
  <si>
    <t>0422 961691</t>
  </si>
  <si>
    <t>tecnel@tecnelsiee.it</t>
  </si>
  <si>
    <t>00872680269</t>
  </si>
  <si>
    <t>Bigolin Davide</t>
  </si>
  <si>
    <t>11/06/1974</t>
  </si>
  <si>
    <t>BGLDVD74H11L407Y</t>
  </si>
  <si>
    <t>TECHNO SYSTEMS</t>
  </si>
  <si>
    <t>Zara Bruno</t>
  </si>
  <si>
    <t>Zara Riccardo</t>
  </si>
  <si>
    <t>0422 470958</t>
  </si>
  <si>
    <t>info@technosystems.it</t>
  </si>
  <si>
    <t>03783270261</t>
  </si>
  <si>
    <t>03/02/1966</t>
  </si>
  <si>
    <t>Martellago (VE)</t>
  </si>
  <si>
    <t>ZRABRN66B03E980V</t>
  </si>
  <si>
    <t>TECNOGAMMA SRL</t>
  </si>
  <si>
    <t>Via Pareto, 4/6</t>
  </si>
  <si>
    <t>Norma Marzà</t>
  </si>
  <si>
    <t>0422 330583</t>
  </si>
  <si>
    <t>tecnogammasrl@gmail.com</t>
  </si>
  <si>
    <t>www.mermecgroup</t>
  </si>
  <si>
    <t>03817910262</t>
  </si>
  <si>
    <t>08/04/1978</t>
  </si>
  <si>
    <t>MRZNRM78D48L407B</t>
  </si>
  <si>
    <t>94/C24D</t>
  </si>
  <si>
    <t>TECNO LOGICA SRL</t>
  </si>
  <si>
    <t>Galiazzo Walter</t>
  </si>
  <si>
    <t>Meneghin Claudio x aut.ne / Olivotto Mauro x Inf.ca</t>
  </si>
  <si>
    <t>0422 725928</t>
  </si>
  <si>
    <t>info@tecno-logica.com</t>
  </si>
  <si>
    <t>www.tecno-logica.com</t>
  </si>
  <si>
    <t>Automazioni Industriali</t>
  </si>
  <si>
    <t>03503350260</t>
  </si>
  <si>
    <t>Mirko  Piasentin</t>
  </si>
  <si>
    <t>22/06/1962</t>
  </si>
  <si>
    <t>Winterthur  (SVIZZERA)</t>
  </si>
  <si>
    <t>PSNMRK62H22Z133R</t>
  </si>
  <si>
    <t>TECNO TEST SRL</t>
  </si>
  <si>
    <t>Abbadir Matteo</t>
  </si>
  <si>
    <t>Gesuato Davide</t>
  </si>
  <si>
    <t>041 5382134</t>
  </si>
  <si>
    <t>amministrazione@tecno-test.it</t>
  </si>
  <si>
    <t>Collaudi ed analisi tecniche di prodotti</t>
  </si>
  <si>
    <t>00675840276</t>
  </si>
  <si>
    <t>04/09/1979</t>
  </si>
  <si>
    <t>BBDMTT79P04L736H</t>
  </si>
  <si>
    <t>1998/C24D</t>
  </si>
  <si>
    <t>TECNOLOGIA INDUSTRIALE SRL</t>
  </si>
  <si>
    <t>V. Alfred Nobel 30</t>
  </si>
  <si>
    <t xml:space="preserve">Mauro Aloisio /Sconza Testa </t>
  </si>
  <si>
    <t>0422 609117</t>
  </si>
  <si>
    <t>info@tecnologiaindustriale.eu</t>
  </si>
  <si>
    <t>www.tecnologiaindustriale.eu</t>
  </si>
  <si>
    <t>04521000267</t>
  </si>
  <si>
    <t>03/05/1972</t>
  </si>
  <si>
    <t>LSSMRA72E03L407W</t>
  </si>
  <si>
    <t>27/C24D</t>
  </si>
  <si>
    <t>TECNOSTUDIO</t>
  </si>
  <si>
    <t>Lorenzetto Maurizio</t>
  </si>
  <si>
    <t>0422 433677</t>
  </si>
  <si>
    <t>amministrazione@tecnostudio.it</t>
  </si>
  <si>
    <t>Studio ingegneria</t>
  </si>
  <si>
    <t>01552960260</t>
  </si>
  <si>
    <t>22/09/1957</t>
  </si>
  <si>
    <t>LRNMRZ57P22L407X</t>
  </si>
  <si>
    <t>TECNO TUBI S.R.L.</t>
  </si>
  <si>
    <t>Ponzano  (TV)</t>
  </si>
  <si>
    <t>Gallia Vanna</t>
  </si>
  <si>
    <t>Foffano Cristian</t>
  </si>
  <si>
    <t>0422 421851</t>
  </si>
  <si>
    <t>info@tecnotubi.com</t>
  </si>
  <si>
    <t>Ateco 28.12</t>
  </si>
  <si>
    <t>00831450267</t>
  </si>
  <si>
    <t>Gallina Germano</t>
  </si>
  <si>
    <t>GLLGMN68E10L407I</t>
  </si>
  <si>
    <t>TEXA SPA</t>
  </si>
  <si>
    <t>Via I Maggio</t>
  </si>
  <si>
    <t>Luigi Bastianello</t>
  </si>
  <si>
    <t>0422 791311</t>
  </si>
  <si>
    <t>info.it@texa.com</t>
  </si>
  <si>
    <t>www.texa.it</t>
  </si>
  <si>
    <t>Diagnosi Elettronica</t>
  </si>
  <si>
    <t>02413550266</t>
  </si>
  <si>
    <t>7/08/1975</t>
  </si>
  <si>
    <t>BSTLGU75M07F241T</t>
  </si>
  <si>
    <t>7191/C24D</t>
  </si>
  <si>
    <t>TREESSE PROGETTI SRL</t>
  </si>
  <si>
    <t>Baldisseri MIrco</t>
  </si>
  <si>
    <t>0422960811</t>
  </si>
  <si>
    <t>info@treesseprogetti.it</t>
  </si>
  <si>
    <t>04416960260</t>
  </si>
  <si>
    <t>Luigi Berlese</t>
  </si>
  <si>
    <t>06/09/1959</t>
  </si>
  <si>
    <t>Vedelago (TV)</t>
  </si>
  <si>
    <t>7180/C24D</t>
  </si>
  <si>
    <t>Via Roma 44</t>
  </si>
  <si>
    <t>Diego</t>
  </si>
  <si>
    <t>0422 493059</t>
  </si>
  <si>
    <t>Amministrazione@webngo.net</t>
  </si>
  <si>
    <t>www.webngo.net</t>
  </si>
  <si>
    <t>Cartellonistica Pubb.</t>
  </si>
  <si>
    <t>03563060262</t>
  </si>
  <si>
    <t>22/01/1976</t>
  </si>
  <si>
    <t>VSNDGI76A22L407M</t>
  </si>
  <si>
    <t>ZULIAN FRANCESCO</t>
  </si>
  <si>
    <t>Zulian Francesco</t>
  </si>
  <si>
    <t>0422 303124</t>
  </si>
  <si>
    <t>fzimpianti21@gmail.com</t>
  </si>
  <si>
    <t>03324330269</t>
  </si>
  <si>
    <t>19/03/1970</t>
  </si>
  <si>
    <t>Treviso (Tv)</t>
  </si>
  <si>
    <t>ZLNFNC70C19L407G</t>
  </si>
  <si>
    <t>ZAGO ROMEO SNC</t>
  </si>
  <si>
    <t>Zago Luca</t>
  </si>
  <si>
    <t>3407060645</t>
  </si>
  <si>
    <t>LucaZago9@Alice.it</t>
  </si>
  <si>
    <t>03831000264</t>
  </si>
  <si>
    <t>Luca Zago</t>
  </si>
  <si>
    <t>29/06/1979</t>
  </si>
  <si>
    <t>ZGALCU79H29L407N</t>
  </si>
  <si>
    <t>ELETTRONICA</t>
  </si>
  <si>
    <t>ALBA ELETTRONICA</t>
  </si>
  <si>
    <t>Bacchin Luca</t>
  </si>
  <si>
    <t>Casagrande Tiziano</t>
  </si>
  <si>
    <t>041 5902638</t>
  </si>
  <si>
    <t>info@alba-pcb.com</t>
  </si>
  <si>
    <t>www.alba-pcb-.com/it</t>
  </si>
  <si>
    <t>Elettronica/ Circuiti stampati</t>
  </si>
  <si>
    <t>02155920263</t>
  </si>
  <si>
    <t>Luca Bacchin</t>
  </si>
  <si>
    <t>10/01/1967</t>
  </si>
  <si>
    <t>BCCLCU67A10L407B</t>
  </si>
  <si>
    <t>AMG ASCENSORI SRL</t>
  </si>
  <si>
    <t>Porcia (PN)</t>
  </si>
  <si>
    <t>Rigo Ado</t>
  </si>
  <si>
    <t>334 6689495</t>
  </si>
  <si>
    <t>amg.ascensori@g.mail.com</t>
  </si>
  <si>
    <t>www.ascensori.com</t>
  </si>
  <si>
    <t>Artigiano/Metalmeccanico</t>
  </si>
  <si>
    <t>01643930934</t>
  </si>
  <si>
    <t>Matteo Battistella</t>
  </si>
  <si>
    <t>13/02/1984</t>
  </si>
  <si>
    <t>Maniago (PN)</t>
  </si>
  <si>
    <t>BTTMTT84B12E889F</t>
  </si>
  <si>
    <t>233/C24D</t>
  </si>
  <si>
    <t>AUDITEC SNC AUDIO VIDEO TECHNICAL EQUIPE</t>
  </si>
  <si>
    <t>Bresolin David</t>
  </si>
  <si>
    <t>0422 363452</t>
  </si>
  <si>
    <t>auditec@auditec.it</t>
  </si>
  <si>
    <t>Commercio/Artigianato</t>
  </si>
  <si>
    <t>02453610269</t>
  </si>
  <si>
    <t>Ermanno Pavan Michielon</t>
  </si>
  <si>
    <t>04/05/0969</t>
  </si>
  <si>
    <t>PVNRRM69E04L407R</t>
  </si>
  <si>
    <t>BAMAT IMPIANTI SRL</t>
  </si>
  <si>
    <t>Occhiobello (RO)</t>
  </si>
  <si>
    <t>Tonello Fanny</t>
  </si>
  <si>
    <t>Marella Michele</t>
  </si>
  <si>
    <t>0425 750154</t>
  </si>
  <si>
    <t>bamatsrl@gmail.com</t>
  </si>
  <si>
    <t>Progettazione e realizzazione quadri elettrici</t>
  </si>
  <si>
    <t>IT01138240294</t>
  </si>
  <si>
    <t>Tonello Gianpietro</t>
  </si>
  <si>
    <t>04/04/1974</t>
  </si>
  <si>
    <t>Lendinara (RO)</t>
  </si>
  <si>
    <t>TNLGPT74D04E522Q</t>
  </si>
  <si>
    <t>BERNARDI SAS</t>
  </si>
  <si>
    <t>0422 856153</t>
  </si>
  <si>
    <t>03986130262</t>
  </si>
  <si>
    <t>Bernardi Loris</t>
  </si>
  <si>
    <t>22/02/1966</t>
  </si>
  <si>
    <t>San polo di Piave (TV)</t>
  </si>
  <si>
    <t>BRNLRS66B22I124R</t>
  </si>
  <si>
    <t>13314/C24</t>
  </si>
  <si>
    <t>BERTAZZON 3B</t>
  </si>
  <si>
    <t>Serneglia della Battaglia (TV)</t>
  </si>
  <si>
    <t>Bertazzon Giuseppe</t>
  </si>
  <si>
    <t>0438 966291</t>
  </si>
  <si>
    <t>00190680264</t>
  </si>
  <si>
    <t>Giuseppe Bertazzon</t>
  </si>
  <si>
    <t>01/10/1963</t>
  </si>
  <si>
    <t>BRTGPP63R01G645P</t>
  </si>
  <si>
    <t>BIEFFEZETA SRL</t>
  </si>
  <si>
    <t>Benetello Giorgio</t>
  </si>
  <si>
    <t>Zoia Matteo</t>
  </si>
  <si>
    <t>0422 820499</t>
  </si>
  <si>
    <t>info@bieffezeta.com</t>
  </si>
  <si>
    <t>Ateco T04ZHR3 - istat 026009</t>
  </si>
  <si>
    <t>04170490264</t>
  </si>
  <si>
    <t>Benetello giorgio</t>
  </si>
  <si>
    <t>08/04/1962</t>
  </si>
  <si>
    <t>BNTGRG62D08L407X</t>
  </si>
  <si>
    <t>2623/C24</t>
  </si>
  <si>
    <t>CABLE IMPIANTI S.R.L.</t>
  </si>
  <si>
    <t>TREVISO (TV)</t>
  </si>
  <si>
    <t>0422432283</t>
  </si>
  <si>
    <t>info@cableimpianti.it</t>
  </si>
  <si>
    <t>CARTIERA BURGO GROUP SPA</t>
  </si>
  <si>
    <t>Altavilla vicentina(VI)</t>
  </si>
  <si>
    <t>Garnier Maurizio</t>
  </si>
  <si>
    <t>0422 6281</t>
  </si>
  <si>
    <t>8:00</t>
  </si>
  <si>
    <t>12:00</t>
  </si>
  <si>
    <t>13:00</t>
  </si>
  <si>
    <t>17:00</t>
  </si>
  <si>
    <t>gaggia.luca@burgo.com</t>
  </si>
  <si>
    <t>Via Roma, 212</t>
  </si>
  <si>
    <t>13051890153</t>
  </si>
  <si>
    <t>Errani Marco Pietro</t>
  </si>
  <si>
    <t>25/04/1971</t>
  </si>
  <si>
    <t>Frosinone</t>
  </si>
  <si>
    <t>RRNMCP71D25D810L</t>
  </si>
  <si>
    <t>14258/C24D</t>
  </si>
  <si>
    <t>CEOTTO FRANCO</t>
  </si>
  <si>
    <t>Ceotto Franco</t>
  </si>
  <si>
    <t>348 3312003</t>
  </si>
  <si>
    <t>franco_ceotto@yahoo.com</t>
  </si>
  <si>
    <t>Via Barca II,66</t>
  </si>
  <si>
    <t>04799340262</t>
  </si>
  <si>
    <t>09/09/1966</t>
  </si>
  <si>
    <t xml:space="preserve">Conegliano (TV)           </t>
  </si>
  <si>
    <t>CTTFNC66P09C9572</t>
  </si>
  <si>
    <t>14258/C24</t>
  </si>
  <si>
    <t>C.V.A. SRL</t>
  </si>
  <si>
    <t>Peruzzo Mauro</t>
  </si>
  <si>
    <t>0422 633227</t>
  </si>
  <si>
    <t>info@cvasrl.it</t>
  </si>
  <si>
    <t>www.cvasrl.it</t>
  </si>
  <si>
    <t>00980010276</t>
  </si>
  <si>
    <t>Vanni Sottana</t>
  </si>
  <si>
    <t>19/03/1965</t>
  </si>
  <si>
    <t>STTVNN65C19L407B</t>
  </si>
  <si>
    <t>CMZ  SISTEMI ELETTRONICI S.R.L.</t>
  </si>
  <si>
    <t>Mambrin Michela</t>
  </si>
  <si>
    <t>Bortoletto  Andrea</t>
  </si>
  <si>
    <t>0422 447411</t>
  </si>
  <si>
    <t>cmz@cmz.it</t>
  </si>
  <si>
    <t>www.cmz.it</t>
  </si>
  <si>
    <t>Sistemi Elettronici</t>
  </si>
  <si>
    <t>04016440267</t>
  </si>
  <si>
    <t>Giuseppe Zamuner</t>
  </si>
  <si>
    <t>10/12/1948</t>
  </si>
  <si>
    <t>Fossalta di P.ve (VE)</t>
  </si>
  <si>
    <t>ZMNGPP48T10D740H</t>
  </si>
  <si>
    <t>CRISMATICA  NETWORK SRL</t>
  </si>
  <si>
    <t>Malagoga Paolo</t>
  </si>
  <si>
    <t>0438 426606</t>
  </si>
  <si>
    <t>info@crismatica.com</t>
  </si>
  <si>
    <t>04019350265</t>
  </si>
  <si>
    <t>Rossitto Marco</t>
  </si>
  <si>
    <t>22/02/1971</t>
  </si>
  <si>
    <t>RSSMRC71B22L736B</t>
  </si>
  <si>
    <t>CTS - CENTRO TECNICO SERVIZI</t>
  </si>
  <si>
    <t>Bettiol Stefano</t>
  </si>
  <si>
    <t>Bettiol Stefano, Piccian Mattia</t>
  </si>
  <si>
    <t>0422 821293</t>
  </si>
  <si>
    <t>amministrazionects@gmail.com</t>
  </si>
  <si>
    <t>www.cts-servizi.eu</t>
  </si>
  <si>
    <t>Riparazione e Realizzazioni Imp. Sicur.</t>
  </si>
  <si>
    <t>031259600264</t>
  </si>
  <si>
    <t>Stefano Bettiol</t>
  </si>
  <si>
    <t>16/08/1965</t>
  </si>
  <si>
    <t>BTTSFC65M16L407M</t>
  </si>
  <si>
    <t>DINAMICA IT SRL</t>
  </si>
  <si>
    <t>Cortesi Giulio</t>
  </si>
  <si>
    <t xml:space="preserve">46.66 - </t>
  </si>
  <si>
    <t>04560600266</t>
  </si>
  <si>
    <t>Castagnera Andrea</t>
  </si>
  <si>
    <t>11/05/1981</t>
  </si>
  <si>
    <t>CSTNDR81E11M089Q</t>
  </si>
  <si>
    <t>EGO GROUP SRL</t>
  </si>
  <si>
    <t>Libralesso Diego</t>
  </si>
  <si>
    <t>0422 838933</t>
  </si>
  <si>
    <t>Piazza Mons. G.Almici, 13</t>
  </si>
  <si>
    <t>Brescia (BS)</t>
  </si>
  <si>
    <t>03736510987</t>
  </si>
  <si>
    <t>Bracco Salvatore</t>
  </si>
  <si>
    <t>11/02/1959</t>
  </si>
  <si>
    <t>Licata (AG)</t>
  </si>
  <si>
    <t>BRCSVT59B11E573T</t>
  </si>
  <si>
    <t>ELETTRICITA' PILON SRL</t>
  </si>
  <si>
    <t>Dotto Roberto</t>
  </si>
  <si>
    <t>0422 421596</t>
  </si>
  <si>
    <t>amministrazione@elettricitapilon.it</t>
  </si>
  <si>
    <t>00285060265</t>
  </si>
  <si>
    <t>Vidor Luca</t>
  </si>
  <si>
    <t>05/08/1968</t>
  </si>
  <si>
    <t>VRDLCU68M05L407S</t>
  </si>
  <si>
    <t>ELETTRICITA' V/R SNC</t>
  </si>
  <si>
    <t>Selva di cadore (BL)</t>
  </si>
  <si>
    <t>Martini Roberto</t>
  </si>
  <si>
    <t>0437521172</t>
  </si>
  <si>
    <t>elettricitavr@libero.it</t>
  </si>
  <si>
    <t>impianti elettrici civili e industriali</t>
  </si>
  <si>
    <t>VIa Bernat, 9</t>
  </si>
  <si>
    <t>Selva di Cadore (BL)</t>
  </si>
  <si>
    <t>00836610253</t>
  </si>
  <si>
    <t>26/11/1969</t>
  </si>
  <si>
    <t>Agordo (BL)</t>
  </si>
  <si>
    <t>MRTRRT69S26A083G</t>
  </si>
  <si>
    <t>6426/C24</t>
  </si>
  <si>
    <t>ELETTROAUDIOVIDEO SANSON</t>
  </si>
  <si>
    <t>Sanson Davide</t>
  </si>
  <si>
    <t>0422 969126</t>
  </si>
  <si>
    <t>sanson.elettroaudiovideo@gmail.com</t>
  </si>
  <si>
    <t>Commercio e riparazione elettrodomestici</t>
  </si>
  <si>
    <t>02420170246</t>
  </si>
  <si>
    <t>19/02/1962</t>
  </si>
  <si>
    <t>SNSDVD62H19G875Y</t>
  </si>
  <si>
    <t>ELETTROMARCA SRL</t>
  </si>
  <si>
    <t>V. Ungheresca Nord 8/G</t>
  </si>
  <si>
    <t>Marcuzzo Graziano</t>
  </si>
  <si>
    <t>Dassiè Dino</t>
  </si>
  <si>
    <t>0438 309022</t>
  </si>
  <si>
    <t>amministrazione@elettromarca.it</t>
  </si>
  <si>
    <t>www.elettromarca.it</t>
  </si>
  <si>
    <t>Automazione e Quadristica Ind.le</t>
  </si>
  <si>
    <t>03804510265</t>
  </si>
  <si>
    <t>Dal Borgo Luciano</t>
  </si>
  <si>
    <t>07/01/1959</t>
  </si>
  <si>
    <t>DLBLCN59A07E940N</t>
  </si>
  <si>
    <t>ELETTRONICA DAMIANI ZARA SRL</t>
  </si>
  <si>
    <t>Via Galilei 2/A</t>
  </si>
  <si>
    <t>Zara Deraborah</t>
  </si>
  <si>
    <t>041 5903807</t>
  </si>
  <si>
    <t>info@elettronicadamianizara.com</t>
  </si>
  <si>
    <t>Ass. Elettronico Schede</t>
  </si>
  <si>
    <t>03565270265</t>
  </si>
  <si>
    <t>Debora Zara</t>
  </si>
  <si>
    <t>14/03/1972</t>
  </si>
  <si>
    <t>Leongerg</t>
  </si>
  <si>
    <t>ZRADBR72C54Z112A</t>
  </si>
  <si>
    <t>ELETTROTECNICA ZANATTA DANIELE</t>
  </si>
  <si>
    <t>Zanatta Daniele</t>
  </si>
  <si>
    <t>0422 608239 / 348 8406250</t>
  </si>
  <si>
    <t>info@zanattadaniele.it</t>
  </si>
  <si>
    <t>Installazione e manutenzione impianti elettrici</t>
  </si>
  <si>
    <t>2100390265</t>
  </si>
  <si>
    <t>30/12/1961</t>
  </si>
  <si>
    <t>ZNTDNL61T30M048Y</t>
  </si>
  <si>
    <t>EMMEBI SRL</t>
  </si>
  <si>
    <t>Barbon Mirco</t>
  </si>
  <si>
    <t>Pivato Mirco</t>
  </si>
  <si>
    <t>0422 600050/335 6055425</t>
  </si>
  <si>
    <t>info@emmebi.tv.it</t>
  </si>
  <si>
    <t>04371390263</t>
  </si>
  <si>
    <t>23/03/1963</t>
  </si>
  <si>
    <t>BRBMRC63C23I927P</t>
  </si>
  <si>
    <t>5963/C24D</t>
  </si>
  <si>
    <t>ESSECI COMPUTER SAS</t>
  </si>
  <si>
    <t>Cortiana Roberto</t>
  </si>
  <si>
    <t>Cortiano Roberto</t>
  </si>
  <si>
    <t>0438841188</t>
  </si>
  <si>
    <t>info@esseci.tv</t>
  </si>
  <si>
    <t>www.esseci.tv</t>
  </si>
  <si>
    <t>Assistenza computer</t>
  </si>
  <si>
    <t>Via G. Zanzotto, 10/12</t>
  </si>
  <si>
    <t>03182410260</t>
  </si>
  <si>
    <t>23/07/1970</t>
  </si>
  <si>
    <t>CRTRRT70L23G645S</t>
  </si>
  <si>
    <t>6813/C24</t>
  </si>
  <si>
    <t>EUCLID LABS SRL</t>
  </si>
  <si>
    <t>Polesel Roberto</t>
  </si>
  <si>
    <t>Bottero Fabio</t>
  </si>
  <si>
    <t>0422 887075</t>
  </si>
  <si>
    <t>info@euclidlabs.it</t>
  </si>
  <si>
    <t>Produzione software</t>
  </si>
  <si>
    <t>03969550262</t>
  </si>
  <si>
    <t>05/09/1977</t>
  </si>
  <si>
    <t>PLSRRT77P05C957Z</t>
  </si>
  <si>
    <t>FABRIS MASSIMO</t>
  </si>
  <si>
    <t>V. Torino</t>
  </si>
  <si>
    <t>Saonara (PD)</t>
  </si>
  <si>
    <t>Fabris Massimo</t>
  </si>
  <si>
    <t>335 8433708</t>
  </si>
  <si>
    <t>fabris.installazioni@virgilio.it</t>
  </si>
  <si>
    <t>03219550286</t>
  </si>
  <si>
    <t>Massimo Fabris</t>
  </si>
  <si>
    <t>20/12/1967</t>
  </si>
  <si>
    <t>FBRMSM67T20G224P</t>
  </si>
  <si>
    <t>235/C24D</t>
  </si>
  <si>
    <t>F.A.R.T. srl</t>
  </si>
  <si>
    <t>Marisa graziati</t>
  </si>
  <si>
    <t>Crivellaro renato</t>
  </si>
  <si>
    <t>0422498300</t>
  </si>
  <si>
    <t>RD@fart-neon.com</t>
  </si>
  <si>
    <t>fart-neon.com</t>
  </si>
  <si>
    <t>01765650260</t>
  </si>
  <si>
    <t>Graziati Marisa</t>
  </si>
  <si>
    <t>07/12/1962</t>
  </si>
  <si>
    <t>GRZMRS62T47L407A</t>
  </si>
  <si>
    <t>13463/C24</t>
  </si>
  <si>
    <t>FAVARO TECNOLOGIE SRL</t>
  </si>
  <si>
    <t>03919230262</t>
  </si>
  <si>
    <t>Favaro Antonio</t>
  </si>
  <si>
    <t>28/01/1968</t>
  </si>
  <si>
    <t>Cairns (AUS)</t>
  </si>
  <si>
    <t>FVRNTN68A28Z700O</t>
  </si>
  <si>
    <t>13737/C24</t>
  </si>
  <si>
    <t>Ing. Matteo Pozzobon</t>
  </si>
  <si>
    <t>Pozzobon Matteo</t>
  </si>
  <si>
    <t>393 1852660</t>
  </si>
  <si>
    <t>matteo.pozzobon@pmtechs.net</t>
  </si>
  <si>
    <t>Studio Ingegneria</t>
  </si>
  <si>
    <t>04929170266</t>
  </si>
  <si>
    <t>18/02/1987</t>
  </si>
  <si>
    <t>PZZMTT87B18L407X</t>
  </si>
  <si>
    <t>2634/C24</t>
  </si>
  <si>
    <t>GARDIN QUADRI SRL</t>
  </si>
  <si>
    <t>Vicolo g. verdi 69/B</t>
  </si>
  <si>
    <t>Gardin Marco</t>
  </si>
  <si>
    <t>0422877002</t>
  </si>
  <si>
    <t>16.00</t>
  </si>
  <si>
    <t>amministrazione@gardinquadri.com</t>
  </si>
  <si>
    <t>cablaggio quadri elettrici</t>
  </si>
  <si>
    <t>GARDIN QUADRI</t>
  </si>
  <si>
    <t>vicolo g.verdi 69/b</t>
  </si>
  <si>
    <t>04418790269</t>
  </si>
  <si>
    <t>gardin marco</t>
  </si>
  <si>
    <t>06/08/1974</t>
  </si>
  <si>
    <t>GRDMRC74M06L407W</t>
  </si>
  <si>
    <t>13315/C24</t>
  </si>
  <si>
    <t>GATTO IMPIANTI</t>
  </si>
  <si>
    <t>Gatto Gastone</t>
  </si>
  <si>
    <t>041449409</t>
  </si>
  <si>
    <t>info@gattoimpianti.it</t>
  </si>
  <si>
    <t>impianti elettrici</t>
  </si>
  <si>
    <t>GATTO IMPIANTI SRL</t>
  </si>
  <si>
    <t>via Sbrojavacca</t>
  </si>
  <si>
    <t>03274680275</t>
  </si>
  <si>
    <t>28/02/1948</t>
  </si>
  <si>
    <t>GTTGTN48B28I5519</t>
  </si>
  <si>
    <t>14404/C24</t>
  </si>
  <si>
    <t>GEA IMPIANTI SRL</t>
  </si>
  <si>
    <t>Vacillotto Bruno</t>
  </si>
  <si>
    <t>335 6162940</t>
  </si>
  <si>
    <t>geaimpianti@gmail.com</t>
  </si>
  <si>
    <t>Impianti Elettrici e Speciali</t>
  </si>
  <si>
    <t>04795900267</t>
  </si>
  <si>
    <t>Bruno Vacilotto</t>
  </si>
  <si>
    <t>03/08/1996</t>
  </si>
  <si>
    <t>VLCBRN66M03Z133P</t>
  </si>
  <si>
    <t>GEASTAR Srl</t>
  </si>
  <si>
    <t>Ruffoni Devy</t>
  </si>
  <si>
    <t>Vendrame Enrico</t>
  </si>
  <si>
    <t>0438 991224</t>
  </si>
  <si>
    <t>www.geastar.it</t>
  </si>
  <si>
    <t>info@geastar.it</t>
  </si>
  <si>
    <t>impianti elettrici su autotelai</t>
  </si>
  <si>
    <t>Strada Casut, 15</t>
  </si>
  <si>
    <t>Sacile (PN)</t>
  </si>
  <si>
    <t>04938850262</t>
  </si>
  <si>
    <t>Cappellotto Luciano</t>
  </si>
  <si>
    <t>27/07/1967</t>
  </si>
  <si>
    <t>Gaiarine (TV)</t>
  </si>
  <si>
    <t>CPPLCN67L27D854D</t>
  </si>
  <si>
    <t>7182/C24D</t>
  </si>
  <si>
    <t>GIDAUTO SRL</t>
  </si>
  <si>
    <t>Servizio manutenzione autoveicoli</t>
  </si>
  <si>
    <t>Via Palladio, 3</t>
  </si>
  <si>
    <t>00797760261</t>
  </si>
  <si>
    <t>Sarlo Gregorio</t>
  </si>
  <si>
    <t>07/03/1951</t>
  </si>
  <si>
    <t>San Pietro di Caridà (RC)</t>
  </si>
  <si>
    <t>2619/C24</t>
  </si>
  <si>
    <t>GOLFETTO SANGATI SRL</t>
  </si>
  <si>
    <t>Via Fratelli Bandiera 3</t>
  </si>
  <si>
    <t>Fantin Orlando</t>
  </si>
  <si>
    <t>0422 476700</t>
  </si>
  <si>
    <t>fantin.o@golfettosangati.com</t>
  </si>
  <si>
    <t>04444310280</t>
  </si>
  <si>
    <t>Claudio Zanatta</t>
  </si>
  <si>
    <t>23/12/1959</t>
  </si>
  <si>
    <t>ZVTCLD59T23Z133R</t>
  </si>
  <si>
    <t>GOSETTO SRL</t>
  </si>
  <si>
    <t>Moriago della Battaglia (TV)</t>
  </si>
  <si>
    <t>Luca Gosetto</t>
  </si>
  <si>
    <t>0438 892847</t>
  </si>
  <si>
    <t>amministrazione@.com</t>
  </si>
  <si>
    <t>www.gosetto.com</t>
  </si>
  <si>
    <t>Attrezzature Parchi divertimento</t>
  </si>
  <si>
    <t>0322200261</t>
  </si>
  <si>
    <t>24/05/1973</t>
  </si>
  <si>
    <t>GSTLCU73E26G645L</t>
  </si>
  <si>
    <t>IMET SRL</t>
  </si>
  <si>
    <t>Da Re Stefano</t>
  </si>
  <si>
    <t>Da Re Stefano, Sacilotto Mauro</t>
  </si>
  <si>
    <t>0434 7878</t>
  </si>
  <si>
    <t>info@imet.eu</t>
  </si>
  <si>
    <t>Costruz.strumenti elettrici</t>
  </si>
  <si>
    <t>01106390931</t>
  </si>
  <si>
    <t>Cadorin Evio</t>
  </si>
  <si>
    <t>22/10/1963</t>
  </si>
  <si>
    <t>CDRVEI63R22H657B</t>
  </si>
  <si>
    <t>IMPUT STUDIO SRL</t>
  </si>
  <si>
    <t>De Masi Giovanni</t>
  </si>
  <si>
    <t>0422 1743575</t>
  </si>
  <si>
    <t>info@imputlevel.com</t>
  </si>
  <si>
    <t>www.imputlevel.com</t>
  </si>
  <si>
    <t>Forniture Elettroniche Eventi</t>
  </si>
  <si>
    <t>04772230266</t>
  </si>
  <si>
    <t>Giovanni De Masi</t>
  </si>
  <si>
    <t>16/04/1963</t>
  </si>
  <si>
    <t>DMSGNN63D16L407S</t>
  </si>
  <si>
    <t>INDUSTRIAL CARS</t>
  </si>
  <si>
    <t>Ceccato Antonella</t>
  </si>
  <si>
    <t>02134450283</t>
  </si>
  <si>
    <t>31/07/1972</t>
  </si>
  <si>
    <t>Malo (VI)</t>
  </si>
  <si>
    <t>CCCNNL72L71E864U</t>
  </si>
  <si>
    <t>ISIS SRL</t>
  </si>
  <si>
    <t>Pancot Giuseppe</t>
  </si>
  <si>
    <t>0422 433685</t>
  </si>
  <si>
    <t>beppe.ancot@isisware.com</t>
  </si>
  <si>
    <t>www.isisware.com</t>
  </si>
  <si>
    <t>Industria/Sviluppo Software</t>
  </si>
  <si>
    <t>IT03627130267</t>
  </si>
  <si>
    <t>Favaro Mansueto</t>
  </si>
  <si>
    <t>13/10/1951</t>
  </si>
  <si>
    <t>FVFMST51R13G224H</t>
  </si>
  <si>
    <t>7866/C24</t>
  </si>
  <si>
    <t>ISTRA S.R.L</t>
  </si>
  <si>
    <t>Vilorba (TV)</t>
  </si>
  <si>
    <t>Munerotto Stefano</t>
  </si>
  <si>
    <t>0422618686</t>
  </si>
  <si>
    <t>amministrazione@istrasistemi.it</t>
  </si>
  <si>
    <t>02295220269</t>
  </si>
  <si>
    <t>Pizzolon Raffaele</t>
  </si>
  <si>
    <t>PZZRFL52T16G875A</t>
  </si>
  <si>
    <t>6812/C24</t>
  </si>
  <si>
    <t>JANUS SRL</t>
  </si>
  <si>
    <t>San Vendemiano (TV)</t>
  </si>
  <si>
    <t>Lovat Gianpiero</t>
  </si>
  <si>
    <t>Lovat Giampiero</t>
  </si>
  <si>
    <t>0438 24836</t>
  </si>
  <si>
    <t>janus@jns.it</t>
  </si>
  <si>
    <t>03066690268</t>
  </si>
  <si>
    <t>LVTGPR63R02C957L</t>
  </si>
  <si>
    <t>631/C24D</t>
  </si>
  <si>
    <t>KEESTRACK-OM</t>
  </si>
  <si>
    <t>Via Postumia 62</t>
  </si>
  <si>
    <t>Tiziano Zago</t>
  </si>
  <si>
    <t>0422 441311</t>
  </si>
  <si>
    <t>keestrack@keestrack.it</t>
  </si>
  <si>
    <t>04312510268</t>
  </si>
  <si>
    <t>Tacob Peter Hoogendoorn</t>
  </si>
  <si>
    <t>01/03/1989</t>
  </si>
  <si>
    <t>Belgio</t>
  </si>
  <si>
    <t>HGNJBP89C12103C</t>
  </si>
  <si>
    <t>LAE ELECTRONIC SPA</t>
  </si>
  <si>
    <t>Simonetto Alfio</t>
  </si>
  <si>
    <t>0422 815320</t>
  </si>
  <si>
    <t>13.15</t>
  </si>
  <si>
    <t>admin@lae-electronic.com</t>
  </si>
  <si>
    <t>www.lae-electronic.com</t>
  </si>
  <si>
    <t>Collaudo schede elettroniche</t>
  </si>
  <si>
    <t>VIA PADOVA 25</t>
  </si>
  <si>
    <t>02205880269</t>
  </si>
  <si>
    <t>Vizzotto Giuseppe</t>
  </si>
  <si>
    <t>06/04/1943</t>
  </si>
  <si>
    <t>VZZGPP43D06D854W</t>
  </si>
  <si>
    <t>LINEA LIGHT SRL</t>
  </si>
  <si>
    <t>VAZZOLA (TV)</t>
  </si>
  <si>
    <t>Modolo Pietro</t>
  </si>
  <si>
    <t>Stefan Luca</t>
  </si>
  <si>
    <t>0438 444895</t>
  </si>
  <si>
    <t>ATECO 27.40.09</t>
  </si>
  <si>
    <t>01220530263</t>
  </si>
  <si>
    <t>Vendrame Nicola</t>
  </si>
  <si>
    <t>09/11/1977</t>
  </si>
  <si>
    <t>VNDNCL77S09F770Q</t>
  </si>
  <si>
    <t>L.R.E. IMPIANTI SRL</t>
  </si>
  <si>
    <t>Bettiol Thomas</t>
  </si>
  <si>
    <t>0422 882281</t>
  </si>
  <si>
    <t>info@lre.it</t>
  </si>
  <si>
    <t>Elettronica Industriale</t>
  </si>
  <si>
    <t>03764570267</t>
  </si>
  <si>
    <t>Adriano Pizzolato</t>
  </si>
  <si>
    <t>30/04/1966</t>
  </si>
  <si>
    <t>Volpago del Montello (TV)</t>
  </si>
  <si>
    <t>PZZDRN66D30M118J</t>
  </si>
  <si>
    <t>LABOMAR SRL</t>
  </si>
  <si>
    <t>Bertin Walter</t>
  </si>
  <si>
    <t>Ramunno Elsa</t>
  </si>
  <si>
    <t>0422 7312</t>
  </si>
  <si>
    <t>labomar@labomar.com</t>
  </si>
  <si>
    <t>Produzione integratori alimentari</t>
  </si>
  <si>
    <t>03412720264</t>
  </si>
  <si>
    <t>11/01/1959</t>
  </si>
  <si>
    <t>BRTWTR59A11L407P</t>
  </si>
  <si>
    <t>1987/C24D</t>
  </si>
  <si>
    <t>MECCATRONICA AUTOMAZIONE</t>
  </si>
  <si>
    <t>Via Albrizzi alle Pozzette</t>
  </si>
  <si>
    <t xml:space="preserve">Bonfini Cinzia </t>
  </si>
  <si>
    <t>commerciale@automazionispeciali.it</t>
  </si>
  <si>
    <t>www.automazionispeciali.it</t>
  </si>
  <si>
    <t>03904000266</t>
  </si>
  <si>
    <t xml:space="preserve">Federico De </t>
  </si>
  <si>
    <t>178/08/1974</t>
  </si>
  <si>
    <t>DMRFRC74M17L407G</t>
  </si>
  <si>
    <t>MICROTRONICS SRL</t>
  </si>
  <si>
    <t>Via Schiavonia Casale 93</t>
  </si>
  <si>
    <t>Montagner Fabrizio</t>
  </si>
  <si>
    <t>0422 827178</t>
  </si>
  <si>
    <t>sales@microtronics.it</t>
  </si>
  <si>
    <t>03735740262</t>
  </si>
  <si>
    <t>Fabrizio Montagner</t>
  </si>
  <si>
    <t>29/05/1967</t>
  </si>
  <si>
    <t>MNTFRZ67E29H523K</t>
  </si>
  <si>
    <t>MION VENTOLTERMICO SPA</t>
  </si>
  <si>
    <t>Mion Pieralberto</t>
  </si>
  <si>
    <t>Benedetti Ermes</t>
  </si>
  <si>
    <t>0422 8777</t>
  </si>
  <si>
    <t>personale@h-farm.com</t>
  </si>
  <si>
    <t>04053860260</t>
  </si>
  <si>
    <t>30/07/1946</t>
  </si>
  <si>
    <t>Maserada sul Piave )TV)</t>
  </si>
  <si>
    <t>MNIPLB46L30F012B</t>
  </si>
  <si>
    <t>26622/C24</t>
  </si>
  <si>
    <t>Mattiazzi Rolando</t>
  </si>
  <si>
    <t>Lazzaro Paolo</t>
  </si>
  <si>
    <t>0422 588311</t>
  </si>
  <si>
    <t>info@mobilitadimarca.it</t>
  </si>
  <si>
    <t>Trasporto pubblico</t>
  </si>
  <si>
    <t>04498000266</t>
  </si>
  <si>
    <t>Colladon Giacomo</t>
  </si>
  <si>
    <t>31/01/1948</t>
  </si>
  <si>
    <t>CLLGCM48A31L407X</t>
  </si>
  <si>
    <t>1988/C24D</t>
  </si>
  <si>
    <t>MONKEY EVOLUTIONS.R.L.</t>
  </si>
  <si>
    <t>Via Feltrina Sud, 162</t>
  </si>
  <si>
    <t>Alampora Giuseppe</t>
  </si>
  <si>
    <t>3472360611</t>
  </si>
  <si>
    <t>09.00</t>
  </si>
  <si>
    <t>1300</t>
  </si>
  <si>
    <t>monkeyevolutionsrl@gmail.com</t>
  </si>
  <si>
    <t xml:space="preserve">Montebelluno </t>
  </si>
  <si>
    <t>05113990260</t>
  </si>
  <si>
    <t xml:space="preserve">Zanatta Stefano </t>
  </si>
  <si>
    <t>09/10/1957</t>
  </si>
  <si>
    <t>ZNTSFN75R09F4430</t>
  </si>
  <si>
    <t>9554/C24D</t>
  </si>
  <si>
    <t>MY-3D</t>
  </si>
  <si>
    <t xml:space="preserve">Beraldo Simone </t>
  </si>
  <si>
    <t>0422 360433</t>
  </si>
  <si>
    <t>info@my-3d.it</t>
  </si>
  <si>
    <t>www.my-3d.it</t>
  </si>
  <si>
    <t>Commercio/Stampanti 3D</t>
  </si>
  <si>
    <t>04748430963</t>
  </si>
  <si>
    <t>Simone beraldo</t>
  </si>
  <si>
    <t>20/09/1973</t>
  </si>
  <si>
    <t>BRLSMN73B20L407A</t>
  </si>
  <si>
    <t>7840/C24</t>
  </si>
  <si>
    <t>OFFICINE DEL BELLO MBM SRL</t>
  </si>
  <si>
    <t>0422 880649</t>
  </si>
  <si>
    <t xml:space="preserve">info@odbmbm.com </t>
  </si>
  <si>
    <t>www.odbmbm.com</t>
  </si>
  <si>
    <t>V. Aquileia, 17</t>
  </si>
  <si>
    <t>01159200318</t>
  </si>
  <si>
    <t>Bigolin Maurizio</t>
  </si>
  <si>
    <t>01/05/1968</t>
  </si>
  <si>
    <t>BGLMRZ68E01L407U</t>
  </si>
  <si>
    <t>14095/C24</t>
  </si>
  <si>
    <t>OFFICINE INFORMATICHE</t>
  </si>
  <si>
    <t>V. Colombo 10/I</t>
  </si>
  <si>
    <t>0438 38523</t>
  </si>
  <si>
    <t>ordini@offinf.eu</t>
  </si>
  <si>
    <t>www.officineinformatiche.biz</t>
  </si>
  <si>
    <t>Assitenza Hardwar-Softwar Computer</t>
  </si>
  <si>
    <t>04147310264</t>
  </si>
  <si>
    <t>Giacomazzi Daniele</t>
  </si>
  <si>
    <t>09/07/1979</t>
  </si>
  <si>
    <t>Valdobiadene (TV)</t>
  </si>
  <si>
    <t>GCMDNL79L9L565H</t>
  </si>
  <si>
    <t>1276/C24D</t>
  </si>
  <si>
    <t>PLB INFORMATICA</t>
  </si>
  <si>
    <t>Pio Loco Boscariol Raoul</t>
  </si>
  <si>
    <t>0422 1832323</t>
  </si>
  <si>
    <t>//</t>
  </si>
  <si>
    <t>15,30</t>
  </si>
  <si>
    <t>19,30</t>
  </si>
  <si>
    <t>info@plbinformatica.it</t>
  </si>
  <si>
    <t>1 - 10</t>
  </si>
  <si>
    <t>Assemblaggio e riparazione PC</t>
  </si>
  <si>
    <t>03903440265</t>
  </si>
  <si>
    <t>11/09/1981</t>
  </si>
  <si>
    <t>Treviso</t>
  </si>
  <si>
    <t>PLCRLA81P11L407X</t>
  </si>
  <si>
    <t>2626/C24</t>
  </si>
  <si>
    <t>REDO GROUP ITALIA SRL</t>
  </si>
  <si>
    <t>Bacchin Monica</t>
  </si>
  <si>
    <t>Battistella Andrea</t>
  </si>
  <si>
    <t>0422 1847197</t>
  </si>
  <si>
    <t>info@redogroup.it</t>
  </si>
  <si>
    <t>Commercio Ingrosso e Dettaglio</t>
  </si>
  <si>
    <t>REDO GROUP ITALIA</t>
  </si>
  <si>
    <t>Via Gelsomini, 4</t>
  </si>
  <si>
    <t>04831360260</t>
  </si>
  <si>
    <t>10/08/1962</t>
  </si>
  <si>
    <t>BTTNDR62M10L407O</t>
  </si>
  <si>
    <t>5917/C24</t>
  </si>
  <si>
    <t>ROBOR SRL</t>
  </si>
  <si>
    <t>Rocchetto Andrea</t>
  </si>
  <si>
    <t>0422 454347</t>
  </si>
  <si>
    <t>info@robor.it</t>
  </si>
  <si>
    <t>Via lombardia, 2</t>
  </si>
  <si>
    <t>Padernello (TV)</t>
  </si>
  <si>
    <t>03429450269</t>
  </si>
  <si>
    <t>Borsato Rogerio</t>
  </si>
  <si>
    <t>07/01/1950</t>
  </si>
  <si>
    <t>Murage (Belgio)</t>
  </si>
  <si>
    <t>BRSRGS50A07L103L</t>
  </si>
  <si>
    <t>RVR  ERREVERRE DI Biscaro Michela</t>
  </si>
  <si>
    <t>Biscaro Michela</t>
  </si>
  <si>
    <t>Cuccato Ivan</t>
  </si>
  <si>
    <t>0422918716</t>
  </si>
  <si>
    <t>info@erreverre.com</t>
  </si>
  <si>
    <t>RVR ERREVERRE DI BOSCO MICHELA</t>
  </si>
  <si>
    <t>Via Trieste,80</t>
  </si>
  <si>
    <t>0483300268</t>
  </si>
  <si>
    <t>07/09/1973</t>
  </si>
  <si>
    <t>Trsviso</t>
  </si>
  <si>
    <t>BSCMHL73P47L4070</t>
  </si>
  <si>
    <t>6814/C24</t>
  </si>
  <si>
    <t>SIMPLEX SRL</t>
  </si>
  <si>
    <t>Via Castagnole, 24</t>
  </si>
  <si>
    <t>Miami Giancarlo</t>
  </si>
  <si>
    <t>0422 230765</t>
  </si>
  <si>
    <t>info@simplexluce.it</t>
  </si>
  <si>
    <t>04247830260</t>
  </si>
  <si>
    <t>08/10/1953</t>
  </si>
  <si>
    <t>MNIGCR53R08L407C</t>
  </si>
  <si>
    <t>2630/C24</t>
  </si>
  <si>
    <t>STAC HOME SYSTEM</t>
  </si>
  <si>
    <t>Berton Daniele</t>
  </si>
  <si>
    <t>Tonellato Luca</t>
  </si>
  <si>
    <t>0422 899141</t>
  </si>
  <si>
    <t>info@stachomesystem.it</t>
  </si>
  <si>
    <t>www.stachomesystem.it</t>
  </si>
  <si>
    <t>Assistenza Elettronica</t>
  </si>
  <si>
    <t>04707320265</t>
  </si>
  <si>
    <t>Daniele Berton</t>
  </si>
  <si>
    <t>07/03/1981</t>
  </si>
  <si>
    <t>BRTDNL81C07L407</t>
  </si>
  <si>
    <t>5919/C24</t>
  </si>
  <si>
    <t>T4 SRL</t>
  </si>
  <si>
    <t>Tonon Italo</t>
  </si>
  <si>
    <t>Tonon Achille</t>
  </si>
  <si>
    <t>0422 485262</t>
  </si>
  <si>
    <t>info@t4group.it</t>
  </si>
  <si>
    <t>02486510262</t>
  </si>
  <si>
    <t>Tonon Raffaella</t>
  </si>
  <si>
    <t>19/07/1964</t>
  </si>
  <si>
    <t>TNNRFL64L59L407S</t>
  </si>
  <si>
    <t>TECNODINAMICA SRL</t>
  </si>
  <si>
    <t>V.le europa 37-38</t>
  </si>
  <si>
    <t>Cusin Leopoldo- Fregolet Edi</t>
  </si>
  <si>
    <t>Cusin Leopoldo - Fregolet Edi</t>
  </si>
  <si>
    <t>0438 980484</t>
  </si>
  <si>
    <t>risorse@tecnodinamica.it</t>
  </si>
  <si>
    <t>metalmeccanica Industria automazione</t>
  </si>
  <si>
    <t>01192040267</t>
  </si>
  <si>
    <t>Oscar Bortot</t>
  </si>
  <si>
    <t>31/08/1951</t>
  </si>
  <si>
    <t>Sernaglia della Batt. TV</t>
  </si>
  <si>
    <t>BRTSCR51M31I635P</t>
  </si>
  <si>
    <t>TECNOELETTRA SRL IMPIANTI</t>
  </si>
  <si>
    <t>Ramon Remo</t>
  </si>
  <si>
    <t>Gagliazzo Enrico</t>
  </si>
  <si>
    <t>0422 305372</t>
  </si>
  <si>
    <t>mteedizi@mteedizioni.it</t>
  </si>
  <si>
    <t>01195760267</t>
  </si>
  <si>
    <t>Remo Ramon</t>
  </si>
  <si>
    <t>30/05/1952</t>
  </si>
  <si>
    <t>S. Biagio di callalta (TV)</t>
  </si>
  <si>
    <t>RMMRME52E30H781J</t>
  </si>
  <si>
    <t>TEMA ENERGY</t>
  </si>
  <si>
    <t>Fadel Michele</t>
  </si>
  <si>
    <t>0422 775143</t>
  </si>
  <si>
    <t>Via S. Rocco, 48</t>
  </si>
  <si>
    <t>04390580266</t>
  </si>
  <si>
    <t>Antonio Orlando</t>
  </si>
  <si>
    <t>14/11/1961</t>
  </si>
  <si>
    <t>RLNNTN61S14F999R</t>
  </si>
  <si>
    <t>VEICOLI BLINDATI NOM SRL</t>
  </si>
  <si>
    <t>03613890262</t>
  </si>
  <si>
    <t>Guerretta Luca</t>
  </si>
  <si>
    <t>09/01/1970</t>
  </si>
  <si>
    <t>GRRLCU70A09B744Q</t>
  </si>
  <si>
    <t>13266/C24</t>
  </si>
  <si>
    <t>VIDEO SERVICE DI LORENZO BIOTTI</t>
  </si>
  <si>
    <t>Biotti Di lorenzo</t>
  </si>
  <si>
    <t>0422 788145</t>
  </si>
  <si>
    <t>08.30</t>
  </si>
  <si>
    <t>videoservice_biotti@tin.it</t>
  </si>
  <si>
    <t>01898760260</t>
  </si>
  <si>
    <t>Lorenzo Biotti</t>
  </si>
  <si>
    <t>12/11/1961</t>
  </si>
  <si>
    <t>BTTLNR61M12B879P</t>
  </si>
  <si>
    <t>5918/C24</t>
  </si>
  <si>
    <t>V.I.P. GROUP SRL</t>
  </si>
  <si>
    <t>Arcade(TV)</t>
  </si>
  <si>
    <t>Ferro Rnrico</t>
  </si>
  <si>
    <t>Avveduto Giovanni</t>
  </si>
  <si>
    <t>3495152823</t>
  </si>
  <si>
    <t>08.00</t>
  </si>
  <si>
    <t>info@vipgroupsrl.com</t>
  </si>
  <si>
    <t>Cablaggio quadri elettrici</t>
  </si>
  <si>
    <t>Via Triese, 255/A</t>
  </si>
  <si>
    <t>05028650264</t>
  </si>
  <si>
    <t>Ferro Enrico</t>
  </si>
  <si>
    <t>11/01/1955</t>
  </si>
  <si>
    <t>Buenos Aires (RA)</t>
  </si>
  <si>
    <t>FRRNRC55A112600S</t>
  </si>
  <si>
    <t>7225/C24D</t>
  </si>
  <si>
    <t>VOLPATO INDUSTRIE SPA</t>
  </si>
  <si>
    <t>Via Galvani 22/D</t>
  </si>
  <si>
    <t>Caron Valerio</t>
  </si>
  <si>
    <t>0422 7227</t>
  </si>
  <si>
    <t>info@volpatoindustrie.it</t>
  </si>
  <si>
    <t>www.volpatoindustrie,it</t>
  </si>
  <si>
    <t>00855020269</t>
  </si>
  <si>
    <t>Valerio Caron</t>
  </si>
  <si>
    <t>27/12/1967</t>
  </si>
  <si>
    <t>CRNVLR67T27L407U</t>
  </si>
  <si>
    <t>7841/C24</t>
  </si>
  <si>
    <t>V.V.B SRL</t>
  </si>
  <si>
    <t>VIA RIVERE 41/A</t>
  </si>
  <si>
    <t>Bragato Marino</t>
  </si>
  <si>
    <t>Venturin Ezio</t>
  </si>
  <si>
    <t>0438441692</t>
  </si>
  <si>
    <t>info@vvbsrl.it</t>
  </si>
  <si>
    <t>automazione plc - cablaggio</t>
  </si>
  <si>
    <t>VVBSRL</t>
  </si>
  <si>
    <t>VIA MAZZINI, 16</t>
  </si>
  <si>
    <t>MARENO DI PIAVE (TV)</t>
  </si>
  <si>
    <t>03130020260</t>
  </si>
  <si>
    <t>23/04/1970</t>
  </si>
  <si>
    <t>Conegliano (Tv)</t>
  </si>
  <si>
    <t>BRGMRN70D23C957N</t>
  </si>
  <si>
    <t>ZUCCON MASSIMO</t>
  </si>
  <si>
    <t>Zuccon Massimo</t>
  </si>
  <si>
    <t>331 1069099</t>
  </si>
  <si>
    <t>zmnegozio@libero.it</t>
  </si>
  <si>
    <t>www.zucconmassimo.info</t>
  </si>
  <si>
    <t>04368030260</t>
  </si>
  <si>
    <t>Massimo Zuccon</t>
  </si>
  <si>
    <t>02/11/1973</t>
  </si>
  <si>
    <t>ZCCMSM73S02F241N</t>
  </si>
  <si>
    <t>ZANATTA VALERIO ELETTRODOMESTICI</t>
  </si>
  <si>
    <t>Via Cal Trevigiana 1</t>
  </si>
  <si>
    <t>Camalò di Povegliano (TV)</t>
  </si>
  <si>
    <t>Boscarato Nicola</t>
  </si>
  <si>
    <t>Cuzziol Ivan</t>
  </si>
  <si>
    <t>0422 772066</t>
  </si>
  <si>
    <t>amministrazione@valeriostore.com</t>
  </si>
  <si>
    <t>www.valeriostore.com</t>
  </si>
  <si>
    <t>nov-50</t>
  </si>
  <si>
    <t>Commercio prodotti elettronici</t>
  </si>
  <si>
    <t>VALERIO ZANATTA</t>
  </si>
  <si>
    <t>VIA CAL TREVIGIANA 1</t>
  </si>
  <si>
    <t>Povegliano (TV)</t>
  </si>
  <si>
    <t>00240490268</t>
  </si>
  <si>
    <t>Zanatta Valerio</t>
  </si>
  <si>
    <t>27/12/1950</t>
  </si>
  <si>
    <t>ZNTVLR50T27G944W</t>
  </si>
  <si>
    <t>LICEO</t>
  </si>
  <si>
    <t>COMUNE DI PONTE DI PIAVE</t>
  </si>
  <si>
    <t>Roma Paola</t>
  </si>
  <si>
    <t>Marcassa Eddo</t>
  </si>
  <si>
    <t>0422 858900</t>
  </si>
  <si>
    <t>ragioneriatributi@pontedipiave.com</t>
  </si>
  <si>
    <t>0595560269</t>
  </si>
  <si>
    <t>RMOPLA82S66L407L</t>
  </si>
  <si>
    <t>2596/C24D</t>
  </si>
  <si>
    <t>BOSS SRL</t>
  </si>
  <si>
    <t>Cassano Magnago (VA)</t>
  </si>
  <si>
    <t>Paggiaro Simone</t>
  </si>
  <si>
    <t>0200 619323</t>
  </si>
  <si>
    <t>info@bossitalia.com</t>
  </si>
  <si>
    <t>Commercio</t>
  </si>
  <si>
    <t>via Brianza, 9/b</t>
  </si>
  <si>
    <t>Mira (VE)</t>
  </si>
  <si>
    <t>03668350964</t>
  </si>
  <si>
    <t>Braggian Cristiano</t>
  </si>
  <si>
    <t>Busto Arsizio (VA)</t>
  </si>
  <si>
    <t>BRGCST71E03B300E</t>
  </si>
  <si>
    <t>CLINICA VETERINARIA ARGOS</t>
  </si>
  <si>
    <t>Santa Lucia di piave (TV)</t>
  </si>
  <si>
    <t>DIRECT FROM ITALY S.r.l</t>
  </si>
  <si>
    <t>Andolfo Deniss</t>
  </si>
  <si>
    <t>3480633710</t>
  </si>
  <si>
    <t>ATECO 47.91.1</t>
  </si>
  <si>
    <t>NDLDNS71P03F443B</t>
  </si>
  <si>
    <t>13391/C24</t>
  </si>
  <si>
    <t>XEPTAGEN SPA</t>
  </si>
  <si>
    <t>Fassina Giorgio</t>
  </si>
  <si>
    <t>Gallotta Andrea</t>
  </si>
  <si>
    <t>041 5093910</t>
  </si>
  <si>
    <t>info@xeptagen.com</t>
  </si>
  <si>
    <t>FSSGRG60R01G224E</t>
  </si>
  <si>
    <t>2594/C24D</t>
  </si>
  <si>
    <t>ETNIA SRL</t>
  </si>
  <si>
    <t>Via Vittorio emanuele</t>
  </si>
  <si>
    <t>Mello Irene</t>
  </si>
  <si>
    <t>347 5760746</t>
  </si>
  <si>
    <t>antonio@etniaviaggi.it</t>
  </si>
  <si>
    <t>04332610288</t>
  </si>
  <si>
    <t>Falcone Antonio</t>
  </si>
  <si>
    <t>Foggia (FG)</t>
  </si>
  <si>
    <t>FLCNTN70C04D643Z</t>
  </si>
  <si>
    <t>2597/C24D</t>
  </si>
  <si>
    <t>LA LINEA SPA</t>
  </si>
  <si>
    <t>Tiozzo Marianna</t>
  </si>
  <si>
    <t>Gastaldi Giuliano</t>
  </si>
  <si>
    <t>041 5470646</t>
  </si>
  <si>
    <t>info@lalineaspa.it</t>
  </si>
  <si>
    <t>03396010278</t>
  </si>
  <si>
    <t>Fiorese Massimo</t>
  </si>
  <si>
    <t>FRSMSM60A30G224O</t>
  </si>
  <si>
    <t>STUDIO CARUZZO ED ASSOCIATI</t>
  </si>
  <si>
    <t>Dore Isabella</t>
  </si>
  <si>
    <t>0422 306600</t>
  </si>
  <si>
    <t>studiocaruzzo@studiocaruzzo.it</t>
  </si>
  <si>
    <t>04014270260</t>
  </si>
  <si>
    <t>Caruzzo Antonio</t>
  </si>
  <si>
    <t>CRZNTN55P02L407S</t>
  </si>
  <si>
    <t>2600/C24D</t>
  </si>
  <si>
    <t>FARMACIA MILLIONI SNC</t>
  </si>
  <si>
    <t>Zanoni Luisa</t>
  </si>
  <si>
    <t>Znoni Luisa</t>
  </si>
  <si>
    <t>0422 543370</t>
  </si>
  <si>
    <t>forma098@farmaciatv.it</t>
  </si>
  <si>
    <t>02495110260</t>
  </si>
  <si>
    <t>Zanoni Ermes</t>
  </si>
  <si>
    <t>Curtatone (MN)</t>
  </si>
  <si>
    <t>ZNNRMS36H16D227A</t>
  </si>
  <si>
    <t>2656/C24D</t>
  </si>
  <si>
    <t>GIORGIO RIGO COSTRUZIONI S.R.L.</t>
  </si>
  <si>
    <t>Rigo Giorgio</t>
  </si>
  <si>
    <t>0422 485180</t>
  </si>
  <si>
    <t>13.00/14.00</t>
  </si>
  <si>
    <t>17.00/18.00</t>
  </si>
  <si>
    <t>giorgiorigocostruzioni@gmail.com</t>
  </si>
  <si>
    <t>Via Giorgione, 8</t>
  </si>
  <si>
    <t>00349370262</t>
  </si>
  <si>
    <t>RGIGRG68E20L407V</t>
  </si>
  <si>
    <t>G.S. GENERAL SERVICE SOC. COOP.</t>
  </si>
  <si>
    <t>Garlet Chiara</t>
  </si>
  <si>
    <t>393 9952374</t>
  </si>
  <si>
    <t>gs.personale.coop@gmail.com</t>
  </si>
  <si>
    <t>Via Martin Luther King, 66</t>
  </si>
  <si>
    <t>04512820285</t>
  </si>
  <si>
    <t>Negro Tatiana</t>
  </si>
  <si>
    <t>NGRTTN73H45L407P</t>
  </si>
  <si>
    <t>2655/C24D</t>
  </si>
  <si>
    <t xml:space="preserve">ITIS MAX PLANCK </t>
  </si>
  <si>
    <t>Lancenigo Di Villorba (TV)</t>
  </si>
  <si>
    <t>Di Virgilio Sergio</t>
  </si>
  <si>
    <t>DOCENTE INCARICATO</t>
  </si>
  <si>
    <t>04226171</t>
  </si>
  <si>
    <t>-</t>
  </si>
  <si>
    <t>www.itisplanck.it</t>
  </si>
  <si>
    <t>94000960263</t>
  </si>
  <si>
    <t>Pol Emanuela</t>
  </si>
  <si>
    <t>PLO MNL 63P42 I927Q</t>
  </si>
  <si>
    <t>USD FONTANELLE</t>
  </si>
  <si>
    <t>Fontanelle (TV)</t>
  </si>
  <si>
    <t>0422 809020</t>
  </si>
  <si>
    <t>usdfontanelle@gmail.com</t>
  </si>
  <si>
    <t>02111700262</t>
  </si>
  <si>
    <t>Cavinato Livio</t>
  </si>
  <si>
    <t>Piazzola sul Brenta (PD)</t>
  </si>
  <si>
    <t>CVNLVI46S22G587X</t>
  </si>
  <si>
    <t>2714/C24D</t>
  </si>
  <si>
    <t>Ospedale Ca Foncello Piazza Ospedali 1</t>
  </si>
  <si>
    <t>Gambino Francesca</t>
  </si>
  <si>
    <t>0422 323209</t>
  </si>
  <si>
    <t>protocollo.aulss2@pecveneto.it</t>
  </si>
  <si>
    <t>NOTORIOUS SRL</t>
  </si>
  <si>
    <t>0423 492526</t>
  </si>
  <si>
    <t>info@notorious.agency</t>
  </si>
  <si>
    <t>04485330262</t>
  </si>
  <si>
    <t>La Fiura Marco</t>
  </si>
  <si>
    <t>LFRMRC82H24C111N</t>
  </si>
  <si>
    <t>3209/C24D</t>
  </si>
  <si>
    <t>SMART BUGS s.s.</t>
  </si>
  <si>
    <t>Rigato Emanuele</t>
  </si>
  <si>
    <t>0422969352</t>
  </si>
  <si>
    <t>18.00 - sabato 8.00-11.00</t>
  </si>
  <si>
    <t>info.smartbugs@gmail.com</t>
  </si>
  <si>
    <t>ATECO 01.49.90</t>
  </si>
  <si>
    <t>Via Cave, 66</t>
  </si>
  <si>
    <t>04659080263</t>
  </si>
  <si>
    <t>RGTMNL89T23L407D</t>
  </si>
  <si>
    <t>16763/C24</t>
  </si>
  <si>
    <t>SOPREMA SRL</t>
  </si>
  <si>
    <t>Salgareda (TV)</t>
  </si>
  <si>
    <t>Vacilotto Luciano</t>
  </si>
  <si>
    <t>0422 8084</t>
  </si>
  <si>
    <t>Via delle Industrie, 3</t>
  </si>
  <si>
    <t>01250140165</t>
  </si>
  <si>
    <t>Perez Jean Denis</t>
  </si>
  <si>
    <t>Marsiglia (Francia)</t>
  </si>
  <si>
    <t>PRZJDN76A18Z110N</t>
  </si>
  <si>
    <t>3637/C24D</t>
  </si>
  <si>
    <t>SERVICE 2000</t>
  </si>
  <si>
    <t>0437 88907</t>
  </si>
  <si>
    <t>info@service2000srl.it </t>
  </si>
  <si>
    <t>00818270258</t>
  </si>
  <si>
    <t>EUROSERVICE SRL</t>
  </si>
  <si>
    <t>Trolese Luca</t>
  </si>
  <si>
    <t>Rigato Simone</t>
  </si>
  <si>
    <t>049 8079191</t>
  </si>
  <si>
    <t>info@euroservicehq.it</t>
  </si>
  <si>
    <t>03378140283</t>
  </si>
  <si>
    <t>Vigonovo (VE)</t>
  </si>
  <si>
    <t>TRLGLC70L31L899B</t>
  </si>
  <si>
    <t>NATATORIUM TREVISO</t>
  </si>
  <si>
    <t>0422 433631</t>
  </si>
  <si>
    <t>11.30</t>
  </si>
  <si>
    <t>Cognonato Roberto</t>
  </si>
  <si>
    <t>CGNRRT61P12L219I</t>
  </si>
  <si>
    <t>n. Alunni</t>
  </si>
  <si>
    <t>4AEE</t>
  </si>
  <si>
    <t>4CEA</t>
  </si>
  <si>
    <t>4DAR</t>
  </si>
  <si>
    <t>Form google - Registrato fino alla risposta</t>
  </si>
  <si>
    <t>compresa</t>
  </si>
  <si>
    <t>ISTITUTO TECNICO INDUSTRIALE STATALE  "MAX PLANCK"</t>
  </si>
  <si>
    <t>Via Franchini, 1 31020  - Lancenigo Di Villorba -</t>
  </si>
  <si>
    <t xml:space="preserve">ALTERNANZA SCUOLA-LAVORO </t>
  </si>
  <si>
    <t>CLASSI QUARTE</t>
  </si>
  <si>
    <t>ANNO SCOLASTICO 2018/2019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</si>
  <si>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</t>
  </si>
  <si>
    <t>DATI RELATIVI L'ALUNNO</t>
  </si>
  <si>
    <t>DATI RELATIVI L'AZIENDA OSPITANTE SEDE OPERATIVA</t>
  </si>
  <si>
    <t>Cognome/Nome</t>
  </si>
  <si>
    <t xml:space="preserve">Classe </t>
  </si>
  <si>
    <t>Telefono</t>
  </si>
  <si>
    <t>Mail</t>
  </si>
  <si>
    <t>Inizio</t>
  </si>
  <si>
    <t>Fine</t>
  </si>
  <si>
    <t>Inizio PM</t>
  </si>
  <si>
    <t>Tutor scolastico</t>
  </si>
  <si>
    <t>Referente di classe</t>
  </si>
  <si>
    <t>Contattata il</t>
  </si>
  <si>
    <t>dal docente</t>
  </si>
  <si>
    <t>Abitazione</t>
  </si>
  <si>
    <t>Cellulare</t>
  </si>
  <si>
    <t>Residenza</t>
  </si>
  <si>
    <t>Data stage</t>
  </si>
  <si>
    <t>24/05/2021</t>
  </si>
  <si>
    <t>19/062021</t>
  </si>
  <si>
    <t>Pozzobon Andrea</t>
  </si>
  <si>
    <t>D'ALESSANDRO ROCCO</t>
  </si>
  <si>
    <t>19/06/2021</t>
  </si>
  <si>
    <t>D'Alessandro Rocco</t>
  </si>
  <si>
    <t>Gasparotto Dino</t>
  </si>
  <si>
    <t>ZANCHETTIN M.</t>
  </si>
  <si>
    <t>Zancanaro Rosanna</t>
  </si>
  <si>
    <t>De Pieri Roberto</t>
  </si>
  <si>
    <t>Bardarè Antonio</t>
  </si>
  <si>
    <t>Riccardo Roberto</t>
  </si>
  <si>
    <t>Di Maria Cesare</t>
  </si>
  <si>
    <t>Borsato Lorenzo</t>
  </si>
  <si>
    <t>CHIEPPA A.</t>
  </si>
  <si>
    <t>#REF!</t>
  </si>
  <si>
    <t>Testa Franco</t>
  </si>
  <si>
    <t>BRUNETTA EMANUELE</t>
  </si>
  <si>
    <t>Marton Luisa</t>
  </si>
  <si>
    <t>Battaglia Antimo</t>
  </si>
  <si>
    <t>Gobbo Dino</t>
  </si>
  <si>
    <t>FLEX SERVICE</t>
  </si>
  <si>
    <t>Raimondi Carla</t>
  </si>
  <si>
    <t>Brunetta Emanuele</t>
  </si>
  <si>
    <t>martina.manca@sytecgroup.com</t>
  </si>
  <si>
    <t>Proven Sas</t>
  </si>
  <si>
    <t>Burei Enrico</t>
  </si>
  <si>
    <t>3355248273</t>
  </si>
  <si>
    <t>Milani Elisabetta</t>
  </si>
  <si>
    <t>Catalano Emanuela</t>
  </si>
  <si>
    <t>Barbon Michele</t>
  </si>
  <si>
    <t>DI VIRGILIO SERGIO</t>
  </si>
  <si>
    <t>Puglisi Alessandra</t>
  </si>
  <si>
    <t xml:space="preserve">Domenicale Ermanno </t>
  </si>
  <si>
    <t>Marcellino Agatino</t>
  </si>
  <si>
    <t>Possamai Alberto</t>
  </si>
  <si>
    <t>Zane Alba</t>
  </si>
  <si>
    <t>Renon Fulvio</t>
  </si>
  <si>
    <t>De Col Anna</t>
  </si>
  <si>
    <t>LUCCHESI DOMENICO</t>
  </si>
  <si>
    <t>Barra laura</t>
  </si>
  <si>
    <t>Bellotto Luca</t>
  </si>
  <si>
    <t>Cimbaro Luigi</t>
  </si>
  <si>
    <t>Maso Fiorenzo</t>
  </si>
  <si>
    <t>Frozza Enrico</t>
  </si>
  <si>
    <t>Fre Tor S.r.l.</t>
  </si>
  <si>
    <t>Schileo Monica</t>
  </si>
  <si>
    <t>Lucchesi Domenico</t>
  </si>
  <si>
    <t>Studio Tecnico Zanin</t>
  </si>
  <si>
    <t>Organizzazione</t>
  </si>
  <si>
    <t>F3</t>
  </si>
  <si>
    <t>F9</t>
  </si>
  <si>
    <t>F16</t>
  </si>
  <si>
    <t xml:space="preserve">Via </t>
  </si>
  <si>
    <t>Da verificare</t>
  </si>
  <si>
    <t>Maurizio Antonaci</t>
  </si>
  <si>
    <t>BISCARO FABIO</t>
  </si>
  <si>
    <t>Giovanni Cappelletto</t>
  </si>
  <si>
    <t>LAVANDERIA PIAVE</t>
  </si>
  <si>
    <t>---</t>
  </si>
  <si>
    <t>Laura Silvestrini</t>
  </si>
  <si>
    <t>Borsato</t>
  </si>
  <si>
    <t>Marco Bruni</t>
  </si>
  <si>
    <t>Magda Mongelli</t>
  </si>
  <si>
    <t xml:space="preserve">DE LONGHI - E-SERVICES
</t>
  </si>
  <si>
    <t>Monica Galazzo</t>
  </si>
  <si>
    <t>Marisa Marsonetto</t>
  </si>
  <si>
    <t>Serena Peduto</t>
  </si>
  <si>
    <t>Silvana Moglie</t>
  </si>
  <si>
    <t>Fabio Biscaro</t>
  </si>
  <si>
    <t>Dall'agata Michele</t>
  </si>
  <si>
    <t>RIZZO FABIO</t>
  </si>
  <si>
    <t>Zolli Piera</t>
  </si>
  <si>
    <t>Disarò Monica</t>
  </si>
  <si>
    <t>Cardullo Cristina</t>
  </si>
  <si>
    <t>Caregnato Sergio</t>
  </si>
  <si>
    <t>Zerilli Giuseppe</t>
  </si>
  <si>
    <t>SER. COOP. DE. Soc. Coop.</t>
  </si>
  <si>
    <t>Peduto Serena</t>
  </si>
  <si>
    <t>Trozzo Marco</t>
  </si>
  <si>
    <t>Rizzo Fabio</t>
  </si>
  <si>
    <t>Cappelletto Giovanni</t>
  </si>
  <si>
    <t>Calella</t>
  </si>
  <si>
    <t>BELLOTTO LUCA</t>
  </si>
  <si>
    <t>Bruni</t>
  </si>
  <si>
    <t>Barra</t>
  </si>
  <si>
    <t>Peduto</t>
  </si>
  <si>
    <t>Mongelli</t>
  </si>
  <si>
    <t>Lenzi</t>
  </si>
  <si>
    <t>Antonaci</t>
  </si>
  <si>
    <t>Scovotto</t>
  </si>
  <si>
    <t>Zerilli</t>
  </si>
  <si>
    <t>----------</t>
  </si>
  <si>
    <t>Masaracchia</t>
  </si>
  <si>
    <t>Biscaro</t>
  </si>
  <si>
    <t>Battaglia</t>
  </si>
  <si>
    <t>SANFILIPPO GIUSEPPE</t>
  </si>
  <si>
    <t>DAMIAN GIORGIO</t>
  </si>
  <si>
    <t>VENTILI MARCO</t>
  </si>
  <si>
    <t>DI MARIA CESARE</t>
  </si>
  <si>
    <t>TUVERI GUIDO</t>
  </si>
  <si>
    <t>TROZZO MARCO</t>
  </si>
  <si>
    <t>ZERILLI GIUSEPPE</t>
  </si>
  <si>
    <t>Lucio Rettore</t>
  </si>
  <si>
    <t>DI MARIA G. CESARE</t>
  </si>
  <si>
    <t>SCOVOTTO VANESSA</t>
  </si>
  <si>
    <t>GALAZZO MONICA</t>
  </si>
  <si>
    <t>CIMBARO LUIGI</t>
  </si>
  <si>
    <t>COCCHIARA GRAZIANA</t>
  </si>
  <si>
    <t>BARBON MICHELE</t>
  </si>
  <si>
    <t>PIOVESAN MARCO</t>
  </si>
  <si>
    <t>Tutor di classe</t>
  </si>
  <si>
    <t>CAPUANO DAVIDE</t>
  </si>
  <si>
    <t>5DL</t>
  </si>
  <si>
    <t>30/12/21</t>
  </si>
  <si>
    <t>08/01/22</t>
  </si>
  <si>
    <t>Monteduro Rocco</t>
  </si>
  <si>
    <t>CARBONE ELENA</t>
  </si>
  <si>
    <t>4AL</t>
  </si>
  <si>
    <t>Via IV Novembre, 52</t>
  </si>
  <si>
    <t>Livia Picot</t>
  </si>
  <si>
    <t>Cesca Gianni</t>
  </si>
  <si>
    <t>Dosson di C.</t>
  </si>
  <si>
    <t>F4</t>
  </si>
  <si>
    <t>F5</t>
  </si>
  <si>
    <t>F6</t>
  </si>
  <si>
    <t>F7</t>
  </si>
  <si>
    <t>F8</t>
  </si>
  <si>
    <t>F10</t>
  </si>
  <si>
    <t>F11</t>
  </si>
  <si>
    <t>F12</t>
  </si>
  <si>
    <t>F13</t>
  </si>
  <si>
    <t>F14</t>
  </si>
  <si>
    <t>F15</t>
  </si>
  <si>
    <t>F18</t>
  </si>
  <si>
    <t>F20</t>
  </si>
  <si>
    <t>F21</t>
  </si>
  <si>
    <t>F22</t>
  </si>
  <si>
    <t>F23</t>
  </si>
  <si>
    <t>F24</t>
  </si>
  <si>
    <t>F25</t>
  </si>
  <si>
    <t>DATI SEDE LEGALE</t>
  </si>
  <si>
    <t>Cognome Nome</t>
  </si>
  <si>
    <t>mattina</t>
  </si>
  <si>
    <t>pomeriggio</t>
  </si>
  <si>
    <t>Referente scolastico</t>
  </si>
  <si>
    <t>DENOMINAZIONE</t>
  </si>
  <si>
    <t>VIA</t>
  </si>
  <si>
    <t>COMUNE</t>
  </si>
  <si>
    <t>PARTITA IVA/CODICE FISCALE</t>
  </si>
  <si>
    <t xml:space="preserve">Via Franchini, 1 31020  - Lancenigo di Villorba </t>
  </si>
  <si>
    <t>Via Franchini, 1 31020  - Lancenigo di Villorba</t>
  </si>
  <si>
    <t>PCTO</t>
  </si>
  <si>
    <t xml:space="preserve">CLASSI QUARTE </t>
  </si>
  <si>
    <t xml:space="preserve">Abbinamento Alunno - Tutor </t>
  </si>
  <si>
    <t>ANNO SCOLASTICO 2020/2021</t>
  </si>
  <si>
    <t>Referente Aziendale</t>
  </si>
  <si>
    <t>#ERROR!</t>
  </si>
  <si>
    <t>TOTALE SPETTANTE</t>
  </si>
  <si>
    <t>Comune Tutor</t>
  </si>
  <si>
    <t>Comune Azienda</t>
  </si>
  <si>
    <t>km</t>
  </si>
  <si>
    <t>Є</t>
  </si>
  <si>
    <t>RESOCONTO TUTOR SCOLASTICI</t>
  </si>
  <si>
    <t>Euro ed allievo</t>
  </si>
  <si>
    <t>REFERENTI DI CLASSE</t>
  </si>
  <si>
    <t>ELENCO TUTOR</t>
  </si>
  <si>
    <r>
      <rPr>
        <b/>
        <sz val="10"/>
        <color rgb="FFFF0000"/>
        <rFont val="Arial"/>
      </rPr>
      <t>Conteggio minore di 10 km (30</t>
    </r>
    <r>
      <rPr>
        <b/>
        <sz val="10"/>
        <color rgb="FFFF0000"/>
        <rFont val="Calibri"/>
      </rPr>
      <t>Є</t>
    </r>
    <r>
      <rPr>
        <b/>
        <sz val="7"/>
        <color rgb="FFFF0000"/>
        <rFont val="Arial"/>
      </rPr>
      <t>)</t>
    </r>
  </si>
  <si>
    <t>Conteggiomaggiore di 10 km  (50Є)</t>
  </si>
  <si>
    <t>DISTANZA</t>
  </si>
  <si>
    <t>minore di 10 Km</t>
  </si>
  <si>
    <t>MAGGIORE 10 Km</t>
  </si>
  <si>
    <t>4BEA</t>
  </si>
  <si>
    <t>BARDARE' A.</t>
  </si>
  <si>
    <t>4DEA</t>
  </si>
  <si>
    <t>BATTAGLIA ANTIMO</t>
  </si>
  <si>
    <t>4AII</t>
  </si>
  <si>
    <t>Domenicale Ermanno</t>
  </si>
  <si>
    <t>4BII</t>
  </si>
  <si>
    <t>BORSATO LORENZO</t>
  </si>
  <si>
    <t>4CII</t>
  </si>
  <si>
    <t>BRUNETTA E.</t>
  </si>
  <si>
    <t>4DII</t>
  </si>
  <si>
    <t>BUREI ENRICO</t>
  </si>
  <si>
    <t>4DIT</t>
  </si>
  <si>
    <t>Damian Giorgio</t>
  </si>
  <si>
    <t>CAPPELLETTO GIOVANNI</t>
  </si>
  <si>
    <t>CARDULLO CRISTINA</t>
  </si>
  <si>
    <t>RESPONSABILI DI AREA</t>
  </si>
  <si>
    <t>CAREGNATO SERGIO</t>
  </si>
  <si>
    <t>CATALANO MANUELA</t>
  </si>
  <si>
    <t>COORDINATORI DI PROGETTO</t>
  </si>
  <si>
    <t>D'ALESSANDRO R.</t>
  </si>
  <si>
    <t>Grabensberger Roberta</t>
  </si>
  <si>
    <t>DALL'AGATA MICHELE</t>
  </si>
  <si>
    <t>Bonaldo Antonella</t>
  </si>
  <si>
    <t>DE PIERI R.</t>
  </si>
  <si>
    <t>REFERENTE CORSI SICUREZZA AS-L</t>
  </si>
  <si>
    <t>DI MARIA C.</t>
  </si>
  <si>
    <t>Specia walter</t>
  </si>
  <si>
    <t>DISARò MONICA</t>
  </si>
  <si>
    <t>GASPAROTTO D.</t>
  </si>
  <si>
    <t>GOBBO DINO</t>
  </si>
  <si>
    <t>MARTON LUISA</t>
  </si>
  <si>
    <t>PEDUTO SERENA</t>
  </si>
  <si>
    <t>POZZOBON A.</t>
  </si>
  <si>
    <t>RAIMONDI CARLA</t>
  </si>
  <si>
    <t>RICCARDO R.</t>
  </si>
  <si>
    <t>TESTA FRANCO</t>
  </si>
  <si>
    <t>ZANCANARO R.</t>
  </si>
  <si>
    <t>ZOLLI PIERA</t>
  </si>
  <si>
    <t>Lordo stato</t>
  </si>
  <si>
    <t>percentuale lordo stato</t>
  </si>
  <si>
    <t>ruolo</t>
  </si>
  <si>
    <t>n. doc.</t>
  </si>
  <si>
    <t>ore</t>
  </si>
  <si>
    <t>costo/orario</t>
  </si>
  <si>
    <t>costo singolo</t>
  </si>
  <si>
    <t>costo totale</t>
  </si>
  <si>
    <t>costo lordo stato</t>
  </si>
  <si>
    <t>Responsabili di area</t>
  </si>
  <si>
    <t>Referenti di classe</t>
  </si>
  <si>
    <t>Coordinatori di progetto</t>
  </si>
  <si>
    <t>Referente corsi PS</t>
  </si>
  <si>
    <t>Tutor classi 4^</t>
  </si>
  <si>
    <t>Tutor classi 5^</t>
  </si>
  <si>
    <t>Formazione PS</t>
  </si>
  <si>
    <t>Personale ATA</t>
  </si>
  <si>
    <t>Spese varie</t>
  </si>
  <si>
    <t>TOTALE LORDO STATO</t>
  </si>
  <si>
    <t>SERGIO</t>
  </si>
  <si>
    <t>Paolo</t>
  </si>
  <si>
    <t>PAOLO</t>
  </si>
  <si>
    <t>Luca</t>
  </si>
  <si>
    <t>LUCA</t>
  </si>
  <si>
    <t>MATTEO</t>
  </si>
  <si>
    <t>Banane</t>
  </si>
  <si>
    <t>Quantità venduta</t>
  </si>
  <si>
    <t>Prodotto</t>
  </si>
  <si>
    <t>Agente di vendita</t>
  </si>
  <si>
    <t>Carote</t>
  </si>
  <si>
    <t>Mele</t>
  </si>
  <si>
    <t>Tom</t>
  </si>
  <si>
    <t>Martina</t>
  </si>
  <si>
    <t>Carciofi</t>
  </si>
  <si>
    <t>n.</t>
  </si>
  <si>
    <t>inizio</t>
  </si>
  <si>
    <t>fine</t>
  </si>
  <si>
    <t>giorni</t>
  </si>
  <si>
    <t>Attività</t>
  </si>
  <si>
    <t>Riunione di pianificazione</t>
  </si>
  <si>
    <t>invio modulo adesione alle aziende (mail + modulo)</t>
  </si>
  <si>
    <t>Riunione alunni classi 4^</t>
  </si>
  <si>
    <t>Ricerca aziende alunni</t>
  </si>
  <si>
    <t>Tempi per sollecito adesione aziende</t>
  </si>
  <si>
    <t>Convenzioni aziende nuove segnalate dagli alunni</t>
  </si>
  <si>
    <t>Riunione x abbinamenti alunni aziende</t>
  </si>
  <si>
    <t>abbinamento alunni-aziende</t>
  </si>
  <si>
    <t>mail di conferma alle aziende</t>
  </si>
  <si>
    <t>abbinamento tutor scolastico- alunno</t>
  </si>
  <si>
    <t>Comunicazione agli alunni dell'abbinamento</t>
  </si>
  <si>
    <t>Compilazione fascicolo da parte degli alunni</t>
  </si>
  <si>
    <t>Controllo fascicolo personale</t>
  </si>
  <si>
    <t>Distribuzione nuove convenzioni e attesatti sicurezza agli alunni</t>
  </si>
  <si>
    <t>COMUNI</t>
  </si>
  <si>
    <t>Accoto Melania</t>
  </si>
  <si>
    <t>CASTELFRANCO V.</t>
  </si>
  <si>
    <t>Antoniazzi Stefano</t>
  </si>
  <si>
    <t>VILLORBA</t>
  </si>
  <si>
    <t>Bardare' Antonio</t>
  </si>
  <si>
    <t>POVEGLIANO</t>
  </si>
  <si>
    <t>Barra Laura</t>
  </si>
  <si>
    <t>SILEA</t>
  </si>
  <si>
    <t>INSERIRE COMUNI TUTOR</t>
  </si>
  <si>
    <t>TREVISO</t>
  </si>
  <si>
    <t>Bellunato Claudio</t>
  </si>
  <si>
    <t>MOGLIANO VENETO</t>
  </si>
  <si>
    <t>FORMULA CERCA PER RIPPORTARE COMUNI SU SCHEDA KM TUTOR-AZIENDA</t>
  </si>
  <si>
    <t>Bettiol Roberto</t>
  </si>
  <si>
    <t>CALCOLO CHILOMRETRI</t>
  </si>
  <si>
    <t>Bettiolo Gabriella</t>
  </si>
  <si>
    <t>CASIER</t>
  </si>
  <si>
    <t>Biagini Fabriziio</t>
  </si>
  <si>
    <t>Bortoletto Luca</t>
  </si>
  <si>
    <t>S. DONA' DI PIAVE</t>
  </si>
  <si>
    <t>Boschiero Giuseppe</t>
  </si>
  <si>
    <t>Bracigliano Tommaso</t>
  </si>
  <si>
    <t>CASTEFRANCO V.</t>
  </si>
  <si>
    <t>TREVIGNANO</t>
  </si>
  <si>
    <t>Bucciol Miriana</t>
  </si>
  <si>
    <t>MORGANO</t>
  </si>
  <si>
    <t>Calella Maria Anna</t>
  </si>
  <si>
    <t>CARBONERA</t>
  </si>
  <si>
    <t>Chieppa Annamaria</t>
  </si>
  <si>
    <t>Colzani Chiara</t>
  </si>
  <si>
    <t>Coppe Leo</t>
  </si>
  <si>
    <t>Covolan Diego</t>
  </si>
  <si>
    <t>S.LUCIA DI PIAVE</t>
  </si>
  <si>
    <t>Dall' Agata Michele</t>
  </si>
  <si>
    <t>S. VENDEMMIANO</t>
  </si>
  <si>
    <t>D'arsie Patrizia</t>
  </si>
  <si>
    <t>Davanzo Giancarlo</t>
  </si>
  <si>
    <t>Dorigati Alessandro</t>
  </si>
  <si>
    <t>VIDOR</t>
  </si>
  <si>
    <t>Gaeta Sabrina</t>
  </si>
  <si>
    <t>PREGANZIOL</t>
  </si>
  <si>
    <t>Gasparotto Raffaella</t>
  </si>
  <si>
    <t>SACILE</t>
  </si>
  <si>
    <t>Girotto Lino</t>
  </si>
  <si>
    <t>PAESE</t>
  </si>
  <si>
    <t>Guermani Caterina</t>
  </si>
  <si>
    <t>Mantovani Luca</t>
  </si>
  <si>
    <t>Marsonetto Marisa</t>
  </si>
  <si>
    <t>Martinelli Maria</t>
  </si>
  <si>
    <t>Meli Alessandro</t>
  </si>
  <si>
    <t>Moglie Silvana</t>
  </si>
  <si>
    <t>Pace Salvatore</t>
  </si>
  <si>
    <t>Paladin Patrizia</t>
  </si>
  <si>
    <t>ODERZO</t>
  </si>
  <si>
    <t>Piovesan Marco</t>
  </si>
  <si>
    <t>PONZANO V.</t>
  </si>
  <si>
    <t>S. BIAGIO DI CALLALTA</t>
  </si>
  <si>
    <t>Rappa Valerio</t>
  </si>
  <si>
    <t>ARCADE</t>
  </si>
  <si>
    <t>Rossi Eugenio</t>
  </si>
  <si>
    <t>Sanfilippo Giuseppe</t>
  </si>
  <si>
    <t>Tosato Paolo</t>
  </si>
  <si>
    <t>Tuveri Guido</t>
  </si>
  <si>
    <t>Vandelli Lisa</t>
  </si>
  <si>
    <t>NERVESA DELLA BATTAGLIA</t>
  </si>
  <si>
    <t>Vanni Stefania</t>
  </si>
  <si>
    <t>VOLPAGO DEL MONTELLO</t>
  </si>
  <si>
    <t>Zanatta Claudia</t>
  </si>
  <si>
    <t>Zane Maria Alba</t>
  </si>
  <si>
    <t>Conteggio su ELE_AUT</t>
  </si>
  <si>
    <t>Conteggio su INF_TEL</t>
  </si>
  <si>
    <t>N° ALLIEVI SEGUITI</t>
  </si>
  <si>
    <t>REFERENTI DI AREA</t>
  </si>
  <si>
    <t>FOGLIO FIRMA CONSEGNA FASCICOLI</t>
  </si>
  <si>
    <t>Cognome e Nome</t>
  </si>
  <si>
    <t>Classe</t>
  </si>
  <si>
    <t>Data consegna</t>
  </si>
  <si>
    <t>Firma consegna</t>
  </si>
  <si>
    <t xml:space="preserve">     /     /2020</t>
  </si>
  <si>
    <t>ABBINAMENTO COMUNI</t>
  </si>
  <si>
    <t>Concatenazione per confronto con Km tutor-azienda</t>
  </si>
  <si>
    <t>KM</t>
  </si>
  <si>
    <t>Badoere di Morgano</t>
  </si>
  <si>
    <t>Godega sant' Urbano (TV)</t>
  </si>
  <si>
    <t>Pieve di Soligo</t>
  </si>
  <si>
    <t>Porcellengo (TV)</t>
  </si>
  <si>
    <t>Marenno di Piave (TV)</t>
  </si>
  <si>
    <t xml:space="preserve">COGNOME </t>
  </si>
  <si>
    <t xml:space="preserve">NOME </t>
  </si>
  <si>
    <t xml:space="preserve">CL </t>
  </si>
  <si>
    <t xml:space="preserve">SEZ </t>
  </si>
  <si>
    <t xml:space="preserve">DATAN </t>
  </si>
  <si>
    <t xml:space="preserve">COD_FISC </t>
  </si>
  <si>
    <t xml:space="preserve">E_MAIL </t>
  </si>
  <si>
    <t xml:space="preserve">TEL </t>
  </si>
  <si>
    <t xml:space="preserve">IND_RES </t>
  </si>
  <si>
    <t xml:space="preserve">COM_RES </t>
  </si>
  <si>
    <t>BENETTON</t>
  </si>
  <si>
    <t>THOMAS</t>
  </si>
  <si>
    <t>4</t>
  </si>
  <si>
    <t>AEE</t>
  </si>
  <si>
    <t>08/01/2003</t>
  </si>
  <si>
    <t>BNTTMS03A08L407N</t>
  </si>
  <si>
    <t>Benettonthomas08@gmail.com</t>
  </si>
  <si>
    <t>3287548726</t>
  </si>
  <si>
    <t>Via Francesco Baracca 21</t>
  </si>
  <si>
    <t>BERTUOLA</t>
  </si>
  <si>
    <t>EDOARDO</t>
  </si>
  <si>
    <t>04/06/2003</t>
  </si>
  <si>
    <t>BRTDRD03H04F443W</t>
  </si>
  <si>
    <t>lucia.marchesi@gmail.com</t>
  </si>
  <si>
    <t>+393480326920</t>
  </si>
  <si>
    <t>Via Lombardia 17</t>
  </si>
  <si>
    <t>CAL</t>
  </si>
  <si>
    <t>PIERPAOLO</t>
  </si>
  <si>
    <t>18/05/2003</t>
  </si>
  <si>
    <t>CLAPPL03E18M089R</t>
  </si>
  <si>
    <t>cal.pierpaolo@maxplanck.it</t>
  </si>
  <si>
    <t>3493698151</t>
  </si>
  <si>
    <t>VIA MONS. CITTON N. 7</t>
  </si>
  <si>
    <t>RONCADE</t>
  </si>
  <si>
    <t>CAMAROTTO</t>
  </si>
  <si>
    <t>NICOLO'</t>
  </si>
  <si>
    <t>30/08/2002</t>
  </si>
  <si>
    <t>CMRNCL02M30L407M</t>
  </si>
  <si>
    <t>nicocamarotto@gmail.com</t>
  </si>
  <si>
    <t/>
  </si>
  <si>
    <t>Via Trieste 70</t>
  </si>
  <si>
    <t>CANTEA</t>
  </si>
  <si>
    <t>ANDREI</t>
  </si>
  <si>
    <t>26/10/2003</t>
  </si>
  <si>
    <t>CNTNDR03R26L719S</t>
  </si>
  <si>
    <t>acantea37@gmail.com</t>
  </si>
  <si>
    <t>3803181372</t>
  </si>
  <si>
    <t>Via Tezze 6/A</t>
  </si>
  <si>
    <t>CIMADOLMO</t>
  </si>
  <si>
    <t>COLLADON</t>
  </si>
  <si>
    <t>MARCO</t>
  </si>
  <si>
    <t>27/08/2003</t>
  </si>
  <si>
    <t>CLLMRC03M27L407Q</t>
  </si>
  <si>
    <t>marco03.colladon@gmail.com</t>
  </si>
  <si>
    <t>3467352744</t>
  </si>
  <si>
    <t>via Pastro 88/A3</t>
  </si>
  <si>
    <t>DAL BIANCO</t>
  </si>
  <si>
    <t>15/01/2002</t>
  </si>
  <si>
    <t>DLBMRC02A15C957Z</t>
  </si>
  <si>
    <t>djblek15@gmail.com</t>
  </si>
  <si>
    <t>Via G. Comisso 2A</t>
  </si>
  <si>
    <t>SANTA LUCIA DI PIAVE</t>
  </si>
  <si>
    <t>DE RIVA</t>
  </si>
  <si>
    <t>PIETRO</t>
  </si>
  <si>
    <t>24/04/2004</t>
  </si>
  <si>
    <t>DRVPTR04D24L736T</t>
  </si>
  <si>
    <t>pietroderiva@live.it</t>
  </si>
  <si>
    <t>3339183202</t>
  </si>
  <si>
    <t>VIA MONTE CERNERA 4</t>
  </si>
  <si>
    <t>SELVA DI CADORE</t>
  </si>
  <si>
    <t>DE ROSSI</t>
  </si>
  <si>
    <t>RICCARDO</t>
  </si>
  <si>
    <t>07/10/2003</t>
  </si>
  <si>
    <t>DRSRCR03R07G888A</t>
  </si>
  <si>
    <t>derossi.riccardo@maxplanck.it</t>
  </si>
  <si>
    <t>3389108661</t>
  </si>
  <si>
    <t>Via Montello 41/2</t>
  </si>
  <si>
    <t>DONNINI SAVORELLI</t>
  </si>
  <si>
    <t>ROCCO</t>
  </si>
  <si>
    <t>06/01/2002</t>
  </si>
  <si>
    <t>DNNRCC02A06L407Q</t>
  </si>
  <si>
    <t>koccus612@gmail.com</t>
  </si>
  <si>
    <t>P. BEMBO 6</t>
  </si>
  <si>
    <t>DURANTE</t>
  </si>
  <si>
    <t>LORENZO</t>
  </si>
  <si>
    <t>06/10/2003</t>
  </si>
  <si>
    <t>DRNLNZ03R06L407I</t>
  </si>
  <si>
    <t>lorenzo.t003@gmail.com</t>
  </si>
  <si>
    <t>3471003585</t>
  </si>
  <si>
    <t>VIA TALPONERA, 19/2</t>
  </si>
  <si>
    <t>PONZANO</t>
  </si>
  <si>
    <t>FILZ</t>
  </si>
  <si>
    <t>GUGLIELMO</t>
  </si>
  <si>
    <t>08/04/2003</t>
  </si>
  <si>
    <t>FLZGLL03D08L407F</t>
  </si>
  <si>
    <t>filz.guglielmo@maxplanck.it</t>
  </si>
  <si>
    <t>3489013074</t>
  </si>
  <si>
    <t>VIA CROCE 78A</t>
  </si>
  <si>
    <t>LANZA</t>
  </si>
  <si>
    <t>ALESSANDRO</t>
  </si>
  <si>
    <t>11/09/2003</t>
  </si>
  <si>
    <t>LNZLSN03P11L407R</t>
  </si>
  <si>
    <t>Lanza.Alessandro03@gmail.com</t>
  </si>
  <si>
    <t>3392832872</t>
  </si>
  <si>
    <t>via borgognone 17</t>
  </si>
  <si>
    <t>MASERADA SUL PIAVE</t>
  </si>
  <si>
    <t>PAJAZETOVIC</t>
  </si>
  <si>
    <t>EMAN</t>
  </si>
  <si>
    <t>13/11/2002</t>
  </si>
  <si>
    <t>PJZMNE02S13Z153B</t>
  </si>
  <si>
    <t>Eman.pajazetovic@gmail.com</t>
  </si>
  <si>
    <t>VIA DEI CORAZZIERI</t>
  </si>
  <si>
    <t>SPRESIANO</t>
  </si>
  <si>
    <t>PIOVESAN</t>
  </si>
  <si>
    <t>05/08/2002</t>
  </si>
  <si>
    <t>PVSMRC02M05L407Z</t>
  </si>
  <si>
    <t>marcopiovesan02@gmail.com</t>
  </si>
  <si>
    <t>VIA BOSCHI 44</t>
  </si>
  <si>
    <t>SALMASO</t>
  </si>
  <si>
    <t>FRANCESCO</t>
  </si>
  <si>
    <t>04/09/2003</t>
  </si>
  <si>
    <t>SLMFNC03P04L736A</t>
  </si>
  <si>
    <t>salmasogm@gmail.com</t>
  </si>
  <si>
    <t>041 2030448</t>
  </si>
  <si>
    <t>VIA QUASIMODO 10</t>
  </si>
  <si>
    <t>SALVADORI</t>
  </si>
  <si>
    <t>ALBERTO</t>
  </si>
  <si>
    <t>22/07/2003</t>
  </si>
  <si>
    <t>SLVLRT03L22L736C</t>
  </si>
  <si>
    <t>salvadori.alberto@maxplanck.it</t>
  </si>
  <si>
    <t>3383306101</t>
  </si>
  <si>
    <t>VIA ZERO BRANCO N. 127</t>
  </si>
  <si>
    <t>SANTORO</t>
  </si>
  <si>
    <t>05/12/2003</t>
  </si>
  <si>
    <t>SNTMRC03T05G888O</t>
  </si>
  <si>
    <t>santoro.marco.ucs@gmail.com</t>
  </si>
  <si>
    <t>3491685379</t>
  </si>
  <si>
    <t>Vicolo dello Stadio</t>
  </si>
  <si>
    <t>SEVERIN</t>
  </si>
  <si>
    <t>DAVIDE</t>
  </si>
  <si>
    <t>29/10/2002</t>
  </si>
  <si>
    <t>SVRDVD02R29L736H</t>
  </si>
  <si>
    <t>Sez.C.Severin.Davide@gmail.com</t>
  </si>
  <si>
    <t>3298144788</t>
  </si>
  <si>
    <t>Via B. Rossato 7/A</t>
  </si>
  <si>
    <t>TOMASETTO</t>
  </si>
  <si>
    <t>ENRICO</t>
  </si>
  <si>
    <t>15/07/2003</t>
  </si>
  <si>
    <t>TMSNRC03L15L407Q</t>
  </si>
  <si>
    <t>enrico.tomasetto@gmail.com</t>
  </si>
  <si>
    <t>3475145910</t>
  </si>
  <si>
    <t>VICOLO DELLO STADIO 15</t>
  </si>
  <si>
    <t>TORRESAN</t>
  </si>
  <si>
    <t>20/06/2003</t>
  </si>
  <si>
    <t>TRRPTR03H20L407Q</t>
  </si>
  <si>
    <t>pietro.torresan.it@gmail.com</t>
  </si>
  <si>
    <t>3392047407</t>
  </si>
  <si>
    <t>Viale Nazioni Unite,197</t>
  </si>
  <si>
    <t>TOSATTO</t>
  </si>
  <si>
    <t>20/09/2003</t>
  </si>
  <si>
    <t>TSTLNZ03P20L407T</t>
  </si>
  <si>
    <t>lorenzotosatto2003@gmail.com</t>
  </si>
  <si>
    <t>3294228954</t>
  </si>
  <si>
    <t>Via zagaria 4a</t>
  </si>
  <si>
    <t>QUINTO DI TREVISO</t>
  </si>
  <si>
    <t>TREVISAN</t>
  </si>
  <si>
    <t>24/01/2003</t>
  </si>
  <si>
    <t>TRVRCR03A24L407D</t>
  </si>
  <si>
    <t>richy.trevisan@gmail.com</t>
  </si>
  <si>
    <t>3408372611</t>
  </si>
  <si>
    <t>VIA LEVADA 34/B</t>
  </si>
  <si>
    <t>VOJKANOVIC</t>
  </si>
  <si>
    <t>FILIP</t>
  </si>
  <si>
    <t>06/09/2003</t>
  </si>
  <si>
    <t>VJKFLP03P06L407A</t>
  </si>
  <si>
    <t>3494743383</t>
  </si>
  <si>
    <t>VIA G. GALILEI 11</t>
  </si>
  <si>
    <t>BAGGIO</t>
  </si>
  <si>
    <t>FEDERICO</t>
  </si>
  <si>
    <t>BEA</t>
  </si>
  <si>
    <t>17/04/2003</t>
  </si>
  <si>
    <t>BGGFRC03D17L736H</t>
  </si>
  <si>
    <t>grazia1317@gmail.com</t>
  </si>
  <si>
    <t>3282292057</t>
  </si>
  <si>
    <t>v.lo vivaldi 13/4</t>
  </si>
  <si>
    <t>BOTTA</t>
  </si>
  <si>
    <t>TOMMASO</t>
  </si>
  <si>
    <t>13/01/2003</t>
  </si>
  <si>
    <t>BTTTMS03A13F443W</t>
  </si>
  <si>
    <t>endassasin03@gmail.com</t>
  </si>
  <si>
    <t>04221835639</t>
  </si>
  <si>
    <t>VIA CONTEA 11A</t>
  </si>
  <si>
    <t>BRIDDA</t>
  </si>
  <si>
    <t>GIANLUCA</t>
  </si>
  <si>
    <t>05/06/2002</t>
  </si>
  <si>
    <t>BRDGLC02H05L736L</t>
  </si>
  <si>
    <t>gian.bridda@gmail.com</t>
  </si>
  <si>
    <t>via Torni 13</t>
  </si>
  <si>
    <t>CALDATO</t>
  </si>
  <si>
    <t>22/11/2003</t>
  </si>
  <si>
    <t>CLDRCR03S22L407S</t>
  </si>
  <si>
    <t>caldatoriccardo@gmail.com</t>
  </si>
  <si>
    <t>3294945949</t>
  </si>
  <si>
    <t>via onaro 12/d scandolara</t>
  </si>
  <si>
    <t>CERON</t>
  </si>
  <si>
    <t>15/04/2003</t>
  </si>
  <si>
    <t>CRNMRC03D15L407W</t>
  </si>
  <si>
    <t>marcoceron51@gmail.com</t>
  </si>
  <si>
    <t>3488093699</t>
  </si>
  <si>
    <t>VIA FILIPPO TURATI N�42/B</t>
  </si>
  <si>
    <t>CIOSU</t>
  </si>
  <si>
    <t>CONSTANTIN CATALIN</t>
  </si>
  <si>
    <t>30/05/2002</t>
  </si>
  <si>
    <t>CSICST02E30Z129J</t>
  </si>
  <si>
    <t>ciosucatalin54@gmail.com</t>
  </si>
  <si>
    <t>35398344</t>
  </si>
  <si>
    <t>VIA RONCHI 9</t>
  </si>
  <si>
    <t>DAL BEN</t>
  </si>
  <si>
    <t>15/05/2002</t>
  </si>
  <si>
    <t>DLBDRD02E15L407R</t>
  </si>
  <si>
    <t>dbedoardo@gmail.com</t>
  </si>
  <si>
    <t>via turati 3</t>
  </si>
  <si>
    <t>DE PIERI</t>
  </si>
  <si>
    <t>28/10/2003</t>
  </si>
  <si>
    <t>DPRPLA03R28L407P</t>
  </si>
  <si>
    <t>depieri.paolo@maxplanck.it</t>
  </si>
  <si>
    <t>3407129359</t>
  </si>
  <si>
    <t>VICOLO A. DE REALI, 24</t>
  </si>
  <si>
    <t>DONA'</t>
  </si>
  <si>
    <t>MATTIA</t>
  </si>
  <si>
    <t>12/06/2003</t>
  </si>
  <si>
    <t>DNOMTT03H12L736T</t>
  </si>
  <si>
    <t>mattiasole18@gmail.com</t>
  </si>
  <si>
    <t>27, Via Pastrengo</t>
  </si>
  <si>
    <t>GJOKA</t>
  </si>
  <si>
    <t>ALESSIO</t>
  </si>
  <si>
    <t>23/07/2002</t>
  </si>
  <si>
    <t>GJKLSS02L23E986B</t>
  </si>
  <si>
    <t>alessiogjoka2002@gmail.com</t>
  </si>
  <si>
    <t>via Monte Bianco 1</t>
  </si>
  <si>
    <t>BREDA DI PIAVE</t>
  </si>
  <si>
    <t>GRANELLO</t>
  </si>
  <si>
    <t>NICOLA</t>
  </si>
  <si>
    <t>10/06/2003</t>
  </si>
  <si>
    <t>GRNNCL03H10L407L</t>
  </si>
  <si>
    <t>n.granello08@gmail.com</t>
  </si>
  <si>
    <t>3488552467</t>
  </si>
  <si>
    <t>Via Cima Gogna 18</t>
  </si>
  <si>
    <t>MATTIAZZI</t>
  </si>
  <si>
    <t>GIACOMO</t>
  </si>
  <si>
    <t>19/11/2003</t>
  </si>
  <si>
    <t>MTTGCM03S19L407T</t>
  </si>
  <si>
    <t>mariarosa.colusso@gmail.com</t>
  </si>
  <si>
    <t>3485465148</t>
  </si>
  <si>
    <t>via l. da ponte 25 int.3</t>
  </si>
  <si>
    <t>MATTIUZZO</t>
  </si>
  <si>
    <t>14/03/2003</t>
  </si>
  <si>
    <t>MTTMTT03C14L407W</t>
  </si>
  <si>
    <t>mattiuzzo.mattia03@gmail.com</t>
  </si>
  <si>
    <t>0422725807</t>
  </si>
  <si>
    <t>G.VECELLIO, 50</t>
  </si>
  <si>
    <t>MORO</t>
  </si>
  <si>
    <t>20/01/2003</t>
  </si>
  <si>
    <t>MRONCL03A20L407Q</t>
  </si>
  <si>
    <t>giovianto69@gmail.com</t>
  </si>
  <si>
    <t>0422444318</t>
  </si>
  <si>
    <t>Via Volpere 19</t>
  </si>
  <si>
    <t>PERIN</t>
  </si>
  <si>
    <t>01/11/2003</t>
  </si>
  <si>
    <t>PRNRCR03S01L407C</t>
  </si>
  <si>
    <t>riccardo.perin03@gmail.com</t>
  </si>
  <si>
    <t>3456404233</t>
  </si>
  <si>
    <t>STRADA DEI MURAZZI 1/E</t>
  </si>
  <si>
    <t>POL</t>
  </si>
  <si>
    <t>01/07/2003</t>
  </si>
  <si>
    <t>PLOFNC03L01L407T</t>
  </si>
  <si>
    <t>franciegiulia.fg@gmail.com</t>
  </si>
  <si>
    <t>0422383291</t>
  </si>
  <si>
    <t>Via Fabio Besta 3</t>
  </si>
  <si>
    <t>PREGEL</t>
  </si>
  <si>
    <t>20/04/2003</t>
  </si>
  <si>
    <t>PRGLSN03D20F241V</t>
  </si>
  <si>
    <t xml:space="preserve">ale.pregel@gmail.com </t>
  </si>
  <si>
    <t>0415900085</t>
  </si>
  <si>
    <t>VIA RONZINELLA, 174</t>
  </si>
  <si>
    <t>ROMANO</t>
  </si>
  <si>
    <t>01/01/2004</t>
  </si>
  <si>
    <t>RMNLSN04A01F443D</t>
  </si>
  <si>
    <t>romano.family@alice.it</t>
  </si>
  <si>
    <t>0422451079</t>
  </si>
  <si>
    <t>VIA MONTE PIANA 3/2</t>
  </si>
  <si>
    <t>RUBINATO</t>
  </si>
  <si>
    <t>17/03/2003</t>
  </si>
  <si>
    <t>RBNMTT03C17L407I</t>
  </si>
  <si>
    <t>matteorubinato03@icloud.com</t>
  </si>
  <si>
    <t>3478332076</t>
  </si>
  <si>
    <t>VIA VENETO 11</t>
  </si>
  <si>
    <t>SAN BIAGIO DI CALLALTA</t>
  </si>
  <si>
    <t>SAVIAN</t>
  </si>
  <si>
    <t>14/07/2003</t>
  </si>
  <si>
    <t>SVNLSN03L14M089T</t>
  </si>
  <si>
    <t>alessandrosavian7@gmail.com</t>
  </si>
  <si>
    <t>3495544242</t>
  </si>
  <si>
    <t>via don minzoni 2</t>
  </si>
  <si>
    <t>ZATTA</t>
  </si>
  <si>
    <t>01/05/2003</t>
  </si>
  <si>
    <t>ZTTLSN03E01F443A</t>
  </si>
  <si>
    <t>mzrossonero@gmail.com</t>
  </si>
  <si>
    <t>3405799741</t>
  </si>
  <si>
    <t>Via Ortigara 13/2</t>
  </si>
  <si>
    <t>AZZALIN</t>
  </si>
  <si>
    <t>FILIPPO</t>
  </si>
  <si>
    <t>CEA</t>
  </si>
  <si>
    <t>16/02/2003</t>
  </si>
  <si>
    <t>ZZLFPP03B16L407C</t>
  </si>
  <si>
    <t>filippoazzalin2003@gmail.com</t>
  </si>
  <si>
    <t>3470024337</t>
  </si>
  <si>
    <t>VIA BRENTA, 12</t>
  </si>
  <si>
    <t>BIDOGIA</t>
  </si>
  <si>
    <t>BDGLRT03H20L407N</t>
  </si>
  <si>
    <t>albertobidogia@icloud.com</t>
  </si>
  <si>
    <t>3899639766</t>
  </si>
  <si>
    <t>via Madonna 2/A</t>
  </si>
  <si>
    <t>MONASTIER</t>
  </si>
  <si>
    <t>BRISOTTO</t>
  </si>
  <si>
    <t>18/06/2003</t>
  </si>
  <si>
    <t>BRSLRT03H18C957X</t>
  </si>
  <si>
    <t>fabiola.manfreuzzi@gmail.com</t>
  </si>
  <si>
    <t>3496386903</t>
  </si>
  <si>
    <t>VIA BORGO RADOVICH 13/D-1</t>
  </si>
  <si>
    <t>COGHETTO</t>
  </si>
  <si>
    <t>ALESSIA</t>
  </si>
  <si>
    <t>05/10/2002</t>
  </si>
  <si>
    <t>CGHLSS02R45F443S</t>
  </si>
  <si>
    <t>alessiacogh@gmail.com</t>
  </si>
  <si>
    <t>Via Campagna Bavaria n. 29</t>
  </si>
  <si>
    <t>DA RE</t>
  </si>
  <si>
    <t>ALICE</t>
  </si>
  <si>
    <t>03/06/2003</t>
  </si>
  <si>
    <t>DRALCA03H43L407G</t>
  </si>
  <si>
    <t>dare.alice@maxplanck.it</t>
  </si>
  <si>
    <t>3284650835</t>
  </si>
  <si>
    <t>VIA DEL DOMINICALE 15</t>
  </si>
  <si>
    <t>DORIGO</t>
  </si>
  <si>
    <t>06/05/2003</t>
  </si>
  <si>
    <t>DRGDVD03E06L407Q</t>
  </si>
  <si>
    <t>ddavide2003@hotmail.com</t>
  </si>
  <si>
    <t>04221710060</t>
  </si>
  <si>
    <t>VIA PARRI 16</t>
  </si>
  <si>
    <t>MANENTE</t>
  </si>
  <si>
    <t>GINO</t>
  </si>
  <si>
    <t>27/12/2003</t>
  </si>
  <si>
    <t>MNNGNI03T27L407D</t>
  </si>
  <si>
    <t>tiziano.manente@alice.it</t>
  </si>
  <si>
    <t>3398313620</t>
  </si>
  <si>
    <t>VIA MARMOLADA, 7</t>
  </si>
  <si>
    <t>ZERO BRANCO</t>
  </si>
  <si>
    <t>MARCHESIN</t>
  </si>
  <si>
    <t>12/02/2003</t>
  </si>
  <si>
    <t>MRCFNC03B12L407K</t>
  </si>
  <si>
    <t>francesco.marche03@gmail.com</t>
  </si>
  <si>
    <t>0422445580</t>
  </si>
  <si>
    <t>VIA MARZEMINE, 13</t>
  </si>
  <si>
    <t>MAZZARO</t>
  </si>
  <si>
    <t>05/02/2003</t>
  </si>
  <si>
    <t>MZZMTT03B05L736S</t>
  </si>
  <si>
    <t>mattmazz05@gmail.com</t>
  </si>
  <si>
    <t>Guidini, 27</t>
  </si>
  <si>
    <t>MORANDIN</t>
  </si>
  <si>
    <t>MIRKO</t>
  </si>
  <si>
    <t>25/07/2002</t>
  </si>
  <si>
    <t>MRNMRK02L25L407O</t>
  </si>
  <si>
    <t>catia.sbeghen@libero.it</t>
  </si>
  <si>
    <t>via guizze 52</t>
  </si>
  <si>
    <t>OFFREDO</t>
  </si>
  <si>
    <t>02/11/2002</t>
  </si>
  <si>
    <t>FFRNCL02S02L736R</t>
  </si>
  <si>
    <t>diana.gomiero@libero.it</t>
  </si>
  <si>
    <t>VIA GHETTO 88</t>
  </si>
  <si>
    <t>PERISSINOTTO</t>
  </si>
  <si>
    <t>GIANPAOLO</t>
  </si>
  <si>
    <t>27/06/2002</t>
  </si>
  <si>
    <t>PRSGPL02H27C957G</t>
  </si>
  <si>
    <t>perissinotto.gianpaolo@maxplanck.it</t>
  </si>
  <si>
    <t>336502148</t>
  </si>
  <si>
    <t>Via Sartor 4</t>
  </si>
  <si>
    <t>SUSEGANA</t>
  </si>
  <si>
    <t>SEBASTIANO</t>
  </si>
  <si>
    <t>13/09/2002</t>
  </si>
  <si>
    <t>PVSSST02P13L407G</t>
  </si>
  <si>
    <t>0422230585</t>
  </si>
  <si>
    <t>P. DE COUBERTIN 7</t>
  </si>
  <si>
    <t>REQUALE</t>
  </si>
  <si>
    <t>28/08/2002</t>
  </si>
  <si>
    <t>RQLRCR02M28F770J</t>
  </si>
  <si>
    <t>riccardorequale@gmail.com</t>
  </si>
  <si>
    <t>VIA IV NOVEMBRE 21</t>
  </si>
  <si>
    <t>SANTUS</t>
  </si>
  <si>
    <t>SIMONE</t>
  </si>
  <si>
    <t>26/11/1999</t>
  </si>
  <si>
    <t>SNTSMN99S26B354N</t>
  </si>
  <si>
    <t>simosantus99@gmail.com</t>
  </si>
  <si>
    <t>VIA I MAGGIO 7 - PONTE DELLA PRI</t>
  </si>
  <si>
    <t>SARTORI</t>
  </si>
  <si>
    <t>CRISTIANO</t>
  </si>
  <si>
    <t>27/02/2003</t>
  </si>
  <si>
    <t>SRTCST03B27L407G</t>
  </si>
  <si>
    <t>vvedovanera.p@libero.it</t>
  </si>
  <si>
    <t>3200381130</t>
  </si>
  <si>
    <t>VIA PESCHIERETTE 32/A</t>
  </si>
  <si>
    <t>SOLOPERTO</t>
  </si>
  <si>
    <t>MIRKO ANTONIO</t>
  </si>
  <si>
    <t>26/12/2003</t>
  </si>
  <si>
    <t>SLPMKN03T26L407V</t>
  </si>
  <si>
    <t>soloperto.mirkoantonio@maxplanck.it</t>
  </si>
  <si>
    <t>3335891399</t>
  </si>
  <si>
    <t>Vicolo G.Borsi 3</t>
  </si>
  <si>
    <t>CASALE SUL SILE</t>
  </si>
  <si>
    <t>TONELLATO</t>
  </si>
  <si>
    <t>04/03/2003</t>
  </si>
  <si>
    <t>TNLMTT03C04M089G</t>
  </si>
  <si>
    <t>nadiabaretton@alice.it</t>
  </si>
  <si>
    <t>3333992382</t>
  </si>
  <si>
    <t>Via col di lana, 4</t>
  </si>
  <si>
    <t>TORESAN</t>
  </si>
  <si>
    <t>18/04/2003</t>
  </si>
  <si>
    <t>TRSLSN03D18L407R</t>
  </si>
  <si>
    <t>alessandro.toresan03@gmail.com</t>
  </si>
  <si>
    <t>3475931321</t>
  </si>
  <si>
    <t>VIA S.BARTOLOMEA 16A</t>
  </si>
  <si>
    <t>UCCELLO</t>
  </si>
  <si>
    <t>MARTINA</t>
  </si>
  <si>
    <t>03/07/2003</t>
  </si>
  <si>
    <t>CCLMTN03L43L407C</t>
  </si>
  <si>
    <t>martina030703@gmail.com</t>
  </si>
  <si>
    <t>3479119786</t>
  </si>
  <si>
    <t>Vicolo dello Stadio, 8</t>
  </si>
  <si>
    <t>VITANGELI</t>
  </si>
  <si>
    <t>MAURO</t>
  </si>
  <si>
    <t>04/10/2003</t>
  </si>
  <si>
    <t>VTNMRA03R04L407X</t>
  </si>
  <si>
    <t>vitangeli.mauro@maxplanck.it</t>
  </si>
  <si>
    <t>3772733335</t>
  </si>
  <si>
    <t>VIA G. AMENDOLA 13</t>
  </si>
  <si>
    <t>AGOSTINETTO</t>
  </si>
  <si>
    <t>SAMUELE</t>
  </si>
  <si>
    <t>DEA</t>
  </si>
  <si>
    <t>16/06/2003</t>
  </si>
  <si>
    <t>GSTSML03H16L407M</t>
  </si>
  <si>
    <t>agosnet68@libero.it</t>
  </si>
  <si>
    <t>3926972461</t>
  </si>
  <si>
    <t>VIA TRENTO,1</t>
  </si>
  <si>
    <t>ANDREOLA</t>
  </si>
  <si>
    <t>26/06/2003</t>
  </si>
  <si>
    <t>NDRMTT03H26L407V</t>
  </si>
  <si>
    <t>matteo.andreola03@gmail.com</t>
  </si>
  <si>
    <t>3475221971</t>
  </si>
  <si>
    <t>via Spartaco Lantini 60/C</t>
  </si>
  <si>
    <t>ATZORI</t>
  </si>
  <si>
    <t>GIORGIO</t>
  </si>
  <si>
    <t>31/10/2003</t>
  </si>
  <si>
    <t>TZRGRG03R31L407P</t>
  </si>
  <si>
    <t>atzori.giorgio@maxplanck.it</t>
  </si>
  <si>
    <t>3494991983</t>
  </si>
  <si>
    <t>Piazza Martiri delle Foibe 3</t>
  </si>
  <si>
    <t>BANDIERA</t>
  </si>
  <si>
    <t>08/01/2002</t>
  </si>
  <si>
    <t>BNDLSN02A08L407M</t>
  </si>
  <si>
    <t>alessandrobandiera02@gmail.com</t>
  </si>
  <si>
    <t>0422210802</t>
  </si>
  <si>
    <t>VIA BOTTENIGA 36</t>
  </si>
  <si>
    <t>BARBON</t>
  </si>
  <si>
    <t>ELIA</t>
  </si>
  <si>
    <t>BRBLEI03L15L736J</t>
  </si>
  <si>
    <t>eliabarbon01@gmail.com</t>
  </si>
  <si>
    <t>3939114419</t>
  </si>
  <si>
    <t>via del Borgo 41</t>
  </si>
  <si>
    <t>02/03/2002</t>
  </si>
  <si>
    <t>BRBMRC02C02F443Z</t>
  </si>
  <si>
    <t>augustobarbon@icloud.com</t>
  </si>
  <si>
    <t>VIA GASPAROTTO VECELLIO, 89/A</t>
  </si>
  <si>
    <t>BARDARE'</t>
  </si>
  <si>
    <t>BRDFNC03H10F443V</t>
  </si>
  <si>
    <t>bardare.francesco@maxplanck.it</t>
  </si>
  <si>
    <t>+393472650558</t>
  </si>
  <si>
    <t>Via Marmolada 6/A-15</t>
  </si>
  <si>
    <t>BORSATO</t>
  </si>
  <si>
    <t>KEVIN</t>
  </si>
  <si>
    <t>BRSKVN03L01M089I</t>
  </si>
  <si>
    <t>lucaborsato@sunbreak.it</t>
  </si>
  <si>
    <t>3471054795</t>
  </si>
  <si>
    <t>Via Levada, 8</t>
  </si>
  <si>
    <t>BUSO</t>
  </si>
  <si>
    <t>LEONARDO</t>
  </si>
  <si>
    <t>23/04/2003</t>
  </si>
  <si>
    <t>BSULRD03D23L407J</t>
  </si>
  <si>
    <t>leonardobuso23@gmail.com</t>
  </si>
  <si>
    <t>3476057431</t>
  </si>
  <si>
    <t>Via Aldo Moro 63 Dosson</t>
  </si>
  <si>
    <t>CROTTI</t>
  </si>
  <si>
    <t>24/08/2003</t>
  </si>
  <si>
    <t>CRTPTR03M24L736F</t>
  </si>
  <si>
    <t>pietro.crotti24@gmail.com</t>
  </si>
  <si>
    <t>3400502521</t>
  </si>
  <si>
    <t>Vicolo Ca' Zenobio 8</t>
  </si>
  <si>
    <t>DANIEL</t>
  </si>
  <si>
    <t>DNLMTT02R05L407A</t>
  </si>
  <si>
    <t>Matteo1234.daniel@gmail.com</t>
  </si>
  <si>
    <t>via Bolzano 7/8</t>
  </si>
  <si>
    <t>DE COL</t>
  </si>
  <si>
    <t>ANDREA</t>
  </si>
  <si>
    <t>09/08/2003</t>
  </si>
  <si>
    <t>DCLNDR03M09A757C</t>
  </si>
  <si>
    <t>andreadecol03@gmail.com</t>
  </si>
  <si>
    <t>Igino Lasta, 66 - Paludi</t>
  </si>
  <si>
    <t>ALPAGO</t>
  </si>
  <si>
    <t>DONATI</t>
  </si>
  <si>
    <t>21/08/2003</t>
  </si>
  <si>
    <t>DNTLRT03M21L407D</t>
  </si>
  <si>
    <t>albertodonati03@gmail.com</t>
  </si>
  <si>
    <t>3332836661</t>
  </si>
  <si>
    <t>Strada di Ponzano</t>
  </si>
  <si>
    <t>17/12/2002</t>
  </si>
  <si>
    <t>DRNFNC02T17L407N</t>
  </si>
  <si>
    <t>francydura02@gmail.com</t>
  </si>
  <si>
    <t>via Nazzario Sauro 20</t>
  </si>
  <si>
    <t>MODAFFARI</t>
  </si>
  <si>
    <t>MICHELE</t>
  </si>
  <si>
    <t>MDFMHL03D18L407M</t>
  </si>
  <si>
    <t>modaffari.michele@maxplanck.com</t>
  </si>
  <si>
    <t>3336343981</t>
  </si>
  <si>
    <t>via esuli giuliano dalmati 2</t>
  </si>
  <si>
    <t>PRSTMS03L03C957R</t>
  </si>
  <si>
    <t>perissinotto.tommaso@maxplanck.it</t>
  </si>
  <si>
    <t>VIA MAGLIO, 34/G</t>
  </si>
  <si>
    <t>PINARELLO</t>
  </si>
  <si>
    <t>EDDY</t>
  </si>
  <si>
    <t>28/06/2003</t>
  </si>
  <si>
    <t>PNRDDY03H28L407H</t>
  </si>
  <si>
    <t>naco.73@gmail.com</t>
  </si>
  <si>
    <t>3403819547</t>
  </si>
  <si>
    <t>Via Vittorio Emanuele 83</t>
  </si>
  <si>
    <t>SAVORGNAN</t>
  </si>
  <si>
    <t>21/04/2003</t>
  </si>
  <si>
    <t>SVRFPP03D21L736T</t>
  </si>
  <si>
    <t>savorgnan.filippo@maxplanck.it</t>
  </si>
  <si>
    <t>vicolo giorgione 6/1</t>
  </si>
  <si>
    <t>VARALLO</t>
  </si>
  <si>
    <t>24/12/2003</t>
  </si>
  <si>
    <t>VRLNDR03T24F443S</t>
  </si>
  <si>
    <t>varallo.andrea@maxplanck.it</t>
  </si>
  <si>
    <t>0422910289</t>
  </si>
  <si>
    <t>VIA ROMA, 109</t>
  </si>
  <si>
    <t>VENDRAME</t>
  </si>
  <si>
    <t>16/05/2003</t>
  </si>
  <si>
    <t>VNDMRK03E16C957E</t>
  </si>
  <si>
    <t>vendrame.mirko@maxplanck.it</t>
  </si>
  <si>
    <t>3384248966</t>
  </si>
  <si>
    <t>via dei collalto n. 5</t>
  </si>
  <si>
    <t>VOLPATO</t>
  </si>
  <si>
    <t>TIZIANO</t>
  </si>
  <si>
    <t>31/03/2003</t>
  </si>
  <si>
    <t>VLPTZN03C31L407Y</t>
  </si>
  <si>
    <t>tizzoso33@gmail.com</t>
  </si>
  <si>
    <t>Via S.Schiavon 32</t>
  </si>
  <si>
    <t>CASELLA</t>
  </si>
  <si>
    <t>AII</t>
  </si>
  <si>
    <t>21/10/2003</t>
  </si>
  <si>
    <t>CSLDVD03R21F999J</t>
  </si>
  <si>
    <t>casella.davide@maxplanck.it</t>
  </si>
  <si>
    <t>3290274787</t>
  </si>
  <si>
    <t>VIA N. SAURO 2</t>
  </si>
  <si>
    <t>CHAUDHARY</t>
  </si>
  <si>
    <t>JAANIA</t>
  </si>
  <si>
    <t>26/02/2000</t>
  </si>
  <si>
    <t>CHDJNA00B66Z222D</t>
  </si>
  <si>
    <t>jrana8722@gmail.com</t>
  </si>
  <si>
    <t>VIA G. PASCOLI 9/A</t>
  </si>
  <si>
    <t>CHEN</t>
  </si>
  <si>
    <t>QIANG</t>
  </si>
  <si>
    <t>09/02/2001</t>
  </si>
  <si>
    <t>CHNQNG01B09L407E</t>
  </si>
  <si>
    <t>zhuxiao1971@126.com</t>
  </si>
  <si>
    <t>3669523663</t>
  </si>
  <si>
    <t>BOTTENIGA, 19</t>
  </si>
  <si>
    <t>DE PELLEGRIN</t>
  </si>
  <si>
    <t>23/06/2003</t>
  </si>
  <si>
    <t>DPLTMS03H23M089X</t>
  </si>
  <si>
    <t>tommasodp50@gmail.com</t>
  </si>
  <si>
    <t>3474236522</t>
  </si>
  <si>
    <t>CONEGLIANO</t>
  </si>
  <si>
    <t>DE STEFANI</t>
  </si>
  <si>
    <t>EMANUELE</t>
  </si>
  <si>
    <t>19/04/2003</t>
  </si>
  <si>
    <t>DSTMNL03D19C957E</t>
  </si>
  <si>
    <t>emanueledestefani1943@gmail.com</t>
  </si>
  <si>
    <t>3923158894</t>
  </si>
  <si>
    <t>Via dello sport, 35</t>
  </si>
  <si>
    <t>SAN VENDEMIANO</t>
  </si>
  <si>
    <t>DI PASQUA</t>
  </si>
  <si>
    <t>01/06/2003</t>
  </si>
  <si>
    <t>DPSFRC03H01L407D</t>
  </si>
  <si>
    <t>federicodp03@gmail.com</t>
  </si>
  <si>
    <t>3476888045</t>
  </si>
  <si>
    <t>VIA BIGONE N. 46</t>
  </si>
  <si>
    <t>DISA</t>
  </si>
  <si>
    <t>GABRIELE</t>
  </si>
  <si>
    <t>23/11/2002</t>
  </si>
  <si>
    <t>DSIGRL02S23L407A</t>
  </si>
  <si>
    <t>disasalvatore@libero.it</t>
  </si>
  <si>
    <t>3297962833</t>
  </si>
  <si>
    <t>Via Benedetto Marcello 5/A</t>
  </si>
  <si>
    <t>LAZZARO</t>
  </si>
  <si>
    <t>27/10/2003</t>
  </si>
  <si>
    <t>LZZLSS03R67L407J</t>
  </si>
  <si>
    <t>isabellabenedet@libero.it</t>
  </si>
  <si>
    <t>via cornarotta,79/1</t>
  </si>
  <si>
    <t>LENA</t>
  </si>
  <si>
    <t>FRANCESCA</t>
  </si>
  <si>
    <t>LNEFNC03M61L407O</t>
  </si>
  <si>
    <t>francesca@panajoe.com</t>
  </si>
  <si>
    <t>3401056897</t>
  </si>
  <si>
    <t>VIA CAL DI BREDA, 18</t>
  </si>
  <si>
    <t>LOVAT</t>
  </si>
  <si>
    <t>31/01/2003</t>
  </si>
  <si>
    <t>LVTFNC03A31C957P</t>
  </si>
  <si>
    <t>fralego1234@gmail.com</t>
  </si>
  <si>
    <t>3397339643</t>
  </si>
  <si>
    <t>Via Adriatica n5</t>
  </si>
  <si>
    <t>MUCOLLARI</t>
  </si>
  <si>
    <t>KRISTI</t>
  </si>
  <si>
    <t>14/01/2004</t>
  </si>
  <si>
    <t>MCLKST04A14Z100D</t>
  </si>
  <si>
    <t>kristimucollari@outlook.it</t>
  </si>
  <si>
    <t>STRADA DI CANIZZANO 13</t>
  </si>
  <si>
    <t>PADURARU</t>
  </si>
  <si>
    <t>ECATERINA</t>
  </si>
  <si>
    <t>14/02/2003</t>
  </si>
  <si>
    <t>PDRCRN03B54G888D</t>
  </si>
  <si>
    <t>ecaterina.paduraru2514@gmail.com</t>
  </si>
  <si>
    <t>3201439047</t>
  </si>
  <si>
    <t>Via Pietro Bertolini, 10</t>
  </si>
  <si>
    <t>PAVAN</t>
  </si>
  <si>
    <t>11/02/2003</t>
  </si>
  <si>
    <t>PVNDVD03B11L407Y</t>
  </si>
  <si>
    <t>pavan98@alice.it</t>
  </si>
  <si>
    <t>0422402483</t>
  </si>
  <si>
    <t>VIA BERNARDO SALOMONI 2</t>
  </si>
  <si>
    <t>RIZZATO</t>
  </si>
  <si>
    <t>08/03/2003</t>
  </si>
  <si>
    <t>RZZMRC03C08L407N</t>
  </si>
  <si>
    <t>marcorizzy03@gmail.com</t>
  </si>
  <si>
    <t>0415904583</t>
  </si>
  <si>
    <t>VIA SAN MARCO 25</t>
  </si>
  <si>
    <t>ROSSI DEL TURCO</t>
  </si>
  <si>
    <t>GREGORIO FILIPPO</t>
  </si>
  <si>
    <t>RSSGGR03R28G888F</t>
  </si>
  <si>
    <t>gregoriofilippo.2003@gmail.com</t>
  </si>
  <si>
    <t>3280318385</t>
  </si>
  <si>
    <t>Via bomben 31</t>
  </si>
  <si>
    <t>SCATTOLIN</t>
  </si>
  <si>
    <t>SCTGRL03A13L407Z</t>
  </si>
  <si>
    <t>gabriele.scattolin03@gmail.com</t>
  </si>
  <si>
    <t>3464062285</t>
  </si>
  <si>
    <t>via della liberazione, 13</t>
  </si>
  <si>
    <t>SHU</t>
  </si>
  <si>
    <t>ALEX</t>
  </si>
  <si>
    <t>16/04/2002</t>
  </si>
  <si>
    <t>SHULXA02D16L407E</t>
  </si>
  <si>
    <t>ValexshuB@gmail.com</t>
  </si>
  <si>
    <t>via dei mille 5</t>
  </si>
  <si>
    <t>SIMIC</t>
  </si>
  <si>
    <t>VANJA</t>
  </si>
  <si>
    <t>16/10/2003</t>
  </si>
  <si>
    <t>SMCVNJ03R16L407O</t>
  </si>
  <si>
    <t>vanjasimic0310@gmail.com</t>
  </si>
  <si>
    <t>3486057677</t>
  </si>
  <si>
    <t>VIA GIORGIONE, 1</t>
  </si>
  <si>
    <t>TOMBACCO</t>
  </si>
  <si>
    <t>18/09/2003</t>
  </si>
  <si>
    <t>TMBTMS03P18G224A</t>
  </si>
  <si>
    <t>tommasotombacco@gmail.com</t>
  </si>
  <si>
    <t>0415936311</t>
  </si>
  <si>
    <t>F.lli Bovo, 16/b - CAMPOCROCE</t>
  </si>
  <si>
    <t>TUONI</t>
  </si>
  <si>
    <t>ANGELO</t>
  </si>
  <si>
    <t>07/12/2003</t>
  </si>
  <si>
    <t>TNUNGL03T07L407Y</t>
  </si>
  <si>
    <t>tuoniangelo@gmail.com</t>
  </si>
  <si>
    <t>3337229489</t>
  </si>
  <si>
    <t>VIA GARIBALDI 3</t>
  </si>
  <si>
    <t>VIERIU</t>
  </si>
  <si>
    <t>06/11/2003</t>
  </si>
  <si>
    <t>VRIMTT03S06H501M</t>
  </si>
  <si>
    <t>vieriu.matteo@gmail.com</t>
  </si>
  <si>
    <t>3896904630</t>
  </si>
  <si>
    <t>Via Giovanni Battista Lovadina 8</t>
  </si>
  <si>
    <t>ZARA</t>
  </si>
  <si>
    <t>ZRARCR03E16L407Q</t>
  </si>
  <si>
    <t>ricki0102@libero.it</t>
  </si>
  <si>
    <t>3421803108</t>
  </si>
  <si>
    <t>via Raimondo Franchetti, 89/2</t>
  </si>
  <si>
    <t>ALBERTI</t>
  </si>
  <si>
    <t>BII</t>
  </si>
  <si>
    <t>LBRLNZ03P11L736T</t>
  </si>
  <si>
    <t>lucia-24@libero.it</t>
  </si>
  <si>
    <t>3497780179</t>
  </si>
  <si>
    <t>VIA MONTE CRISTALLO 14</t>
  </si>
  <si>
    <t>BERTELLI</t>
  </si>
  <si>
    <t>10/11/2003</t>
  </si>
  <si>
    <t>BRTTMS03S10L407L</t>
  </si>
  <si>
    <t>tommasobertelli03@gmail.com</t>
  </si>
  <si>
    <t>0422600827</t>
  </si>
  <si>
    <t>VIA UGO FOSCOLO 9</t>
  </si>
  <si>
    <t>BERTOCCO</t>
  </si>
  <si>
    <t>GREGORIO</t>
  </si>
  <si>
    <t>05/11/2003</t>
  </si>
  <si>
    <t>BRTGGR03S05L736O</t>
  </si>
  <si>
    <t>claudia@light4.it</t>
  </si>
  <si>
    <t>3929112736</t>
  </si>
  <si>
    <t>Via Malcanton 3</t>
  </si>
  <si>
    <t>BOVO</t>
  </si>
  <si>
    <t>26/01/2003</t>
  </si>
  <si>
    <t>BVOMTT03A26L407G</t>
  </si>
  <si>
    <t>bovo@bludata.com</t>
  </si>
  <si>
    <t>3358177570</t>
  </si>
  <si>
    <t>CAVALLEGGERI TREVISO, 13c</t>
  </si>
  <si>
    <t>BUSATO</t>
  </si>
  <si>
    <t>17/07/2003</t>
  </si>
  <si>
    <t>BSTDVD03L17L736Q</t>
  </si>
  <si>
    <t>davidebusato03@libero.it</t>
  </si>
  <si>
    <t>0415903886</t>
  </si>
  <si>
    <t>via Selve n 57/3</t>
  </si>
  <si>
    <t>COJOCARI</t>
  </si>
  <si>
    <t>CHIRIL</t>
  </si>
  <si>
    <t>16/09/2003</t>
  </si>
  <si>
    <t>CJCCRL03P16L407W</t>
  </si>
  <si>
    <t>drax.plus@gmail.com</t>
  </si>
  <si>
    <t>3937690107</t>
  </si>
  <si>
    <t>Via.Castagnole 58</t>
  </si>
  <si>
    <t>DALLA CIA</t>
  </si>
  <si>
    <t>24/06/2003</t>
  </si>
  <si>
    <t>DLLNRC03H24C957S</t>
  </si>
  <si>
    <t>enrico.1364.ciao@gmail.com</t>
  </si>
  <si>
    <t>3498524931</t>
  </si>
  <si>
    <t>VIA BUSCHE 13</t>
  </si>
  <si>
    <t>VAZZOLA</t>
  </si>
  <si>
    <t>FAVERO</t>
  </si>
  <si>
    <t>GIULIO</t>
  </si>
  <si>
    <t>09/11/2003</t>
  </si>
  <si>
    <t>FVRGLI03S09L736N</t>
  </si>
  <si>
    <t>giulio.favero@libero.it</t>
  </si>
  <si>
    <t>3476975763</t>
  </si>
  <si>
    <t>Via Noalese 20</t>
  </si>
  <si>
    <t>FOLTRAN</t>
  </si>
  <si>
    <t>13/08/2002</t>
  </si>
  <si>
    <t>FLTGLC02M13C957U</t>
  </si>
  <si>
    <t>francesca.simionato@gmail.com</t>
  </si>
  <si>
    <t>349 8913577</t>
  </si>
  <si>
    <t>Via San Giuseppe 11b</t>
  </si>
  <si>
    <t>GIANFREDA GONCALVES</t>
  </si>
  <si>
    <t>LEANDRO ANTONIO</t>
  </si>
  <si>
    <t>22/02/2000</t>
  </si>
  <si>
    <t>GNFLDR00B22Z112L</t>
  </si>
  <si>
    <t>gianfredalea22@gmail.com</t>
  </si>
  <si>
    <t>3484811152</t>
  </si>
  <si>
    <t>STRADA DELLE ARCHE 6</t>
  </si>
  <si>
    <t>KRYSHTAL</t>
  </si>
  <si>
    <t>NICOLO</t>
  </si>
  <si>
    <t>02/09/2003</t>
  </si>
  <si>
    <t>KRYNCL03P02F284H</t>
  </si>
  <si>
    <t>nicolonik02@gmail.com</t>
  </si>
  <si>
    <t>3209341340</t>
  </si>
  <si>
    <t>vicolo Fontane A 2</t>
  </si>
  <si>
    <t>LATTANZIO</t>
  </si>
  <si>
    <t>28/01/2003</t>
  </si>
  <si>
    <t>LTTNDR03A28F952G</t>
  </si>
  <si>
    <t>andrealattanziodedona@gmail.com</t>
  </si>
  <si>
    <t>V.LO GB MANDRUZZATO 1</t>
  </si>
  <si>
    <t>NABOUSSY</t>
  </si>
  <si>
    <t>KARIM</t>
  </si>
  <si>
    <t>25/06/2003</t>
  </si>
  <si>
    <t>NBSKRM03H25C957O</t>
  </si>
  <si>
    <t>naboussykarim@gmail.com</t>
  </si>
  <si>
    <t>0422874063</t>
  </si>
  <si>
    <t>Gravoni, 40</t>
  </si>
  <si>
    <t>01/09/2003</t>
  </si>
  <si>
    <t>NCLTMS03P01F770O</t>
  </si>
  <si>
    <t>cuchibarbara@libero.it</t>
  </si>
  <si>
    <t>3393373866</t>
  </si>
  <si>
    <t>VIA SETTIMO 37</t>
  </si>
  <si>
    <t>PARATO</t>
  </si>
  <si>
    <t>GIUSEPPE</t>
  </si>
  <si>
    <t>25/09/2003</t>
  </si>
  <si>
    <t>PRTGPP03P25F770G</t>
  </si>
  <si>
    <t>parato.giuseppe@maxplanck.it</t>
  </si>
  <si>
    <t>3938479990</t>
  </si>
  <si>
    <t>Via Enrico Fermi 29</t>
  </si>
  <si>
    <t>PIRVU</t>
  </si>
  <si>
    <t>GIULIA</t>
  </si>
  <si>
    <t>14/08/2003</t>
  </si>
  <si>
    <t>PRVGLI03M54F770K</t>
  </si>
  <si>
    <t>pirvu.giulia@maxplanck.it</t>
  </si>
  <si>
    <t>3283418114</t>
  </si>
  <si>
    <t>Via Ronche di Sotto 5/A</t>
  </si>
  <si>
    <t>PONTE DI PIAVE</t>
  </si>
  <si>
    <t>PLAKA</t>
  </si>
  <si>
    <t>XHULIO</t>
  </si>
  <si>
    <t>23/12/2002</t>
  </si>
  <si>
    <t>PLKXHL02T23Z115C</t>
  </si>
  <si>
    <t>xulioplaka02@gmail.com</t>
  </si>
  <si>
    <t>3483505136</t>
  </si>
  <si>
    <t>VIA G. PUCCINI 2/9</t>
  </si>
  <si>
    <t>SCABELLO</t>
  </si>
  <si>
    <t>03/10/2002</t>
  </si>
  <si>
    <t>SCBSML02R03L407M</t>
  </si>
  <si>
    <t>pulce.samuele@gmail.com</t>
  </si>
  <si>
    <t>via Calmaggiore 33</t>
  </si>
  <si>
    <t>SEGATO</t>
  </si>
  <si>
    <t>07/08/2003</t>
  </si>
  <si>
    <t>SGTLRD03M07L736J</t>
  </si>
  <si>
    <t>mauri.nico2002@libero.it</t>
  </si>
  <si>
    <t>3383281974</t>
  </si>
  <si>
    <t>via Ugo Arvedi 7</t>
  </si>
  <si>
    <t>TREVISANI</t>
  </si>
  <si>
    <t>09/09/2003</t>
  </si>
  <si>
    <t>TRVNDR03P09L407N</t>
  </si>
  <si>
    <t>trevisani.andrea@maxplanck.it</t>
  </si>
  <si>
    <t>3473130375</t>
  </si>
  <si>
    <t>VIA GRAZIA DELEDDA 8/B</t>
  </si>
  <si>
    <t>ZAMENGO</t>
  </si>
  <si>
    <t>23/10/2003</t>
  </si>
  <si>
    <t>ZMNRCR03R23B563M</t>
  </si>
  <si>
    <t>zamengoricky@gmail.com</t>
  </si>
  <si>
    <t>0499387842</t>
  </si>
  <si>
    <t>VIA MALCANTON 32/A</t>
  </si>
  <si>
    <t>TREBASELEGHE</t>
  </si>
  <si>
    <t>ZAMPOLLI</t>
  </si>
  <si>
    <t>17/01/2003</t>
  </si>
  <si>
    <t>ZMPNRC03A17G888G</t>
  </si>
  <si>
    <t>zampolli.enrico@maxplanck.it</t>
  </si>
  <si>
    <t>3472974227</t>
  </si>
  <si>
    <t>Via Papa Giovanni XXIII 39</t>
  </si>
  <si>
    <t>ZANE</t>
  </si>
  <si>
    <t>12/08/2003</t>
  </si>
  <si>
    <t>ZNAGCM03M12L736E</t>
  </si>
  <si>
    <t>giacomo.zane97@gmail.com</t>
  </si>
  <si>
    <t>3396968725</t>
  </si>
  <si>
    <t>VIA TASCA, 2/3</t>
  </si>
  <si>
    <t>ACQUILESI</t>
  </si>
  <si>
    <t>CII</t>
  </si>
  <si>
    <t>05/07/2003</t>
  </si>
  <si>
    <t>CQLMTT03L05L407Y</t>
  </si>
  <si>
    <t>bobo_68@hotmail.it</t>
  </si>
  <si>
    <t>VIA BENZI 39</t>
  </si>
  <si>
    <t>DAL COL</t>
  </si>
  <si>
    <t>ALAN</t>
  </si>
  <si>
    <t>DLCLNA03C17F443C</t>
  </si>
  <si>
    <t>alandalcol03@gmail.com</t>
  </si>
  <si>
    <t>3345617126</t>
  </si>
  <si>
    <t>Schiavonesca Vecchia 19/B</t>
  </si>
  <si>
    <t>DONOLATO</t>
  </si>
  <si>
    <t>DNLDRD03C08L736I</t>
  </si>
  <si>
    <t>donolato.edoardo@maxplanck.it</t>
  </si>
  <si>
    <t>3478618960</t>
  </si>
  <si>
    <t>VIA TERRAGLIO 68/D</t>
  </si>
  <si>
    <t>FANTIN</t>
  </si>
  <si>
    <t>09/01/2002</t>
  </si>
  <si>
    <t>FNTTMS02A09L407B</t>
  </si>
  <si>
    <t>Chiarasantin74@gmail.com</t>
  </si>
  <si>
    <t>via del mutton n 38/a</t>
  </si>
  <si>
    <t>ISTRANA</t>
  </si>
  <si>
    <t>FAVARETTO</t>
  </si>
  <si>
    <t>DIEGO</t>
  </si>
  <si>
    <t>23/07/2003</t>
  </si>
  <si>
    <t>FVRDGI03L23L407S</t>
  </si>
  <si>
    <t>diegofav23@gmail.com</t>
  </si>
  <si>
    <t>3487484485</t>
  </si>
  <si>
    <t>VIA ENRICO MATTEI, 6</t>
  </si>
  <si>
    <t>FLORIAN</t>
  </si>
  <si>
    <t>19/02/2003</t>
  </si>
  <si>
    <t>FLRMRC03B19L407N</t>
  </si>
  <si>
    <t>florian.marco@maxplanck.it</t>
  </si>
  <si>
    <t>3933126084</t>
  </si>
  <si>
    <t>via zecchina 53/a</t>
  </si>
  <si>
    <t>GALLINA</t>
  </si>
  <si>
    <t>GLLMRC03C08L407N</t>
  </si>
  <si>
    <t>marcogallina2003@gmail.com</t>
  </si>
  <si>
    <t>0422450634</t>
  </si>
  <si>
    <t>VIA ENRICO DE NICOLA, 5</t>
  </si>
  <si>
    <t>GOLLESSI</t>
  </si>
  <si>
    <t>16/04/2003</t>
  </si>
  <si>
    <t>GLLLCU03D16L407A</t>
  </si>
  <si>
    <t>gollessi.luca@maxplanck.it</t>
  </si>
  <si>
    <t>3398989855</t>
  </si>
  <si>
    <t>VIA BONISIOLO, 61.I</t>
  </si>
  <si>
    <t>MANIACI</t>
  </si>
  <si>
    <t>MNCGRL03R06G273J</t>
  </si>
  <si>
    <t>gabriele.maniaci@gmail.com</t>
  </si>
  <si>
    <t>3406891991</t>
  </si>
  <si>
    <t>Via F. Corridoni, 31</t>
  </si>
  <si>
    <t>MESTRINER</t>
  </si>
  <si>
    <t>04/02/2003</t>
  </si>
  <si>
    <t>MSTGRL03B04L407V</t>
  </si>
  <si>
    <t>Mestriner.gabriele@gmail.com</t>
  </si>
  <si>
    <t>3479266075</t>
  </si>
  <si>
    <t>VIA DEL DAINO 25/2</t>
  </si>
  <si>
    <t>MUSSATO</t>
  </si>
  <si>
    <t>11/05/2003</t>
  </si>
  <si>
    <t>MSSMTT03E11L407O</t>
  </si>
  <si>
    <t>esterot291@gmail.com</t>
  </si>
  <si>
    <t>0422958564</t>
  </si>
  <si>
    <t>via dei mille 19A</t>
  </si>
  <si>
    <t>PABA</t>
  </si>
  <si>
    <t>02/07/2003</t>
  </si>
  <si>
    <t>PBAFNC03L02H501N</t>
  </si>
  <si>
    <t>paba.francesco@maxplanck.it</t>
  </si>
  <si>
    <t>3930235254</t>
  </si>
  <si>
    <t>via capodistria 25</t>
  </si>
  <si>
    <t>PASINI</t>
  </si>
  <si>
    <t>22/06/2003</t>
  </si>
  <si>
    <t>PSNLRT03H22L407O</t>
  </si>
  <si>
    <t>riccardoalberto.pasi@gmail.com</t>
  </si>
  <si>
    <t>3351325661</t>
  </si>
  <si>
    <t>VICOLO PIAVE 20</t>
  </si>
  <si>
    <t>27/07/2002</t>
  </si>
  <si>
    <t>PVNLSN02L27C957V</t>
  </si>
  <si>
    <t>a.pavan2002@gmail.com</t>
  </si>
  <si>
    <t>Via Martiri della Libertà, 5</t>
  </si>
  <si>
    <t>03/08/2003</t>
  </si>
  <si>
    <t>PVNRCR03M03L407T</t>
  </si>
  <si>
    <t>pavan.riccardo@maxplanck.it</t>
  </si>
  <si>
    <t>3408550274</t>
  </si>
  <si>
    <t>Via Demetrio Rossi, 54/B</t>
  </si>
  <si>
    <t>PIZZOLATO</t>
  </si>
  <si>
    <t>ERMES</t>
  </si>
  <si>
    <t>16/06/2002</t>
  </si>
  <si>
    <t>PZZRMS02H16F443J</t>
  </si>
  <si>
    <t>pizzolato.er2@gmail.com</t>
  </si>
  <si>
    <t>CASTELLO 34</t>
  </si>
  <si>
    <t>SACCHET</t>
  </si>
  <si>
    <t>SCCLCU03H25L407Y</t>
  </si>
  <si>
    <t>sacchet.luca@maxplanck.it</t>
  </si>
  <si>
    <t>0422442742</t>
  </si>
  <si>
    <t>VIA XXV APRILE, 7/C</t>
  </si>
  <si>
    <t>SARTOR</t>
  </si>
  <si>
    <t>08/12/2003</t>
  </si>
  <si>
    <t>SRTMHL03T08L407B</t>
  </si>
  <si>
    <t>sarmiki8@gmail.com</t>
  </si>
  <si>
    <t>3403174668</t>
  </si>
  <si>
    <t>Via E. De Nicola 9</t>
  </si>
  <si>
    <t>STOLFO</t>
  </si>
  <si>
    <t>STLRCR03H12L407I</t>
  </si>
  <si>
    <t>rickystol03@gmail.com</t>
  </si>
  <si>
    <t>3477019053</t>
  </si>
  <si>
    <t>VIA RISORGIMENTO 4/A</t>
  </si>
  <si>
    <t>TREVISIOL</t>
  </si>
  <si>
    <t>29/12/2003</t>
  </si>
  <si>
    <t>TRVTMS03T29L407S</t>
  </si>
  <si>
    <t>vivamauri@inwind.it</t>
  </si>
  <si>
    <t>3479066343</t>
  </si>
  <si>
    <t>via del domincale 1/5</t>
  </si>
  <si>
    <t>VETTOR</t>
  </si>
  <si>
    <t>31/01/2002</t>
  </si>
  <si>
    <t>VTTLSN02A31L407T</t>
  </si>
  <si>
    <t>massimo.vettor@gmail.com</t>
  </si>
  <si>
    <t>VIA SAN MARTINO 28</t>
  </si>
  <si>
    <t>VISENTIN</t>
  </si>
  <si>
    <t>FABIO</t>
  </si>
  <si>
    <t>06/03/2003</t>
  </si>
  <si>
    <t>VSNFBA03C06L407K</t>
  </si>
  <si>
    <t>visentin.fabio.060303@maxplanck.it</t>
  </si>
  <si>
    <t>3382998778</t>
  </si>
  <si>
    <t>VIA FORLANI 66 CONSCIO</t>
  </si>
  <si>
    <t>ZANATTA</t>
  </si>
  <si>
    <t>03/02/2003</t>
  </si>
  <si>
    <t>ZNTMHL03B03L407I</t>
  </si>
  <si>
    <t>mickyzanatta@icloud.com</t>
  </si>
  <si>
    <t>3489856270</t>
  </si>
  <si>
    <t>VIA VOLPAGO SUD 50</t>
  </si>
  <si>
    <t>ZANCHETTA</t>
  </si>
  <si>
    <t>21/07/2003</t>
  </si>
  <si>
    <t>ZNCMRC03L21C957O</t>
  </si>
  <si>
    <t>info@tmzanchetta.it</t>
  </si>
  <si>
    <t>0438435386</t>
  </si>
  <si>
    <t>VIA CONEGLIANO, 28</t>
  </si>
  <si>
    <t>BIASIN</t>
  </si>
  <si>
    <t>DAR</t>
  </si>
  <si>
    <t>22/08/2003</t>
  </si>
  <si>
    <t>BSNFPP03M22F443L</t>
  </si>
  <si>
    <t>biasin.filippo@maxplanck.it</t>
  </si>
  <si>
    <t>3471461392</t>
  </si>
  <si>
    <t>vicolo Silvio Serena,9</t>
  </si>
  <si>
    <t>BORTOLETTO</t>
  </si>
  <si>
    <t>14/09/2003</t>
  </si>
  <si>
    <t>BRTDVD03P14L407X</t>
  </si>
  <si>
    <t>a.bribidi@gmail.com</t>
  </si>
  <si>
    <t>3802568999</t>
  </si>
  <si>
    <t>VIA M. PINARELLO NR. 30</t>
  </si>
  <si>
    <t>BORTOLOZZO</t>
  </si>
  <si>
    <t>CHRISTIAN</t>
  </si>
  <si>
    <t>27/01/2003</t>
  </si>
  <si>
    <t>BRTCRS03A27C111I</t>
  </si>
  <si>
    <t>bortolozzo.christian@maxplanck.it</t>
  </si>
  <si>
    <t>3290288755</t>
  </si>
  <si>
    <t>via lotto 23</t>
  </si>
  <si>
    <t>CAVASIN</t>
  </si>
  <si>
    <t>05/03/2003</t>
  </si>
  <si>
    <t>CVSGLI03C45L407P</t>
  </si>
  <si>
    <t>giu.cavasin03@gmail.com</t>
  </si>
  <si>
    <t>0422450877</t>
  </si>
  <si>
    <t>Via San Luca 44/C</t>
  </si>
  <si>
    <t>CESTARO</t>
  </si>
  <si>
    <t>21/09/2002</t>
  </si>
  <si>
    <t>CSTNDR02P21L407P</t>
  </si>
  <si>
    <t>famigliacestaro96@libero.it</t>
  </si>
  <si>
    <t>VIA MALOMBRA 5</t>
  </si>
  <si>
    <t>DARISI</t>
  </si>
  <si>
    <t>NICHOLAS</t>
  </si>
  <si>
    <t>11/03/2003</t>
  </si>
  <si>
    <t>DRSNHL03C11L736D</t>
  </si>
  <si>
    <t>ketti.berti@gmail.com</t>
  </si>
  <si>
    <t>3356159952</t>
  </si>
  <si>
    <t>via Ca Polverin 107</t>
  </si>
  <si>
    <t>DE NINNO</t>
  </si>
  <si>
    <t>07/07/2002</t>
  </si>
  <si>
    <t>DNNRCR02L07L407K</t>
  </si>
  <si>
    <t>dnmike70@yahoo.it</t>
  </si>
  <si>
    <t>VIA ZERMANESE SUPERIORE 43</t>
  </si>
  <si>
    <t>DI GATI</t>
  </si>
  <si>
    <t>03/05/2003</t>
  </si>
  <si>
    <t>DGTDVD03E03B602G</t>
  </si>
  <si>
    <t>davilinda24@gmail.com</t>
  </si>
  <si>
    <t>VIA TIBERIO 95</t>
  </si>
  <si>
    <t>CAMPOBASSO</t>
  </si>
  <si>
    <t>GIANESE</t>
  </si>
  <si>
    <t>31/12/2002</t>
  </si>
  <si>
    <t>GNSLRD02T31L736Y</t>
  </si>
  <si>
    <t>leonardo.gianese@gmail.com</t>
  </si>
  <si>
    <t>3883275047</t>
  </si>
  <si>
    <t>Via Andrea Palladio,4</t>
  </si>
  <si>
    <t>LIN</t>
  </si>
  <si>
    <t>RUIZE</t>
  </si>
  <si>
    <t>14/08/1999</t>
  </si>
  <si>
    <t>LNIRZU99M14Z210E</t>
  </si>
  <si>
    <t>ruizelin@gmail.com</t>
  </si>
  <si>
    <t>3283459376</t>
  </si>
  <si>
    <t>ROMA , 123/3</t>
  </si>
  <si>
    <t>MANCINI</t>
  </si>
  <si>
    <t>MNCRCR03A28L407I</t>
  </si>
  <si>
    <t>0422444451</t>
  </si>
  <si>
    <t xml:space="preserve">VIA DIVISIONE ALPINA TAURINENSE </t>
  </si>
  <si>
    <t>MARIN</t>
  </si>
  <si>
    <t>06/08/2003</t>
  </si>
  <si>
    <t>MRNDVD03M06L407P</t>
  </si>
  <si>
    <t>marin.davide@maxplanck.it</t>
  </si>
  <si>
    <t>3471575441</t>
  </si>
  <si>
    <t>via Marconi 15</t>
  </si>
  <si>
    <t>MARIOTTO</t>
  </si>
  <si>
    <t>05/04/2003</t>
  </si>
  <si>
    <t>MRTFNC03D05F443V</t>
  </si>
  <si>
    <t>mariotto.francesco@maxplanck.it</t>
  </si>
  <si>
    <t>3351552444</t>
  </si>
  <si>
    <t>STRADA DEI VEGRI N. 46/A</t>
  </si>
  <si>
    <t>MARSURA</t>
  </si>
  <si>
    <t>FRANCESCO EMANUEL</t>
  </si>
  <si>
    <t>12/01/2003</t>
  </si>
  <si>
    <t>MRSFNC03A12L407S</t>
  </si>
  <si>
    <t>vict.6548@gmail.com</t>
  </si>
  <si>
    <t>0422720213</t>
  </si>
  <si>
    <t>Via Roma 61/B</t>
  </si>
  <si>
    <t>MURA</t>
  </si>
  <si>
    <t>26/11/2002</t>
  </si>
  <si>
    <t>MRUMRC02S26L407M</t>
  </si>
  <si>
    <t>marcomura2002@gmail.com</t>
  </si>
  <si>
    <t>VIA GUIZZA 7</t>
  </si>
  <si>
    <t>NAVE</t>
  </si>
  <si>
    <t>LAURA</t>
  </si>
  <si>
    <t>09/03/2002</t>
  </si>
  <si>
    <t>NVALRA02C49L407B</t>
  </si>
  <si>
    <t>lauranave09@gmail.com</t>
  </si>
  <si>
    <t>Via Tinca 6</t>
  </si>
  <si>
    <t>PRETTO</t>
  </si>
  <si>
    <t>07/02/2003</t>
  </si>
  <si>
    <t>PRTMTT03B07F241K</t>
  </si>
  <si>
    <t>prettomatteo03@gmail.com</t>
  </si>
  <si>
    <t>0422822793</t>
  </si>
  <si>
    <t>VIA BIGONE 45</t>
  </si>
  <si>
    <t>SACCON</t>
  </si>
  <si>
    <t>MANUELE</t>
  </si>
  <si>
    <t>19/07/2003</t>
  </si>
  <si>
    <t>SCCMNL03L19C957H</t>
  </si>
  <si>
    <t>manusacco2003@gmail.com</t>
  </si>
  <si>
    <t>3483559200</t>
  </si>
  <si>
    <t>VIA MOLINO DI SOPRA, 5</t>
  </si>
  <si>
    <t>CODOGNE'</t>
  </si>
  <si>
    <t>SARTORETTO</t>
  </si>
  <si>
    <t>02/01/2003</t>
  </si>
  <si>
    <t>SRTLSS03A02L736K</t>
  </si>
  <si>
    <t>lucia.libralesso@gmail.com</t>
  </si>
  <si>
    <t>3334227918</t>
  </si>
  <si>
    <t>via delle cave 10/A</t>
  </si>
  <si>
    <t>SCANDIUZZI</t>
  </si>
  <si>
    <t>ELEONORA</t>
  </si>
  <si>
    <t>SCNLNR03C48L407V</t>
  </si>
  <si>
    <t>ziamantova@gmail.com</t>
  </si>
  <si>
    <t>3475510608</t>
  </si>
  <si>
    <t>via dello stadio 32/a</t>
  </si>
  <si>
    <t>SOTTANA</t>
  </si>
  <si>
    <t>STTGCM03A20L407J</t>
  </si>
  <si>
    <t>samuela.mattiuzzo@libero.it</t>
  </si>
  <si>
    <t>3381674571</t>
  </si>
  <si>
    <t>VIA LAZZARIS 28/3</t>
  </si>
  <si>
    <t>id</t>
  </si>
  <si>
    <t>1?</t>
  </si>
  <si>
    <t>Via Senatore Fabbri 60</t>
  </si>
  <si>
    <t>Viale Kennedy 65</t>
  </si>
  <si>
    <t>V.Franchini 1</t>
  </si>
  <si>
    <t>V. Callegari 32</t>
  </si>
  <si>
    <t>Via G. Poli 50</t>
  </si>
  <si>
    <t>Via Conegliano 74</t>
  </si>
  <si>
    <t>Largo Porta Altinia 23</t>
  </si>
  <si>
    <t>Via Don Luigi Peron 1</t>
  </si>
  <si>
    <t xml:space="preserve"> Via delle Industrie 10</t>
  </si>
  <si>
    <t>V. della Stazione 2</t>
  </si>
  <si>
    <t>Piazza delle Istituzioni 39/F</t>
  </si>
  <si>
    <t>via E. Dandolo 4</t>
  </si>
  <si>
    <t>Via G. Toniolo 6Zona Artigianale</t>
  </si>
  <si>
    <t>Via Cacciatori del Sile 23</t>
  </si>
  <si>
    <t>Viale Brigata Treviso 21/d</t>
  </si>
  <si>
    <t>Piazza La Piave 1</t>
  </si>
  <si>
    <t>V. Galvani 21/III</t>
  </si>
  <si>
    <t>Via Pezza alta10/a</t>
  </si>
  <si>
    <t>V. L. Galvani 6/A</t>
  </si>
  <si>
    <t>viale Felissent 20/D</t>
  </si>
  <si>
    <t>Terraglio  106</t>
  </si>
  <si>
    <t xml:space="preserve">Via Galilei 5 </t>
  </si>
  <si>
    <t>Viale Appiani 26/A</t>
  </si>
  <si>
    <t>V. Antonio Canova 7</t>
  </si>
  <si>
    <t>Via Palù 23</t>
  </si>
  <si>
    <t>v. Enrico Mattei 8</t>
  </si>
  <si>
    <t>v. Adige10</t>
  </si>
  <si>
    <t>Via Delle Industrie 15</t>
  </si>
  <si>
    <t>Borgo Cavour 45</t>
  </si>
  <si>
    <t>v. Alfieri 1</t>
  </si>
  <si>
    <t>V.le Fellissent 86/c</t>
  </si>
  <si>
    <t>v.Cappella 34/D</t>
  </si>
  <si>
    <t>Via Delle Industrie 17/A</t>
  </si>
  <si>
    <t>V.lo Zaccaria 4</t>
  </si>
  <si>
    <t>via Francesco ferrara3</t>
  </si>
  <si>
    <t>Via Donatori del Sangue 7</t>
  </si>
  <si>
    <t>Via Enrico Fermi 29/b</t>
  </si>
  <si>
    <t>V. Enrico Azzi 1</t>
  </si>
  <si>
    <t>Vicolo Giuseppe Verdi 89</t>
  </si>
  <si>
    <t>Via G. Mazzini 64</t>
  </si>
  <si>
    <t>v. Friuli 10</t>
  </si>
  <si>
    <t>via N.Machiavelli33</t>
  </si>
  <si>
    <t>v.E.Reginato 85/H</t>
  </si>
  <si>
    <t>Via Postumia Centro 71</t>
  </si>
  <si>
    <t>v. Municipio16</t>
  </si>
  <si>
    <t>V. Santa Bona nuova 33/b</t>
  </si>
  <si>
    <t>Via Ferrovia 26</t>
  </si>
  <si>
    <t>Via G. Polese 2</t>
  </si>
  <si>
    <t>Via Pacinotti14</t>
  </si>
  <si>
    <t>Piazza Chiesa 15</t>
  </si>
  <si>
    <t>v. Don L. Sturzo 4</t>
  </si>
  <si>
    <t>Via Bosco10</t>
  </si>
  <si>
    <t xml:space="preserve">Via Dante 12
</t>
  </si>
  <si>
    <t>Via adige 10</t>
  </si>
  <si>
    <t>Via Lazzaretto 10/B</t>
  </si>
  <si>
    <t>V. San Lazzaro 32</t>
  </si>
  <si>
    <t>Via Sile 41 31056</t>
  </si>
  <si>
    <t>Via Verdi 5</t>
  </si>
  <si>
    <t>viale 4 novembre  113</t>
  </si>
  <si>
    <t>Via Caduti del Lavoro 3</t>
  </si>
  <si>
    <t>Viale della Repubblica 235</t>
  </si>
  <si>
    <t>v. Monti 12</t>
  </si>
  <si>
    <t>Via Piave 20</t>
  </si>
  <si>
    <t>Via Monte Cervino 6</t>
  </si>
  <si>
    <t>Via L. Einaudi 7</t>
  </si>
  <si>
    <t>Via Schiavonesca Priula 95</t>
  </si>
  <si>
    <t>Via Solferino 5/3</t>
  </si>
  <si>
    <t>V. Bassanese 61/2</t>
  </si>
  <si>
    <t>Via Castagnole 20/h</t>
  </si>
  <si>
    <t>Via Paris Bordone 84</t>
  </si>
  <si>
    <t>Vicolo Boccacavalla 12</t>
  </si>
  <si>
    <t>v.le Italia 194</t>
  </si>
  <si>
    <t>Via A. Volta2</t>
  </si>
  <si>
    <t>Via Friuli3</t>
  </si>
  <si>
    <t>Via San Marco14</t>
  </si>
  <si>
    <t>V. Prato della Valle 37</t>
  </si>
  <si>
    <t>Via Don Gino Ceschelli 17</t>
  </si>
  <si>
    <t>Viale Antonio Cacciga 94</t>
  </si>
  <si>
    <t>Via Newton21</t>
  </si>
  <si>
    <t>Via Lanzaghe26</t>
  </si>
  <si>
    <t>Borgo Cavalli 31</t>
  </si>
  <si>
    <t>Via Cadore Mare 98</t>
  </si>
  <si>
    <t>Via Alessandro Volta 2</t>
  </si>
  <si>
    <t>Via Callalta 1</t>
  </si>
  <si>
    <t>Strada  Terraglio 249</t>
  </si>
  <si>
    <t>V. Palù 30</t>
  </si>
  <si>
    <t>Via Paludotti 5/7</t>
  </si>
  <si>
    <t>Via  M. Fanno 1</t>
  </si>
  <si>
    <t>Via Gen. E. Reginato13</t>
  </si>
  <si>
    <t xml:space="preserve">Via Fiume2 </t>
  </si>
  <si>
    <t>Via Borgo Tocchet 11</t>
  </si>
  <si>
    <t>V. Conti Agosti 231</t>
  </si>
  <si>
    <t>Via Trieste 10</t>
  </si>
  <si>
    <t>Via E. Reginato 87</t>
  </si>
  <si>
    <t>V. Della Mostra 8</t>
  </si>
  <si>
    <t xml:space="preserve">Via 1° Maggio 14 </t>
  </si>
  <si>
    <t>V. Guecello Tempesta 59</t>
  </si>
  <si>
    <t>Via delle Industrie 7</t>
  </si>
  <si>
    <t>V. Sile 18/B</t>
  </si>
  <si>
    <t>Zona industriale Biban 56</t>
  </si>
  <si>
    <t>Via Zagaria 2/7</t>
  </si>
  <si>
    <t>Viale delle Industrie 107</t>
  </si>
  <si>
    <t>VIA ENRICO MATTEI37/G</t>
  </si>
  <si>
    <t>Via Martiri della libertà 15</t>
  </si>
  <si>
    <t>Via Zecchina19/A</t>
  </si>
  <si>
    <t>Via Montegrappa 116/a</t>
  </si>
  <si>
    <t>Via Monte Grappa 25</t>
  </si>
  <si>
    <t>Via Cendon 1</t>
  </si>
  <si>
    <t>Via Montello 7</t>
  </si>
  <si>
    <t>Via Ungheresca Nord 10</t>
  </si>
  <si>
    <t>V.le della Ricerca 1</t>
  </si>
  <si>
    <t>V. Monte Adamello 35</t>
  </si>
  <si>
    <t>V. Tintoretto 2</t>
  </si>
  <si>
    <t>V. Palù 49</t>
  </si>
  <si>
    <t>Via Guardi 33</t>
  </si>
  <si>
    <t>Via Martiri Della Libertà 30</t>
  </si>
  <si>
    <t>Via dei gelsi 9</t>
  </si>
  <si>
    <t>V. A. Traversi 12</t>
  </si>
  <si>
    <t>V. Giambattista Tiepolo 5</t>
  </si>
  <si>
    <t>V. Delle Industrie  II 18</t>
  </si>
  <si>
    <t>Via Europa 21</t>
  </si>
  <si>
    <t>Via G. Amendola 24</t>
  </si>
  <si>
    <t>Via Treviso  66/A</t>
  </si>
  <si>
    <t>V. Treviso 66</t>
  </si>
  <si>
    <t>V. Abbate Tommaso 47</t>
  </si>
  <si>
    <t>Via della Ricerca 15</t>
  </si>
  <si>
    <t>V. Cendon 1</t>
  </si>
  <si>
    <t>Via Postumia 19</t>
  </si>
  <si>
    <t>V. per Monastier 4</t>
  </si>
  <si>
    <t>V. Mioni 28</t>
  </si>
  <si>
    <t xml:space="preserve">Via Iginio Lasta 64 </t>
  </si>
  <si>
    <t>Via IV Novembre 81</t>
  </si>
  <si>
    <t>V. Gobetti 6</t>
  </si>
  <si>
    <t>Via Gen.Dalla Chiesa 6</t>
  </si>
  <si>
    <t>V. Ferrovia 31</t>
  </si>
  <si>
    <t>Via Piave 4</t>
  </si>
  <si>
    <t>Viale della Repubblica 41</t>
  </si>
  <si>
    <t>V. Vicinali delle corti 31</t>
  </si>
  <si>
    <t>Vicolo Ongarie 13</t>
  </si>
  <si>
    <t>Via Luigi Galvani 9/7</t>
  </si>
  <si>
    <t>V.Longhin 97</t>
  </si>
  <si>
    <t>V. Antonio Meucci 5</t>
  </si>
  <si>
    <t>Via Volta 47/A</t>
  </si>
  <si>
    <t>Via Paludetti 28/C</t>
  </si>
  <si>
    <t>V. Primo Maggio 1</t>
  </si>
  <si>
    <t>Via Terraglio 114</t>
  </si>
  <si>
    <t>Via Castagnole 65A</t>
  </si>
  <si>
    <t>V. G.B. Tiepolo 15</t>
  </si>
  <si>
    <t>VIA D. QUIRINI 3/A</t>
  </si>
  <si>
    <t>Venier 35</t>
  </si>
  <si>
    <t>Via Alzaia sul Sile 26/D</t>
  </si>
  <si>
    <t>Via Botticelli 8</t>
  </si>
  <si>
    <t>Via Treviso19</t>
  </si>
  <si>
    <t>Via Nuova Trevigiana Lughignano 124</t>
  </si>
  <si>
    <t>Via Ferrari 28</t>
  </si>
  <si>
    <t>V. Terraglio  263</t>
  </si>
  <si>
    <t>Via Postumia 26/D</t>
  </si>
  <si>
    <t>Via Mira 20/8</t>
  </si>
  <si>
    <t>Via Roveredo 20/b</t>
  </si>
  <si>
    <t>V. Chiesa 81/C</t>
  </si>
  <si>
    <t>Via Piave 6</t>
  </si>
  <si>
    <t>Via Tagliamento1</t>
  </si>
  <si>
    <t xml:space="preserve">Via Corti Comunale 756 </t>
  </si>
  <si>
    <t>Via della Libertà 1</t>
  </si>
  <si>
    <t>Via Bosco 10</t>
  </si>
  <si>
    <t xml:space="preserve">Via Postumia 113 </t>
  </si>
  <si>
    <t>Via Arma di cavalleria 5</t>
  </si>
  <si>
    <t>Via Pareto 4/6</t>
  </si>
  <si>
    <t>Via Indipendenza 12</t>
  </si>
  <si>
    <t>Via Colombera 125</t>
  </si>
  <si>
    <t>Via Castellana 67/b</t>
  </si>
  <si>
    <t>Via Postumia 87/A</t>
  </si>
  <si>
    <t>Via Brondi 18</t>
  </si>
  <si>
    <t>Viale Monte Grappa 26</t>
  </si>
  <si>
    <t>V. Fratelli Rossetti 5/1</t>
  </si>
  <si>
    <t>V.Leonardo Da Vinci 3</t>
  </si>
  <si>
    <t>V. Levante 2</t>
  </si>
  <si>
    <t>Via Treviso 66</t>
  </si>
  <si>
    <t>V.dei Bersaglieri 14</t>
  </si>
  <si>
    <t>Via Trevigiana 178</t>
  </si>
  <si>
    <t>V. Monte Nero 47</t>
  </si>
  <si>
    <t>VIA TOTI DAL MONTE 8</t>
  </si>
  <si>
    <t>Via Piave1</t>
  </si>
  <si>
    <t>Via Barca II 66</t>
  </si>
  <si>
    <t>V. Al Bigonzo 11</t>
  </si>
  <si>
    <t>Via Maggiore Piovesana 13/b</t>
  </si>
  <si>
    <t>Via Masotti 51</t>
  </si>
  <si>
    <t xml:space="preserve">V. Adige 10
</t>
  </si>
  <si>
    <t>Via L. Einaudi 4/6</t>
  </si>
  <si>
    <t>Viale della Repubblica 42</t>
  </si>
  <si>
    <t>Via Bernart 9</t>
  </si>
  <si>
    <t>Via Roma 110</t>
  </si>
  <si>
    <t>Via Ferrarezza8</t>
  </si>
  <si>
    <t>Via C.A. Dalla Chiesa10</t>
  </si>
  <si>
    <t>vIA G. Zanzotto 10/12</t>
  </si>
  <si>
    <t>Via Priula 78</t>
  </si>
  <si>
    <t>V. Terraglio  193</t>
  </si>
  <si>
    <t>Via Everardo 3</t>
  </si>
  <si>
    <t>Via Giacomo Matteotti 42</t>
  </si>
  <si>
    <t>VIA SBROJAVACCA 24</t>
  </si>
  <si>
    <t>V. Pantiera 70</t>
  </si>
  <si>
    <t>V. Nerbon 4</t>
  </si>
  <si>
    <t>Via Montegrappa 122</t>
  </si>
  <si>
    <t>Via Fornace 8</t>
  </si>
  <si>
    <t>V.Leonardo Da Vinci50</t>
  </si>
  <si>
    <t>V. Roma 155</t>
  </si>
  <si>
    <t>Via Enrico Azzi 1</t>
  </si>
  <si>
    <t>Vicolo Giuseppe Verdi 53</t>
  </si>
  <si>
    <t>Via Padova 25</t>
  </si>
  <si>
    <t>V. Europa 14</t>
  </si>
  <si>
    <t>Via San Rocco 48</t>
  </si>
  <si>
    <t>Via Nazario Sauro 35/I</t>
  </si>
  <si>
    <t>V. Dolomiti 30</t>
  </si>
  <si>
    <t>Via Polveriera 1</t>
  </si>
  <si>
    <t>Via Feltrina Sud 162</t>
  </si>
  <si>
    <t>Via Antonio Born 1</t>
  </si>
  <si>
    <t>V. Rovereto 4</t>
  </si>
  <si>
    <t>Via Montegrappa 3</t>
  </si>
  <si>
    <t>Via Gelsomini 4</t>
  </si>
  <si>
    <t>V.lo P.S. Mattarella 6</t>
  </si>
  <si>
    <t>Via Trieste 80</t>
  </si>
  <si>
    <t>Via Castagnole 24</t>
  </si>
  <si>
    <t>V. Milano 7</t>
  </si>
  <si>
    <t>Via Franchini 1</t>
  </si>
  <si>
    <t>Via Venzone 16</t>
  </si>
  <si>
    <t>Via S.Rocco 48</t>
  </si>
  <si>
    <t>V. Brigata Treviso 6</t>
  </si>
  <si>
    <t>Via Podgora 2 31032</t>
  </si>
  <si>
    <t>VIia Trieste 225/A</t>
  </si>
  <si>
    <t>Via Roma 20</t>
  </si>
  <si>
    <t>Via Marconi 98</t>
  </si>
  <si>
    <t>V.le Appiani 26/A</t>
  </si>
  <si>
    <t>Via delle Industrie 9</t>
  </si>
  <si>
    <t>Via della fisica 27</t>
  </si>
  <si>
    <t>Viale della Repubblica 9</t>
  </si>
  <si>
    <t>Corso del popolo 69</t>
  </si>
  <si>
    <t>Strada del Mozzato 1</t>
  </si>
  <si>
    <t>Via Lussemburgo2</t>
  </si>
  <si>
    <t>Via Kennedy1</t>
  </si>
  <si>
    <t>V.lo S. Antonio 10</t>
  </si>
  <si>
    <t>Via strada di Ponzano 5</t>
  </si>
  <si>
    <t>Via Martin Luther King 66</t>
  </si>
  <si>
    <t>V.le della Navigazione inerna 51</t>
  </si>
  <si>
    <t>Vilae Europa 40</t>
  </si>
  <si>
    <t>Strada sant angelo 53</t>
  </si>
  <si>
    <t>Via Medaglie d oro 6</t>
  </si>
  <si>
    <t xml:space="preserve">Via Treviso 42 (V. Duca D Aosta 121)
</t>
  </si>
  <si>
    <t>Via dell economia 8/e</t>
  </si>
  <si>
    <t>Via dell Indipendenza 8</t>
  </si>
  <si>
    <t>p.ta Unità d Italia 13/1</t>
  </si>
  <si>
    <t>v. De  Carracci 13</t>
  </si>
  <si>
    <t>Viale dell Industria1</t>
  </si>
  <si>
    <t>Via Dell Industria 54</t>
  </si>
  <si>
    <t xml:space="preserve">Via Marinai D Italia 8 </t>
  </si>
  <si>
    <t>v.dell  Industria</t>
  </si>
  <si>
    <t>Via dell  artigianato 14</t>
  </si>
  <si>
    <t>V. Dell Artigianato 21</t>
  </si>
  <si>
    <t>Via Palu  70</t>
  </si>
  <si>
    <t>Via Gattole 1</t>
  </si>
  <si>
    <t>ECONATURASI  SPA</t>
  </si>
  <si>
    <t>SVILUPPO PROGETTI SOCIETA  COOPERATIVA</t>
  </si>
  <si>
    <t>METEOR sas di Fabio Dell Oglio</t>
  </si>
  <si>
    <t>WEB N GO  ITALIA SRL</t>
  </si>
  <si>
    <t>ELETTRICITA  PILON SRL</t>
  </si>
  <si>
    <t>ELETTRICITA  V/R SNC</t>
  </si>
  <si>
    <t>MOBILITA  DI MARCA</t>
  </si>
  <si>
    <t>Scarfi  Michele</t>
  </si>
  <si>
    <t>Dal Bo  Sabrina</t>
  </si>
  <si>
    <t>D Ambros Davide</t>
  </si>
  <si>
    <t>Via dell innovazione, 3</t>
  </si>
  <si>
    <t>Via Palu , 70</t>
  </si>
  <si>
    <t>Scorze  (VE)</t>
  </si>
  <si>
    <t>Chignolo d Isola (BG)</t>
  </si>
  <si>
    <t>Dell Oglio Fabio</t>
  </si>
  <si>
    <t>Quarto d Altino (VE)</t>
  </si>
  <si>
    <t>Scorze  (Ve)</t>
  </si>
  <si>
    <t>Quarto d Altino (TV)</t>
  </si>
  <si>
    <t>Codogne  (TV)</t>
  </si>
  <si>
    <t>Godega Sant Urbano (TV)</t>
  </si>
  <si>
    <t>Farra D Alpago (BL)</t>
  </si>
  <si>
    <t>Servizi professionali nel settore dell Information Technology alle Amministrazioni Locali</t>
  </si>
  <si>
    <t>commercio all ingrosso e al dettaglia</t>
  </si>
  <si>
    <t>Commercio all ingrosso di materiale elettrico per impianti di uso industriale</t>
  </si>
  <si>
    <t>id docente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</si>
</sst>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/yyyy"/>
    <numFmt numFmtId="165" formatCode="d\-m"/>
    <numFmt numFmtId="166" formatCode="h\.mm"/>
    <numFmt numFmtId="167" formatCode="[$-410]dd\-mmm"/>
    <numFmt numFmtId="168" formatCode="d\ \.\ m"/>
    <numFmt numFmtId="169" formatCode="yyyy\-mm\-dd;@"/>
  </numFmts>
  <fonts count="141">
    <font>
      <sz val="10"/>
      <color rgb="FF000000"/>
      <name val="Arial"/>
    </font>
    <font>
      <sz val="20"/>
      <color rgb="FF000000"/>
      <name val="Calibri"/>
    </font>
    <font>
      <sz val="10"/>
      <name val="Arial"/>
    </font>
    <font>
      <sz val="11"/>
      <color rgb="FF000000"/>
      <name val="Calibri"/>
    </font>
    <font>
      <sz val="18"/>
      <color rgb="FF000000"/>
      <name val="Calibri"/>
    </font>
    <font>
      <sz val="12"/>
      <color rgb="FF000000"/>
      <name val="Calibri"/>
    </font>
    <font>
      <b/>
      <sz val="11"/>
      <color rgb="FF000000"/>
      <name val="Calibri"/>
    </font>
    <font>
      <b/>
      <sz val="16"/>
      <color rgb="FF000000"/>
      <name val="Calibri"/>
    </font>
    <font>
      <b/>
      <sz val="18"/>
      <color rgb="FF000000"/>
      <name val="Calibri"/>
    </font>
    <font>
      <sz val="16"/>
      <color rgb="FF000000"/>
      <name val="Calibri"/>
    </font>
    <font>
      <b/>
      <sz val="18"/>
      <color rgb="FFFF0000"/>
      <name val="Calibri"/>
    </font>
    <font>
      <b/>
      <sz val="14"/>
      <color rgb="FF000000"/>
      <name val="Calibri"/>
    </font>
    <font>
      <sz val="14"/>
      <color rgb="FF000000"/>
      <name val="Calibri"/>
    </font>
    <font>
      <u/>
      <sz val="14"/>
      <color rgb="FF0000FF"/>
      <name val="Calibri"/>
    </font>
    <font>
      <u/>
      <sz val="14"/>
      <color rgb="FF0000FF"/>
      <name val="Calibri"/>
    </font>
    <font>
      <strike/>
      <sz val="14"/>
      <color rgb="FF000000"/>
      <name val="Calibri"/>
    </font>
    <font>
      <u/>
      <sz val="14"/>
      <color rgb="FF1155CC"/>
      <name val="Calibri"/>
    </font>
    <font>
      <u/>
      <sz val="14"/>
      <color rgb="FF0000FF"/>
      <name val="Calibri"/>
    </font>
    <font>
      <sz val="14"/>
      <color theme="1"/>
      <name val="Calibri"/>
    </font>
    <font>
      <sz val="14"/>
      <color rgb="FF0000FF"/>
      <name val="Calibri"/>
    </font>
    <font>
      <strike/>
      <u/>
      <sz val="14"/>
      <color rgb="FF0000FF"/>
      <name val="Calibri"/>
    </font>
    <font>
      <strike/>
      <u/>
      <sz val="14"/>
      <color rgb="FF000000"/>
      <name val="Calibri"/>
    </font>
    <font>
      <strike/>
      <u/>
      <sz val="14"/>
      <color rgb="FF000000"/>
      <name val="Calibri"/>
    </font>
    <font>
      <strike/>
      <sz val="10"/>
      <color rgb="FF000000"/>
      <name val="Arial"/>
    </font>
    <font>
      <sz val="14"/>
      <color rgb="FF333333"/>
      <name val="Calibri"/>
    </font>
    <font>
      <u/>
      <sz val="14"/>
      <color rgb="FF0000FF"/>
      <name val="Calibri"/>
    </font>
    <font>
      <b/>
      <sz val="14"/>
      <color rgb="FFFF0000"/>
      <name val="Calibri"/>
    </font>
    <font>
      <sz val="10"/>
      <color theme="1"/>
      <name val="Calibri"/>
    </font>
    <font>
      <u/>
      <sz val="14"/>
      <color rgb="FF0000FF"/>
      <name val="Calibri"/>
    </font>
    <font>
      <u/>
      <sz val="14"/>
      <color rgb="FF0000FF"/>
      <name val="Calibri"/>
    </font>
    <font>
      <u/>
      <sz val="14"/>
      <color rgb="FF000000"/>
      <name val="Calibri"/>
    </font>
    <font>
      <u/>
      <sz val="14"/>
      <color rgb="FF0000FF"/>
      <name val="Calibri"/>
    </font>
    <font>
      <strike/>
      <sz val="14"/>
      <color rgb="FF0000FF"/>
      <name val="Calibri"/>
    </font>
    <font>
      <u/>
      <sz val="14"/>
      <color rgb="FF0000FF"/>
      <name val="Calibri"/>
    </font>
    <font>
      <u/>
      <sz val="14"/>
      <color rgb="FF0000FF"/>
      <name val="Calibri"/>
    </font>
    <font>
      <u/>
      <sz val="14"/>
      <color rgb="FF0070C0"/>
      <name val="Calibri"/>
    </font>
    <font>
      <u/>
      <sz val="14"/>
      <color rgb="FF1155CC"/>
      <name val="Calibri"/>
    </font>
    <font>
      <u/>
      <sz val="14"/>
      <color rgb="FF0000FF"/>
      <name val="Calibri"/>
    </font>
    <font>
      <u/>
      <sz val="14"/>
      <color rgb="FF0000FF"/>
      <name val="Calibri"/>
    </font>
    <font>
      <sz val="10"/>
      <color rgb="FF888888"/>
      <name val="Arial"/>
    </font>
    <font>
      <sz val="14"/>
      <color rgb="FF545454"/>
      <name val="Calibri"/>
    </font>
    <font>
      <u/>
      <sz val="14"/>
      <color rgb="FF0563C1"/>
      <name val="Calibri"/>
    </font>
    <font>
      <sz val="14"/>
      <color rgb="FF222222"/>
      <name val="Calibri"/>
    </font>
    <font>
      <u/>
      <sz val="14"/>
      <color rgb="FF0000FF"/>
      <name val="Calibri"/>
    </font>
    <font>
      <u/>
      <sz val="14"/>
      <color rgb="FF0000FF"/>
      <name val="Calibri"/>
    </font>
    <font>
      <u/>
      <sz val="14"/>
      <color rgb="FF1155CC"/>
      <name val="Calibri"/>
    </font>
    <font>
      <u/>
      <sz val="14"/>
      <color rgb="FF0000FF"/>
      <name val="Calibri"/>
    </font>
    <font>
      <u/>
      <sz val="14"/>
      <color rgb="FF0000FF"/>
      <name val="Calibri"/>
    </font>
    <font>
      <u/>
      <sz val="14"/>
      <color rgb="FF0000FF"/>
      <name val="Calibri"/>
    </font>
    <font>
      <u/>
      <sz val="14"/>
      <color rgb="FF0000FF"/>
      <name val="Calibri"/>
    </font>
    <font>
      <u/>
      <sz val="14"/>
      <color rgb="FF0000FF"/>
      <name val="Calibri"/>
    </font>
    <font>
      <u/>
      <sz val="14"/>
      <color rgb="FF0000FF"/>
      <name val="Calibri"/>
    </font>
    <font>
      <u/>
      <sz val="14"/>
      <color rgb="FF000000"/>
      <name val="Calibri"/>
    </font>
    <font>
      <u/>
      <sz val="14"/>
      <color rgb="FF0563C1"/>
      <name val="Calibri"/>
    </font>
    <font>
      <strike/>
      <u/>
      <sz val="14"/>
      <color rgb="FF0000FF"/>
      <name val="Calibri"/>
    </font>
    <font>
      <u/>
      <sz val="14"/>
      <color rgb="FF1155CC"/>
      <name val="Calibri"/>
    </font>
    <font>
      <b/>
      <strike/>
      <sz val="14"/>
      <color rgb="FF000000"/>
      <name val="Calibri"/>
    </font>
    <font>
      <strike/>
      <u/>
      <sz val="14"/>
      <color rgb="FF0000FF"/>
      <name val="Calibri"/>
    </font>
    <font>
      <u/>
      <sz val="8"/>
      <color rgb="FF1155CC"/>
      <name val="Dubai"/>
    </font>
    <font>
      <u/>
      <sz val="14"/>
      <color rgb="FF0000FF"/>
      <name val="Calibri"/>
    </font>
    <font>
      <u/>
      <sz val="14"/>
      <color rgb="FF000000"/>
      <name val="Calibri"/>
    </font>
    <font>
      <sz val="14"/>
      <color rgb="FF202124"/>
      <name val="Calibri"/>
    </font>
    <font>
      <u/>
      <sz val="14"/>
      <color rgb="FF0000FF"/>
      <name val="Calibri"/>
    </font>
    <font>
      <sz val="10"/>
      <color rgb="FF000000"/>
      <name val="Calibri"/>
    </font>
    <font>
      <sz val="11"/>
      <color rgb="FF202124"/>
      <name val="Arial"/>
    </font>
    <font>
      <sz val="11"/>
      <color rgb="FF000000"/>
      <name val="Arial"/>
    </font>
    <font>
      <u/>
      <sz val="14"/>
      <color rgb="FF0000FF"/>
      <name val="Calibri"/>
    </font>
    <font>
      <sz val="12"/>
      <color rgb="FF202124"/>
      <name val="Arial"/>
    </font>
    <font>
      <sz val="12"/>
      <color rgb="FF202124"/>
      <name val="&quot;arial&quot;"/>
    </font>
    <font>
      <sz val="11"/>
      <color rgb="FF808080"/>
      <name val="Fira Sans"/>
    </font>
    <font>
      <sz val="14"/>
      <color rgb="FFFF0000"/>
      <name val="Calibri"/>
    </font>
    <font>
      <u/>
      <sz val="14"/>
      <color rgb="FF0000FF"/>
      <name val="Calibri"/>
    </font>
    <font>
      <sz val="10"/>
      <color rgb="FFFF0000"/>
      <name val="Arial"/>
    </font>
    <font>
      <u/>
      <sz val="14"/>
      <color rgb="FF0000FF"/>
      <name val="Calibri"/>
    </font>
    <font>
      <u/>
      <sz val="14"/>
      <color rgb="FF0000FF"/>
      <name val="Calibri"/>
    </font>
    <font>
      <sz val="14"/>
      <color rgb="FF4F4F4F"/>
      <name val="Calibri"/>
    </font>
    <font>
      <b/>
      <sz val="14"/>
      <color rgb="FF4F4F4F"/>
      <name val="Calibri"/>
    </font>
    <font>
      <u/>
      <sz val="14"/>
      <color rgb="FF000000"/>
      <name val="Calibri"/>
    </font>
    <font>
      <u/>
      <sz val="14"/>
      <color rgb="FF0000FF"/>
      <name val="Calibri"/>
    </font>
    <font>
      <u/>
      <sz val="14"/>
      <color rgb="FF0000FF"/>
      <name val="Calibri"/>
    </font>
    <font>
      <i/>
      <sz val="14"/>
      <color rgb="FF000000"/>
      <name val="Calibri"/>
    </font>
    <font>
      <b/>
      <sz val="11"/>
      <color rgb="FFFFFFFF"/>
      <name val="Calibri"/>
    </font>
    <font>
      <sz val="11"/>
      <color rgb="FFFFFFFF"/>
      <name val="Calibri"/>
    </font>
    <font>
      <b/>
      <sz val="12"/>
      <color rgb="FF000000"/>
      <name val="Calibri"/>
    </font>
    <font>
      <b/>
      <sz val="14"/>
      <color rgb="FF1F497D"/>
      <name val="Calibri"/>
    </font>
    <font>
      <b/>
      <sz val="11"/>
      <color rgb="FF1F497D"/>
      <name val="Calibri"/>
    </font>
    <font>
      <sz val="10"/>
      <color rgb="FFFFFFFF"/>
      <name val="Arial"/>
    </font>
    <font>
      <sz val="16"/>
      <color rgb="FFFFFFFF"/>
      <name val="Calibri"/>
    </font>
    <font>
      <sz val="14"/>
      <color rgb="FFFFFFFF"/>
      <name val="Calibri"/>
    </font>
    <font>
      <u/>
      <sz val="14"/>
      <color rgb="FFFFFFFF"/>
      <name val="Calibri"/>
    </font>
    <font>
      <u/>
      <sz val="14"/>
      <color rgb="FFFFFFFF"/>
      <name val="Calibri"/>
    </font>
    <font>
      <u/>
      <sz val="14"/>
      <color rgb="FFFFFFFF"/>
      <name val="Calibri"/>
    </font>
    <font>
      <b/>
      <sz val="12"/>
      <color rgb="FFFFFFFF"/>
      <name val="Calibri"/>
    </font>
    <font>
      <sz val="14"/>
      <color rgb="FF000000"/>
      <name val="Arial"/>
    </font>
    <font>
      <sz val="10"/>
      <color rgb="FFFFFFFF"/>
      <name val="Calibri"/>
    </font>
    <font>
      <u/>
      <sz val="14"/>
      <color rgb="FFFFFFFF"/>
      <name val="Calibri"/>
    </font>
    <font>
      <sz val="10"/>
      <color rgb="FF000000"/>
      <name val="Roboto"/>
    </font>
    <font>
      <u/>
      <sz val="14"/>
      <color rgb="FFFFFFFF"/>
      <name val="Calibri"/>
    </font>
    <font>
      <u/>
      <sz val="14"/>
      <color rgb="FF000000"/>
      <name val="Calibri"/>
    </font>
    <font>
      <u/>
      <sz val="14"/>
      <color rgb="FF000000"/>
      <name val="Calibri"/>
    </font>
    <font>
      <sz val="11"/>
      <color rgb="FFD8D8D8"/>
      <name val="Calibri"/>
    </font>
    <font>
      <b/>
      <sz val="15"/>
      <color rgb="FF000000"/>
      <name val="Calibri"/>
    </font>
    <font>
      <b/>
      <sz val="10"/>
      <color rgb="FF000000"/>
      <name val="Arial"/>
    </font>
    <font>
      <b/>
      <sz val="10"/>
      <color rgb="FF000000"/>
      <name val="Calibri"/>
    </font>
    <font>
      <b/>
      <sz val="13"/>
      <color rgb="FF1F497D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sz val="12"/>
      <color rgb="FF000000"/>
      <name val="Arial"/>
    </font>
    <font>
      <sz val="13"/>
      <color rgb="FF333399"/>
      <name val="Calibri"/>
    </font>
    <font>
      <sz val="11"/>
      <color rgb="FF333399"/>
      <name val="Calibri"/>
    </font>
    <font>
      <b/>
      <sz val="10"/>
      <color rgb="FFFF0000"/>
      <name val="Arial"/>
    </font>
    <font>
      <b/>
      <sz val="14"/>
      <color rgb="FF000000"/>
      <name val="Arial"/>
    </font>
    <font>
      <b/>
      <sz val="8"/>
      <color rgb="FF000000"/>
      <name val="Arial"/>
    </font>
    <font>
      <sz val="10"/>
      <color rgb="FF000000"/>
      <name val="Arimo"/>
    </font>
    <font>
      <sz val="10"/>
      <color rgb="FF000000"/>
      <name val="Arial"/>
    </font>
    <font>
      <b/>
      <sz val="12"/>
      <color rgb="FFFF0000"/>
      <name val="Calibri"/>
    </font>
    <font>
      <sz val="8"/>
      <color rgb="FF000000"/>
      <name val="Arial"/>
    </font>
    <font>
      <sz val="16"/>
      <color rgb="FFFFFFFF"/>
      <name val="Arial"/>
    </font>
    <font>
      <b/>
      <sz val="14"/>
      <color rgb="FFFFFFFF"/>
      <name val="Arial"/>
    </font>
    <font>
      <sz val="16"/>
      <color rgb="FF000000"/>
      <name val="Arial"/>
    </font>
    <font>
      <sz val="14"/>
      <color rgb="FF363636"/>
      <name val="Quattrocento Sans"/>
    </font>
    <font>
      <strike/>
      <sz val="14"/>
      <name val="Calibri"/>
    </font>
    <font>
      <b/>
      <strike/>
      <sz val="14"/>
      <color rgb="FF0000FF"/>
      <name val="Calibri"/>
    </font>
    <font>
      <b/>
      <sz val="10"/>
      <color rgb="FFFF0000"/>
      <name val="Calibri"/>
    </font>
    <font>
      <b/>
      <sz val="7"/>
      <color rgb="FFFF0000"/>
      <name val="Arial"/>
    </font>
    <font>
      <b/>
      <sz val="14"/>
      <color rgb="FF00FF00"/>
      <name val="Calibri"/>
    </font>
    <font>
      <b/>
      <sz val="14"/>
      <color rgb="FFFF9900"/>
      <name val="Calibri"/>
    </font>
    <font>
      <b/>
      <sz val="14"/>
      <color theme="1"/>
      <name val="Calibri"/>
    </font>
    <font>
      <sz val="14"/>
      <color rgb="FF434343"/>
      <name val="Calibri"/>
    </font>
    <font>
      <b/>
      <sz val="14"/>
      <color rgb="FF434343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rgb="FFC2F22A"/>
        <bgColor rgb="FFC2F22A"/>
      </patternFill>
    </fill>
    <fill>
      <patternFill patternType="solid">
        <fgColor rgb="FFFFCE6D"/>
        <bgColor rgb="FFFFCE6D"/>
      </patternFill>
    </fill>
    <fill>
      <patternFill patternType="solid">
        <fgColor rgb="FF66FFFF"/>
        <bgColor rgb="FF66FFFF"/>
      </patternFill>
    </fill>
    <fill>
      <patternFill patternType="solid">
        <fgColor rgb="FFFFCCCC"/>
        <bgColor rgb="FFFFCCCC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00B0F0"/>
        <bgColor rgb="FF00B0F0"/>
      </patternFill>
    </fill>
    <fill>
      <patternFill patternType="solid">
        <fgColor rgb="FFFF00FF"/>
        <bgColor rgb="FFFF00FF"/>
      </patternFill>
    </fill>
    <fill>
      <patternFill patternType="solid">
        <fgColor rgb="FFFFC000"/>
        <bgColor rgb="FFFFC000"/>
      </patternFill>
    </fill>
    <fill>
      <patternFill patternType="solid">
        <fgColor rgb="FFF2F2F2"/>
        <bgColor rgb="FFF2F2F2"/>
      </patternFill>
    </fill>
    <fill>
      <patternFill patternType="solid">
        <fgColor rgb="FFB6DDE8"/>
        <bgColor rgb="FFB6DDE8"/>
      </patternFill>
    </fill>
    <fill>
      <patternFill patternType="solid">
        <fgColor rgb="FF002060"/>
        <bgColor rgb="FF002060"/>
      </patternFill>
    </fill>
    <fill>
      <patternFill patternType="solid">
        <fgColor rgb="FF000000"/>
        <bgColor rgb="FF000000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F1C232"/>
        <bgColor rgb="FFF1C232"/>
      </patternFill>
    </fill>
    <fill>
      <patternFill patternType="solid">
        <fgColor rgb="FFD9EAD3"/>
        <bgColor rgb="FFD9EAD3"/>
      </patternFill>
    </fill>
    <fill>
      <patternFill patternType="solid">
        <fgColor rgb="FFD99594"/>
        <bgColor rgb="FFD99594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rgb="FFB4A7D6"/>
        <bgColor rgb="FFB4A7D6"/>
      </patternFill>
    </fill>
    <fill>
      <patternFill patternType="solid">
        <fgColor rgb="FFCCC0DA"/>
        <bgColor rgb="FFCCC0DA"/>
      </patternFill>
    </fill>
    <fill>
      <patternFill patternType="solid">
        <fgColor rgb="FFCCC0D9"/>
        <bgColor rgb="FFCCC0D9"/>
      </patternFill>
    </fill>
    <fill>
      <patternFill patternType="solid">
        <fgColor rgb="FFCCFF99"/>
        <bgColor rgb="FFCCFF99"/>
      </patternFill>
    </fill>
    <fill>
      <patternFill patternType="solid">
        <fgColor rgb="FFA4F6FC"/>
        <bgColor rgb="FFA4F6FC"/>
      </patternFill>
    </fill>
    <fill>
      <patternFill patternType="solid">
        <fgColor rgb="FF79FD5F"/>
        <bgColor rgb="FF79FD5F"/>
      </patternFill>
    </fill>
    <fill>
      <patternFill patternType="solid">
        <fgColor rgb="FFFF7DDD"/>
        <bgColor rgb="FFFF7DDD"/>
      </patternFill>
    </fill>
    <fill>
      <patternFill patternType="solid">
        <fgColor rgb="FFFDE9D9"/>
        <bgColor rgb="FFFDE9D9"/>
      </patternFill>
    </fill>
    <fill>
      <patternFill patternType="solid">
        <fgColor rgb="FF99FFCC"/>
        <bgColor rgb="FF99FFCC"/>
      </patternFill>
    </fill>
    <fill>
      <patternFill patternType="solid">
        <fgColor rgb="FFF40CDE"/>
        <bgColor rgb="FFF40CDE"/>
      </patternFill>
    </fill>
    <fill>
      <patternFill patternType="solid">
        <fgColor rgb="FF66FF99"/>
        <bgColor rgb="FF66FF99"/>
      </patternFill>
    </fill>
    <fill>
      <patternFill patternType="solid">
        <fgColor rgb="FFDAEEF3"/>
        <bgColor rgb="FFDAEEF3"/>
      </patternFill>
    </fill>
    <fill>
      <patternFill patternType="solid">
        <fgColor rgb="FF95B3D7"/>
        <bgColor rgb="FF95B3D7"/>
      </patternFill>
    </fill>
    <fill>
      <patternFill patternType="solid">
        <fgColor rgb="FFC2D69B"/>
        <bgColor rgb="FFC2D69B"/>
      </patternFill>
    </fill>
    <fill>
      <patternFill patternType="solid">
        <fgColor rgb="FFFBD4B4"/>
        <bgColor rgb="FFFBD4B4"/>
      </patternFill>
    </fill>
    <fill>
      <patternFill patternType="solid">
        <fgColor rgb="FFE5DFEC"/>
        <bgColor rgb="FFE5DFEC"/>
      </patternFill>
    </fill>
  </fills>
  <borders count="15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390">
    <xf numFmtId="0" fontId="0" fillId="0" borderId="0" xfId="0" applyFont="1" applyAlignment="1">
      <alignment vertical="center"/>
    </xf>
    <xf numFmtId="0" fontId="1" fillId="0" borderId="1" xfId="0" applyFont="1" applyBorder="1" applyAlignment="1"/>
    <xf numFmtId="0" fontId="1" fillId="0" borderId="2" xfId="0" applyFont="1" applyBorder="1" applyAlignment="1"/>
    <xf numFmtId="0" fontId="0" fillId="0" borderId="2" xfId="0" applyFont="1" applyBorder="1" applyAlignment="1"/>
    <xf numFmtId="0" fontId="1" fillId="0" borderId="3" xfId="0" applyFont="1" applyBorder="1" applyAlignment="1"/>
    <xf numFmtId="0" fontId="1" fillId="0" borderId="0" xfId="0" applyFont="1" applyAlignment="1"/>
    <xf numFmtId="0" fontId="0" fillId="0" borderId="0" xfId="0" applyFont="1" applyAlignment="1"/>
    <xf numFmtId="0" fontId="3" fillId="0" borderId="3" xfId="0" applyFont="1" applyBorder="1" applyAlignment="1"/>
    <xf numFmtId="0" fontId="3" fillId="0" borderId="0" xfId="0" applyFont="1" applyAlignment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49" fontId="5" fillId="0" borderId="0" xfId="0" applyNumberFormat="1" applyFont="1" applyAlignment="1">
      <alignment horizontal="left"/>
    </xf>
    <xf numFmtId="49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49" fontId="7" fillId="0" borderId="0" xfId="0" applyNumberFormat="1" applyFont="1" applyAlignment="1">
      <alignment horizontal="left"/>
    </xf>
    <xf numFmtId="49" fontId="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0" fillId="0" borderId="4" xfId="0" applyFont="1" applyBorder="1" applyAlignment="1"/>
    <xf numFmtId="0" fontId="6" fillId="0" borderId="5" xfId="0" applyFont="1" applyBorder="1" applyAlignment="1">
      <alignment horizontal="center"/>
    </xf>
    <xf numFmtId="0" fontId="8" fillId="0" borderId="1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10" fillId="2" borderId="15" xfId="0" applyFont="1" applyFill="1" applyBorder="1" applyAlignment="1">
      <alignment horizontal="left"/>
    </xf>
    <xf numFmtId="0" fontId="4" fillId="2" borderId="16" xfId="0" applyFont="1" applyFill="1" applyBorder="1" applyAlignment="1">
      <alignment horizontal="left"/>
    </xf>
    <xf numFmtId="0" fontId="4" fillId="2" borderId="16" xfId="0" applyFont="1" applyFill="1" applyBorder="1" applyAlignment="1">
      <alignment horizontal="center"/>
    </xf>
    <xf numFmtId="0" fontId="10" fillId="2" borderId="16" xfId="0" applyFont="1" applyFill="1" applyBorder="1" applyAlignment="1">
      <alignment horizontal="left"/>
    </xf>
    <xf numFmtId="49" fontId="4" fillId="2" borderId="16" xfId="0" applyNumberFormat="1" applyFont="1" applyFill="1" applyBorder="1" applyAlignment="1">
      <alignment horizontal="left"/>
    </xf>
    <xf numFmtId="0" fontId="10" fillId="3" borderId="16" xfId="0" applyFont="1" applyFill="1" applyBorder="1" applyAlignment="1"/>
    <xf numFmtId="0" fontId="4" fillId="3" borderId="16" xfId="0" applyFont="1" applyFill="1" applyBorder="1" applyAlignment="1">
      <alignment horizontal="center"/>
    </xf>
    <xf numFmtId="49" fontId="10" fillId="3" borderId="16" xfId="0" applyNumberFormat="1" applyFont="1" applyFill="1" applyBorder="1" applyAlignment="1"/>
    <xf numFmtId="0" fontId="4" fillId="3" borderId="16" xfId="0" applyFont="1" applyFill="1" applyBorder="1" applyAlignment="1"/>
    <xf numFmtId="0" fontId="4" fillId="3" borderId="16" xfId="0" applyFont="1" applyFill="1" applyBorder="1" applyAlignment="1">
      <alignment horizontal="center" vertical="center"/>
    </xf>
    <xf numFmtId="0" fontId="4" fillId="3" borderId="18" xfId="0" applyFont="1" applyFill="1" applyBorder="1" applyAlignment="1"/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/>
    <xf numFmtId="0" fontId="4" fillId="2" borderId="20" xfId="0" applyFont="1" applyFill="1" applyBorder="1" applyAlignment="1">
      <alignment horizontal="left"/>
    </xf>
    <xf numFmtId="0" fontId="4" fillId="2" borderId="21" xfId="0" applyFont="1" applyFill="1" applyBorder="1" applyAlignment="1">
      <alignment horizontal="left"/>
    </xf>
    <xf numFmtId="0" fontId="4" fillId="2" borderId="21" xfId="0" applyFont="1" applyFill="1" applyBorder="1" applyAlignment="1">
      <alignment horizontal="center"/>
    </xf>
    <xf numFmtId="49" fontId="4" fillId="2" borderId="21" xfId="0" applyNumberFormat="1" applyFont="1" applyFill="1" applyBorder="1" applyAlignment="1">
      <alignment horizontal="left"/>
    </xf>
    <xf numFmtId="49" fontId="4" fillId="2" borderId="21" xfId="0" applyNumberFormat="1" applyFont="1" applyFill="1" applyBorder="1" applyAlignment="1">
      <alignment horizontal="center" vertical="center"/>
    </xf>
    <xf numFmtId="0" fontId="4" fillId="3" borderId="21" xfId="0" applyFont="1" applyFill="1" applyBorder="1" applyAlignment="1">
      <alignment horizontal="center"/>
    </xf>
    <xf numFmtId="49" fontId="8" fillId="3" borderId="21" xfId="0" applyNumberFormat="1" applyFont="1" applyFill="1" applyBorder="1" applyAlignment="1">
      <alignment horizontal="center"/>
    </xf>
    <xf numFmtId="0" fontId="8" fillId="3" borderId="21" xfId="0" applyFont="1" applyFill="1" applyBorder="1" applyAlignment="1">
      <alignment horizontal="center"/>
    </xf>
    <xf numFmtId="0" fontId="8" fillId="3" borderId="21" xfId="0" applyFont="1" applyFill="1" applyBorder="1" applyAlignment="1">
      <alignment horizontal="center" vertical="center"/>
    </xf>
    <xf numFmtId="0" fontId="8" fillId="3" borderId="24" xfId="0" applyFont="1" applyFill="1" applyBorder="1" applyAlignment="1">
      <alignment horizontal="center"/>
    </xf>
    <xf numFmtId="0" fontId="11" fillId="4" borderId="20" xfId="0" applyFont="1" applyFill="1" applyBorder="1" applyAlignment="1">
      <alignment horizontal="center" vertical="center"/>
    </xf>
    <xf numFmtId="0" fontId="11" fillId="4" borderId="24" xfId="0" applyFont="1" applyFill="1" applyBorder="1" applyAlignment="1">
      <alignment horizontal="center" vertical="center"/>
    </xf>
    <xf numFmtId="0" fontId="12" fillId="6" borderId="25" xfId="0" applyFont="1" applyFill="1" applyBorder="1" applyAlignment="1">
      <alignment horizontal="center" vertical="center" wrapText="1"/>
    </xf>
    <xf numFmtId="0" fontId="8" fillId="7" borderId="27" xfId="0" applyFont="1" applyFill="1" applyBorder="1" applyAlignment="1">
      <alignment horizontal="center" vertical="center" textRotation="255"/>
    </xf>
    <xf numFmtId="0" fontId="12" fillId="0" borderId="13" xfId="0" applyFont="1" applyBorder="1" applyAlignment="1">
      <alignment vertical="center"/>
    </xf>
    <xf numFmtId="0" fontId="12" fillId="0" borderId="13" xfId="0" applyFont="1" applyBorder="1" applyAlignment="1">
      <alignment horizontal="left" vertical="center"/>
    </xf>
    <xf numFmtId="0" fontId="12" fillId="0" borderId="16" xfId="0" applyFont="1" applyBorder="1" applyAlignment="1">
      <alignment horizontal="center" vertical="center"/>
    </xf>
    <xf numFmtId="0" fontId="12" fillId="0" borderId="16" xfId="0" applyFont="1" applyBorder="1" applyAlignment="1">
      <alignment horizontal="left" vertical="center"/>
    </xf>
    <xf numFmtId="49" fontId="12" fillId="0" borderId="16" xfId="0" applyNumberFormat="1" applyFont="1" applyBorder="1" applyAlignment="1">
      <alignment horizontal="left" vertical="center"/>
    </xf>
    <xf numFmtId="49" fontId="12" fillId="0" borderId="25" xfId="0" applyNumberFormat="1" applyFont="1" applyBorder="1" applyAlignment="1">
      <alignment horizontal="center" vertical="center"/>
    </xf>
    <xf numFmtId="49" fontId="12" fillId="0" borderId="28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vertical="center"/>
    </xf>
    <xf numFmtId="49" fontId="12" fillId="0" borderId="16" xfId="0" applyNumberFormat="1" applyFont="1" applyBorder="1" applyAlignment="1">
      <alignment horizontal="center" vertical="center"/>
    </xf>
    <xf numFmtId="0" fontId="12" fillId="0" borderId="16" xfId="0" applyFont="1" applyBorder="1" applyAlignment="1">
      <alignment vertical="center"/>
    </xf>
    <xf numFmtId="164" fontId="12" fillId="0" borderId="16" xfId="0" applyNumberFormat="1" applyFont="1" applyBorder="1" applyAlignment="1">
      <alignment horizontal="center" vertical="center"/>
    </xf>
    <xf numFmtId="0" fontId="12" fillId="0" borderId="18" xfId="0" applyFont="1" applyBorder="1" applyAlignment="1">
      <alignment vertical="center"/>
    </xf>
    <xf numFmtId="49" fontId="12" fillId="0" borderId="18" xfId="0" applyNumberFormat="1" applyFont="1" applyBorder="1" applyAlignment="1">
      <alignment horizontal="center" vertical="center"/>
    </xf>
    <xf numFmtId="0" fontId="12" fillId="6" borderId="25" xfId="0" applyFont="1" applyFill="1" applyBorder="1" applyAlignment="1">
      <alignment horizontal="center" vertical="center"/>
    </xf>
    <xf numFmtId="0" fontId="12" fillId="0" borderId="29" xfId="0" applyFont="1" applyBorder="1" applyAlignment="1">
      <alignment vertical="center"/>
    </xf>
    <xf numFmtId="0" fontId="12" fillId="0" borderId="30" xfId="0" applyFont="1" applyBorder="1" applyAlignment="1">
      <alignment horizontal="left" vertical="center"/>
    </xf>
    <xf numFmtId="0" fontId="12" fillId="0" borderId="31" xfId="0" applyFont="1" applyBorder="1" applyAlignment="1">
      <alignment horizontal="center" vertical="center"/>
    </xf>
    <xf numFmtId="0" fontId="12" fillId="0" borderId="31" xfId="0" applyFont="1" applyBorder="1" applyAlignment="1">
      <alignment horizontal="left" vertical="center"/>
    </xf>
    <xf numFmtId="49" fontId="12" fillId="0" borderId="31" xfId="0" applyNumberFormat="1" applyFont="1" applyBorder="1" applyAlignment="1">
      <alignment horizontal="left" vertical="center"/>
    </xf>
    <xf numFmtId="49" fontId="12" fillId="0" borderId="32" xfId="0" applyNumberFormat="1" applyFont="1" applyBorder="1" applyAlignment="1">
      <alignment horizontal="center" vertical="center"/>
    </xf>
    <xf numFmtId="49" fontId="12" fillId="0" borderId="33" xfId="0" applyNumberFormat="1" applyFont="1" applyBorder="1" applyAlignment="1">
      <alignment horizontal="center" vertical="center"/>
    </xf>
    <xf numFmtId="0" fontId="12" fillId="0" borderId="29" xfId="0" applyFont="1" applyBorder="1" applyAlignment="1">
      <alignment horizontal="left" vertical="center"/>
    </xf>
    <xf numFmtId="0" fontId="12" fillId="0" borderId="25" xfId="0" applyFont="1" applyBorder="1" applyAlignment="1">
      <alignment horizontal="left" vertical="center"/>
    </xf>
    <xf numFmtId="49" fontId="12" fillId="0" borderId="31" xfId="0" applyNumberFormat="1" applyFont="1" applyBorder="1" applyAlignment="1">
      <alignment horizontal="center" vertical="center"/>
    </xf>
    <xf numFmtId="0" fontId="12" fillId="0" borderId="31" xfId="0" applyFont="1" applyBorder="1" applyAlignment="1">
      <alignment vertical="center"/>
    </xf>
    <xf numFmtId="164" fontId="12" fillId="0" borderId="31" xfId="0" applyNumberFormat="1" applyFont="1" applyBorder="1" applyAlignment="1">
      <alignment horizontal="center" vertical="center"/>
    </xf>
    <xf numFmtId="0" fontId="12" fillId="0" borderId="34" xfId="0" applyFont="1" applyBorder="1" applyAlignment="1">
      <alignment vertical="center"/>
    </xf>
    <xf numFmtId="164" fontId="12" fillId="0" borderId="35" xfId="0" applyNumberFormat="1" applyFont="1" applyBorder="1" applyAlignment="1">
      <alignment horizontal="center" vertical="center"/>
    </xf>
    <xf numFmtId="49" fontId="12" fillId="0" borderId="36" xfId="0" applyNumberFormat="1" applyFont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2" fillId="0" borderId="25" xfId="0" applyFont="1" applyBorder="1" applyAlignment="1">
      <alignment horizontal="center" vertical="center"/>
    </xf>
    <xf numFmtId="49" fontId="12" fillId="0" borderId="25" xfId="0" applyNumberFormat="1" applyFont="1" applyBorder="1" applyAlignment="1">
      <alignment horizontal="left" vertical="center"/>
    </xf>
    <xf numFmtId="0" fontId="14" fillId="0" borderId="25" xfId="0" applyFont="1" applyBorder="1" applyAlignment="1">
      <alignment horizontal="left" vertical="center"/>
    </xf>
    <xf numFmtId="0" fontId="12" fillId="0" borderId="25" xfId="0" applyFont="1" applyBorder="1" applyAlignment="1">
      <alignment vertical="center"/>
    </xf>
    <xf numFmtId="164" fontId="12" fillId="0" borderId="25" xfId="0" applyNumberFormat="1" applyFont="1" applyBorder="1" applyAlignment="1">
      <alignment horizontal="center" vertical="center"/>
    </xf>
    <xf numFmtId="0" fontId="12" fillId="0" borderId="36" xfId="0" applyFont="1" applyBorder="1" applyAlignment="1">
      <alignment vertical="center"/>
    </xf>
    <xf numFmtId="0" fontId="15" fillId="0" borderId="29" xfId="0" applyFont="1" applyBorder="1" applyAlignment="1">
      <alignment vertical="center"/>
    </xf>
    <xf numFmtId="0" fontId="12" fillId="0" borderId="26" xfId="0" applyFont="1" applyBorder="1" applyAlignment="1">
      <alignment vertical="center"/>
    </xf>
    <xf numFmtId="0" fontId="16" fillId="0" borderId="25" xfId="0" applyFont="1" applyBorder="1" applyAlignment="1">
      <alignment horizontal="left" vertical="center"/>
    </xf>
    <xf numFmtId="49" fontId="12" fillId="0" borderId="25" xfId="0" applyNumberFormat="1" applyFont="1" applyBorder="1" applyAlignment="1">
      <alignment vertical="center"/>
    </xf>
    <xf numFmtId="0" fontId="17" fillId="0" borderId="25" xfId="0" applyFont="1" applyBorder="1" applyAlignment="1">
      <alignment vertical="center"/>
    </xf>
    <xf numFmtId="49" fontId="12" fillId="0" borderId="26" xfId="0" applyNumberFormat="1" applyFont="1" applyBorder="1" applyAlignment="1">
      <alignment horizontal="left" vertical="center"/>
    </xf>
    <xf numFmtId="0" fontId="12" fillId="0" borderId="29" xfId="0" applyFont="1" applyBorder="1" applyAlignment="1">
      <alignment horizontal="center" vertical="center"/>
    </xf>
    <xf numFmtId="0" fontId="12" fillId="0" borderId="31" xfId="0" applyFont="1" applyBorder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49" fontId="18" fillId="0" borderId="0" xfId="0" applyNumberFormat="1" applyFont="1" applyAlignment="1">
      <alignment horizontal="center" vertical="center"/>
    </xf>
    <xf numFmtId="49" fontId="12" fillId="0" borderId="38" xfId="0" applyNumberFormat="1" applyFont="1" applyBorder="1" applyAlignment="1">
      <alignment horizontal="center" vertical="center"/>
    </xf>
    <xf numFmtId="0" fontId="12" fillId="0" borderId="29" xfId="0" applyFont="1" applyBorder="1" applyAlignment="1">
      <alignment horizontal="left" vertical="center"/>
    </xf>
    <xf numFmtId="0" fontId="12" fillId="0" borderId="25" xfId="0" applyFont="1" applyBorder="1" applyAlignment="1">
      <alignment horizontal="center" vertical="center"/>
    </xf>
    <xf numFmtId="0" fontId="12" fillId="0" borderId="25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49" fontId="12" fillId="0" borderId="22" xfId="0" applyNumberFormat="1" applyFont="1" applyBorder="1" applyAlignment="1">
      <alignment horizontal="left" vertical="center"/>
    </xf>
    <xf numFmtId="0" fontId="12" fillId="0" borderId="39" xfId="0" applyFont="1" applyBorder="1" applyAlignment="1">
      <alignment horizontal="left" vertical="center"/>
    </xf>
    <xf numFmtId="0" fontId="12" fillId="0" borderId="22" xfId="0" applyFont="1" applyBorder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0" fontId="12" fillId="0" borderId="22" xfId="0" applyFont="1" applyBorder="1" applyAlignment="1">
      <alignment vertical="center"/>
    </xf>
    <xf numFmtId="164" fontId="12" fillId="0" borderId="22" xfId="0" applyNumberFormat="1" applyFont="1" applyBorder="1" applyAlignment="1">
      <alignment horizontal="center" vertical="center"/>
    </xf>
    <xf numFmtId="0" fontId="12" fillId="0" borderId="40" xfId="0" applyFont="1" applyBorder="1" applyAlignment="1">
      <alignment vertical="center"/>
    </xf>
    <xf numFmtId="0" fontId="15" fillId="0" borderId="25" xfId="0" applyFont="1" applyBorder="1" applyAlignment="1">
      <alignment horizontal="center" vertical="center"/>
    </xf>
    <xf numFmtId="0" fontId="15" fillId="0" borderId="25" xfId="0" applyFont="1" applyBorder="1" applyAlignment="1">
      <alignment horizontal="left" vertical="center"/>
    </xf>
    <xf numFmtId="0" fontId="15" fillId="0" borderId="31" xfId="0" applyFont="1" applyBorder="1" applyAlignment="1">
      <alignment horizontal="left" vertical="center"/>
    </xf>
    <xf numFmtId="49" fontId="15" fillId="0" borderId="26" xfId="0" applyNumberFormat="1" applyFont="1" applyBorder="1" applyAlignment="1">
      <alignment horizontal="left" vertical="center"/>
    </xf>
    <xf numFmtId="0" fontId="20" fillId="0" borderId="25" xfId="0" applyFont="1" applyBorder="1" applyAlignment="1">
      <alignment vertical="center"/>
    </xf>
    <xf numFmtId="0" fontId="21" fillId="0" borderId="29" xfId="0" applyFont="1" applyBorder="1" applyAlignment="1">
      <alignment horizontal="center" vertical="center"/>
    </xf>
    <xf numFmtId="0" fontId="22" fillId="0" borderId="25" xfId="0" applyFont="1" applyBorder="1" applyAlignment="1">
      <alignment vertical="center"/>
    </xf>
    <xf numFmtId="0" fontId="15" fillId="0" borderId="30" xfId="0" applyFont="1" applyBorder="1" applyAlignment="1">
      <alignment horizontal="left" vertical="center"/>
    </xf>
    <xf numFmtId="0" fontId="15" fillId="0" borderId="25" xfId="0" applyFont="1" applyBorder="1" applyAlignment="1">
      <alignment vertical="center"/>
    </xf>
    <xf numFmtId="164" fontId="15" fillId="0" borderId="25" xfId="0" applyNumberFormat="1" applyFont="1" applyBorder="1" applyAlignment="1">
      <alignment horizontal="center" vertical="center"/>
    </xf>
    <xf numFmtId="49" fontId="15" fillId="0" borderId="36" xfId="0" applyNumberFormat="1" applyFont="1" applyBorder="1" applyAlignment="1">
      <alignment horizontal="center" vertical="center"/>
    </xf>
    <xf numFmtId="0" fontId="23" fillId="0" borderId="0" xfId="0" applyFont="1" applyAlignment="1"/>
    <xf numFmtId="0" fontId="12" fillId="8" borderId="41" xfId="0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2" fillId="9" borderId="25" xfId="0" applyFont="1" applyFill="1" applyBorder="1" applyAlignment="1">
      <alignment horizontal="center" vertical="center"/>
    </xf>
    <xf numFmtId="0" fontId="12" fillId="0" borderId="29" xfId="0" applyFont="1" applyBorder="1" applyAlignment="1">
      <alignment vertical="center"/>
    </xf>
    <xf numFmtId="0" fontId="18" fillId="0" borderId="25" xfId="0" applyFont="1" applyBorder="1" applyAlignment="1">
      <alignment horizontal="left" vertical="center"/>
    </xf>
    <xf numFmtId="49" fontId="12" fillId="0" borderId="36" xfId="0" applyNumberFormat="1" applyFont="1" applyBorder="1" applyAlignment="1">
      <alignment horizontal="center" vertical="center"/>
    </xf>
    <xf numFmtId="0" fontId="12" fillId="0" borderId="25" xfId="0" quotePrefix="1" applyFont="1" applyBorder="1" applyAlignment="1">
      <alignment horizontal="center" vertical="center"/>
    </xf>
    <xf numFmtId="49" fontId="12" fillId="0" borderId="26" xfId="0" applyNumberFormat="1" applyFont="1" applyBorder="1" applyAlignment="1">
      <alignment horizontal="left" vertical="center"/>
    </xf>
    <xf numFmtId="49" fontId="12" fillId="0" borderId="32" xfId="0" applyNumberFormat="1" applyFont="1" applyBorder="1" applyAlignment="1">
      <alignment horizontal="center" vertical="center"/>
    </xf>
    <xf numFmtId="49" fontId="12" fillId="0" borderId="33" xfId="0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left" vertical="center"/>
    </xf>
    <xf numFmtId="165" fontId="12" fillId="0" borderId="29" xfId="0" applyNumberFormat="1" applyFont="1" applyBorder="1" applyAlignment="1">
      <alignment horizontal="center" vertical="center"/>
    </xf>
    <xf numFmtId="49" fontId="12" fillId="0" borderId="25" xfId="0" applyNumberFormat="1" applyFont="1" applyBorder="1" applyAlignment="1">
      <alignment horizontal="center" vertical="center"/>
    </xf>
    <xf numFmtId="0" fontId="12" fillId="0" borderId="25" xfId="0" applyFont="1" applyBorder="1" applyAlignment="1">
      <alignment vertical="center"/>
    </xf>
    <xf numFmtId="164" fontId="12" fillId="0" borderId="25" xfId="0" applyNumberFormat="1" applyFont="1" applyBorder="1" applyAlignment="1">
      <alignment horizontal="center" vertical="center"/>
    </xf>
    <xf numFmtId="0" fontId="12" fillId="0" borderId="26" xfId="0" applyFont="1" applyBorder="1" applyAlignment="1">
      <alignment vertical="center"/>
    </xf>
    <xf numFmtId="49" fontId="12" fillId="0" borderId="36" xfId="0" quotePrefix="1" applyNumberFormat="1" applyFont="1" applyBorder="1" applyAlignment="1">
      <alignment horizontal="center" vertical="center"/>
    </xf>
    <xf numFmtId="0" fontId="24" fillId="9" borderId="42" xfId="0" applyFont="1" applyFill="1" applyBorder="1" applyAlignment="1">
      <alignment horizontal="left" vertical="center"/>
    </xf>
    <xf numFmtId="0" fontId="24" fillId="9" borderId="25" xfId="0" applyFont="1" applyFill="1" applyBorder="1" applyAlignment="1">
      <alignment horizontal="center" vertical="center"/>
    </xf>
    <xf numFmtId="49" fontId="24" fillId="9" borderId="42" xfId="0" applyNumberFormat="1" applyFont="1" applyFill="1" applyBorder="1" applyAlignment="1">
      <alignment horizontal="left" vertical="center"/>
    </xf>
    <xf numFmtId="49" fontId="12" fillId="9" borderId="32" xfId="0" applyNumberFormat="1" applyFont="1" applyFill="1" applyBorder="1" applyAlignment="1">
      <alignment horizontal="center" vertical="center"/>
    </xf>
    <xf numFmtId="49" fontId="12" fillId="9" borderId="33" xfId="0" applyNumberFormat="1" applyFont="1" applyFill="1" applyBorder="1" applyAlignment="1">
      <alignment horizontal="center" vertical="center"/>
    </xf>
    <xf numFmtId="0" fontId="25" fillId="9" borderId="25" xfId="0" applyFont="1" applyFill="1" applyBorder="1" applyAlignment="1">
      <alignment horizontal="left" vertical="center"/>
    </xf>
    <xf numFmtId="0" fontId="12" fillId="9" borderId="41" xfId="0" applyFont="1" applyFill="1" applyBorder="1" applyAlignment="1">
      <alignment horizontal="center" vertical="center"/>
    </xf>
    <xf numFmtId="0" fontId="12" fillId="9" borderId="25" xfId="0" applyFont="1" applyFill="1" applyBorder="1" applyAlignment="1">
      <alignment horizontal="left" vertical="center"/>
    </xf>
    <xf numFmtId="49" fontId="12" fillId="9" borderId="43" xfId="0" applyNumberFormat="1" applyFont="1" applyFill="1" applyBorder="1" applyAlignment="1">
      <alignment horizontal="center" vertical="center"/>
    </xf>
    <xf numFmtId="49" fontId="12" fillId="9" borderId="44" xfId="0" applyNumberFormat="1" applyFont="1" applyFill="1" applyBorder="1" applyAlignment="1">
      <alignment horizontal="center" vertical="center"/>
    </xf>
    <xf numFmtId="49" fontId="12" fillId="9" borderId="45" xfId="0" applyNumberFormat="1" applyFont="1" applyFill="1" applyBorder="1" applyAlignment="1">
      <alignment horizontal="center" vertical="center"/>
    </xf>
    <xf numFmtId="0" fontId="19" fillId="9" borderId="25" xfId="0" applyFont="1" applyFill="1" applyBorder="1" applyAlignment="1">
      <alignment horizontal="left" vertical="center"/>
    </xf>
    <xf numFmtId="0" fontId="12" fillId="9" borderId="41" xfId="0" applyFont="1" applyFill="1" applyBorder="1" applyAlignment="1">
      <alignment horizontal="left" vertical="center"/>
    </xf>
    <xf numFmtId="49" fontId="12" fillId="0" borderId="26" xfId="0" applyNumberFormat="1" applyFont="1" applyBorder="1" applyAlignment="1">
      <alignment horizontal="center" vertical="center"/>
    </xf>
    <xf numFmtId="0" fontId="19" fillId="0" borderId="25" xfId="0" applyFont="1" applyBorder="1" applyAlignment="1">
      <alignment horizontal="left" vertical="center"/>
    </xf>
    <xf numFmtId="0" fontId="12" fillId="9" borderId="41" xfId="0" applyFont="1" applyFill="1" applyBorder="1" applyAlignment="1">
      <alignment vertical="center"/>
    </xf>
    <xf numFmtId="166" fontId="12" fillId="0" borderId="29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left" vertical="center"/>
    </xf>
    <xf numFmtId="0" fontId="28" fillId="0" borderId="31" xfId="0" applyFont="1" applyBorder="1" applyAlignment="1">
      <alignment horizontal="left" vertical="center"/>
    </xf>
    <xf numFmtId="0" fontId="12" fillId="0" borderId="46" xfId="0" applyFont="1" applyBorder="1" applyAlignment="1">
      <alignment horizontal="left" vertical="center"/>
    </xf>
    <xf numFmtId="0" fontId="12" fillId="0" borderId="22" xfId="0" applyFont="1" applyBorder="1" applyAlignment="1">
      <alignment horizontal="left" vertical="center"/>
    </xf>
    <xf numFmtId="49" fontId="12" fillId="0" borderId="40" xfId="0" applyNumberFormat="1" applyFont="1" applyBorder="1" applyAlignment="1">
      <alignment horizontal="left" vertical="center"/>
    </xf>
    <xf numFmtId="0" fontId="12" fillId="0" borderId="46" xfId="0" applyFont="1" applyBorder="1" applyAlignment="1">
      <alignment vertical="center"/>
    </xf>
    <xf numFmtId="49" fontId="12" fillId="0" borderId="22" xfId="0" applyNumberFormat="1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49" fontId="12" fillId="9" borderId="42" xfId="0" applyNumberFormat="1" applyFont="1" applyFill="1" applyBorder="1" applyAlignment="1">
      <alignment vertical="center"/>
    </xf>
    <xf numFmtId="49" fontId="12" fillId="10" borderId="32" xfId="0" applyNumberFormat="1" applyFont="1" applyFill="1" applyBorder="1" applyAlignment="1">
      <alignment horizontal="center" vertical="center"/>
    </xf>
    <xf numFmtId="49" fontId="12" fillId="10" borderId="33" xfId="0" applyNumberFormat="1" applyFont="1" applyFill="1" applyBorder="1" applyAlignment="1">
      <alignment horizontal="center" vertical="center"/>
    </xf>
    <xf numFmtId="0" fontId="29" fillId="10" borderId="21" xfId="0" applyFont="1" applyFill="1" applyBorder="1" applyAlignment="1">
      <alignment horizontal="left" vertical="center"/>
    </xf>
    <xf numFmtId="0" fontId="12" fillId="10" borderId="21" xfId="0" applyFont="1" applyFill="1" applyBorder="1" applyAlignment="1">
      <alignment horizontal="center" vertical="center"/>
    </xf>
    <xf numFmtId="0" fontId="12" fillId="10" borderId="25" xfId="0" applyFont="1" applyFill="1" applyBorder="1" applyAlignment="1">
      <alignment horizontal="left" vertical="center"/>
    </xf>
    <xf numFmtId="49" fontId="30" fillId="0" borderId="26" xfId="0" applyNumberFormat="1" applyFont="1" applyBorder="1" applyAlignment="1">
      <alignment horizontal="left" vertical="center"/>
    </xf>
    <xf numFmtId="0" fontId="19" fillId="0" borderId="22" xfId="0" applyFont="1" applyBorder="1" applyAlignment="1">
      <alignment horizontal="left" vertical="center"/>
    </xf>
    <xf numFmtId="0" fontId="19" fillId="0" borderId="25" xfId="0" applyFont="1" applyBorder="1" applyAlignment="1">
      <alignment vertical="center"/>
    </xf>
    <xf numFmtId="0" fontId="31" fillId="0" borderId="22" xfId="0" applyFont="1" applyBorder="1" applyAlignment="1">
      <alignment horizontal="left" vertical="center"/>
    </xf>
    <xf numFmtId="49" fontId="12" fillId="0" borderId="25" xfId="0" quotePrefix="1" applyNumberFormat="1" applyFont="1" applyBorder="1" applyAlignment="1">
      <alignment horizontal="center" vertical="center"/>
    </xf>
    <xf numFmtId="0" fontId="15" fillId="0" borderId="29" xfId="0" applyFont="1" applyBorder="1" applyAlignment="1">
      <alignment horizontal="left" vertical="center"/>
    </xf>
    <xf numFmtId="49" fontId="15" fillId="0" borderId="32" xfId="0" applyNumberFormat="1" applyFont="1" applyBorder="1" applyAlignment="1">
      <alignment horizontal="center" vertical="center"/>
    </xf>
    <xf numFmtId="49" fontId="15" fillId="0" borderId="33" xfId="0" applyNumberFormat="1" applyFont="1" applyBorder="1" applyAlignment="1">
      <alignment horizontal="center" vertical="center"/>
    </xf>
    <xf numFmtId="0" fontId="32" fillId="0" borderId="25" xfId="0" applyFont="1" applyBorder="1" applyAlignment="1">
      <alignment horizontal="left" vertical="center"/>
    </xf>
    <xf numFmtId="49" fontId="15" fillId="0" borderId="25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vertical="center"/>
    </xf>
    <xf numFmtId="0" fontId="33" fillId="0" borderId="0" xfId="0" applyFont="1" applyAlignment="1">
      <alignment vertical="center"/>
    </xf>
    <xf numFmtId="0" fontId="34" fillId="0" borderId="0" xfId="0" applyFont="1" applyAlignment="1">
      <alignment horizontal="left" vertical="center"/>
    </xf>
    <xf numFmtId="0" fontId="35" fillId="0" borderId="0" xfId="0" applyFont="1" applyAlignment="1">
      <alignment horizontal="left" vertical="center"/>
    </xf>
    <xf numFmtId="165" fontId="12" fillId="0" borderId="25" xfId="0" applyNumberFormat="1" applyFont="1" applyBorder="1" applyAlignment="1">
      <alignment horizontal="center" vertical="center"/>
    </xf>
    <xf numFmtId="49" fontId="12" fillId="0" borderId="25" xfId="0" applyNumberFormat="1" applyFont="1" applyBorder="1" applyAlignment="1">
      <alignment vertical="center"/>
    </xf>
    <xf numFmtId="0" fontId="18" fillId="0" borderId="25" xfId="0" applyFont="1" applyBorder="1" applyAlignment="1">
      <alignment vertical="center"/>
    </xf>
    <xf numFmtId="0" fontId="36" fillId="0" borderId="25" xfId="0" applyFont="1" applyBorder="1" applyAlignment="1">
      <alignment vertical="center"/>
    </xf>
    <xf numFmtId="49" fontId="12" fillId="0" borderId="26" xfId="0" applyNumberFormat="1" applyFont="1" applyBorder="1" applyAlignment="1">
      <alignment horizontal="center" vertical="center"/>
    </xf>
    <xf numFmtId="164" fontId="12" fillId="0" borderId="31" xfId="0" applyNumberFormat="1" applyFont="1" applyBorder="1" applyAlignment="1">
      <alignment horizontal="center" vertical="center"/>
    </xf>
    <xf numFmtId="0" fontId="37" fillId="10" borderId="25" xfId="0" applyFont="1" applyFill="1" applyBorder="1" applyAlignment="1">
      <alignment horizontal="left" vertical="center"/>
    </xf>
    <xf numFmtId="0" fontId="38" fillId="10" borderId="25" xfId="0" applyFont="1" applyFill="1" applyBorder="1" applyAlignment="1">
      <alignment vertical="center"/>
    </xf>
    <xf numFmtId="0" fontId="18" fillId="0" borderId="25" xfId="0" applyFont="1" applyBorder="1" applyAlignment="1">
      <alignment vertical="center"/>
    </xf>
    <xf numFmtId="49" fontId="12" fillId="6" borderId="36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49" fontId="12" fillId="0" borderId="49" xfId="0" applyNumberFormat="1" applyFont="1" applyBorder="1" applyAlignment="1">
      <alignment horizontal="left" vertical="center"/>
    </xf>
    <xf numFmtId="167" fontId="12" fillId="0" borderId="29" xfId="0" applyNumberFormat="1" applyFont="1" applyBorder="1" applyAlignment="1">
      <alignment horizontal="center" vertical="center"/>
    </xf>
    <xf numFmtId="0" fontId="12" fillId="0" borderId="49" xfId="0" applyFont="1" applyBorder="1" applyAlignment="1">
      <alignment vertical="center"/>
    </xf>
    <xf numFmtId="49" fontId="39" fillId="9" borderId="42" xfId="0" applyNumberFormat="1" applyFont="1" applyFill="1" applyBorder="1" applyAlignment="1">
      <alignment vertical="center"/>
    </xf>
    <xf numFmtId="165" fontId="12" fillId="0" borderId="29" xfId="0" applyNumberFormat="1" applyFont="1" applyBorder="1" applyAlignment="1">
      <alignment horizontal="center" vertical="center"/>
    </xf>
    <xf numFmtId="0" fontId="40" fillId="0" borderId="25" xfId="0" applyFont="1" applyBorder="1" applyAlignment="1">
      <alignment vertical="center"/>
    </xf>
    <xf numFmtId="0" fontId="12" fillId="0" borderId="26" xfId="0" applyFont="1" applyBorder="1" applyAlignment="1">
      <alignment horizontal="left" vertical="center"/>
    </xf>
    <xf numFmtId="49" fontId="12" fillId="0" borderId="0" xfId="0" applyNumberFormat="1" applyFont="1" applyAlignment="1">
      <alignment horizontal="left" vertical="center"/>
    </xf>
    <xf numFmtId="164" fontId="12" fillId="0" borderId="25" xfId="0" applyNumberFormat="1" applyFont="1" applyBorder="1" applyAlignment="1">
      <alignment horizontal="left" vertical="center"/>
    </xf>
    <xf numFmtId="49" fontId="12" fillId="0" borderId="32" xfId="0" applyNumberFormat="1" applyFont="1" applyBorder="1" applyAlignment="1">
      <alignment vertical="center"/>
    </xf>
    <xf numFmtId="49" fontId="12" fillId="0" borderId="33" xfId="0" applyNumberFormat="1" applyFont="1" applyBorder="1" applyAlignment="1">
      <alignment vertical="center"/>
    </xf>
    <xf numFmtId="0" fontId="41" fillId="9" borderId="25" xfId="0" applyFont="1" applyFill="1" applyBorder="1" applyAlignment="1">
      <alignment horizontal="left" vertical="center"/>
    </xf>
    <xf numFmtId="0" fontId="42" fillId="0" borderId="0" xfId="0" applyFont="1" applyAlignment="1">
      <alignment vertical="center"/>
    </xf>
    <xf numFmtId="0" fontId="12" fillId="9" borderId="42" xfId="0" applyFont="1" applyFill="1" applyBorder="1" applyAlignment="1">
      <alignment horizontal="left" vertical="center"/>
    </xf>
    <xf numFmtId="0" fontId="12" fillId="0" borderId="36" xfId="0" applyFont="1" applyBorder="1" applyAlignment="1">
      <alignment horizontal="center" vertical="center"/>
    </xf>
    <xf numFmtId="49" fontId="12" fillId="0" borderId="50" xfId="0" applyNumberFormat="1" applyFont="1" applyBorder="1" applyAlignment="1">
      <alignment horizontal="center" vertical="center"/>
    </xf>
    <xf numFmtId="167" fontId="12" fillId="0" borderId="25" xfId="0" applyNumberFormat="1" applyFont="1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43" fillId="0" borderId="30" xfId="0" applyFont="1" applyBorder="1" applyAlignment="1">
      <alignment vertical="center"/>
    </xf>
    <xf numFmtId="0" fontId="44" fillId="0" borderId="31" xfId="0" applyFont="1" applyBorder="1" applyAlignment="1">
      <alignment vertical="center"/>
    </xf>
    <xf numFmtId="0" fontId="12" fillId="0" borderId="46" xfId="0" applyFont="1" applyBorder="1" applyAlignment="1">
      <alignment vertical="center"/>
    </xf>
    <xf numFmtId="0" fontId="12" fillId="0" borderId="39" xfId="0" applyFont="1" applyBorder="1" applyAlignment="1">
      <alignment horizontal="left" vertical="center"/>
    </xf>
    <xf numFmtId="0" fontId="12" fillId="0" borderId="39" xfId="0" applyFont="1" applyBorder="1" applyAlignment="1">
      <alignment horizontal="center" vertical="center"/>
    </xf>
    <xf numFmtId="0" fontId="12" fillId="0" borderId="46" xfId="0" applyFont="1" applyBorder="1" applyAlignment="1">
      <alignment horizontal="left" vertical="center"/>
    </xf>
    <xf numFmtId="49" fontId="12" fillId="0" borderId="22" xfId="0" applyNumberFormat="1" applyFont="1" applyBorder="1" applyAlignment="1">
      <alignment horizontal="left" vertical="center"/>
    </xf>
    <xf numFmtId="0" fontId="18" fillId="0" borderId="22" xfId="0" applyFont="1" applyBorder="1" applyAlignment="1">
      <alignment horizontal="left" vertical="center"/>
    </xf>
    <xf numFmtId="0" fontId="45" fillId="0" borderId="22" xfId="0" applyFont="1" applyBorder="1" applyAlignment="1">
      <alignment horizontal="left" vertical="center"/>
    </xf>
    <xf numFmtId="49" fontId="12" fillId="0" borderId="48" xfId="0" applyNumberFormat="1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12" fillId="0" borderId="50" xfId="0" applyFont="1" applyBorder="1" applyAlignment="1">
      <alignment horizontal="left" vertical="center"/>
    </xf>
    <xf numFmtId="0" fontId="8" fillId="11" borderId="27" xfId="0" applyFont="1" applyFill="1" applyBorder="1" applyAlignment="1">
      <alignment horizontal="center" vertical="center" textRotation="255"/>
    </xf>
    <xf numFmtId="49" fontId="12" fillId="0" borderId="52" xfId="0" applyNumberFormat="1" applyFont="1" applyBorder="1" applyAlignment="1">
      <alignment horizontal="center" vertical="center"/>
    </xf>
    <xf numFmtId="0" fontId="46" fillId="0" borderId="52" xfId="0" applyFont="1" applyBorder="1" applyAlignment="1">
      <alignment horizontal="left" vertical="center"/>
    </xf>
    <xf numFmtId="0" fontId="47" fillId="0" borderId="16" xfId="0" applyFont="1" applyBorder="1" applyAlignment="1">
      <alignment horizontal="left" vertical="center"/>
    </xf>
    <xf numFmtId="0" fontId="12" fillId="0" borderId="17" xfId="0" applyFont="1" applyBorder="1" applyAlignment="1">
      <alignment vertical="center"/>
    </xf>
    <xf numFmtId="0" fontId="48" fillId="0" borderId="29" xfId="0" applyFont="1" applyBorder="1" applyAlignment="1">
      <alignment horizontal="left" vertical="center"/>
    </xf>
    <xf numFmtId="0" fontId="49" fillId="0" borderId="30" xfId="0" applyFont="1" applyBorder="1" applyAlignment="1">
      <alignment horizontal="left" vertical="center"/>
    </xf>
    <xf numFmtId="0" fontId="50" fillId="0" borderId="29" xfId="0" applyFont="1" applyBorder="1" applyAlignment="1">
      <alignment vertical="center"/>
    </xf>
    <xf numFmtId="0" fontId="12" fillId="0" borderId="53" xfId="0" applyFont="1" applyBorder="1" applyAlignment="1">
      <alignment vertical="center"/>
    </xf>
    <xf numFmtId="0" fontId="12" fillId="0" borderId="53" xfId="0" applyFont="1" applyBorder="1" applyAlignment="1">
      <alignment horizontal="left" vertical="center"/>
    </xf>
    <xf numFmtId="0" fontId="12" fillId="0" borderId="54" xfId="0" applyFont="1" applyBorder="1" applyAlignment="1">
      <alignment horizontal="center" vertical="center"/>
    </xf>
    <xf numFmtId="0" fontId="12" fillId="0" borderId="54" xfId="0" applyFont="1" applyBorder="1" applyAlignment="1">
      <alignment horizontal="left" vertical="center"/>
    </xf>
    <xf numFmtId="49" fontId="12" fillId="0" borderId="54" xfId="0" applyNumberFormat="1" applyFont="1" applyBorder="1" applyAlignment="1">
      <alignment horizontal="left" vertical="center"/>
    </xf>
    <xf numFmtId="49" fontId="12" fillId="0" borderId="55" xfId="0" applyNumberFormat="1" applyFont="1" applyBorder="1" applyAlignment="1">
      <alignment horizontal="center" vertical="center"/>
    </xf>
    <xf numFmtId="0" fontId="51" fillId="0" borderId="54" xfId="0" applyFont="1" applyBorder="1" applyAlignment="1">
      <alignment horizontal="left" vertical="center"/>
    </xf>
    <xf numFmtId="49" fontId="12" fillId="0" borderId="54" xfId="0" applyNumberFormat="1" applyFont="1" applyBorder="1" applyAlignment="1">
      <alignment horizontal="center" vertical="center"/>
    </xf>
    <xf numFmtId="0" fontId="12" fillId="0" borderId="54" xfId="0" applyFont="1" applyBorder="1" applyAlignment="1">
      <alignment vertical="center"/>
    </xf>
    <xf numFmtId="164" fontId="12" fillId="0" borderId="54" xfId="0" applyNumberFormat="1" applyFont="1" applyBorder="1" applyAlignment="1">
      <alignment horizontal="center" vertical="center"/>
    </xf>
    <xf numFmtId="0" fontId="12" fillId="0" borderId="56" xfId="0" applyFont="1" applyBorder="1" applyAlignment="1">
      <alignment vertical="center"/>
    </xf>
    <xf numFmtId="0" fontId="8" fillId="12" borderId="27" xfId="0" applyFont="1" applyFill="1" applyBorder="1" applyAlignment="1">
      <alignment horizontal="center" vertical="center" textRotation="255"/>
    </xf>
    <xf numFmtId="49" fontId="12" fillId="9" borderId="16" xfId="0" applyNumberFormat="1" applyFont="1" applyFill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2" fillId="0" borderId="57" xfId="0" applyFont="1" applyBorder="1" applyAlignment="1">
      <alignment vertical="center"/>
    </xf>
    <xf numFmtId="0" fontId="52" fillId="0" borderId="22" xfId="0" applyFont="1" applyBorder="1" applyAlignment="1">
      <alignment horizontal="left" vertical="center"/>
    </xf>
    <xf numFmtId="49" fontId="12" fillId="0" borderId="40" xfId="0" applyNumberFormat="1" applyFont="1" applyBorder="1" applyAlignment="1">
      <alignment horizontal="center" vertical="center"/>
    </xf>
    <xf numFmtId="0" fontId="12" fillId="6" borderId="41" xfId="0" applyFont="1" applyFill="1" applyBorder="1" applyAlignment="1">
      <alignment vertical="center"/>
    </xf>
    <xf numFmtId="0" fontId="12" fillId="0" borderId="31" xfId="0" applyFont="1" applyBorder="1" applyAlignment="1">
      <alignment horizontal="left"/>
    </xf>
    <xf numFmtId="49" fontId="12" fillId="0" borderId="30" xfId="0" applyNumberFormat="1" applyFont="1" applyBorder="1" applyAlignment="1">
      <alignment horizontal="center" vertical="center"/>
    </xf>
    <xf numFmtId="49" fontId="12" fillId="0" borderId="57" xfId="0" applyNumberFormat="1" applyFont="1" applyBorder="1" applyAlignment="1">
      <alignment horizontal="center" vertical="center"/>
    </xf>
    <xf numFmtId="0" fontId="53" fillId="0" borderId="25" xfId="0" applyFont="1" applyBorder="1" applyAlignment="1">
      <alignment horizontal="left"/>
    </xf>
    <xf numFmtId="0" fontId="12" fillId="0" borderId="25" xfId="0" applyFont="1" applyBorder="1" applyAlignment="1"/>
    <xf numFmtId="165" fontId="12" fillId="0" borderId="29" xfId="0" applyNumberFormat="1" applyFont="1" applyBorder="1" applyAlignment="1">
      <alignment horizontal="center"/>
    </xf>
    <xf numFmtId="0" fontId="12" fillId="0" borderId="26" xfId="0" applyFont="1" applyBorder="1" applyAlignment="1"/>
    <xf numFmtId="0" fontId="12" fillId="0" borderId="29" xfId="0" applyFont="1" applyBorder="1" applyAlignment="1">
      <alignment horizontal="center"/>
    </xf>
    <xf numFmtId="0" fontId="12" fillId="0" borderId="36" xfId="0" applyFont="1" applyBorder="1" applyAlignment="1"/>
    <xf numFmtId="0" fontId="12" fillId="6" borderId="25" xfId="0" applyFont="1" applyFill="1" applyBorder="1" applyAlignment="1">
      <alignment horizontal="left"/>
    </xf>
    <xf numFmtId="0" fontId="12" fillId="0" borderId="25" xfId="0" applyFont="1" applyBorder="1" applyAlignment="1">
      <alignment horizontal="left"/>
    </xf>
    <xf numFmtId="0" fontId="54" fillId="0" borderId="29" xfId="0" applyFont="1" applyBorder="1" applyAlignment="1">
      <alignment horizontal="left" vertical="center"/>
    </xf>
    <xf numFmtId="0" fontId="15" fillId="0" borderId="36" xfId="0" applyFont="1" applyBorder="1" applyAlignment="1">
      <alignment vertical="center"/>
    </xf>
    <xf numFmtId="0" fontId="12" fillId="10" borderId="29" xfId="0" applyFont="1" applyFill="1" applyBorder="1" applyAlignment="1">
      <alignment vertical="center"/>
    </xf>
    <xf numFmtId="0" fontId="18" fillId="0" borderId="30" xfId="0" applyFont="1" applyBorder="1" applyAlignment="1">
      <alignment horizontal="left" vertical="center"/>
    </xf>
    <xf numFmtId="0" fontId="55" fillId="0" borderId="31" xfId="0" applyFont="1" applyBorder="1" applyAlignment="1">
      <alignment horizontal="left" vertical="center"/>
    </xf>
    <xf numFmtId="0" fontId="19" fillId="0" borderId="31" xfId="0" applyFont="1" applyBorder="1" applyAlignment="1">
      <alignment horizontal="left" vertical="center"/>
    </xf>
    <xf numFmtId="0" fontId="15" fillId="9" borderId="25" xfId="0" applyFont="1" applyFill="1" applyBorder="1" applyAlignment="1">
      <alignment horizontal="center" vertical="center"/>
    </xf>
    <xf numFmtId="0" fontId="56" fillId="0" borderId="0" xfId="0" applyFont="1" applyAlignment="1">
      <alignment vertical="center"/>
    </xf>
    <xf numFmtId="0" fontId="57" fillId="0" borderId="0" xfId="0" applyFont="1" applyAlignment="1">
      <alignment vertical="center"/>
    </xf>
    <xf numFmtId="0" fontId="19" fillId="0" borderId="29" xfId="0" applyFont="1" applyBorder="1" applyAlignment="1">
      <alignment horizontal="left" vertical="center"/>
    </xf>
    <xf numFmtId="49" fontId="12" fillId="0" borderId="59" xfId="0" applyNumberFormat="1" applyFont="1" applyBorder="1" applyAlignment="1">
      <alignment horizontal="center" vertical="center"/>
    </xf>
    <xf numFmtId="49" fontId="12" fillId="0" borderId="39" xfId="0" applyNumberFormat="1" applyFont="1" applyBorder="1" applyAlignment="1">
      <alignment horizontal="center" vertical="center"/>
    </xf>
    <xf numFmtId="166" fontId="12" fillId="9" borderId="41" xfId="0" applyNumberFormat="1" applyFont="1" applyFill="1" applyBorder="1" applyAlignment="1">
      <alignment horizontal="left" vertical="center"/>
    </xf>
    <xf numFmtId="0" fontId="58" fillId="9" borderId="42" xfId="0" applyFont="1" applyFill="1" applyBorder="1" applyAlignment="1">
      <alignment vertical="center"/>
    </xf>
    <xf numFmtId="0" fontId="12" fillId="0" borderId="57" xfId="0" applyFont="1" applyBorder="1" applyAlignment="1">
      <alignment horizontal="center" vertical="center"/>
    </xf>
    <xf numFmtId="0" fontId="12" fillId="0" borderId="30" xfId="0" applyFont="1" applyBorder="1" applyAlignment="1">
      <alignment vertical="center"/>
    </xf>
    <xf numFmtId="0" fontId="59" fillId="0" borderId="57" xfId="0" applyFont="1" applyBorder="1" applyAlignment="1">
      <alignment vertical="center"/>
    </xf>
    <xf numFmtId="0" fontId="0" fillId="0" borderId="57" xfId="0" applyFont="1" applyBorder="1" applyAlignment="1"/>
    <xf numFmtId="0" fontId="18" fillId="0" borderId="57" xfId="0" applyFont="1" applyBorder="1" applyAlignment="1">
      <alignment vertical="center"/>
    </xf>
    <xf numFmtId="0" fontId="60" fillId="0" borderId="31" xfId="0" applyFont="1" applyBorder="1" applyAlignment="1">
      <alignment horizontal="left" vertical="center"/>
    </xf>
    <xf numFmtId="49" fontId="12" fillId="0" borderId="34" xfId="0" applyNumberFormat="1" applyFont="1" applyBorder="1" applyAlignment="1">
      <alignment horizontal="center" vertical="center"/>
    </xf>
    <xf numFmtId="0" fontId="12" fillId="0" borderId="25" xfId="0" applyFont="1" applyBorder="1" applyAlignment="1">
      <alignment horizontal="center"/>
    </xf>
    <xf numFmtId="0" fontId="12" fillId="0" borderId="30" xfId="0" applyFont="1" applyBorder="1" applyAlignment="1">
      <alignment horizontal="center" vertical="center"/>
    </xf>
    <xf numFmtId="0" fontId="61" fillId="0" borderId="25" xfId="0" applyFont="1" applyBorder="1" applyAlignment="1"/>
    <xf numFmtId="0" fontId="61" fillId="0" borderId="0" xfId="0" applyFont="1" applyAlignment="1">
      <alignment vertical="center"/>
    </xf>
    <xf numFmtId="0" fontId="12" fillId="0" borderId="39" xfId="0" applyFont="1" applyBorder="1" applyAlignment="1">
      <alignment horizontal="center" vertical="center"/>
    </xf>
    <xf numFmtId="0" fontId="12" fillId="0" borderId="50" xfId="0" applyFont="1" applyBorder="1" applyAlignment="1">
      <alignment vertical="center"/>
    </xf>
    <xf numFmtId="0" fontId="62" fillId="0" borderId="46" xfId="0" applyFont="1" applyBorder="1" applyAlignment="1">
      <alignment horizontal="left" vertical="center"/>
    </xf>
    <xf numFmtId="49" fontId="15" fillId="0" borderId="0" xfId="0" applyNumberFormat="1" applyFont="1" applyAlignment="1">
      <alignment horizontal="left" vertical="center"/>
    </xf>
    <xf numFmtId="49" fontId="15" fillId="0" borderId="39" xfId="0" applyNumberFormat="1" applyFont="1" applyBorder="1" applyAlignment="1">
      <alignment horizontal="center" vertical="center"/>
    </xf>
    <xf numFmtId="0" fontId="32" fillId="0" borderId="0" xfId="0" applyFont="1" applyAlignment="1">
      <alignment vertical="center"/>
    </xf>
    <xf numFmtId="0" fontId="15" fillId="0" borderId="39" xfId="0" applyFont="1" applyBorder="1" applyAlignment="1">
      <alignment horizontal="left" vertical="center"/>
    </xf>
    <xf numFmtId="0" fontId="15" fillId="0" borderId="50" xfId="0" applyFont="1" applyBorder="1" applyAlignment="1">
      <alignment horizontal="center" vertical="center"/>
    </xf>
    <xf numFmtId="49" fontId="15" fillId="0" borderId="50" xfId="0" applyNumberFormat="1" applyFont="1" applyBorder="1" applyAlignment="1">
      <alignment horizontal="center" vertical="center"/>
    </xf>
    <xf numFmtId="0" fontId="15" fillId="0" borderId="50" xfId="0" applyFont="1" applyBorder="1" applyAlignment="1">
      <alignment vertical="center"/>
    </xf>
    <xf numFmtId="0" fontId="15" fillId="0" borderId="31" xfId="0" applyFont="1" applyBorder="1" applyAlignment="1">
      <alignment vertical="center"/>
    </xf>
    <xf numFmtId="0" fontId="15" fillId="0" borderId="34" xfId="0" applyFont="1" applyBorder="1" applyAlignment="1">
      <alignment vertical="center"/>
    </xf>
    <xf numFmtId="49" fontId="15" fillId="0" borderId="59" xfId="0" applyNumberFormat="1" applyFont="1" applyBorder="1" applyAlignment="1">
      <alignment horizontal="center" vertical="center"/>
    </xf>
    <xf numFmtId="0" fontId="12" fillId="6" borderId="41" xfId="0" applyFont="1" applyFill="1" applyBorder="1" applyAlignment="1">
      <alignment horizontal="left" vertical="center"/>
    </xf>
    <xf numFmtId="0" fontId="12" fillId="6" borderId="25" xfId="0" applyFont="1" applyFill="1" applyBorder="1" applyAlignment="1">
      <alignment horizontal="left" vertical="center"/>
    </xf>
    <xf numFmtId="0" fontId="12" fillId="6" borderId="43" xfId="0" applyFont="1" applyFill="1" applyBorder="1" applyAlignment="1">
      <alignment horizontal="left" vertical="center"/>
    </xf>
    <xf numFmtId="49" fontId="12" fillId="6" borderId="37" xfId="0" applyNumberFormat="1" applyFont="1" applyFill="1" applyBorder="1" applyAlignment="1">
      <alignment horizontal="left" vertical="center"/>
    </xf>
    <xf numFmtId="49" fontId="12" fillId="6" borderId="25" xfId="0" applyNumberFormat="1" applyFont="1" applyFill="1" applyBorder="1" applyAlignment="1">
      <alignment horizontal="center" vertical="center"/>
    </xf>
    <xf numFmtId="0" fontId="12" fillId="6" borderId="62" xfId="0" applyFont="1" applyFill="1" applyBorder="1" applyAlignment="1">
      <alignment horizontal="left" vertical="center"/>
    </xf>
    <xf numFmtId="0" fontId="12" fillId="6" borderId="21" xfId="0" applyFont="1" applyFill="1" applyBorder="1" applyAlignment="1">
      <alignment horizontal="left" vertical="center"/>
    </xf>
    <xf numFmtId="0" fontId="12" fillId="6" borderId="44" xfId="0" applyFont="1" applyFill="1" applyBorder="1" applyAlignment="1">
      <alignment horizontal="left" vertical="center"/>
    </xf>
    <xf numFmtId="0" fontId="12" fillId="6" borderId="25" xfId="0" applyFont="1" applyFill="1" applyBorder="1" applyAlignment="1">
      <alignment vertical="center"/>
    </xf>
    <xf numFmtId="0" fontId="12" fillId="6" borderId="36" xfId="0" applyFont="1" applyFill="1" applyBorder="1" applyAlignment="1">
      <alignment vertical="center"/>
    </xf>
    <xf numFmtId="0" fontId="0" fillId="6" borderId="42" xfId="0" applyFont="1" applyFill="1" applyBorder="1" applyAlignment="1"/>
    <xf numFmtId="0" fontId="63" fillId="6" borderId="42" xfId="0" applyFont="1" applyFill="1" applyBorder="1" applyAlignment="1"/>
    <xf numFmtId="0" fontId="12" fillId="6" borderId="29" xfId="0" applyFont="1" applyFill="1" applyBorder="1" applyAlignment="1">
      <alignment vertical="center"/>
    </xf>
    <xf numFmtId="0" fontId="12" fillId="13" borderId="29" xfId="0" applyFont="1" applyFill="1" applyBorder="1" applyAlignment="1">
      <alignment vertical="center"/>
    </xf>
    <xf numFmtId="49" fontId="12" fillId="0" borderId="25" xfId="0" applyNumberFormat="1" applyFont="1" applyBorder="1" applyAlignment="1">
      <alignment horizontal="left" vertical="center"/>
    </xf>
    <xf numFmtId="0" fontId="40" fillId="0" borderId="25" xfId="0" applyFont="1" applyBorder="1" applyAlignment="1">
      <alignment vertical="center"/>
    </xf>
    <xf numFmtId="0" fontId="64" fillId="9" borderId="42" xfId="0" applyFont="1" applyFill="1" applyBorder="1" applyAlignment="1">
      <alignment horizontal="left" vertical="center"/>
    </xf>
    <xf numFmtId="49" fontId="65" fillId="9" borderId="25" xfId="0" applyNumberFormat="1" applyFont="1" applyFill="1" applyBorder="1" applyAlignment="1">
      <alignment horizontal="left" vertical="center"/>
    </xf>
    <xf numFmtId="0" fontId="5" fillId="9" borderId="37" xfId="0" applyFont="1" applyFill="1" applyBorder="1" applyAlignment="1"/>
    <xf numFmtId="0" fontId="66" fillId="0" borderId="25" xfId="0" applyFont="1" applyBorder="1" applyAlignment="1"/>
    <xf numFmtId="0" fontId="67" fillId="0" borderId="25" xfId="0" applyFont="1" applyBorder="1" applyAlignment="1">
      <alignment horizontal="left"/>
    </xf>
    <xf numFmtId="0" fontId="68" fillId="0" borderId="0" xfId="0" applyFont="1" applyAlignment="1">
      <alignment horizontal="left" vertical="center"/>
    </xf>
    <xf numFmtId="0" fontId="8" fillId="14" borderId="27" xfId="0" applyFont="1" applyFill="1" applyBorder="1" applyAlignment="1">
      <alignment vertical="center" textRotation="255"/>
    </xf>
    <xf numFmtId="0" fontId="12" fillId="9" borderId="43" xfId="0" applyFont="1" applyFill="1" applyBorder="1" applyAlignment="1">
      <alignment horizontal="center" vertical="center"/>
    </xf>
    <xf numFmtId="49" fontId="12" fillId="0" borderId="30" xfId="0" applyNumberFormat="1" applyFont="1" applyBorder="1" applyAlignment="1">
      <alignment horizontal="left" vertical="center"/>
    </xf>
    <xf numFmtId="0" fontId="12" fillId="0" borderId="48" xfId="0" applyFont="1" applyBorder="1" applyAlignment="1">
      <alignment vertical="center"/>
    </xf>
    <xf numFmtId="0" fontId="12" fillId="0" borderId="38" xfId="0" applyFont="1" applyBorder="1" applyAlignment="1">
      <alignment vertical="center"/>
    </xf>
    <xf numFmtId="0" fontId="69" fillId="9" borderId="42" xfId="0" applyFont="1" applyFill="1" applyBorder="1" applyAlignment="1">
      <alignment vertical="center"/>
    </xf>
    <xf numFmtId="0" fontId="12" fillId="0" borderId="63" xfId="0" applyFont="1" applyBorder="1" applyAlignment="1">
      <alignment vertical="center"/>
    </xf>
    <xf numFmtId="49" fontId="12" fillId="0" borderId="38" xfId="0" applyNumberFormat="1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49" fontId="12" fillId="0" borderId="57" xfId="0" applyNumberFormat="1" applyFont="1" applyBorder="1" applyAlignment="1">
      <alignment horizontal="left" vertical="center"/>
    </xf>
    <xf numFmtId="0" fontId="12" fillId="9" borderId="44" xfId="0" applyFont="1" applyFill="1" applyBorder="1" applyAlignment="1">
      <alignment horizontal="left" vertical="center"/>
    </xf>
    <xf numFmtId="168" fontId="12" fillId="0" borderId="25" xfId="0" applyNumberFormat="1" applyFont="1" applyBorder="1" applyAlignment="1">
      <alignment horizontal="center" vertical="center"/>
    </xf>
    <xf numFmtId="0" fontId="71" fillId="0" borderId="38" xfId="0" applyFont="1" applyBorder="1" applyAlignment="1">
      <alignment vertical="center"/>
    </xf>
    <xf numFmtId="49" fontId="12" fillId="0" borderId="63" xfId="0" applyNumberFormat="1" applyFont="1" applyBorder="1" applyAlignment="1">
      <alignment horizontal="center" vertical="center"/>
    </xf>
    <xf numFmtId="0" fontId="72" fillId="0" borderId="0" xfId="0" applyFont="1" applyAlignment="1"/>
    <xf numFmtId="0" fontId="73" fillId="0" borderId="25" xfId="0" applyFont="1" applyBorder="1" applyAlignment="1">
      <alignment horizontal="left" vertical="center"/>
    </xf>
    <xf numFmtId="0" fontId="12" fillId="8" borderId="29" xfId="0" applyFont="1" applyFill="1" applyBorder="1" applyAlignment="1">
      <alignment vertical="center"/>
    </xf>
    <xf numFmtId="0" fontId="12" fillId="4" borderId="29" xfId="0" applyFont="1" applyFill="1" applyBorder="1" applyAlignment="1">
      <alignment horizontal="left" vertical="center"/>
    </xf>
    <xf numFmtId="0" fontId="12" fillId="4" borderId="25" xfId="0" applyFont="1" applyFill="1" applyBorder="1" applyAlignment="1">
      <alignment horizontal="center" vertical="center"/>
    </xf>
    <xf numFmtId="0" fontId="12" fillId="4" borderId="25" xfId="0" applyFont="1" applyFill="1" applyBorder="1" applyAlignment="1">
      <alignment horizontal="left" vertical="center"/>
    </xf>
    <xf numFmtId="0" fontId="12" fillId="4" borderId="31" xfId="0" applyFont="1" applyFill="1" applyBorder="1" applyAlignment="1">
      <alignment horizontal="left" vertical="center"/>
    </xf>
    <xf numFmtId="49" fontId="12" fillId="4" borderId="26" xfId="0" applyNumberFormat="1" applyFont="1" applyFill="1" applyBorder="1" applyAlignment="1">
      <alignment horizontal="left" vertical="center"/>
    </xf>
    <xf numFmtId="49" fontId="12" fillId="4" borderId="25" xfId="0" applyNumberFormat="1" applyFont="1" applyFill="1" applyBorder="1" applyAlignment="1">
      <alignment horizontal="center" vertical="center"/>
    </xf>
    <xf numFmtId="0" fontId="18" fillId="4" borderId="25" xfId="0" applyFont="1" applyFill="1" applyBorder="1" applyAlignment="1">
      <alignment vertical="center"/>
    </xf>
    <xf numFmtId="0" fontId="18" fillId="4" borderId="25" xfId="0" applyFont="1" applyFill="1" applyBorder="1" applyAlignment="1">
      <alignment horizontal="left" vertical="center"/>
    </xf>
    <xf numFmtId="165" fontId="12" fillId="4" borderId="25" xfId="0" applyNumberFormat="1" applyFont="1" applyFill="1" applyBorder="1" applyAlignment="1">
      <alignment horizontal="center" vertical="center"/>
    </xf>
    <xf numFmtId="0" fontId="12" fillId="4" borderId="29" xfId="0" applyFont="1" applyFill="1" applyBorder="1" applyAlignment="1">
      <alignment vertical="center"/>
    </xf>
    <xf numFmtId="0" fontId="12" fillId="4" borderId="25" xfId="0" applyFont="1" applyFill="1" applyBorder="1" applyAlignment="1">
      <alignment horizontal="left" vertical="center"/>
    </xf>
    <xf numFmtId="0" fontId="12" fillId="4" borderId="25" xfId="0" applyFont="1" applyFill="1" applyBorder="1" applyAlignment="1">
      <alignment vertical="center"/>
    </xf>
    <xf numFmtId="0" fontId="12" fillId="4" borderId="36" xfId="0" applyFont="1" applyFill="1" applyBorder="1" applyAlignment="1">
      <alignment vertical="center"/>
    </xf>
    <xf numFmtId="49" fontId="12" fillId="4" borderId="36" xfId="0" applyNumberFormat="1" applyFont="1" applyFill="1" applyBorder="1" applyAlignment="1">
      <alignment horizontal="center" vertical="center"/>
    </xf>
    <xf numFmtId="0" fontId="0" fillId="4" borderId="0" xfId="0" applyFont="1" applyFill="1" applyAlignment="1"/>
    <xf numFmtId="0" fontId="27" fillId="4" borderId="0" xfId="0" applyFont="1" applyFill="1" applyAlignment="1">
      <alignment vertical="center"/>
    </xf>
    <xf numFmtId="0" fontId="0" fillId="6" borderId="42" xfId="0" applyFont="1" applyFill="1" applyBorder="1" applyAlignment="1">
      <alignment horizontal="center" vertical="center"/>
    </xf>
    <xf numFmtId="0" fontId="12" fillId="9" borderId="42" xfId="0" applyFont="1" applyFill="1" applyBorder="1" applyAlignment="1">
      <alignment horizontal="center" vertical="center"/>
    </xf>
    <xf numFmtId="0" fontId="12" fillId="0" borderId="64" xfId="0" applyFont="1" applyBorder="1" applyAlignment="1">
      <alignment vertical="center"/>
    </xf>
    <xf numFmtId="0" fontId="12" fillId="0" borderId="64" xfId="0" applyFont="1" applyBorder="1" applyAlignment="1">
      <alignment horizontal="left" vertical="center"/>
    </xf>
    <xf numFmtId="0" fontId="12" fillId="9" borderId="54" xfId="0" applyFont="1" applyFill="1" applyBorder="1" applyAlignment="1">
      <alignment horizontal="center" vertical="center"/>
    </xf>
    <xf numFmtId="0" fontId="12" fillId="0" borderId="65" xfId="0" applyFont="1" applyBorder="1" applyAlignment="1">
      <alignment vertical="center"/>
    </xf>
    <xf numFmtId="0" fontId="74" fillId="0" borderId="65" xfId="0" applyFont="1" applyBorder="1" applyAlignment="1">
      <alignment vertical="center"/>
    </xf>
    <xf numFmtId="49" fontId="12" fillId="0" borderId="66" xfId="0" applyNumberFormat="1" applyFont="1" applyBorder="1" applyAlignment="1">
      <alignment horizontal="center" vertical="center"/>
    </xf>
    <xf numFmtId="0" fontId="8" fillId="4" borderId="27" xfId="0" applyFont="1" applyFill="1" applyBorder="1" applyAlignment="1">
      <alignment horizontal="center" vertical="center" textRotation="255"/>
    </xf>
    <xf numFmtId="0" fontId="75" fillId="0" borderId="2" xfId="0" applyFont="1" applyBorder="1" applyAlignment="1">
      <alignment vertical="center"/>
    </xf>
    <xf numFmtId="0" fontId="76" fillId="0" borderId="16" xfId="0" applyFont="1" applyBorder="1" applyAlignment="1">
      <alignment vertical="center"/>
    </xf>
    <xf numFmtId="0" fontId="12" fillId="9" borderId="67" xfId="0" applyFont="1" applyFill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70" fillId="0" borderId="34" xfId="0" applyFont="1" applyBorder="1" applyAlignment="1">
      <alignment horizontal="center" vertical="center"/>
    </xf>
    <xf numFmtId="0" fontId="12" fillId="0" borderId="30" xfId="0" applyFont="1" applyBorder="1" applyAlignment="1">
      <alignment horizontal="left" vertical="center"/>
    </xf>
    <xf numFmtId="0" fontId="12" fillId="9" borderId="31" xfId="0" applyFont="1" applyFill="1" applyBorder="1" applyAlignment="1">
      <alignment horizontal="center" vertical="center"/>
    </xf>
    <xf numFmtId="49" fontId="12" fillId="0" borderId="49" xfId="0" applyNumberFormat="1" applyFont="1" applyBorder="1" applyAlignment="1">
      <alignment horizontal="left" vertical="center"/>
    </xf>
    <xf numFmtId="165" fontId="12" fillId="0" borderId="25" xfId="0" applyNumberFormat="1" applyFont="1" applyBorder="1" applyAlignment="1">
      <alignment horizontal="center" vertical="center"/>
    </xf>
    <xf numFmtId="49" fontId="12" fillId="0" borderId="31" xfId="0" applyNumberFormat="1" applyFont="1" applyBorder="1" applyAlignment="1">
      <alignment horizontal="center" vertical="center"/>
    </xf>
    <xf numFmtId="0" fontId="12" fillId="0" borderId="31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12" fillId="0" borderId="49" xfId="0" applyFont="1" applyBorder="1" applyAlignment="1">
      <alignment vertical="center"/>
    </xf>
    <xf numFmtId="0" fontId="12" fillId="0" borderId="34" xfId="0" applyFont="1" applyBorder="1" applyAlignment="1">
      <alignment horizontal="center" vertical="center"/>
    </xf>
    <xf numFmtId="0" fontId="77" fillId="0" borderId="25" xfId="0" applyFont="1" applyBorder="1" applyAlignment="1">
      <alignment horizontal="left" vertical="center"/>
    </xf>
    <xf numFmtId="0" fontId="12" fillId="0" borderId="22" xfId="0" applyFont="1" applyBorder="1" applyAlignment="1">
      <alignment horizontal="center" vertical="center"/>
    </xf>
    <xf numFmtId="0" fontId="12" fillId="0" borderId="22" xfId="0" applyFont="1" applyBorder="1" applyAlignment="1">
      <alignment horizontal="left" vertical="center"/>
    </xf>
    <xf numFmtId="49" fontId="12" fillId="0" borderId="40" xfId="0" applyNumberFormat="1" applyFont="1" applyBorder="1" applyAlignment="1">
      <alignment horizontal="left" vertical="center"/>
    </xf>
    <xf numFmtId="0" fontId="78" fillId="0" borderId="25" xfId="0" applyFont="1" applyBorder="1" applyAlignment="1">
      <alignment vertical="center"/>
    </xf>
    <xf numFmtId="49" fontId="12" fillId="0" borderId="22" xfId="0" applyNumberFormat="1" applyFont="1" applyBorder="1" applyAlignment="1">
      <alignment horizontal="center" vertical="center"/>
    </xf>
    <xf numFmtId="0" fontId="12" fillId="0" borderId="22" xfId="0" applyFont="1" applyBorder="1" applyAlignment="1">
      <alignment vertical="center"/>
    </xf>
    <xf numFmtId="164" fontId="12" fillId="0" borderId="22" xfId="0" applyNumberFormat="1" applyFont="1" applyBorder="1" applyAlignment="1">
      <alignment horizontal="center" vertical="center"/>
    </xf>
    <xf numFmtId="0" fontId="12" fillId="0" borderId="36" xfId="0" applyFont="1" applyBorder="1" applyAlignment="1">
      <alignment horizontal="center" vertical="center"/>
    </xf>
    <xf numFmtId="49" fontId="12" fillId="0" borderId="29" xfId="0" applyNumberFormat="1" applyFont="1" applyBorder="1" applyAlignment="1">
      <alignment horizontal="center" vertical="center"/>
    </xf>
    <xf numFmtId="0" fontId="12" fillId="0" borderId="68" xfId="0" applyFont="1" applyBorder="1" applyAlignment="1">
      <alignment horizontal="center" vertical="center"/>
    </xf>
    <xf numFmtId="49" fontId="12" fillId="0" borderId="64" xfId="0" applyNumberFormat="1" applyFont="1" applyBorder="1" applyAlignment="1">
      <alignment horizontal="center" vertical="center"/>
    </xf>
    <xf numFmtId="0" fontId="79" fillId="0" borderId="64" xfId="0" applyFont="1" applyBorder="1" applyAlignment="1">
      <alignment vertical="center"/>
    </xf>
    <xf numFmtId="0" fontId="12" fillId="0" borderId="55" xfId="0" applyFont="1" applyBorder="1" applyAlignment="1">
      <alignment horizontal="center" vertical="center"/>
    </xf>
    <xf numFmtId="0" fontId="12" fillId="0" borderId="65" xfId="0" applyFont="1" applyBorder="1" applyAlignment="1">
      <alignment horizontal="center" vertical="center"/>
    </xf>
    <xf numFmtId="0" fontId="12" fillId="0" borderId="70" xfId="0" applyFont="1" applyBorder="1" applyAlignment="1">
      <alignment vertical="center"/>
    </xf>
    <xf numFmtId="0" fontId="6" fillId="0" borderId="0" xfId="0" applyFont="1" applyAlignment="1">
      <alignment horizontal="center"/>
    </xf>
    <xf numFmtId="0" fontId="9" fillId="0" borderId="0" xfId="0" applyFont="1" applyAlignment="1"/>
    <xf numFmtId="0" fontId="12" fillId="0" borderId="0" xfId="0" applyFont="1" applyAlignment="1">
      <alignment horizontal="left"/>
    </xf>
    <xf numFmtId="49" fontId="12" fillId="0" borderId="0" xfId="0" applyNumberFormat="1" applyFont="1" applyAlignment="1">
      <alignment horizontal="left"/>
    </xf>
    <xf numFmtId="0" fontId="12" fillId="0" borderId="0" xfId="0" applyFont="1" applyAlignment="1">
      <alignment horizontal="center"/>
    </xf>
    <xf numFmtId="0" fontId="12" fillId="0" borderId="0" xfId="0" applyFont="1" applyAlignment="1"/>
    <xf numFmtId="49" fontId="12" fillId="0" borderId="0" xfId="0" applyNumberFormat="1" applyFont="1" applyAlignment="1"/>
    <xf numFmtId="0" fontId="4" fillId="0" borderId="0" xfId="0" applyFont="1" applyAlignment="1">
      <alignment horizontal="center"/>
    </xf>
    <xf numFmtId="49" fontId="3" fillId="0" borderId="0" xfId="0" applyNumberFormat="1" applyFont="1" applyAlignment="1"/>
    <xf numFmtId="0" fontId="3" fillId="0" borderId="0" xfId="0" applyFont="1" applyAlignment="1">
      <alignment horizontal="center" vertical="center"/>
    </xf>
    <xf numFmtId="0" fontId="10" fillId="0" borderId="0" xfId="0" applyFont="1" applyAlignment="1"/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80" fillId="0" borderId="0" xfId="0" applyFont="1" applyAlignment="1">
      <alignment horizontal="center"/>
    </xf>
    <xf numFmtId="0" fontId="81" fillId="10" borderId="42" xfId="0" applyFont="1" applyFill="1" applyBorder="1" applyAlignment="1">
      <alignment horizontal="right" vertical="center"/>
    </xf>
    <xf numFmtId="0" fontId="82" fillId="10" borderId="42" xfId="0" applyFont="1" applyFill="1" applyBorder="1" applyAlignment="1"/>
    <xf numFmtId="1" fontId="3" fillId="0" borderId="0" xfId="0" applyNumberFormat="1" applyFont="1" applyAlignment="1">
      <alignment horizontal="left"/>
    </xf>
    <xf numFmtId="0" fontId="7" fillId="0" borderId="0" xfId="0" applyFont="1" applyAlignment="1">
      <alignment horizont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7" fillId="0" borderId="0" xfId="0" applyFont="1" applyAlignment="1">
      <alignment horizontal="center" vertical="center"/>
    </xf>
    <xf numFmtId="0" fontId="7" fillId="0" borderId="0" xfId="0" applyFont="1" applyAlignment="1"/>
    <xf numFmtId="0" fontId="83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15" borderId="74" xfId="0" applyFont="1" applyFill="1" applyBorder="1" applyAlignment="1">
      <alignment horizontal="center" vertical="center"/>
    </xf>
    <xf numFmtId="0" fontId="12" fillId="15" borderId="75" xfId="0" applyFont="1" applyFill="1" applyBorder="1" applyAlignment="1">
      <alignment horizontal="center" vertical="center"/>
    </xf>
    <xf numFmtId="0" fontId="12" fillId="16" borderId="35" xfId="0" applyFont="1" applyFill="1" applyBorder="1" applyAlignment="1">
      <alignment horizontal="center" vertical="center"/>
    </xf>
    <xf numFmtId="0" fontId="84" fillId="16" borderId="25" xfId="0" applyFont="1" applyFill="1" applyBorder="1" applyAlignment="1">
      <alignment horizontal="center" vertical="center"/>
    </xf>
    <xf numFmtId="0" fontId="11" fillId="16" borderId="25" xfId="0" applyFont="1" applyFill="1" applyBorder="1" applyAlignment="1">
      <alignment horizontal="center" vertical="center"/>
    </xf>
    <xf numFmtId="0" fontId="84" fillId="16" borderId="36" xfId="0" applyFont="1" applyFill="1" applyBorder="1" applyAlignment="1">
      <alignment horizontal="center" vertical="center"/>
    </xf>
    <xf numFmtId="0" fontId="11" fillId="2" borderId="45" xfId="0" applyFont="1" applyFill="1" applyBorder="1" applyAlignment="1">
      <alignment horizontal="center" vertical="center"/>
    </xf>
    <xf numFmtId="0" fontId="11" fillId="2" borderId="43" xfId="0" applyFont="1" applyFill="1" applyBorder="1" applyAlignment="1">
      <alignment horizontal="center" vertical="center"/>
    </xf>
    <xf numFmtId="0" fontId="11" fillId="2" borderId="75" xfId="0" applyFont="1" applyFill="1" applyBorder="1" applyAlignment="1">
      <alignment horizontal="center" vertical="center"/>
    </xf>
    <xf numFmtId="0" fontId="11" fillId="3" borderId="35" xfId="0" applyFont="1" applyFill="1" applyBorder="1" applyAlignment="1">
      <alignment horizontal="center" vertical="center"/>
    </xf>
    <xf numFmtId="0" fontId="11" fillId="3" borderId="25" xfId="0" applyFont="1" applyFill="1" applyBorder="1" applyAlignment="1">
      <alignment horizontal="center" vertical="center"/>
    </xf>
    <xf numFmtId="0" fontId="11" fillId="3" borderId="37" xfId="0" applyFont="1" applyFill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15" borderId="76" xfId="0" applyFont="1" applyFill="1" applyBorder="1" applyAlignment="1">
      <alignment horizontal="center" vertical="center"/>
    </xf>
    <xf numFmtId="0" fontId="11" fillId="15" borderId="77" xfId="0" applyFont="1" applyFill="1" applyBorder="1" applyAlignment="1">
      <alignment horizontal="center" vertical="center"/>
    </xf>
    <xf numFmtId="0" fontId="11" fillId="16" borderId="76" xfId="0" applyFont="1" applyFill="1" applyBorder="1" applyAlignment="1">
      <alignment horizontal="center" vertical="center"/>
    </xf>
    <xf numFmtId="0" fontId="11" fillId="16" borderId="78" xfId="0" applyFont="1" applyFill="1" applyBorder="1" applyAlignment="1">
      <alignment horizontal="center" vertical="center"/>
    </xf>
    <xf numFmtId="0" fontId="84" fillId="16" borderId="78" xfId="0" applyFont="1" applyFill="1" applyBorder="1" applyAlignment="1">
      <alignment horizontal="center" vertical="center"/>
    </xf>
    <xf numFmtId="0" fontId="11" fillId="16" borderId="84" xfId="0" applyFont="1" applyFill="1" applyBorder="1" applyAlignment="1">
      <alignment horizontal="center" vertical="center"/>
    </xf>
    <xf numFmtId="0" fontId="11" fillId="16" borderId="77" xfId="0" applyFont="1" applyFill="1" applyBorder="1" applyAlignment="1">
      <alignment horizontal="center" vertical="center"/>
    </xf>
    <xf numFmtId="0" fontId="11" fillId="2" borderId="42" xfId="0" applyFont="1" applyFill="1" applyBorder="1" applyAlignment="1">
      <alignment horizontal="center" vertical="center"/>
    </xf>
    <xf numFmtId="0" fontId="11" fillId="2" borderId="21" xfId="0" applyFont="1" applyFill="1" applyBorder="1" applyAlignment="1">
      <alignment horizontal="center" vertical="center"/>
    </xf>
    <xf numFmtId="0" fontId="11" fillId="2" borderId="24" xfId="0" applyFont="1" applyFill="1" applyBorder="1" applyAlignment="1">
      <alignment horizontal="center" vertical="center"/>
    </xf>
    <xf numFmtId="0" fontId="11" fillId="3" borderId="20" xfId="0" applyFont="1" applyFill="1" applyBorder="1" applyAlignment="1">
      <alignment horizontal="center" vertical="center"/>
    </xf>
    <xf numFmtId="0" fontId="11" fillId="3" borderId="21" xfId="0" applyFont="1" applyFill="1" applyBorder="1" applyAlignment="1">
      <alignment horizontal="center" vertical="center"/>
    </xf>
    <xf numFmtId="0" fontId="11" fillId="3" borderId="85" xfId="0" applyFont="1" applyFill="1" applyBorder="1" applyAlignment="1">
      <alignment horizontal="center" vertical="center"/>
    </xf>
    <xf numFmtId="0" fontId="12" fillId="9" borderId="88" xfId="0" applyFont="1" applyFill="1" applyBorder="1" applyAlignment="1"/>
    <xf numFmtId="0" fontId="12" fillId="0" borderId="14" xfId="0" applyFont="1" applyBorder="1" applyAlignment="1">
      <alignment vertical="center" wrapText="1"/>
    </xf>
    <xf numFmtId="0" fontId="0" fillId="4" borderId="89" xfId="0" applyFont="1" applyFill="1" applyBorder="1" applyAlignment="1"/>
    <xf numFmtId="0" fontId="0" fillId="4" borderId="90" xfId="0" applyFont="1" applyFill="1" applyBorder="1" applyAlignment="1">
      <alignment horizontal="center"/>
    </xf>
    <xf numFmtId="0" fontId="0" fillId="0" borderId="52" xfId="0" applyFont="1" applyBorder="1" applyAlignment="1"/>
    <xf numFmtId="0" fontId="85" fillId="9" borderId="91" xfId="0" applyFont="1" applyFill="1" applyBorder="1" applyAlignment="1">
      <alignment horizontal="center" vertical="center"/>
    </xf>
    <xf numFmtId="0" fontId="86" fillId="17" borderId="91" xfId="0" applyFont="1" applyFill="1" applyBorder="1" applyAlignment="1"/>
    <xf numFmtId="49" fontId="82" fillId="18" borderId="89" xfId="0" applyNumberFormat="1" applyFont="1" applyFill="1" applyBorder="1" applyAlignment="1">
      <alignment horizontal="center" vertical="center"/>
    </xf>
    <xf numFmtId="49" fontId="82" fillId="18" borderId="91" xfId="0" applyNumberFormat="1" applyFont="1" applyFill="1" applyBorder="1" applyAlignment="1">
      <alignment horizontal="center" vertical="center"/>
    </xf>
    <xf numFmtId="0" fontId="12" fillId="0" borderId="92" xfId="0" applyFont="1" applyBorder="1" applyAlignment="1">
      <alignment horizontal="left" vertical="center"/>
    </xf>
    <xf numFmtId="0" fontId="87" fillId="18" borderId="90" xfId="0" applyFont="1" applyFill="1" applyBorder="1" applyAlignment="1">
      <alignment vertical="center" wrapText="1"/>
    </xf>
    <xf numFmtId="0" fontId="88" fillId="17" borderId="93" xfId="0" applyFont="1" applyFill="1" applyBorder="1" applyAlignment="1">
      <alignment horizontal="left" vertical="center"/>
    </xf>
    <xf numFmtId="0" fontId="88" fillId="17" borderId="25" xfId="0" applyFont="1" applyFill="1" applyBorder="1" applyAlignment="1">
      <alignment horizontal="left" vertical="center"/>
    </xf>
    <xf numFmtId="49" fontId="88" fillId="17" borderId="25" xfId="0" applyNumberFormat="1" applyFont="1" applyFill="1" applyBorder="1" applyAlignment="1">
      <alignment horizontal="left" vertical="center"/>
    </xf>
    <xf numFmtId="0" fontId="89" fillId="17" borderId="25" xfId="0" applyFont="1" applyFill="1" applyBorder="1" applyAlignment="1">
      <alignment horizontal="left" vertical="center"/>
    </xf>
    <xf numFmtId="164" fontId="88" fillId="17" borderId="25" xfId="0" applyNumberFormat="1" applyFont="1" applyFill="1" applyBorder="1" applyAlignment="1">
      <alignment horizontal="left" vertical="center"/>
    </xf>
    <xf numFmtId="164" fontId="88" fillId="17" borderId="36" xfId="0" applyNumberFormat="1" applyFont="1" applyFill="1" applyBorder="1" applyAlignment="1">
      <alignment horizontal="left" vertical="center"/>
    </xf>
    <xf numFmtId="0" fontId="3" fillId="9" borderId="35" xfId="0" applyFont="1" applyFill="1" applyBorder="1" applyAlignment="1"/>
    <xf numFmtId="0" fontId="12" fillId="0" borderId="25" xfId="0" applyFont="1" applyBorder="1" applyAlignment="1">
      <alignment vertical="center" wrapText="1"/>
    </xf>
    <xf numFmtId="0" fontId="0" fillId="4" borderId="25" xfId="0" applyFont="1" applyFill="1" applyBorder="1" applyAlignment="1"/>
    <xf numFmtId="0" fontId="0" fillId="4" borderId="25" xfId="0" applyFont="1" applyFill="1" applyBorder="1" applyAlignment="1">
      <alignment horizontal="center"/>
    </xf>
    <xf numFmtId="0" fontId="0" fillId="0" borderId="25" xfId="0" applyFont="1" applyBorder="1" applyAlignment="1"/>
    <xf numFmtId="0" fontId="85" fillId="9" borderId="25" xfId="0" applyFont="1" applyFill="1" applyBorder="1" applyAlignment="1">
      <alignment horizontal="center" vertical="center"/>
    </xf>
    <xf numFmtId="0" fontId="86" fillId="17" borderId="25" xfId="0" applyFont="1" applyFill="1" applyBorder="1" applyAlignment="1"/>
    <xf numFmtId="49" fontId="82" fillId="18" borderId="25" xfId="0" applyNumberFormat="1" applyFont="1" applyFill="1" applyBorder="1" applyAlignment="1">
      <alignment horizontal="center" vertical="center"/>
    </xf>
    <xf numFmtId="0" fontId="88" fillId="17" borderId="41" xfId="0" applyFont="1" applyFill="1" applyBorder="1" applyAlignment="1">
      <alignment horizontal="left" vertical="center"/>
    </xf>
    <xf numFmtId="0" fontId="12" fillId="6" borderId="42" xfId="0" applyFont="1" applyFill="1" applyBorder="1" applyAlignment="1">
      <alignment horizontal="left" vertical="center"/>
    </xf>
    <xf numFmtId="165" fontId="88" fillId="17" borderId="25" xfId="0" applyNumberFormat="1" applyFont="1" applyFill="1" applyBorder="1" applyAlignment="1">
      <alignment horizontal="left" vertical="center"/>
    </xf>
    <xf numFmtId="166" fontId="82" fillId="18" borderId="25" xfId="0" applyNumberFormat="1" applyFont="1" applyFill="1" applyBorder="1" applyAlignment="1">
      <alignment horizontal="center" vertical="center"/>
    </xf>
    <xf numFmtId="0" fontId="3" fillId="9" borderId="69" xfId="0" applyFont="1" applyFill="1" applyBorder="1" applyAlignment="1"/>
    <xf numFmtId="0" fontId="12" fillId="0" borderId="54" xfId="0" applyFont="1" applyBorder="1" applyAlignment="1">
      <alignment vertical="center" wrapText="1"/>
    </xf>
    <xf numFmtId="0" fontId="0" fillId="4" borderId="54" xfId="0" applyFont="1" applyFill="1" applyBorder="1" applyAlignment="1"/>
    <xf numFmtId="0" fontId="0" fillId="4" borderId="54" xfId="0" applyFont="1" applyFill="1" applyBorder="1" applyAlignment="1">
      <alignment horizontal="center"/>
    </xf>
    <xf numFmtId="0" fontId="0" fillId="0" borderId="54" xfId="0" applyFont="1" applyBorder="1" applyAlignment="1"/>
    <xf numFmtId="0" fontId="85" fillId="9" borderId="54" xfId="0" applyFont="1" applyFill="1" applyBorder="1" applyAlignment="1">
      <alignment horizontal="center" vertical="center"/>
    </xf>
    <xf numFmtId="0" fontId="86" fillId="17" borderId="54" xfId="0" applyFont="1" applyFill="1" applyBorder="1" applyAlignment="1"/>
    <xf numFmtId="49" fontId="82" fillId="18" borderId="54" xfId="0" applyNumberFormat="1" applyFont="1" applyFill="1" applyBorder="1" applyAlignment="1">
      <alignment horizontal="center" vertical="center"/>
    </xf>
    <xf numFmtId="0" fontId="3" fillId="9" borderId="74" xfId="0" applyFont="1" applyFill="1" applyBorder="1" applyAlignment="1"/>
    <xf numFmtId="0" fontId="12" fillId="0" borderId="31" xfId="0" applyFont="1" applyBorder="1" applyAlignment="1">
      <alignment vertical="center" wrapText="1"/>
    </xf>
    <xf numFmtId="0" fontId="0" fillId="5" borderId="43" xfId="0" applyFont="1" applyFill="1" applyBorder="1" applyAlignment="1"/>
    <xf numFmtId="0" fontId="0" fillId="5" borderId="43" xfId="0" applyFont="1" applyFill="1" applyBorder="1" applyAlignment="1">
      <alignment horizontal="center"/>
    </xf>
    <xf numFmtId="0" fontId="0" fillId="0" borderId="31" xfId="0" applyFont="1" applyBorder="1" applyAlignment="1"/>
    <xf numFmtId="0" fontId="85" fillId="9" borderId="43" xfId="0" applyFont="1" applyFill="1" applyBorder="1" applyAlignment="1">
      <alignment horizontal="center" vertical="center"/>
    </xf>
    <xf numFmtId="0" fontId="86" fillId="17" borderId="43" xfId="0" applyFont="1" applyFill="1" applyBorder="1" applyAlignment="1"/>
    <xf numFmtId="49" fontId="82" fillId="18" borderId="43" xfId="0" applyNumberFormat="1" applyFont="1" applyFill="1" applyBorder="1" applyAlignment="1">
      <alignment horizontal="center" vertical="center"/>
    </xf>
    <xf numFmtId="0" fontId="87" fillId="18" borderId="43" xfId="0" applyFont="1" applyFill="1" applyBorder="1" applyAlignment="1">
      <alignment vertical="center" wrapText="1"/>
    </xf>
    <xf numFmtId="49" fontId="12" fillId="0" borderId="31" xfId="0" applyNumberFormat="1" applyFont="1" applyBorder="1" applyAlignment="1">
      <alignment horizontal="left"/>
    </xf>
    <xf numFmtId="0" fontId="88" fillId="17" borderId="43" xfId="0" applyFont="1" applyFill="1" applyBorder="1" applyAlignment="1">
      <alignment horizontal="left" vertical="center"/>
    </xf>
    <xf numFmtId="49" fontId="88" fillId="17" borderId="43" xfId="0" applyNumberFormat="1" applyFont="1" applyFill="1" applyBorder="1" applyAlignment="1">
      <alignment horizontal="left" vertical="center"/>
    </xf>
    <xf numFmtId="0" fontId="90" fillId="17" borderId="43" xfId="0" applyFont="1" applyFill="1" applyBorder="1" applyAlignment="1">
      <alignment horizontal="left" vertical="center"/>
    </xf>
    <xf numFmtId="164" fontId="88" fillId="17" borderId="43" xfId="0" applyNumberFormat="1" applyFont="1" applyFill="1" applyBorder="1" applyAlignment="1">
      <alignment horizontal="left" vertical="center"/>
    </xf>
    <xf numFmtId="164" fontId="88" fillId="17" borderId="75" xfId="0" applyNumberFormat="1" applyFont="1" applyFill="1" applyBorder="1" applyAlignment="1">
      <alignment horizontal="left" vertical="center"/>
    </xf>
    <xf numFmtId="0" fontId="0" fillId="5" borderId="25" xfId="0" applyFont="1" applyFill="1" applyBorder="1" applyAlignment="1"/>
    <xf numFmtId="0" fontId="0" fillId="5" borderId="25" xfId="0" applyFont="1" applyFill="1" applyBorder="1" applyAlignment="1">
      <alignment horizontal="center"/>
    </xf>
    <xf numFmtId="0" fontId="87" fillId="18" borderId="25" xfId="0" applyFont="1" applyFill="1" applyBorder="1" applyAlignment="1">
      <alignment vertical="center" wrapText="1"/>
    </xf>
    <xf numFmtId="0" fontId="12" fillId="9" borderId="25" xfId="0" applyFont="1" applyFill="1" applyBorder="1" applyAlignment="1">
      <alignment horizontal="left"/>
    </xf>
    <xf numFmtId="164" fontId="12" fillId="9" borderId="42" xfId="0" applyNumberFormat="1" applyFont="1" applyFill="1" applyBorder="1" applyAlignment="1">
      <alignment horizontal="left" vertical="center"/>
    </xf>
    <xf numFmtId="49" fontId="12" fillId="9" borderId="43" xfId="0" applyNumberFormat="1" applyFont="1" applyFill="1" applyBorder="1" applyAlignment="1">
      <alignment horizontal="left"/>
    </xf>
    <xf numFmtId="168" fontId="88" fillId="17" borderId="25" xfId="0" applyNumberFormat="1" applyFont="1" applyFill="1" applyBorder="1" applyAlignment="1">
      <alignment horizontal="left" vertical="center"/>
    </xf>
    <xf numFmtId="0" fontId="0" fillId="5" borderId="54" xfId="0" applyFont="1" applyFill="1" applyBorder="1" applyAlignment="1"/>
    <xf numFmtId="0" fontId="0" fillId="5" borderId="54" xfId="0" applyFont="1" applyFill="1" applyBorder="1" applyAlignment="1">
      <alignment horizontal="center"/>
    </xf>
    <xf numFmtId="49" fontId="12" fillId="0" borderId="50" xfId="0" applyNumberFormat="1" applyFont="1" applyBorder="1" applyAlignment="1">
      <alignment horizontal="left"/>
    </xf>
    <xf numFmtId="0" fontId="88" fillId="17" borderId="54" xfId="0" applyFont="1" applyFill="1" applyBorder="1" applyAlignment="1">
      <alignment horizontal="left" vertical="center"/>
    </xf>
    <xf numFmtId="49" fontId="88" fillId="17" borderId="54" xfId="0" applyNumberFormat="1" applyFont="1" applyFill="1" applyBorder="1" applyAlignment="1">
      <alignment horizontal="left" vertical="center"/>
    </xf>
    <xf numFmtId="0" fontId="91" fillId="17" borderId="54" xfId="0" applyFont="1" applyFill="1" applyBorder="1" applyAlignment="1">
      <alignment horizontal="left" vertical="center"/>
    </xf>
    <xf numFmtId="164" fontId="88" fillId="17" borderId="54" xfId="0" applyNumberFormat="1" applyFont="1" applyFill="1" applyBorder="1" applyAlignment="1">
      <alignment horizontal="left" vertical="center"/>
    </xf>
    <xf numFmtId="164" fontId="88" fillId="17" borderId="56" xfId="0" applyNumberFormat="1" applyFont="1" applyFill="1" applyBorder="1" applyAlignment="1">
      <alignment horizontal="left" vertical="center"/>
    </xf>
    <xf numFmtId="0" fontId="3" fillId="9" borderId="74" xfId="0" applyFont="1" applyFill="1" applyBorder="1" applyAlignment="1">
      <alignment horizontal="center" vertical="center"/>
    </xf>
    <xf numFmtId="0" fontId="0" fillId="7" borderId="43" xfId="0" applyFont="1" applyFill="1" applyBorder="1" applyAlignment="1"/>
    <xf numFmtId="0" fontId="0" fillId="7" borderId="43" xfId="0" applyFont="1" applyFill="1" applyBorder="1" applyAlignment="1">
      <alignment horizontal="center"/>
    </xf>
    <xf numFmtId="0" fontId="87" fillId="18" borderId="94" xfId="0" applyFont="1" applyFill="1" applyBorder="1" applyAlignment="1">
      <alignment vertical="center" wrapText="1"/>
    </xf>
    <xf numFmtId="49" fontId="12" fillId="0" borderId="25" xfId="0" applyNumberFormat="1" applyFont="1" applyBorder="1" applyAlignment="1">
      <alignment horizontal="left"/>
    </xf>
    <xf numFmtId="0" fontId="88" fillId="17" borderId="44" xfId="0" applyFont="1" applyFill="1" applyBorder="1" applyAlignment="1">
      <alignment horizontal="left" vertical="center"/>
    </xf>
    <xf numFmtId="0" fontId="3" fillId="9" borderId="35" xfId="0" applyFont="1" applyFill="1" applyBorder="1" applyAlignment="1">
      <alignment horizontal="center" vertical="center"/>
    </xf>
    <xf numFmtId="0" fontId="0" fillId="7" borderId="25" xfId="0" applyFont="1" applyFill="1" applyBorder="1" applyAlignment="1"/>
    <xf numFmtId="0" fontId="0" fillId="7" borderId="25" xfId="0" applyFont="1" applyFill="1" applyBorder="1" applyAlignment="1">
      <alignment horizontal="center"/>
    </xf>
    <xf numFmtId="0" fontId="87" fillId="18" borderId="37" xfId="0" applyFont="1" applyFill="1" applyBorder="1" applyAlignment="1">
      <alignment vertical="center" wrapText="1"/>
    </xf>
    <xf numFmtId="49" fontId="12" fillId="0" borderId="95" xfId="0" applyNumberFormat="1" applyFont="1" applyBorder="1" applyAlignment="1">
      <alignment horizontal="left"/>
    </xf>
    <xf numFmtId="0" fontId="3" fillId="9" borderId="20" xfId="0" applyFont="1" applyFill="1" applyBorder="1" applyAlignment="1">
      <alignment horizontal="center" vertical="center"/>
    </xf>
    <xf numFmtId="0" fontId="3" fillId="19" borderId="35" xfId="0" applyFont="1" applyFill="1" applyBorder="1" applyAlignment="1">
      <alignment horizontal="center" vertical="center"/>
    </xf>
    <xf numFmtId="167" fontId="88" fillId="17" borderId="25" xfId="0" applyNumberFormat="1" applyFont="1" applyFill="1" applyBorder="1" applyAlignment="1">
      <alignment horizontal="left" vertical="center"/>
    </xf>
    <xf numFmtId="20" fontId="82" fillId="18" borderId="25" xfId="0" applyNumberFormat="1" applyFont="1" applyFill="1" applyBorder="1" applyAlignment="1">
      <alignment horizontal="center" vertical="center"/>
    </xf>
    <xf numFmtId="0" fontId="3" fillId="13" borderId="35" xfId="0" applyFont="1" applyFill="1" applyBorder="1" applyAlignment="1">
      <alignment horizontal="center" vertical="center"/>
    </xf>
    <xf numFmtId="0" fontId="3" fillId="0" borderId="22" xfId="0" applyFont="1" applyBorder="1" applyAlignment="1"/>
    <xf numFmtId="0" fontId="0" fillId="7" borderId="21" xfId="0" applyFont="1" applyFill="1" applyBorder="1" applyAlignment="1"/>
    <xf numFmtId="0" fontId="0" fillId="7" borderId="21" xfId="0" applyFont="1" applyFill="1" applyBorder="1" applyAlignment="1">
      <alignment horizontal="center"/>
    </xf>
    <xf numFmtId="0" fontId="85" fillId="9" borderId="21" xfId="0" applyFont="1" applyFill="1" applyBorder="1" applyAlignment="1">
      <alignment horizontal="center" vertical="center"/>
    </xf>
    <xf numFmtId="49" fontId="12" fillId="0" borderId="51" xfId="0" applyNumberFormat="1" applyFont="1" applyBorder="1" applyAlignment="1">
      <alignment horizontal="left"/>
    </xf>
    <xf numFmtId="0" fontId="88" fillId="17" borderId="96" xfId="0" applyFont="1" applyFill="1" applyBorder="1" applyAlignment="1">
      <alignment horizontal="left" vertical="center"/>
    </xf>
    <xf numFmtId="0" fontId="3" fillId="9" borderId="25" xfId="0" applyFont="1" applyFill="1" applyBorder="1" applyAlignment="1"/>
    <xf numFmtId="0" fontId="0" fillId="11" borderId="25" xfId="0" applyFont="1" applyFill="1" applyBorder="1" applyAlignment="1"/>
    <xf numFmtId="0" fontId="0" fillId="11" borderId="25" xfId="0" applyFont="1" applyFill="1" applyBorder="1" applyAlignment="1">
      <alignment horizontal="center"/>
    </xf>
    <xf numFmtId="0" fontId="3" fillId="0" borderId="25" xfId="0" applyFont="1" applyBorder="1" applyAlignment="1"/>
    <xf numFmtId="0" fontId="12" fillId="20" borderId="25" xfId="0" applyFont="1" applyFill="1" applyBorder="1" applyAlignment="1">
      <alignment horizontal="left" vertical="center"/>
    </xf>
    <xf numFmtId="0" fontId="12" fillId="21" borderId="25" xfId="0" applyFont="1" applyFill="1" applyBorder="1" applyAlignment="1">
      <alignment horizontal="left" vertical="center"/>
    </xf>
    <xf numFmtId="165" fontId="88" fillId="17" borderId="54" xfId="0" applyNumberFormat="1" applyFont="1" applyFill="1" applyBorder="1" applyAlignment="1">
      <alignment horizontal="left" vertical="center"/>
    </xf>
    <xf numFmtId="0" fontId="92" fillId="9" borderId="42" xfId="0" applyFont="1" applyFill="1" applyBorder="1" applyAlignment="1">
      <alignment horizontal="right" vertical="center"/>
    </xf>
    <xf numFmtId="0" fontId="82" fillId="9" borderId="42" xfId="0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/>
    <xf numFmtId="164" fontId="6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1" fillId="15" borderId="35" xfId="0" applyFont="1" applyFill="1" applyBorder="1" applyAlignment="1"/>
    <xf numFmtId="0" fontId="11" fillId="15" borderId="36" xfId="0" applyFont="1" applyFill="1" applyBorder="1" applyAlignment="1"/>
    <xf numFmtId="0" fontId="26" fillId="16" borderId="35" xfId="0" applyFont="1" applyFill="1" applyBorder="1" applyAlignment="1">
      <alignment vertical="center"/>
    </xf>
    <xf numFmtId="0" fontId="11" fillId="16" borderId="25" xfId="0" applyFont="1" applyFill="1" applyBorder="1" applyAlignment="1">
      <alignment horizontal="center"/>
    </xf>
    <xf numFmtId="0" fontId="11" fillId="16" borderId="25" xfId="0" applyFont="1" applyFill="1" applyBorder="1" applyAlignment="1">
      <alignment horizontal="left"/>
    </xf>
    <xf numFmtId="0" fontId="84" fillId="16" borderId="25" xfId="0" applyFont="1" applyFill="1" applyBorder="1" applyAlignment="1"/>
    <xf numFmtId="0" fontId="26" fillId="16" borderId="25" xfId="0" applyFont="1" applyFill="1" applyBorder="1" applyAlignment="1"/>
    <xf numFmtId="0" fontId="26" fillId="15" borderId="36" xfId="0" applyFont="1" applyFill="1" applyBorder="1" applyAlignment="1"/>
    <xf numFmtId="0" fontId="26" fillId="2" borderId="35" xfId="0" applyFont="1" applyFill="1" applyBorder="1" applyAlignment="1">
      <alignment horizontal="left"/>
    </xf>
    <xf numFmtId="0" fontId="11" fillId="2" borderId="25" xfId="0" applyFont="1" applyFill="1" applyBorder="1" applyAlignment="1">
      <alignment horizontal="left"/>
    </xf>
    <xf numFmtId="0" fontId="26" fillId="2" borderId="25" xfId="0" applyFont="1" applyFill="1" applyBorder="1" applyAlignment="1">
      <alignment horizontal="left"/>
    </xf>
    <xf numFmtId="0" fontId="11" fillId="2" borderId="2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26" fillId="3" borderId="41" xfId="0" applyFont="1" applyFill="1" applyBorder="1" applyAlignment="1"/>
    <xf numFmtId="0" fontId="11" fillId="3" borderId="25" xfId="0" applyFont="1" applyFill="1" applyBorder="1" applyAlignment="1">
      <alignment horizontal="center"/>
    </xf>
    <xf numFmtId="0" fontId="26" fillId="3" borderId="25" xfId="0" applyFont="1" applyFill="1" applyBorder="1" applyAlignment="1"/>
    <xf numFmtId="0" fontId="11" fillId="3" borderId="25" xfId="0" applyFont="1" applyFill="1" applyBorder="1" applyAlignment="1"/>
    <xf numFmtId="0" fontId="11" fillId="3" borderId="37" xfId="0" applyFont="1" applyFill="1" applyBorder="1" applyAlignment="1"/>
    <xf numFmtId="0" fontId="12" fillId="15" borderId="20" xfId="0" applyFont="1" applyFill="1" applyBorder="1" applyAlignment="1"/>
    <xf numFmtId="0" fontId="12" fillId="15" borderId="24" xfId="0" applyFont="1" applyFill="1" applyBorder="1" applyAlignment="1"/>
    <xf numFmtId="0" fontId="11" fillId="16" borderId="20" xfId="0" applyFont="1" applyFill="1" applyBorder="1" applyAlignment="1">
      <alignment vertical="center"/>
    </xf>
    <xf numFmtId="0" fontId="84" fillId="16" borderId="21" xfId="0" applyFont="1" applyFill="1" applyBorder="1" applyAlignment="1">
      <alignment horizontal="center"/>
    </xf>
    <xf numFmtId="0" fontId="84" fillId="16" borderId="21" xfId="0" applyFont="1" applyFill="1" applyBorder="1" applyAlignment="1">
      <alignment horizontal="left"/>
    </xf>
    <xf numFmtId="0" fontId="11" fillId="16" borderId="21" xfId="0" applyFont="1" applyFill="1" applyBorder="1" applyAlignment="1"/>
    <xf numFmtId="164" fontId="11" fillId="16" borderId="21" xfId="0" applyNumberFormat="1" applyFont="1" applyFill="1" applyBorder="1" applyAlignment="1">
      <alignment horizontal="center"/>
    </xf>
    <xf numFmtId="0" fontId="11" fillId="16" borderId="21" xfId="0" applyFont="1" applyFill="1" applyBorder="1" applyAlignment="1">
      <alignment horizontal="center"/>
    </xf>
    <xf numFmtId="0" fontId="84" fillId="16" borderId="99" xfId="0" applyFont="1" applyFill="1" applyBorder="1" applyAlignment="1">
      <alignment horizontal="center"/>
    </xf>
    <xf numFmtId="0" fontId="12" fillId="2" borderId="20" xfId="0" applyFont="1" applyFill="1" applyBorder="1" applyAlignment="1">
      <alignment horizontal="left"/>
    </xf>
    <xf numFmtId="0" fontId="12" fillId="2" borderId="21" xfId="0" applyFont="1" applyFill="1" applyBorder="1" applyAlignment="1">
      <alignment horizontal="left"/>
    </xf>
    <xf numFmtId="0" fontId="12" fillId="2" borderId="21" xfId="0" applyFont="1" applyFill="1" applyBorder="1" applyAlignment="1">
      <alignment horizontal="center"/>
    </xf>
    <xf numFmtId="0" fontId="12" fillId="2" borderId="24" xfId="0" applyFont="1" applyFill="1" applyBorder="1" applyAlignment="1">
      <alignment horizontal="center"/>
    </xf>
    <xf numFmtId="0" fontId="12" fillId="3" borderId="62" xfId="0" applyFont="1" applyFill="1" applyBorder="1" applyAlignment="1">
      <alignment horizontal="center"/>
    </xf>
    <xf numFmtId="0" fontId="12" fillId="3" borderId="21" xfId="0" applyFont="1" applyFill="1" applyBorder="1" applyAlignment="1">
      <alignment horizontal="center"/>
    </xf>
    <xf numFmtId="0" fontId="11" fillId="3" borderId="21" xfId="0" applyFont="1" applyFill="1" applyBorder="1" applyAlignment="1">
      <alignment horizontal="center"/>
    </xf>
    <xf numFmtId="0" fontId="11" fillId="3" borderId="85" xfId="0" applyFont="1" applyFill="1" applyBorder="1" applyAlignment="1">
      <alignment horizontal="center"/>
    </xf>
    <xf numFmtId="0" fontId="11" fillId="0" borderId="47" xfId="0" applyFont="1" applyBorder="1" applyAlignment="1">
      <alignment horizontal="center"/>
    </xf>
    <xf numFmtId="0" fontId="11" fillId="0" borderId="48" xfId="0" applyFont="1" applyBorder="1" applyAlignment="1">
      <alignment horizontal="center"/>
    </xf>
    <xf numFmtId="0" fontId="3" fillId="9" borderId="35" xfId="0" applyFont="1" applyFill="1" applyBorder="1" applyAlignment="1">
      <alignment wrapText="1"/>
    </xf>
    <xf numFmtId="0" fontId="3" fillId="22" borderId="100" xfId="0" applyFont="1" applyFill="1" applyBorder="1" applyAlignment="1"/>
    <xf numFmtId="0" fontId="0" fillId="4" borderId="16" xfId="0" applyFont="1" applyFill="1" applyBorder="1" applyAlignment="1"/>
    <xf numFmtId="0" fontId="0" fillId="0" borderId="92" xfId="0" applyFont="1" applyBorder="1" applyAlignment="1"/>
    <xf numFmtId="0" fontId="93" fillId="0" borderId="52" xfId="0" applyFont="1" applyBorder="1" applyAlignment="1"/>
    <xf numFmtId="49" fontId="82" fillId="18" borderId="67" xfId="0" applyNumberFormat="1" applyFont="1" applyFill="1" applyBorder="1" applyAlignment="1">
      <alignment horizontal="center" vertical="center"/>
    </xf>
    <xf numFmtId="49" fontId="82" fillId="18" borderId="16" xfId="0" applyNumberFormat="1" applyFont="1" applyFill="1" applyBorder="1" applyAlignment="1">
      <alignment horizontal="center" vertical="center"/>
    </xf>
    <xf numFmtId="0" fontId="0" fillId="0" borderId="12" xfId="0" applyFont="1" applyBorder="1" applyAlignment="1">
      <alignment horizontal="left" vertical="center" wrapText="1"/>
    </xf>
    <xf numFmtId="0" fontId="94" fillId="18" borderId="90" xfId="0" applyFont="1" applyFill="1" applyBorder="1" applyAlignment="1">
      <alignment vertical="center" wrapText="1"/>
    </xf>
    <xf numFmtId="0" fontId="88" fillId="17" borderId="67" xfId="0" applyFont="1" applyFill="1" applyBorder="1" applyAlignment="1">
      <alignment horizontal="left" vertical="center"/>
    </xf>
    <xf numFmtId="0" fontId="88" fillId="17" borderId="16" xfId="0" applyFont="1" applyFill="1" applyBorder="1" applyAlignment="1">
      <alignment horizontal="left" vertical="center"/>
    </xf>
    <xf numFmtId="49" fontId="88" fillId="17" borderId="16" xfId="0" applyNumberFormat="1" applyFont="1" applyFill="1" applyBorder="1" applyAlignment="1">
      <alignment horizontal="left" vertical="center"/>
    </xf>
    <xf numFmtId="0" fontId="95" fillId="17" borderId="16" xfId="0" applyFont="1" applyFill="1" applyBorder="1" applyAlignment="1">
      <alignment horizontal="left" vertical="center"/>
    </xf>
    <xf numFmtId="164" fontId="88" fillId="17" borderId="16" xfId="0" applyNumberFormat="1" applyFont="1" applyFill="1" applyBorder="1" applyAlignment="1">
      <alignment horizontal="left" vertical="center"/>
    </xf>
    <xf numFmtId="164" fontId="88" fillId="17" borderId="100" xfId="0" applyNumberFormat="1" applyFont="1" applyFill="1" applyBorder="1" applyAlignment="1">
      <alignment horizontal="left" vertical="center"/>
    </xf>
    <xf numFmtId="164" fontId="88" fillId="17" borderId="15" xfId="0" applyNumberFormat="1" applyFont="1" applyFill="1" applyBorder="1" applyAlignment="1">
      <alignment horizontal="left" vertical="center"/>
    </xf>
    <xf numFmtId="164" fontId="88" fillId="17" borderId="18" xfId="0" applyNumberFormat="1" applyFont="1" applyFill="1" applyBorder="1" applyAlignment="1">
      <alignment horizontal="left" vertical="center"/>
    </xf>
    <xf numFmtId="0" fontId="3" fillId="22" borderId="25" xfId="0" applyFont="1" applyFill="1" applyBorder="1" applyAlignment="1"/>
    <xf numFmtId="0" fontId="93" fillId="0" borderId="25" xfId="0" applyFont="1" applyBorder="1" applyAlignment="1"/>
    <xf numFmtId="0" fontId="0" fillId="0" borderId="38" xfId="0" applyFont="1" applyBorder="1" applyAlignment="1">
      <alignment horizontal="left" vertical="center" wrapText="1"/>
    </xf>
    <xf numFmtId="164" fontId="88" fillId="17" borderId="37" xfId="0" applyNumberFormat="1" applyFont="1" applyFill="1" applyBorder="1" applyAlignment="1">
      <alignment horizontal="left" vertical="center"/>
    </xf>
    <xf numFmtId="164" fontId="88" fillId="17" borderId="35" xfId="0" applyNumberFormat="1" applyFont="1" applyFill="1" applyBorder="1" applyAlignment="1">
      <alignment horizontal="left" vertical="center"/>
    </xf>
    <xf numFmtId="0" fontId="3" fillId="9" borderId="35" xfId="0" applyFont="1" applyFill="1" applyBorder="1" applyAlignment="1">
      <alignment wrapText="1"/>
    </xf>
    <xf numFmtId="0" fontId="23" fillId="4" borderId="25" xfId="0" applyFont="1" applyFill="1" applyBorder="1" applyAlignment="1"/>
    <xf numFmtId="0" fontId="0" fillId="0" borderId="38" xfId="0" applyFont="1" applyBorder="1" applyAlignment="1">
      <alignment horizontal="left" vertical="center" wrapText="1"/>
    </xf>
    <xf numFmtId="0" fontId="94" fillId="18" borderId="9" xfId="0" applyFont="1" applyFill="1" applyBorder="1" applyAlignment="1">
      <alignment vertical="center" wrapText="1"/>
    </xf>
    <xf numFmtId="49" fontId="12" fillId="0" borderId="25" xfId="0" applyNumberFormat="1" applyFont="1" applyBorder="1" applyAlignment="1">
      <alignment horizontal="center"/>
    </xf>
    <xf numFmtId="0" fontId="88" fillId="17" borderId="29" xfId="0" applyFont="1" applyFill="1" applyBorder="1" applyAlignment="1">
      <alignment horizontal="left" vertical="center"/>
    </xf>
    <xf numFmtId="49" fontId="12" fillId="0" borderId="95" xfId="0" applyNumberFormat="1" applyFont="1" applyBorder="1" applyAlignment="1">
      <alignment horizontal="center"/>
    </xf>
    <xf numFmtId="0" fontId="0" fillId="0" borderId="57" xfId="0" applyFont="1" applyBorder="1" applyAlignment="1">
      <alignment horizontal="left" vertical="center" wrapText="1"/>
    </xf>
    <xf numFmtId="0" fontId="12" fillId="0" borderId="29" xfId="0" applyFont="1" applyBorder="1" applyAlignment="1">
      <alignment vertical="center"/>
    </xf>
    <xf numFmtId="0" fontId="3" fillId="9" borderId="69" xfId="0" applyFont="1" applyFill="1" applyBorder="1" applyAlignment="1">
      <alignment wrapText="1"/>
    </xf>
    <xf numFmtId="0" fontId="3" fillId="22" borderId="101" xfId="0" applyFont="1" applyFill="1" applyBorder="1" applyAlignment="1"/>
    <xf numFmtId="0" fontId="93" fillId="0" borderId="54" xfId="0" applyFont="1" applyBorder="1" applyAlignment="1"/>
    <xf numFmtId="49" fontId="82" fillId="18" borderId="102" xfId="0" applyNumberFormat="1" applyFont="1" applyFill="1" applyBorder="1" applyAlignment="1">
      <alignment horizontal="center" vertical="center"/>
    </xf>
    <xf numFmtId="49" fontId="82" fillId="18" borderId="103" xfId="0" applyNumberFormat="1" applyFont="1" applyFill="1" applyBorder="1" applyAlignment="1">
      <alignment horizontal="center" vertical="center"/>
    </xf>
    <xf numFmtId="165" fontId="88" fillId="17" borderId="54" xfId="0" applyNumberFormat="1" applyFont="1" applyFill="1" applyBorder="1" applyAlignment="1">
      <alignment horizontal="left" vertical="center"/>
    </xf>
    <xf numFmtId="164" fontId="88" fillId="17" borderId="104" xfId="0" applyNumberFormat="1" applyFont="1" applyFill="1" applyBorder="1" applyAlignment="1">
      <alignment horizontal="left" vertical="center"/>
    </xf>
    <xf numFmtId="164" fontId="88" fillId="17" borderId="69" xfId="0" applyNumberFormat="1" applyFont="1" applyFill="1" applyBorder="1" applyAlignment="1">
      <alignment horizontal="left" vertical="center"/>
    </xf>
    <xf numFmtId="0" fontId="3" fillId="9" borderId="15" xfId="0" applyFont="1" applyFill="1" applyBorder="1" applyAlignment="1"/>
    <xf numFmtId="0" fontId="3" fillId="9" borderId="100" xfId="0" applyFont="1" applyFill="1" applyBorder="1" applyAlignment="1"/>
    <xf numFmtId="0" fontId="0" fillId="23" borderId="16" xfId="0" applyFont="1" applyFill="1" applyBorder="1" applyAlignment="1"/>
    <xf numFmtId="0" fontId="0" fillId="0" borderId="16" xfId="0" applyFont="1" applyBorder="1" applyAlignment="1"/>
    <xf numFmtId="0" fontId="93" fillId="0" borderId="16" xfId="0" applyFont="1" applyBorder="1" applyAlignment="1"/>
    <xf numFmtId="0" fontId="86" fillId="17" borderId="16" xfId="0" applyFont="1" applyFill="1" applyBorder="1" applyAlignment="1"/>
    <xf numFmtId="0" fontId="0" fillId="0" borderId="12" xfId="0" applyFont="1" applyBorder="1" applyAlignment="1">
      <alignment horizontal="left" vertical="center" wrapText="1"/>
    </xf>
    <xf numFmtId="0" fontId="94" fillId="18" borderId="90" xfId="0" applyFont="1" applyFill="1" applyBorder="1" applyAlignment="1">
      <alignment vertical="center" wrapText="1"/>
    </xf>
    <xf numFmtId="49" fontId="96" fillId="9" borderId="25" xfId="0" applyNumberFormat="1" applyFont="1" applyFill="1" applyBorder="1" applyAlignment="1">
      <alignment vertical="center"/>
    </xf>
    <xf numFmtId="0" fontId="3" fillId="9" borderId="37" xfId="0" applyFont="1" applyFill="1" applyBorder="1" applyAlignment="1"/>
    <xf numFmtId="0" fontId="0" fillId="23" borderId="25" xfId="0" applyFont="1" applyFill="1" applyBorder="1" applyAlignment="1"/>
    <xf numFmtId="0" fontId="3" fillId="9" borderId="20" xfId="0" applyFont="1" applyFill="1" applyBorder="1" applyAlignment="1"/>
    <xf numFmtId="164" fontId="88" fillId="17" borderId="94" xfId="0" applyNumberFormat="1" applyFont="1" applyFill="1" applyBorder="1" applyAlignment="1">
      <alignment horizontal="left" vertical="center"/>
    </xf>
    <xf numFmtId="164" fontId="88" fillId="17" borderId="74" xfId="0" applyNumberFormat="1" applyFont="1" applyFill="1" applyBorder="1" applyAlignment="1">
      <alignment horizontal="left" vertical="center"/>
    </xf>
    <xf numFmtId="49" fontId="96" fillId="9" borderId="42" xfId="0" applyNumberFormat="1" applyFont="1" applyFill="1" applyBorder="1" applyAlignment="1">
      <alignment vertical="center"/>
    </xf>
    <xf numFmtId="0" fontId="0" fillId="0" borderId="57" xfId="0" applyFont="1" applyBorder="1" applyAlignment="1">
      <alignment horizontal="left" vertical="center" wrapText="1"/>
    </xf>
    <xf numFmtId="0" fontId="3" fillId="9" borderId="54" xfId="0" applyFont="1" applyFill="1" applyBorder="1" applyAlignment="1"/>
    <xf numFmtId="0" fontId="0" fillId="23" borderId="54" xfId="0" applyFont="1" applyFill="1" applyBorder="1" applyAlignment="1"/>
    <xf numFmtId="0" fontId="3" fillId="9" borderId="16" xfId="0" applyFont="1" applyFill="1" applyBorder="1" applyAlignment="1"/>
    <xf numFmtId="0" fontId="0" fillId="11" borderId="16" xfId="0" applyFont="1" applyFill="1" applyBorder="1" applyAlignment="1"/>
    <xf numFmtId="0" fontId="0" fillId="24" borderId="2" xfId="0" applyFont="1" applyFill="1" applyBorder="1" applyAlignment="1">
      <alignment horizontal="left" vertical="center" wrapText="1"/>
    </xf>
    <xf numFmtId="0" fontId="94" fillId="18" borderId="100" xfId="0" applyFont="1" applyFill="1" applyBorder="1" applyAlignment="1"/>
    <xf numFmtId="49" fontId="12" fillId="0" borderId="29" xfId="0" applyNumberFormat="1" applyFont="1" applyBorder="1" applyAlignment="1">
      <alignment vertical="center"/>
    </xf>
    <xf numFmtId="49" fontId="82" fillId="18" borderId="26" xfId="0" applyNumberFormat="1" applyFont="1" applyFill="1" applyBorder="1" applyAlignment="1">
      <alignment horizontal="center" vertical="center"/>
    </xf>
    <xf numFmtId="0" fontId="0" fillId="24" borderId="0" xfId="0" applyFont="1" applyFill="1" applyAlignment="1">
      <alignment horizontal="left" vertical="center" wrapText="1"/>
    </xf>
    <xf numFmtId="0" fontId="94" fillId="18" borderId="105" xfId="0" applyFont="1" applyFill="1" applyBorder="1" applyAlignment="1"/>
    <xf numFmtId="49" fontId="12" fillId="0" borderId="30" xfId="0" applyNumberFormat="1" applyFont="1" applyBorder="1" applyAlignment="1">
      <alignment vertical="center"/>
    </xf>
    <xf numFmtId="0" fontId="3" fillId="9" borderId="35" xfId="0" applyFont="1" applyFill="1" applyBorder="1" applyAlignment="1"/>
    <xf numFmtId="49" fontId="82" fillId="18" borderId="21" xfId="0" applyNumberFormat="1" applyFont="1" applyFill="1" applyBorder="1" applyAlignment="1">
      <alignment horizontal="center" vertical="center"/>
    </xf>
    <xf numFmtId="49" fontId="82" fillId="18" borderId="81" xfId="0" applyNumberFormat="1" applyFont="1" applyFill="1" applyBorder="1" applyAlignment="1">
      <alignment horizontal="center" vertical="center"/>
    </xf>
    <xf numFmtId="0" fontId="88" fillId="17" borderId="62" xfId="0" applyFont="1" applyFill="1" applyBorder="1" applyAlignment="1">
      <alignment horizontal="left" vertical="center"/>
    </xf>
    <xf numFmtId="0" fontId="88" fillId="17" borderId="21" xfId="0" applyFont="1" applyFill="1" applyBorder="1" applyAlignment="1">
      <alignment horizontal="left" vertical="center"/>
    </xf>
    <xf numFmtId="49" fontId="88" fillId="17" borderId="21" xfId="0" applyNumberFormat="1" applyFont="1" applyFill="1" applyBorder="1" applyAlignment="1">
      <alignment horizontal="left" vertical="center"/>
    </xf>
    <xf numFmtId="0" fontId="97" fillId="17" borderId="21" xfId="0" applyFont="1" applyFill="1" applyBorder="1" applyAlignment="1">
      <alignment horizontal="left" vertical="center"/>
    </xf>
    <xf numFmtId="165" fontId="88" fillId="17" borderId="21" xfId="0" applyNumberFormat="1" applyFont="1" applyFill="1" applyBorder="1" applyAlignment="1">
      <alignment horizontal="left" vertical="center"/>
    </xf>
    <xf numFmtId="164" fontId="88" fillId="17" borderId="21" xfId="0" applyNumberFormat="1" applyFont="1" applyFill="1" applyBorder="1" applyAlignment="1">
      <alignment horizontal="left" vertical="center"/>
    </xf>
    <xf numFmtId="164" fontId="88" fillId="17" borderId="85" xfId="0" applyNumberFormat="1" applyFont="1" applyFill="1" applyBorder="1" applyAlignment="1">
      <alignment horizontal="left" vertical="center"/>
    </xf>
    <xf numFmtId="164" fontId="88" fillId="17" borderId="20" xfId="0" applyNumberFormat="1" applyFont="1" applyFill="1" applyBorder="1" applyAlignment="1">
      <alignment horizontal="left" vertical="center"/>
    </xf>
    <xf numFmtId="164" fontId="88" fillId="17" borderId="24" xfId="0" applyNumberFormat="1" applyFont="1" applyFill="1" applyBorder="1" applyAlignment="1">
      <alignment horizontal="left" vertical="center"/>
    </xf>
    <xf numFmtId="49" fontId="82" fillId="18" borderId="17" xfId="0" applyNumberFormat="1" applyFont="1" applyFill="1" applyBorder="1" applyAlignment="1">
      <alignment horizontal="center" vertical="center"/>
    </xf>
    <xf numFmtId="0" fontId="0" fillId="24" borderId="0" xfId="0" applyFont="1" applyFill="1" applyAlignment="1">
      <alignment horizontal="left" vertical="center" wrapText="1"/>
    </xf>
    <xf numFmtId="49" fontId="12" fillId="0" borderId="0" xfId="0" applyNumberFormat="1" applyFont="1" applyAlignment="1">
      <alignment vertical="center"/>
    </xf>
    <xf numFmtId="0" fontId="23" fillId="11" borderId="25" xfId="0" applyFont="1" applyFill="1" applyBorder="1" applyAlignment="1"/>
    <xf numFmtId="0" fontId="0" fillId="0" borderId="0" xfId="0" applyFont="1" applyAlignment="1">
      <alignment horizontal="left" vertical="center" wrapText="1"/>
    </xf>
    <xf numFmtId="49" fontId="0" fillId="0" borderId="0" xfId="0" applyNumberFormat="1" applyFont="1" applyAlignment="1">
      <alignment vertical="center"/>
    </xf>
    <xf numFmtId="0" fontId="12" fillId="9" borderId="29" xfId="0" applyFont="1" applyFill="1" applyBorder="1" applyAlignment="1">
      <alignment vertical="center"/>
    </xf>
    <xf numFmtId="165" fontId="88" fillId="17" borderId="25" xfId="0" applyNumberFormat="1" applyFont="1" applyFill="1" applyBorder="1" applyAlignment="1">
      <alignment horizontal="left" vertical="center"/>
    </xf>
    <xf numFmtId="0" fontId="5" fillId="9" borderId="106" xfId="0" applyFont="1" applyFill="1" applyBorder="1" applyAlignment="1"/>
    <xf numFmtId="0" fontId="5" fillId="9" borderId="107" xfId="0" applyFont="1" applyFill="1" applyBorder="1" applyAlignment="1"/>
    <xf numFmtId="0" fontId="3" fillId="9" borderId="104" xfId="0" applyFont="1" applyFill="1" applyBorder="1" applyAlignment="1"/>
    <xf numFmtId="0" fontId="0" fillId="11" borderId="54" xfId="0" applyFont="1" applyFill="1" applyBorder="1" applyAlignment="1"/>
    <xf numFmtId="49" fontId="82" fillId="18" borderId="70" xfId="0" applyNumberFormat="1" applyFont="1" applyFill="1" applyBorder="1" applyAlignment="1">
      <alignment horizontal="center" vertical="center"/>
    </xf>
    <xf numFmtId="0" fontId="5" fillId="9" borderId="108" xfId="0" applyFont="1" applyFill="1" applyBorder="1" applyAlignment="1"/>
    <xf numFmtId="0" fontId="3" fillId="20" borderId="94" xfId="0" applyFont="1" applyFill="1" applyBorder="1" applyAlignment="1"/>
    <xf numFmtId="0" fontId="0" fillId="4" borderId="43" xfId="0" applyFont="1" applyFill="1" applyBorder="1" applyAlignment="1"/>
    <xf numFmtId="0" fontId="93" fillId="0" borderId="31" xfId="0" applyFont="1" applyBorder="1" applyAlignment="1"/>
    <xf numFmtId="49" fontId="82" fillId="18" borderId="44" xfId="0" applyNumberFormat="1" applyFont="1" applyFill="1" applyBorder="1" applyAlignment="1">
      <alignment horizontal="center" vertical="center"/>
    </xf>
    <xf numFmtId="0" fontId="5" fillId="0" borderId="31" xfId="0" applyFont="1" applyBorder="1" applyAlignment="1">
      <alignment wrapText="1"/>
    </xf>
    <xf numFmtId="0" fontId="88" fillId="17" borderId="74" xfId="0" applyFont="1" applyFill="1" applyBorder="1" applyAlignment="1">
      <alignment horizontal="left" vertical="center"/>
    </xf>
    <xf numFmtId="0" fontId="5" fillId="9" borderId="109" xfId="0" applyFont="1" applyFill="1" applyBorder="1" applyAlignment="1"/>
    <xf numFmtId="0" fontId="88" fillId="17" borderId="35" xfId="0" applyFont="1" applyFill="1" applyBorder="1" applyAlignment="1">
      <alignment horizontal="left" vertical="center"/>
    </xf>
    <xf numFmtId="0" fontId="5" fillId="9" borderId="35" xfId="0" applyFont="1" applyFill="1" applyBorder="1" applyAlignment="1"/>
    <xf numFmtId="0" fontId="3" fillId="25" borderId="37" xfId="0" applyFont="1" applyFill="1" applyBorder="1" applyAlignment="1"/>
    <xf numFmtId="0" fontId="5" fillId="0" borderId="25" xfId="0" applyFont="1" applyBorder="1" applyAlignment="1">
      <alignment wrapText="1"/>
    </xf>
    <xf numFmtId="49" fontId="12" fillId="0" borderId="95" xfId="0" applyNumberFormat="1" applyFont="1" applyBorder="1" applyAlignment="1">
      <alignment horizontal="left" vertical="center"/>
    </xf>
    <xf numFmtId="0" fontId="12" fillId="9" borderId="35" xfId="0" applyFont="1" applyFill="1" applyBorder="1" applyAlignment="1"/>
    <xf numFmtId="0" fontId="12" fillId="9" borderId="20" xfId="0" applyFont="1" applyFill="1" applyBorder="1" applyAlignment="1"/>
    <xf numFmtId="0" fontId="88" fillId="17" borderId="69" xfId="0" applyFont="1" applyFill="1" applyBorder="1" applyAlignment="1">
      <alignment horizontal="left" vertical="center"/>
    </xf>
    <xf numFmtId="0" fontId="12" fillId="9" borderId="74" xfId="0" applyFont="1" applyFill="1" applyBorder="1" applyAlignment="1"/>
    <xf numFmtId="0" fontId="88" fillId="17" borderId="20" xfId="0" applyFont="1" applyFill="1" applyBorder="1" applyAlignment="1">
      <alignment horizontal="left" vertical="center"/>
    </xf>
    <xf numFmtId="49" fontId="82" fillId="18" borderId="25" xfId="0" applyNumberFormat="1" applyFont="1" applyFill="1" applyBorder="1" applyAlignment="1">
      <alignment horizontal="center" vertical="center"/>
    </xf>
    <xf numFmtId="49" fontId="82" fillId="18" borderId="29" xfId="0" applyNumberFormat="1" applyFont="1" applyFill="1" applyBorder="1" applyAlignment="1">
      <alignment horizontal="center" vertical="center"/>
    </xf>
    <xf numFmtId="0" fontId="5" fillId="0" borderId="32" xfId="0" applyFont="1" applyBorder="1" applyAlignment="1">
      <alignment wrapText="1"/>
    </xf>
    <xf numFmtId="0" fontId="12" fillId="26" borderId="41" xfId="0" applyFont="1" applyFill="1" applyBorder="1" applyAlignment="1">
      <alignment vertical="center"/>
    </xf>
    <xf numFmtId="0" fontId="26" fillId="3" borderId="35" xfId="0" applyFont="1" applyFill="1" applyBorder="1" applyAlignment="1"/>
    <xf numFmtId="0" fontId="11" fillId="3" borderId="36" xfId="0" applyFont="1" applyFill="1" applyBorder="1" applyAlignment="1"/>
    <xf numFmtId="0" fontId="12" fillId="15" borderId="69" xfId="0" applyFont="1" applyFill="1" applyBorder="1" applyAlignment="1"/>
    <xf numFmtId="0" fontId="12" fillId="15" borderId="56" xfId="0" applyFont="1" applyFill="1" applyBorder="1" applyAlignment="1"/>
    <xf numFmtId="0" fontId="11" fillId="16" borderId="69" xfId="0" applyFont="1" applyFill="1" applyBorder="1" applyAlignment="1">
      <alignment vertical="center"/>
    </xf>
    <xf numFmtId="0" fontId="84" fillId="16" borderId="54" xfId="0" applyFont="1" applyFill="1" applyBorder="1" applyAlignment="1">
      <alignment horizontal="center"/>
    </xf>
    <xf numFmtId="0" fontId="84" fillId="16" borderId="54" xfId="0" applyFont="1" applyFill="1" applyBorder="1" applyAlignment="1">
      <alignment horizontal="left"/>
    </xf>
    <xf numFmtId="0" fontId="11" fillId="16" borderId="54" xfId="0" applyFont="1" applyFill="1" applyBorder="1" applyAlignment="1"/>
    <xf numFmtId="164" fontId="11" fillId="16" borderId="54" xfId="0" applyNumberFormat="1" applyFont="1" applyFill="1" applyBorder="1" applyAlignment="1">
      <alignment horizontal="center"/>
    </xf>
    <xf numFmtId="0" fontId="11" fillId="16" borderId="54" xfId="0" applyFont="1" applyFill="1" applyBorder="1" applyAlignment="1">
      <alignment horizontal="center"/>
    </xf>
    <xf numFmtId="0" fontId="84" fillId="16" borderId="110" xfId="0" applyFont="1" applyFill="1" applyBorder="1" applyAlignment="1">
      <alignment horizontal="center"/>
    </xf>
    <xf numFmtId="0" fontId="84" fillId="16" borderId="111" xfId="0" applyFont="1" applyFill="1" applyBorder="1" applyAlignment="1">
      <alignment horizontal="center"/>
    </xf>
    <xf numFmtId="0" fontId="12" fillId="2" borderId="69" xfId="0" applyFont="1" applyFill="1" applyBorder="1" applyAlignment="1">
      <alignment horizontal="left"/>
    </xf>
    <xf numFmtId="0" fontId="12" fillId="2" borderId="54" xfId="0" applyFont="1" applyFill="1" applyBorder="1" applyAlignment="1">
      <alignment horizontal="left"/>
    </xf>
    <xf numFmtId="0" fontId="12" fillId="2" borderId="54" xfId="0" applyFont="1" applyFill="1" applyBorder="1" applyAlignment="1">
      <alignment horizontal="center"/>
    </xf>
    <xf numFmtId="0" fontId="12" fillId="2" borderId="56" xfId="0" applyFont="1" applyFill="1" applyBorder="1" applyAlignment="1">
      <alignment horizontal="center"/>
    </xf>
    <xf numFmtId="0" fontId="12" fillId="3" borderId="69" xfId="0" applyFont="1" applyFill="1" applyBorder="1" applyAlignment="1">
      <alignment horizontal="center"/>
    </xf>
    <xf numFmtId="0" fontId="12" fillId="3" borderId="54" xfId="0" applyFont="1" applyFill="1" applyBorder="1" applyAlignment="1">
      <alignment horizontal="center"/>
    </xf>
    <xf numFmtId="0" fontId="11" fillId="3" borderId="54" xfId="0" applyFont="1" applyFill="1" applyBorder="1" applyAlignment="1">
      <alignment horizontal="center"/>
    </xf>
    <xf numFmtId="0" fontId="11" fillId="3" borderId="56" xfId="0" applyFont="1" applyFill="1" applyBorder="1" applyAlignment="1">
      <alignment horizontal="center"/>
    </xf>
    <xf numFmtId="0" fontId="11" fillId="0" borderId="46" xfId="0" applyFont="1" applyBorder="1" applyAlignment="1">
      <alignment horizontal="center"/>
    </xf>
    <xf numFmtId="0" fontId="3" fillId="9" borderId="94" xfId="0" applyFont="1" applyFill="1" applyBorder="1" applyAlignment="1"/>
    <xf numFmtId="0" fontId="0" fillId="4" borderId="43" xfId="0" applyFont="1" applyFill="1" applyBorder="1" applyAlignment="1"/>
    <xf numFmtId="49" fontId="3" fillId="9" borderId="43" xfId="0" applyNumberFormat="1" applyFont="1" applyFill="1" applyBorder="1" applyAlignment="1">
      <alignment horizontal="center" vertical="center"/>
    </xf>
    <xf numFmtId="49" fontId="3" fillId="9" borderId="78" xfId="0" applyNumberFormat="1" applyFont="1" applyFill="1" applyBorder="1" applyAlignment="1">
      <alignment horizontal="center" vertical="center"/>
    </xf>
    <xf numFmtId="0" fontId="93" fillId="0" borderId="57" xfId="0" applyFont="1" applyBorder="1" applyAlignment="1">
      <alignment horizontal="left" vertical="center" wrapText="1"/>
    </xf>
    <xf numFmtId="0" fontId="9" fillId="9" borderId="77" xfId="0" applyFont="1" applyFill="1" applyBorder="1" applyAlignment="1">
      <alignment vertical="center" wrapText="1"/>
    </xf>
    <xf numFmtId="0" fontId="27" fillId="0" borderId="0" xfId="0" applyFont="1" applyAlignment="1">
      <alignment vertical="center"/>
    </xf>
    <xf numFmtId="0" fontId="12" fillId="9" borderId="43" xfId="0" applyFont="1" applyFill="1" applyBorder="1" applyAlignment="1">
      <alignment horizontal="left" vertical="center"/>
    </xf>
    <xf numFmtId="49" fontId="12" fillId="9" borderId="43" xfId="0" applyNumberFormat="1" applyFont="1" applyFill="1" applyBorder="1" applyAlignment="1">
      <alignment horizontal="left" vertical="center"/>
    </xf>
    <xf numFmtId="0" fontId="98" fillId="9" borderId="43" xfId="0" applyFont="1" applyFill="1" applyBorder="1" applyAlignment="1">
      <alignment horizontal="left" vertical="center"/>
    </xf>
    <xf numFmtId="165" fontId="12" fillId="9" borderId="43" xfId="0" applyNumberFormat="1" applyFont="1" applyFill="1" applyBorder="1" applyAlignment="1">
      <alignment horizontal="left" vertical="center"/>
    </xf>
    <xf numFmtId="164" fontId="12" fillId="9" borderId="43" xfId="0" applyNumberFormat="1" applyFont="1" applyFill="1" applyBorder="1" applyAlignment="1">
      <alignment horizontal="left" vertical="center"/>
    </xf>
    <xf numFmtId="164" fontId="12" fillId="9" borderId="16" xfId="0" applyNumberFormat="1" applyFont="1" applyFill="1" applyBorder="1" applyAlignment="1">
      <alignment horizontal="left" vertical="center"/>
    </xf>
    <xf numFmtId="164" fontId="12" fillId="9" borderId="18" xfId="0" applyNumberFormat="1" applyFont="1" applyFill="1" applyBorder="1" applyAlignment="1">
      <alignment horizontal="left" vertical="center"/>
    </xf>
    <xf numFmtId="0" fontId="0" fillId="4" borderId="25" xfId="0" applyFont="1" applyFill="1" applyBorder="1" applyAlignment="1"/>
    <xf numFmtId="49" fontId="3" fillId="9" borderId="43" xfId="0" applyNumberFormat="1" applyFont="1" applyFill="1" applyBorder="1" applyAlignment="1">
      <alignment horizontal="center" vertical="center"/>
    </xf>
    <xf numFmtId="49" fontId="3" fillId="9" borderId="25" xfId="0" applyNumberFormat="1" applyFont="1" applyFill="1" applyBorder="1" applyAlignment="1">
      <alignment horizontal="center" vertical="center"/>
    </xf>
    <xf numFmtId="0" fontId="93" fillId="0" borderId="38" xfId="0" applyFont="1" applyBorder="1" applyAlignment="1">
      <alignment horizontal="left" vertical="center" wrapText="1"/>
    </xf>
    <xf numFmtId="0" fontId="9" fillId="9" borderId="36" xfId="0" applyFont="1" applyFill="1" applyBorder="1" applyAlignment="1">
      <alignment vertical="center" wrapText="1"/>
    </xf>
    <xf numFmtId="164" fontId="12" fillId="9" borderId="75" xfId="0" applyNumberFormat="1" applyFont="1" applyFill="1" applyBorder="1" applyAlignment="1">
      <alignment horizontal="left" vertical="center"/>
    </xf>
    <xf numFmtId="0" fontId="12" fillId="0" borderId="35" xfId="0" applyFont="1" applyBorder="1" applyAlignment="1">
      <alignment vertical="center"/>
    </xf>
    <xf numFmtId="165" fontId="12" fillId="9" borderId="43" xfId="0" applyNumberFormat="1" applyFont="1" applyFill="1" applyBorder="1" applyAlignment="1">
      <alignment horizontal="left" vertical="center"/>
    </xf>
    <xf numFmtId="0" fontId="12" fillId="9" borderId="35" xfId="0" applyFont="1" applyFill="1" applyBorder="1" applyAlignment="1">
      <alignment horizontal="left" vertical="center"/>
    </xf>
    <xf numFmtId="0" fontId="12" fillId="0" borderId="60" xfId="0" applyFont="1" applyBorder="1" applyAlignment="1">
      <alignment vertical="center"/>
    </xf>
    <xf numFmtId="0" fontId="12" fillId="9" borderId="35" xfId="0" applyFont="1" applyFill="1" applyBorder="1" applyAlignment="1">
      <alignment vertical="center"/>
    </xf>
    <xf numFmtId="0" fontId="0" fillId="27" borderId="25" xfId="0" applyFont="1" applyFill="1" applyBorder="1" applyAlignment="1"/>
    <xf numFmtId="0" fontId="0" fillId="28" borderId="25" xfId="0" applyFont="1" applyFill="1" applyBorder="1" applyAlignment="1"/>
    <xf numFmtId="0" fontId="9" fillId="9" borderId="75" xfId="0" applyFont="1" applyFill="1" applyBorder="1" applyAlignment="1"/>
    <xf numFmtId="0" fontId="9" fillId="9" borderId="36" xfId="0" applyFont="1" applyFill="1" applyBorder="1" applyAlignment="1"/>
    <xf numFmtId="0" fontId="12" fillId="0" borderId="32" xfId="0" applyFont="1" applyBorder="1" applyAlignment="1">
      <alignment wrapText="1"/>
    </xf>
    <xf numFmtId="0" fontId="12" fillId="0" borderId="3" xfId="0" applyFont="1" applyBorder="1" applyAlignment="1">
      <alignment vertical="center"/>
    </xf>
    <xf numFmtId="0" fontId="3" fillId="9" borderId="85" xfId="0" applyFont="1" applyFill="1" applyBorder="1" applyAlignment="1"/>
    <xf numFmtId="0" fontId="0" fillId="29" borderId="25" xfId="0" applyFont="1" applyFill="1" applyBorder="1" applyAlignment="1"/>
    <xf numFmtId="0" fontId="9" fillId="9" borderId="36" xfId="0" applyFont="1" applyFill="1" applyBorder="1" applyAlignment="1">
      <alignment vertical="center"/>
    </xf>
    <xf numFmtId="0" fontId="12" fillId="0" borderId="3" xfId="0" applyFont="1" applyBorder="1" applyAlignment="1">
      <alignment horizontal="left" vertical="center"/>
    </xf>
    <xf numFmtId="0" fontId="12" fillId="0" borderId="35" xfId="0" applyFont="1" applyBorder="1" applyAlignment="1">
      <alignment horizontal="left" vertical="center"/>
    </xf>
    <xf numFmtId="0" fontId="9" fillId="0" borderId="36" xfId="0" applyFont="1" applyBorder="1" applyAlignment="1">
      <alignment vertical="center"/>
    </xf>
    <xf numFmtId="0" fontId="5" fillId="9" borderId="85" xfId="0" applyFont="1" applyFill="1" applyBorder="1" applyAlignment="1"/>
    <xf numFmtId="0" fontId="12" fillId="9" borderId="37" xfId="0" applyFont="1" applyFill="1" applyBorder="1" applyAlignment="1"/>
    <xf numFmtId="0" fontId="9" fillId="9" borderId="24" xfId="0" applyFont="1" applyFill="1" applyBorder="1" applyAlignment="1">
      <alignment vertical="center"/>
    </xf>
    <xf numFmtId="0" fontId="9" fillId="9" borderId="75" xfId="0" applyFont="1" applyFill="1" applyBorder="1" applyAlignment="1">
      <alignment vertical="center"/>
    </xf>
    <xf numFmtId="0" fontId="0" fillId="29" borderId="43" xfId="0" applyFont="1" applyFill="1" applyBorder="1" applyAlignment="1"/>
    <xf numFmtId="0" fontId="93" fillId="0" borderId="0" xfId="0" applyFont="1" applyAlignment="1">
      <alignment horizontal="left"/>
    </xf>
    <xf numFmtId="0" fontId="12" fillId="9" borderId="112" xfId="0" applyFont="1" applyFill="1" applyBorder="1" applyAlignment="1">
      <alignment horizontal="left" vertical="center"/>
    </xf>
    <xf numFmtId="0" fontId="0" fillId="29" borderId="54" xfId="0" applyFont="1" applyFill="1" applyBorder="1" applyAlignment="1"/>
    <xf numFmtId="0" fontId="0" fillId="29" borderId="113" xfId="0" applyFont="1" applyFill="1" applyBorder="1" applyAlignment="1"/>
    <xf numFmtId="49" fontId="3" fillId="9" borderId="113" xfId="0" applyNumberFormat="1" applyFont="1" applyFill="1" applyBorder="1" applyAlignment="1">
      <alignment horizontal="center" vertical="center"/>
    </xf>
    <xf numFmtId="0" fontId="9" fillId="9" borderId="56" xfId="0" applyFont="1" applyFill="1" applyBorder="1" applyAlignment="1">
      <alignment vertical="center"/>
    </xf>
    <xf numFmtId="0" fontId="12" fillId="0" borderId="69" xfId="0" applyFont="1" applyBorder="1" applyAlignment="1">
      <alignment vertical="center"/>
    </xf>
    <xf numFmtId="0" fontId="12" fillId="9" borderId="113" xfId="0" applyFont="1" applyFill="1" applyBorder="1" applyAlignment="1">
      <alignment horizontal="left" vertical="center"/>
    </xf>
    <xf numFmtId="49" fontId="12" fillId="9" borderId="113" xfId="0" applyNumberFormat="1" applyFont="1" applyFill="1" applyBorder="1" applyAlignment="1">
      <alignment horizontal="left" vertical="center"/>
    </xf>
    <xf numFmtId="0" fontId="99" fillId="9" borderId="113" xfId="0" applyFont="1" applyFill="1" applyBorder="1" applyAlignment="1">
      <alignment horizontal="left" vertical="center"/>
    </xf>
    <xf numFmtId="164" fontId="12" fillId="9" borderId="113" xfId="0" applyNumberFormat="1" applyFont="1" applyFill="1" applyBorder="1" applyAlignment="1">
      <alignment horizontal="left" vertical="center"/>
    </xf>
    <xf numFmtId="164" fontId="12" fillId="9" borderId="114" xfId="0" applyNumberFormat="1" applyFont="1" applyFill="1" applyBorder="1" applyAlignment="1">
      <alignment horizontal="left" vertical="center"/>
    </xf>
    <xf numFmtId="49" fontId="3" fillId="0" borderId="0" xfId="0" applyNumberFormat="1" applyFont="1" applyAlignment="1">
      <alignment horizontal="center"/>
    </xf>
    <xf numFmtId="0" fontId="3" fillId="9" borderId="42" xfId="0" applyFont="1" applyFill="1" applyBorder="1" applyAlignment="1">
      <alignment horizontal="center" vertical="center"/>
    </xf>
    <xf numFmtId="0" fontId="5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100" fillId="0" borderId="0" xfId="0" applyFont="1" applyAlignment="1">
      <alignment horizontal="center"/>
    </xf>
    <xf numFmtId="0" fontId="3" fillId="30" borderId="115" xfId="0" applyFont="1" applyFill="1" applyBorder="1" applyAlignment="1"/>
    <xf numFmtId="0" fontId="3" fillId="30" borderId="106" xfId="0" applyFont="1" applyFill="1" applyBorder="1" applyAlignment="1"/>
    <xf numFmtId="0" fontId="3" fillId="30" borderId="118" xfId="0" applyFont="1" applyFill="1" applyBorder="1" applyAlignment="1">
      <alignment horizontal="center"/>
    </xf>
    <xf numFmtId="0" fontId="3" fillId="30" borderId="41" xfId="0" applyFont="1" applyFill="1" applyBorder="1" applyAlignment="1">
      <alignment horizontal="center" vertical="center"/>
    </xf>
    <xf numFmtId="0" fontId="3" fillId="30" borderId="25" xfId="0" applyFont="1" applyFill="1" applyBorder="1" applyAlignment="1">
      <alignment horizontal="center" vertical="center"/>
    </xf>
    <xf numFmtId="0" fontId="3" fillId="30" borderId="25" xfId="0" applyFont="1" applyFill="1" applyBorder="1" applyAlignment="1">
      <alignment horizontal="center"/>
    </xf>
    <xf numFmtId="0" fontId="85" fillId="30" borderId="25" xfId="0" applyFont="1" applyFill="1" applyBorder="1" applyAlignment="1">
      <alignment horizontal="center"/>
    </xf>
    <xf numFmtId="0" fontId="3" fillId="30" borderId="37" xfId="0" applyFont="1" applyFill="1" applyBorder="1" applyAlignment="1">
      <alignment horizontal="left"/>
    </xf>
    <xf numFmtId="0" fontId="3" fillId="30" borderId="36" xfId="0" applyFont="1" applyFill="1" applyBorder="1" applyAlignment="1">
      <alignment horizontal="left"/>
    </xf>
    <xf numFmtId="0" fontId="6" fillId="31" borderId="41" xfId="0" applyFont="1" applyFill="1" applyBorder="1" applyAlignment="1">
      <alignment horizontal="left"/>
    </xf>
    <xf numFmtId="0" fontId="6" fillId="31" borderId="25" xfId="0" applyFont="1" applyFill="1" applyBorder="1" applyAlignment="1">
      <alignment horizontal="left"/>
    </xf>
    <xf numFmtId="0" fontId="6" fillId="31" borderId="25" xfId="0" applyFont="1" applyFill="1" applyBorder="1" applyAlignment="1">
      <alignment horizontal="right"/>
    </xf>
    <xf numFmtId="0" fontId="6" fillId="31" borderId="25" xfId="0" applyFont="1" applyFill="1" applyBorder="1" applyAlignment="1">
      <alignment horizontal="center"/>
    </xf>
    <xf numFmtId="0" fontId="6" fillId="31" borderId="37" xfId="0" applyFont="1" applyFill="1" applyBorder="1" applyAlignment="1">
      <alignment horizontal="left"/>
    </xf>
    <xf numFmtId="0" fontId="0" fillId="14" borderId="112" xfId="0" applyFont="1" applyFill="1" applyBorder="1" applyAlignment="1"/>
    <xf numFmtId="0" fontId="0" fillId="14" borderId="42" xfId="0" applyFont="1" applyFill="1" applyBorder="1" applyAlignment="1"/>
    <xf numFmtId="0" fontId="0" fillId="14" borderId="120" xfId="0" applyFont="1" applyFill="1" applyBorder="1" applyAlignment="1"/>
    <xf numFmtId="0" fontId="0" fillId="0" borderId="0" xfId="0" applyFont="1" applyAlignment="1">
      <alignment wrapText="1"/>
    </xf>
    <xf numFmtId="0" fontId="3" fillId="30" borderId="109" xfId="0" applyFont="1" applyFill="1" applyBorder="1" applyAlignment="1">
      <alignment vertical="center" wrapText="1"/>
    </xf>
    <xf numFmtId="0" fontId="104" fillId="30" borderId="61" xfId="0" applyFont="1" applyFill="1" applyBorder="1" applyAlignment="1">
      <alignment horizontal="center" vertical="center" wrapText="1"/>
    </xf>
    <xf numFmtId="0" fontId="104" fillId="30" borderId="78" xfId="0" applyFont="1" applyFill="1" applyBorder="1" applyAlignment="1">
      <alignment horizontal="center" vertical="center" wrapText="1"/>
    </xf>
    <xf numFmtId="0" fontId="103" fillId="30" borderId="21" xfId="0" applyFont="1" applyFill="1" applyBorder="1" applyAlignment="1">
      <alignment horizontal="center" vertical="center" wrapText="1"/>
    </xf>
    <xf numFmtId="0" fontId="103" fillId="30" borderId="42" xfId="0" applyFont="1" applyFill="1" applyBorder="1" applyAlignment="1">
      <alignment horizontal="center" vertical="center" wrapText="1"/>
    </xf>
    <xf numFmtId="0" fontId="6" fillId="30" borderId="78" xfId="0" applyFont="1" applyFill="1" applyBorder="1" applyAlignment="1">
      <alignment horizontal="center" vertical="center" wrapText="1"/>
    </xf>
    <xf numFmtId="0" fontId="85" fillId="30" borderId="54" xfId="0" applyFont="1" applyFill="1" applyBorder="1" applyAlignment="1">
      <alignment horizontal="center" vertical="center" wrapText="1"/>
    </xf>
    <xf numFmtId="0" fontId="85" fillId="30" borderId="42" xfId="0" applyFont="1" applyFill="1" applyBorder="1" applyAlignment="1">
      <alignment horizontal="center" vertical="center" wrapText="1"/>
    </xf>
    <xf numFmtId="0" fontId="85" fillId="30" borderId="124" xfId="0" applyFont="1" applyFill="1" applyBorder="1" applyAlignment="1">
      <alignment horizontal="left" vertical="center" wrapText="1"/>
    </xf>
    <xf numFmtId="0" fontId="85" fillId="30" borderId="77" xfId="0" applyFont="1" applyFill="1" applyBorder="1" applyAlignment="1">
      <alignment horizontal="left" vertical="center" wrapText="1"/>
    </xf>
    <xf numFmtId="0" fontId="6" fillId="31" borderId="78" xfId="0" applyFont="1" applyFill="1" applyBorder="1" applyAlignment="1">
      <alignment horizontal="left" vertical="center" wrapText="1"/>
    </xf>
    <xf numFmtId="0" fontId="6" fillId="31" borderId="21" xfId="0" applyFont="1" applyFill="1" applyBorder="1" applyAlignment="1">
      <alignment horizontal="left" vertical="center" wrapText="1"/>
    </xf>
    <xf numFmtId="0" fontId="6" fillId="31" borderId="21" xfId="0" applyFont="1" applyFill="1" applyBorder="1" applyAlignment="1">
      <alignment horizontal="right" vertical="center" wrapText="1"/>
    </xf>
    <xf numFmtId="0" fontId="6" fillId="31" borderId="78" xfId="0" applyFont="1" applyFill="1" applyBorder="1" applyAlignment="1">
      <alignment horizontal="center" vertical="center" wrapText="1"/>
    </xf>
    <xf numFmtId="0" fontId="6" fillId="31" borderId="124" xfId="0" applyFont="1" applyFill="1" applyBorder="1" applyAlignment="1">
      <alignment horizontal="left" vertical="center" wrapText="1"/>
    </xf>
    <xf numFmtId="0" fontId="6" fillId="14" borderId="20" xfId="0" applyFont="1" applyFill="1" applyBorder="1" applyAlignment="1">
      <alignment horizontal="left" vertical="center" wrapText="1"/>
    </xf>
    <xf numFmtId="0" fontId="6" fillId="14" borderId="21" xfId="0" applyFont="1" applyFill="1" applyBorder="1" applyAlignment="1">
      <alignment horizontal="left" vertical="center" wrapText="1"/>
    </xf>
    <xf numFmtId="0" fontId="11" fillId="4" borderId="21" xfId="0" applyFont="1" applyFill="1" applyBorder="1" applyAlignment="1">
      <alignment horizontal="center" vertical="center" wrapText="1"/>
    </xf>
    <xf numFmtId="0" fontId="11" fillId="4" borderId="24" xfId="0" applyFont="1" applyFill="1" applyBorder="1" applyAlignment="1">
      <alignment horizontal="center" vertical="center" wrapText="1"/>
    </xf>
    <xf numFmtId="0" fontId="3" fillId="15" borderId="115" xfId="0" applyFont="1" applyFill="1" applyBorder="1" applyAlignment="1"/>
    <xf numFmtId="0" fontId="3" fillId="15" borderId="125" xfId="0" applyFont="1" applyFill="1" applyBorder="1" applyAlignment="1"/>
    <xf numFmtId="0" fontId="3" fillId="15" borderId="126" xfId="0" applyFont="1" applyFill="1" applyBorder="1" applyAlignment="1"/>
    <xf numFmtId="0" fontId="3" fillId="15" borderId="89" xfId="0" applyFont="1" applyFill="1" applyBorder="1" applyAlignment="1"/>
    <xf numFmtId="0" fontId="3" fillId="15" borderId="91" xfId="0" applyFont="1" applyFill="1" applyBorder="1" applyAlignment="1"/>
    <xf numFmtId="20" fontId="3" fillId="15" borderId="91" xfId="0" applyNumberFormat="1" applyFont="1" applyFill="1" applyBorder="1" applyAlignment="1">
      <alignment horizontal="center" vertical="center"/>
    </xf>
    <xf numFmtId="49" fontId="3" fillId="15" borderId="91" xfId="0" applyNumberFormat="1" applyFont="1" applyFill="1" applyBorder="1" applyAlignment="1">
      <alignment horizontal="center" vertical="center"/>
    </xf>
    <xf numFmtId="49" fontId="3" fillId="15" borderId="127" xfId="0" applyNumberFormat="1" applyFont="1" applyFill="1" applyBorder="1" applyAlignment="1">
      <alignment horizontal="left" vertical="center"/>
    </xf>
    <xf numFmtId="0" fontId="3" fillId="15" borderId="91" xfId="0" applyFont="1" applyFill="1" applyBorder="1" applyAlignment="1">
      <alignment horizontal="left" vertical="center"/>
    </xf>
    <xf numFmtId="49" fontId="3" fillId="15" borderId="91" xfId="0" applyNumberFormat="1" applyFont="1" applyFill="1" applyBorder="1" applyAlignment="1">
      <alignment horizontal="left" vertical="center"/>
    </xf>
    <xf numFmtId="0" fontId="105" fillId="15" borderId="91" xfId="0" applyFont="1" applyFill="1" applyBorder="1" applyAlignment="1">
      <alignment horizontal="left" vertical="center"/>
    </xf>
    <xf numFmtId="49" fontId="0" fillId="15" borderId="91" xfId="0" applyNumberFormat="1" applyFont="1" applyFill="1" applyBorder="1" applyAlignment="1"/>
    <xf numFmtId="0" fontId="0" fillId="15" borderId="91" xfId="0" applyFont="1" applyFill="1" applyBorder="1" applyAlignment="1"/>
    <xf numFmtId="164" fontId="0" fillId="15" borderId="91" xfId="0" applyNumberFormat="1" applyFont="1" applyFill="1" applyBorder="1" applyAlignment="1">
      <alignment horizontal="center" vertical="center"/>
    </xf>
    <xf numFmtId="164" fontId="0" fillId="15" borderId="127" xfId="0" applyNumberFormat="1" applyFont="1" applyFill="1" applyBorder="1" applyAlignment="1">
      <alignment horizontal="center" vertical="center"/>
    </xf>
    <xf numFmtId="0" fontId="3" fillId="15" borderId="106" xfId="0" applyFont="1" applyFill="1" applyBorder="1" applyAlignment="1"/>
    <xf numFmtId="0" fontId="3" fillId="15" borderId="118" xfId="0" applyFont="1" applyFill="1" applyBorder="1" applyAlignment="1"/>
    <xf numFmtId="0" fontId="3" fillId="15" borderId="35" xfId="0" applyFont="1" applyFill="1" applyBorder="1" applyAlignment="1"/>
    <xf numFmtId="0" fontId="3" fillId="15" borderId="41" xfId="0" applyFont="1" applyFill="1" applyBorder="1" applyAlignment="1"/>
    <xf numFmtId="0" fontId="3" fillId="15" borderId="25" xfId="0" applyFont="1" applyFill="1" applyBorder="1" applyAlignment="1"/>
    <xf numFmtId="20" fontId="3" fillId="15" borderId="25" xfId="0" applyNumberFormat="1" applyFont="1" applyFill="1" applyBorder="1" applyAlignment="1">
      <alignment horizontal="center" vertical="center"/>
    </xf>
    <xf numFmtId="49" fontId="3" fillId="15" borderId="25" xfId="0" applyNumberFormat="1" applyFont="1" applyFill="1" applyBorder="1" applyAlignment="1">
      <alignment horizontal="center" vertical="center"/>
    </xf>
    <xf numFmtId="49" fontId="3" fillId="15" borderId="36" xfId="0" applyNumberFormat="1" applyFont="1" applyFill="1" applyBorder="1" applyAlignment="1">
      <alignment horizontal="left" vertical="center"/>
    </xf>
    <xf numFmtId="0" fontId="3" fillId="15" borderId="25" xfId="0" applyFont="1" applyFill="1" applyBorder="1" applyAlignment="1">
      <alignment horizontal="left" vertical="center"/>
    </xf>
    <xf numFmtId="49" fontId="3" fillId="15" borderId="25" xfId="0" applyNumberFormat="1" applyFont="1" applyFill="1" applyBorder="1" applyAlignment="1">
      <alignment horizontal="left" vertical="center"/>
    </xf>
    <xf numFmtId="0" fontId="106" fillId="15" borderId="25" xfId="0" applyFont="1" applyFill="1" applyBorder="1" applyAlignment="1">
      <alignment horizontal="left" vertical="center"/>
    </xf>
    <xf numFmtId="49" fontId="0" fillId="15" borderId="25" xfId="0" applyNumberFormat="1" applyFont="1" applyFill="1" applyBorder="1" applyAlignment="1"/>
    <xf numFmtId="0" fontId="0" fillId="15" borderId="25" xfId="0" applyFont="1" applyFill="1" applyBorder="1" applyAlignment="1"/>
    <xf numFmtId="164" fontId="0" fillId="15" borderId="25" xfId="0" applyNumberFormat="1" applyFont="1" applyFill="1" applyBorder="1" applyAlignment="1">
      <alignment horizontal="center" vertical="center"/>
    </xf>
    <xf numFmtId="164" fontId="0" fillId="15" borderId="36" xfId="0" applyNumberFormat="1" applyFont="1" applyFill="1" applyBorder="1" applyAlignment="1">
      <alignment horizontal="center" vertical="center"/>
    </xf>
    <xf numFmtId="49" fontId="3" fillId="15" borderId="41" xfId="0" applyNumberFormat="1" applyFont="1" applyFill="1" applyBorder="1" applyAlignment="1">
      <alignment horizontal="left" vertical="center"/>
    </xf>
    <xf numFmtId="165" fontId="3" fillId="15" borderId="25" xfId="0" applyNumberFormat="1" applyFont="1" applyFill="1" applyBorder="1" applyAlignment="1">
      <alignment horizontal="left" vertical="center"/>
    </xf>
    <xf numFmtId="0" fontId="3" fillId="15" borderId="112" xfId="0" applyFont="1" applyFill="1" applyBorder="1" applyAlignment="1"/>
    <xf numFmtId="0" fontId="3" fillId="15" borderId="61" xfId="0" applyFont="1" applyFill="1" applyBorder="1" applyAlignment="1"/>
    <xf numFmtId="0" fontId="3" fillId="15" borderId="76" xfId="0" applyFont="1" applyFill="1" applyBorder="1" applyAlignment="1"/>
    <xf numFmtId="0" fontId="3" fillId="15" borderId="84" xfId="0" applyFont="1" applyFill="1" applyBorder="1" applyAlignment="1"/>
    <xf numFmtId="0" fontId="3" fillId="15" borderId="78" xfId="0" applyFont="1" applyFill="1" applyBorder="1" applyAlignment="1"/>
    <xf numFmtId="20" fontId="3" fillId="15" borderId="78" xfId="0" applyNumberFormat="1" applyFont="1" applyFill="1" applyBorder="1" applyAlignment="1">
      <alignment horizontal="center" vertical="center"/>
    </xf>
    <xf numFmtId="49" fontId="3" fillId="15" borderId="78" xfId="0" applyNumberFormat="1" applyFont="1" applyFill="1" applyBorder="1" applyAlignment="1">
      <alignment horizontal="center" vertical="center"/>
    </xf>
    <xf numFmtId="49" fontId="3" fillId="15" borderId="77" xfId="0" applyNumberFormat="1" applyFont="1" applyFill="1" applyBorder="1" applyAlignment="1">
      <alignment horizontal="left" vertical="center"/>
    </xf>
    <xf numFmtId="49" fontId="3" fillId="15" borderId="84" xfId="0" applyNumberFormat="1" applyFont="1" applyFill="1" applyBorder="1" applyAlignment="1">
      <alignment horizontal="left" vertical="center"/>
    </xf>
    <xf numFmtId="0" fontId="3" fillId="15" borderId="78" xfId="0" applyFont="1" applyFill="1" applyBorder="1" applyAlignment="1">
      <alignment horizontal="left" vertical="center"/>
    </xf>
    <xf numFmtId="49" fontId="3" fillId="15" borderId="78" xfId="0" applyNumberFormat="1" applyFont="1" applyFill="1" applyBorder="1" applyAlignment="1">
      <alignment horizontal="left" vertical="center"/>
    </xf>
    <xf numFmtId="0" fontId="107" fillId="15" borderId="78" xfId="0" applyFont="1" applyFill="1" applyBorder="1" applyAlignment="1">
      <alignment horizontal="left" vertical="center"/>
    </xf>
    <xf numFmtId="49" fontId="0" fillId="15" borderId="78" xfId="0" applyNumberFormat="1" applyFont="1" applyFill="1" applyBorder="1" applyAlignment="1"/>
    <xf numFmtId="0" fontId="0" fillId="15" borderId="78" xfId="0" applyFont="1" applyFill="1" applyBorder="1" applyAlignment="1"/>
    <xf numFmtId="164" fontId="0" fillId="15" borderId="78" xfId="0" applyNumberFormat="1" applyFont="1" applyFill="1" applyBorder="1" applyAlignment="1">
      <alignment horizontal="center" vertical="center"/>
    </xf>
    <xf numFmtId="164" fontId="0" fillId="15" borderId="77" xfId="0" applyNumberFormat="1" applyFont="1" applyFill="1" applyBorder="1" applyAlignment="1">
      <alignment horizontal="center" vertical="center"/>
    </xf>
    <xf numFmtId="0" fontId="3" fillId="15" borderId="15" xfId="0" applyFont="1" applyFill="1" applyBorder="1" applyAlignment="1"/>
    <xf numFmtId="0" fontId="3" fillId="15" borderId="67" xfId="0" applyFont="1" applyFill="1" applyBorder="1" applyAlignment="1"/>
    <xf numFmtId="0" fontId="3" fillId="15" borderId="16" xfId="0" applyFont="1" applyFill="1" applyBorder="1" applyAlignment="1"/>
    <xf numFmtId="20" fontId="3" fillId="15" borderId="16" xfId="0" applyNumberFormat="1" applyFont="1" applyFill="1" applyBorder="1" applyAlignment="1">
      <alignment horizontal="center" vertical="center"/>
    </xf>
    <xf numFmtId="49" fontId="3" fillId="15" borderId="16" xfId="0" applyNumberFormat="1" applyFont="1" applyFill="1" applyBorder="1" applyAlignment="1">
      <alignment horizontal="center" vertical="center"/>
    </xf>
    <xf numFmtId="49" fontId="3" fillId="15" borderId="18" xfId="0" applyNumberFormat="1" applyFont="1" applyFill="1" applyBorder="1" applyAlignment="1">
      <alignment horizontal="left" vertical="center"/>
    </xf>
    <xf numFmtId="49" fontId="3" fillId="15" borderId="67" xfId="0" applyNumberFormat="1" applyFont="1" applyFill="1" applyBorder="1" applyAlignment="1">
      <alignment horizontal="left" vertical="center"/>
    </xf>
    <xf numFmtId="0" fontId="3" fillId="15" borderId="16" xfId="0" applyFont="1" applyFill="1" applyBorder="1" applyAlignment="1">
      <alignment horizontal="left" vertical="center"/>
    </xf>
    <xf numFmtId="49" fontId="3" fillId="15" borderId="16" xfId="0" applyNumberFormat="1" applyFont="1" applyFill="1" applyBorder="1" applyAlignment="1">
      <alignment horizontal="left" vertical="center"/>
    </xf>
    <xf numFmtId="0" fontId="108" fillId="15" borderId="16" xfId="0" applyFont="1" applyFill="1" applyBorder="1" applyAlignment="1">
      <alignment horizontal="left" vertical="center"/>
    </xf>
    <xf numFmtId="49" fontId="0" fillId="15" borderId="16" xfId="0" applyNumberFormat="1" applyFont="1" applyFill="1" applyBorder="1" applyAlignment="1"/>
    <xf numFmtId="0" fontId="0" fillId="15" borderId="16" xfId="0" applyFont="1" applyFill="1" applyBorder="1" applyAlignment="1"/>
    <xf numFmtId="164" fontId="0" fillId="15" borderId="16" xfId="0" applyNumberFormat="1" applyFont="1" applyFill="1" applyBorder="1" applyAlignment="1">
      <alignment horizontal="center" vertical="center"/>
    </xf>
    <xf numFmtId="164" fontId="0" fillId="15" borderId="18" xfId="0" applyNumberFormat="1" applyFont="1" applyFill="1" applyBorder="1" applyAlignment="1">
      <alignment horizontal="center" vertical="center"/>
    </xf>
    <xf numFmtId="0" fontId="3" fillId="15" borderId="108" xfId="0" applyFont="1" applyFill="1" applyBorder="1" applyAlignment="1"/>
    <xf numFmtId="0" fontId="3" fillId="15" borderId="128" xfId="0" applyFont="1" applyFill="1" applyBorder="1" applyAlignment="1"/>
    <xf numFmtId="0" fontId="3" fillId="15" borderId="74" xfId="0" applyFont="1" applyFill="1" applyBorder="1" applyAlignment="1"/>
    <xf numFmtId="0" fontId="3" fillId="15" borderId="44" xfId="0" applyFont="1" applyFill="1" applyBorder="1" applyAlignment="1"/>
    <xf numFmtId="0" fontId="3" fillId="15" borderId="43" xfId="0" applyFont="1" applyFill="1" applyBorder="1" applyAlignment="1"/>
    <xf numFmtId="20" fontId="3" fillId="15" borderId="43" xfId="0" applyNumberFormat="1" applyFont="1" applyFill="1" applyBorder="1" applyAlignment="1">
      <alignment horizontal="center" vertical="center"/>
    </xf>
    <xf numFmtId="49" fontId="3" fillId="15" borderId="43" xfId="0" applyNumberFormat="1" applyFont="1" applyFill="1" applyBorder="1" applyAlignment="1">
      <alignment horizontal="center" vertical="center"/>
    </xf>
    <xf numFmtId="49" fontId="3" fillId="15" borderId="75" xfId="0" applyNumberFormat="1" applyFont="1" applyFill="1" applyBorder="1" applyAlignment="1">
      <alignment horizontal="left" vertical="center"/>
    </xf>
    <xf numFmtId="49" fontId="3" fillId="15" borderId="44" xfId="0" applyNumberFormat="1" applyFont="1" applyFill="1" applyBorder="1" applyAlignment="1">
      <alignment horizontal="left" vertical="center"/>
    </xf>
    <xf numFmtId="0" fontId="3" fillId="15" borderId="43" xfId="0" applyFont="1" applyFill="1" applyBorder="1" applyAlignment="1">
      <alignment horizontal="left" vertical="center"/>
    </xf>
    <xf numFmtId="49" fontId="3" fillId="15" borderId="43" xfId="0" applyNumberFormat="1" applyFont="1" applyFill="1" applyBorder="1" applyAlignment="1">
      <alignment horizontal="left" vertical="center"/>
    </xf>
    <xf numFmtId="0" fontId="109" fillId="15" borderId="43" xfId="0" applyFont="1" applyFill="1" applyBorder="1" applyAlignment="1">
      <alignment horizontal="left" vertical="center"/>
    </xf>
    <xf numFmtId="49" fontId="0" fillId="15" borderId="43" xfId="0" applyNumberFormat="1" applyFont="1" applyFill="1" applyBorder="1" applyAlignment="1"/>
    <xf numFmtId="0" fontId="0" fillId="15" borderId="43" xfId="0" applyFont="1" applyFill="1" applyBorder="1" applyAlignment="1"/>
    <xf numFmtId="164" fontId="0" fillId="15" borderId="43" xfId="0" applyNumberFormat="1" applyFont="1" applyFill="1" applyBorder="1" applyAlignment="1">
      <alignment horizontal="center" vertical="center"/>
    </xf>
    <xf numFmtId="164" fontId="0" fillId="15" borderId="75" xfId="0" applyNumberFormat="1" applyFont="1" applyFill="1" applyBorder="1" applyAlignment="1">
      <alignment horizontal="center" vertical="center"/>
    </xf>
    <xf numFmtId="168" fontId="3" fillId="15" borderId="25" xfId="0" applyNumberFormat="1" applyFont="1" applyFill="1" applyBorder="1" applyAlignment="1">
      <alignment horizontal="left" vertical="center"/>
    </xf>
    <xf numFmtId="0" fontId="3" fillId="15" borderId="107" xfId="0" applyFont="1" applyFill="1" applyBorder="1" applyAlignment="1"/>
    <xf numFmtId="0" fontId="3" fillId="15" borderId="129" xfId="0" applyFont="1" applyFill="1" applyBorder="1" applyAlignment="1"/>
    <xf numFmtId="0" fontId="3" fillId="15" borderId="69" xfId="0" applyFont="1" applyFill="1" applyBorder="1" applyAlignment="1"/>
    <xf numFmtId="0" fontId="3" fillId="15" borderId="96" xfId="0" applyFont="1" applyFill="1" applyBorder="1" applyAlignment="1"/>
    <xf numFmtId="0" fontId="3" fillId="15" borderId="54" xfId="0" applyFont="1" applyFill="1" applyBorder="1" applyAlignment="1"/>
    <xf numFmtId="20" fontId="3" fillId="15" borderId="54" xfId="0" applyNumberFormat="1" applyFont="1" applyFill="1" applyBorder="1" applyAlignment="1">
      <alignment horizontal="center" vertical="center"/>
    </xf>
    <xf numFmtId="49" fontId="3" fillId="15" borderId="54" xfId="0" applyNumberFormat="1" applyFont="1" applyFill="1" applyBorder="1" applyAlignment="1">
      <alignment horizontal="center" vertical="center"/>
    </xf>
    <xf numFmtId="49" fontId="3" fillId="15" borderId="56" xfId="0" applyNumberFormat="1" applyFont="1" applyFill="1" applyBorder="1" applyAlignment="1">
      <alignment horizontal="left" vertical="center"/>
    </xf>
    <xf numFmtId="49" fontId="3" fillId="15" borderId="96" xfId="0" applyNumberFormat="1" applyFont="1" applyFill="1" applyBorder="1" applyAlignment="1">
      <alignment horizontal="left" vertical="center"/>
    </xf>
    <xf numFmtId="0" fontId="3" fillId="15" borderId="54" xfId="0" applyFont="1" applyFill="1" applyBorder="1" applyAlignment="1">
      <alignment horizontal="left" vertical="center"/>
    </xf>
    <xf numFmtId="49" fontId="3" fillId="15" borderId="54" xfId="0" applyNumberFormat="1" applyFont="1" applyFill="1" applyBorder="1" applyAlignment="1">
      <alignment horizontal="left" vertical="center"/>
    </xf>
    <xf numFmtId="49" fontId="0" fillId="15" borderId="54" xfId="0" applyNumberFormat="1" applyFont="1" applyFill="1" applyBorder="1" applyAlignment="1"/>
    <xf numFmtId="0" fontId="0" fillId="15" borderId="54" xfId="0" applyFont="1" applyFill="1" applyBorder="1" applyAlignment="1"/>
    <xf numFmtId="164" fontId="0" fillId="15" borderId="54" xfId="0" applyNumberFormat="1" applyFont="1" applyFill="1" applyBorder="1" applyAlignment="1">
      <alignment horizontal="center" vertical="center"/>
    </xf>
    <xf numFmtId="164" fontId="0" fillId="15" borderId="56" xfId="0" applyNumberFormat="1" applyFont="1" applyFill="1" applyBorder="1" applyAlignment="1">
      <alignment horizontal="center" vertical="center"/>
    </xf>
    <xf numFmtId="167" fontId="3" fillId="15" borderId="25" xfId="0" applyNumberFormat="1" applyFont="1" applyFill="1" applyBorder="1" applyAlignment="1">
      <alignment horizontal="left" vertical="center"/>
    </xf>
    <xf numFmtId="0" fontId="110" fillId="15" borderId="54" xfId="0" applyFont="1" applyFill="1" applyBorder="1" applyAlignment="1">
      <alignment horizontal="left" vertical="center"/>
    </xf>
    <xf numFmtId="0" fontId="3" fillId="15" borderId="109" xfId="0" applyFont="1" applyFill="1" applyBorder="1" applyAlignment="1"/>
    <xf numFmtId="0" fontId="3" fillId="15" borderId="130" xfId="0" applyFont="1" applyFill="1" applyBorder="1" applyAlignment="1"/>
    <xf numFmtId="0" fontId="3" fillId="15" borderId="62" xfId="0" applyFont="1" applyFill="1" applyBorder="1" applyAlignment="1"/>
    <xf numFmtId="49" fontId="0" fillId="15" borderId="25" xfId="0" applyNumberFormat="1" applyFont="1" applyFill="1" applyBorder="1" applyAlignment="1">
      <alignment horizontal="center" vertical="center"/>
    </xf>
    <xf numFmtId="165" fontId="3" fillId="15" borderId="54" xfId="0" applyNumberFormat="1" applyFont="1" applyFill="1" applyBorder="1" applyAlignment="1">
      <alignment horizontal="left" vertical="center"/>
    </xf>
    <xf numFmtId="49" fontId="0" fillId="15" borderId="54" xfId="0" applyNumberFormat="1" applyFont="1" applyFill="1" applyBorder="1" applyAlignment="1">
      <alignment horizontal="center" vertical="center"/>
    </xf>
    <xf numFmtId="0" fontId="3" fillId="18" borderId="112" xfId="0" applyFont="1" applyFill="1" applyBorder="1" applyAlignment="1"/>
    <xf numFmtId="0" fontId="3" fillId="18" borderId="61" xfId="0" applyFont="1" applyFill="1" applyBorder="1" applyAlignment="1"/>
    <xf numFmtId="0" fontId="3" fillId="18" borderId="84" xfId="0" applyFont="1" applyFill="1" applyBorder="1" applyAlignment="1"/>
    <xf numFmtId="0" fontId="3" fillId="18" borderId="78" xfId="0" applyFont="1" applyFill="1" applyBorder="1" applyAlignment="1"/>
    <xf numFmtId="20" fontId="3" fillId="18" borderId="78" xfId="0" applyNumberFormat="1" applyFont="1" applyFill="1" applyBorder="1" applyAlignment="1">
      <alignment horizontal="center" vertical="center"/>
    </xf>
    <xf numFmtId="20" fontId="3" fillId="18" borderId="78" xfId="0" applyNumberFormat="1" applyFont="1" applyFill="1" applyBorder="1" applyAlignment="1"/>
    <xf numFmtId="0" fontId="3" fillId="18" borderId="124" xfId="0" applyFont="1" applyFill="1" applyBorder="1" applyAlignment="1">
      <alignment horizontal="left"/>
    </xf>
    <xf numFmtId="0" fontId="3" fillId="18" borderId="76" xfId="0" applyFont="1" applyFill="1" applyBorder="1" applyAlignment="1">
      <alignment horizontal="left" vertical="center"/>
    </xf>
    <xf numFmtId="0" fontId="3" fillId="18" borderId="78" xfId="0" applyFont="1" applyFill="1" applyBorder="1" applyAlignment="1">
      <alignment horizontal="left" vertical="center"/>
    </xf>
    <xf numFmtId="0" fontId="3" fillId="18" borderId="78" xfId="0" applyFont="1" applyFill="1" applyBorder="1" applyAlignment="1">
      <alignment horizontal="center" vertical="center"/>
    </xf>
    <xf numFmtId="0" fontId="3" fillId="18" borderId="124" xfId="0" applyFont="1" applyFill="1" applyBorder="1" applyAlignment="1">
      <alignment horizontal="center" vertical="center"/>
    </xf>
    <xf numFmtId="0" fontId="0" fillId="18" borderId="78" xfId="0" applyFont="1" applyFill="1" applyBorder="1" applyAlignment="1"/>
    <xf numFmtId="164" fontId="0" fillId="18" borderId="78" xfId="0" applyNumberFormat="1" applyFont="1" applyFill="1" applyBorder="1" applyAlignment="1"/>
    <xf numFmtId="0" fontId="0" fillId="18" borderId="77" xfId="0" applyFont="1" applyFill="1" applyBorder="1" applyAlignment="1"/>
    <xf numFmtId="0" fontId="3" fillId="15" borderId="100" xfId="0" applyFont="1" applyFill="1" applyBorder="1" applyAlignment="1"/>
    <xf numFmtId="0" fontId="3" fillId="15" borderId="18" xfId="0" applyFont="1" applyFill="1" applyBorder="1" applyAlignment="1">
      <alignment horizontal="left" vertical="center"/>
    </xf>
    <xf numFmtId="49" fontId="3" fillId="15" borderId="15" xfId="0" applyNumberFormat="1" applyFont="1" applyFill="1" applyBorder="1" applyAlignment="1">
      <alignment horizontal="left" vertical="center"/>
    </xf>
    <xf numFmtId="0" fontId="3" fillId="15" borderId="15" xfId="0" applyFont="1" applyFill="1" applyBorder="1" applyAlignment="1">
      <alignment horizontal="left" vertical="center"/>
    </xf>
    <xf numFmtId="0" fontId="111" fillId="15" borderId="15" xfId="0" applyFont="1" applyFill="1" applyBorder="1" applyAlignment="1">
      <alignment horizontal="left" vertical="center"/>
    </xf>
    <xf numFmtId="0" fontId="3" fillId="15" borderId="115" xfId="0" applyFont="1" applyFill="1" applyBorder="1" applyAlignment="1">
      <alignment horizontal="left" vertical="center"/>
    </xf>
    <xf numFmtId="49" fontId="0" fillId="15" borderId="16" xfId="0" applyNumberFormat="1" applyFont="1" applyFill="1" applyBorder="1" applyAlignment="1">
      <alignment horizontal="center"/>
    </xf>
    <xf numFmtId="20" fontId="3" fillId="15" borderId="25" xfId="0" applyNumberFormat="1" applyFont="1" applyFill="1" applyBorder="1" applyAlignment="1">
      <alignment horizontal="center"/>
    </xf>
    <xf numFmtId="0" fontId="3" fillId="15" borderId="43" xfId="0" applyFont="1" applyFill="1" applyBorder="1" applyAlignment="1">
      <alignment horizontal="left"/>
    </xf>
    <xf numFmtId="0" fontId="3" fillId="15" borderId="131" xfId="0" applyFont="1" applyFill="1" applyBorder="1" applyAlignment="1">
      <alignment horizontal="left" vertical="center"/>
    </xf>
    <xf numFmtId="49" fontId="3" fillId="15" borderId="35" xfId="0" applyNumberFormat="1" applyFont="1" applyFill="1" applyBorder="1" applyAlignment="1">
      <alignment horizontal="left" vertical="center"/>
    </xf>
    <xf numFmtId="0" fontId="3" fillId="15" borderId="35" xfId="0" applyFont="1" applyFill="1" applyBorder="1" applyAlignment="1">
      <alignment horizontal="left" vertical="center"/>
    </xf>
    <xf numFmtId="0" fontId="112" fillId="15" borderId="35" xfId="0" applyFont="1" applyFill="1" applyBorder="1" applyAlignment="1">
      <alignment horizontal="left" vertical="center"/>
    </xf>
    <xf numFmtId="0" fontId="3" fillId="15" borderId="106" xfId="0" applyFont="1" applyFill="1" applyBorder="1" applyAlignment="1">
      <alignment horizontal="left" vertical="center"/>
    </xf>
    <xf numFmtId="49" fontId="0" fillId="15" borderId="25" xfId="0" applyNumberFormat="1" applyFont="1" applyFill="1" applyBorder="1" applyAlignment="1">
      <alignment horizontal="center"/>
    </xf>
    <xf numFmtId="165" fontId="3" fillId="15" borderId="35" xfId="0" applyNumberFormat="1" applyFont="1" applyFill="1" applyBorder="1" applyAlignment="1">
      <alignment horizontal="left" vertical="center"/>
    </xf>
    <xf numFmtId="167" fontId="3" fillId="15" borderId="35" xfId="0" applyNumberFormat="1" applyFont="1" applyFill="1" applyBorder="1" applyAlignment="1">
      <alignment horizontal="left" vertical="center"/>
    </xf>
    <xf numFmtId="0" fontId="3" fillId="15" borderId="25" xfId="0" applyFont="1" applyFill="1" applyBorder="1" applyAlignment="1">
      <alignment horizontal="left"/>
    </xf>
    <xf numFmtId="0" fontId="3" fillId="15" borderId="132" xfId="0" applyFont="1" applyFill="1" applyBorder="1" applyAlignment="1">
      <alignment horizontal="left" vertical="center"/>
    </xf>
    <xf numFmtId="0" fontId="3" fillId="15" borderId="133" xfId="0" applyFont="1" applyFill="1" applyBorder="1" applyAlignment="1"/>
    <xf numFmtId="0" fontId="3" fillId="15" borderId="134" xfId="0" applyFont="1" applyFill="1" applyBorder="1" applyAlignment="1"/>
    <xf numFmtId="0" fontId="3" fillId="15" borderId="135" xfId="0" applyFont="1" applyFill="1" applyBorder="1" applyAlignment="1"/>
    <xf numFmtId="0" fontId="3" fillId="15" borderId="113" xfId="0" applyFont="1" applyFill="1" applyBorder="1" applyAlignment="1"/>
    <xf numFmtId="20" fontId="3" fillId="15" borderId="113" xfId="0" applyNumberFormat="1" applyFont="1" applyFill="1" applyBorder="1" applyAlignment="1">
      <alignment horizontal="center"/>
    </xf>
    <xf numFmtId="0" fontId="3" fillId="15" borderId="113" xfId="0" applyFont="1" applyFill="1" applyBorder="1" applyAlignment="1">
      <alignment horizontal="left"/>
    </xf>
    <xf numFmtId="0" fontId="3" fillId="15" borderId="136" xfId="0" applyFont="1" applyFill="1" applyBorder="1" applyAlignment="1">
      <alignment horizontal="left" vertical="center"/>
    </xf>
    <xf numFmtId="49" fontId="3" fillId="15" borderId="135" xfId="0" applyNumberFormat="1" applyFont="1" applyFill="1" applyBorder="1" applyAlignment="1">
      <alignment horizontal="left" vertical="center"/>
    </xf>
    <xf numFmtId="0" fontId="3" fillId="15" borderId="135" xfId="0" applyFont="1" applyFill="1" applyBorder="1" applyAlignment="1">
      <alignment horizontal="left" vertical="center"/>
    </xf>
    <xf numFmtId="0" fontId="113" fillId="15" borderId="135" xfId="0" applyFont="1" applyFill="1" applyBorder="1" applyAlignment="1">
      <alignment horizontal="left" vertical="center"/>
    </xf>
    <xf numFmtId="165" fontId="3" fillId="15" borderId="135" xfId="0" applyNumberFormat="1" applyFont="1" applyFill="1" applyBorder="1" applyAlignment="1">
      <alignment horizontal="left" vertical="center"/>
    </xf>
    <xf numFmtId="0" fontId="3" fillId="15" borderId="133" xfId="0" applyFont="1" applyFill="1" applyBorder="1" applyAlignment="1">
      <alignment horizontal="left" vertical="center"/>
    </xf>
    <xf numFmtId="49" fontId="0" fillId="15" borderId="113" xfId="0" applyNumberFormat="1" applyFont="1" applyFill="1" applyBorder="1" applyAlignment="1"/>
    <xf numFmtId="0" fontId="0" fillId="15" borderId="113" xfId="0" applyFont="1" applyFill="1" applyBorder="1" applyAlignment="1"/>
    <xf numFmtId="49" fontId="0" fillId="15" borderId="113" xfId="0" applyNumberFormat="1" applyFont="1" applyFill="1" applyBorder="1" applyAlignment="1">
      <alignment horizontal="center"/>
    </xf>
    <xf numFmtId="164" fontId="0" fillId="15" borderId="113" xfId="0" applyNumberFormat="1" applyFont="1" applyFill="1" applyBorder="1" applyAlignment="1">
      <alignment horizontal="center" vertical="center"/>
    </xf>
    <xf numFmtId="164" fontId="0" fillId="15" borderId="114" xfId="0" applyNumberFormat="1" applyFont="1" applyFill="1" applyBorder="1" applyAlignment="1">
      <alignment horizontal="center" vertical="center"/>
    </xf>
    <xf numFmtId="20" fontId="3" fillId="15" borderId="43" xfId="0" applyNumberFormat="1" applyFont="1" applyFill="1" applyBorder="1" applyAlignment="1">
      <alignment horizontal="center"/>
    </xf>
    <xf numFmtId="49" fontId="3" fillId="15" borderId="74" xfId="0" applyNumberFormat="1" applyFont="1" applyFill="1" applyBorder="1" applyAlignment="1">
      <alignment horizontal="left" vertical="center"/>
    </xf>
    <xf numFmtId="0" fontId="3" fillId="15" borderId="74" xfId="0" applyFont="1" applyFill="1" applyBorder="1" applyAlignment="1">
      <alignment horizontal="left" vertical="center"/>
    </xf>
    <xf numFmtId="0" fontId="114" fillId="15" borderId="74" xfId="0" applyFont="1" applyFill="1" applyBorder="1" applyAlignment="1">
      <alignment horizontal="left" vertical="center"/>
    </xf>
    <xf numFmtId="0" fontId="3" fillId="15" borderId="108" xfId="0" applyFont="1" applyFill="1" applyBorder="1" applyAlignment="1">
      <alignment horizontal="left" vertical="center"/>
    </xf>
    <xf numFmtId="49" fontId="0" fillId="15" borderId="43" xfId="0" applyNumberFormat="1" applyFont="1" applyFill="1" applyBorder="1" applyAlignment="1">
      <alignment horizontal="center"/>
    </xf>
    <xf numFmtId="0" fontId="3" fillId="15" borderId="45" xfId="0" applyFont="1" applyFill="1" applyBorder="1" applyAlignment="1">
      <alignment horizontal="left" vertical="center"/>
    </xf>
    <xf numFmtId="20" fontId="3" fillId="15" borderId="54" xfId="0" applyNumberFormat="1" applyFont="1" applyFill="1" applyBorder="1" applyAlignment="1">
      <alignment horizontal="center"/>
    </xf>
    <xf numFmtId="0" fontId="3" fillId="15" borderId="137" xfId="0" applyFont="1" applyFill="1" applyBorder="1" applyAlignment="1">
      <alignment horizontal="left" vertical="center"/>
    </xf>
    <xf numFmtId="49" fontId="3" fillId="15" borderId="69" xfId="0" applyNumberFormat="1" applyFont="1" applyFill="1" applyBorder="1" applyAlignment="1">
      <alignment horizontal="left" vertical="center"/>
    </xf>
    <xf numFmtId="0" fontId="3" fillId="15" borderId="69" xfId="0" applyFont="1" applyFill="1" applyBorder="1" applyAlignment="1">
      <alignment horizontal="left" vertical="center"/>
    </xf>
    <xf numFmtId="0" fontId="115" fillId="15" borderId="69" xfId="0" applyFont="1" applyFill="1" applyBorder="1" applyAlignment="1">
      <alignment horizontal="left" vertical="center"/>
    </xf>
    <xf numFmtId="0" fontId="3" fillId="15" borderId="107" xfId="0" applyFont="1" applyFill="1" applyBorder="1" applyAlignment="1">
      <alignment horizontal="left" vertical="center"/>
    </xf>
    <xf numFmtId="49" fontId="0" fillId="15" borderId="54" xfId="0" applyNumberFormat="1" applyFont="1" applyFill="1" applyBorder="1" applyAlignment="1">
      <alignment horizontal="center"/>
    </xf>
    <xf numFmtId="165" fontId="3" fillId="15" borderId="35" xfId="0" applyNumberFormat="1" applyFont="1" applyFill="1" applyBorder="1" applyAlignment="1">
      <alignment horizontal="left" vertical="center"/>
    </xf>
    <xf numFmtId="0" fontId="3" fillId="15" borderId="138" xfId="0" applyFont="1" applyFill="1" applyBorder="1" applyAlignment="1">
      <alignment horizontal="left" vertical="center"/>
    </xf>
    <xf numFmtId="167" fontId="3" fillId="15" borderId="74" xfId="0" applyNumberFormat="1" applyFont="1" applyFill="1" applyBorder="1" applyAlignment="1">
      <alignment horizontal="left" vertical="center"/>
    </xf>
    <xf numFmtId="20" fontId="3" fillId="15" borderId="16" xfId="0" applyNumberFormat="1" applyFont="1" applyFill="1" applyBorder="1" applyAlignment="1">
      <alignment horizontal="center"/>
    </xf>
    <xf numFmtId="0" fontId="3" fillId="15" borderId="91" xfId="0" applyFont="1" applyFill="1" applyBorder="1" applyAlignment="1">
      <alignment horizontal="left"/>
    </xf>
    <xf numFmtId="0" fontId="3" fillId="15" borderId="139" xfId="0" applyFont="1" applyFill="1" applyBorder="1" applyAlignment="1">
      <alignment horizontal="left" vertical="center"/>
    </xf>
    <xf numFmtId="20" fontId="3" fillId="15" borderId="37" xfId="0" applyNumberFormat="1" applyFont="1" applyFill="1" applyBorder="1" applyAlignment="1">
      <alignment horizontal="center"/>
    </xf>
    <xf numFmtId="0" fontId="3" fillId="15" borderId="21" xfId="0" applyFont="1" applyFill="1" applyBorder="1" applyAlignment="1"/>
    <xf numFmtId="20" fontId="3" fillId="15" borderId="21" xfId="0" applyNumberFormat="1" applyFont="1" applyFill="1" applyBorder="1" applyAlignment="1">
      <alignment horizontal="center"/>
    </xf>
    <xf numFmtId="49" fontId="3" fillId="15" borderId="62" xfId="0" applyNumberFormat="1" applyFont="1" applyFill="1" applyBorder="1" applyAlignment="1">
      <alignment horizontal="left" vertical="center"/>
    </xf>
    <xf numFmtId="0" fontId="3" fillId="15" borderId="20" xfId="0" applyFont="1" applyFill="1" applyBorder="1" applyAlignment="1">
      <alignment horizontal="left" vertical="center"/>
    </xf>
    <xf numFmtId="49" fontId="3" fillId="15" borderId="20" xfId="0" applyNumberFormat="1" applyFont="1" applyFill="1" applyBorder="1" applyAlignment="1">
      <alignment horizontal="left" vertical="center"/>
    </xf>
    <xf numFmtId="0" fontId="116" fillId="15" borderId="20" xfId="0" applyFont="1" applyFill="1" applyBorder="1" applyAlignment="1">
      <alignment horizontal="left" vertical="center"/>
    </xf>
    <xf numFmtId="0" fontId="3" fillId="15" borderId="109" xfId="0" applyFont="1" applyFill="1" applyBorder="1" applyAlignment="1">
      <alignment horizontal="left" vertical="center"/>
    </xf>
    <xf numFmtId="49" fontId="0" fillId="15" borderId="21" xfId="0" applyNumberFormat="1" applyFont="1" applyFill="1" applyBorder="1" applyAlignment="1"/>
    <xf numFmtId="0" fontId="0" fillId="15" borderId="21" xfId="0" applyFont="1" applyFill="1" applyBorder="1" applyAlignment="1"/>
    <xf numFmtId="49" fontId="0" fillId="15" borderId="21" xfId="0" applyNumberFormat="1" applyFont="1" applyFill="1" applyBorder="1" applyAlignment="1">
      <alignment horizontal="center"/>
    </xf>
    <xf numFmtId="164" fontId="0" fillId="15" borderId="21" xfId="0" applyNumberFormat="1" applyFont="1" applyFill="1" applyBorder="1" applyAlignment="1">
      <alignment horizontal="center" vertical="center"/>
    </xf>
    <xf numFmtId="164" fontId="0" fillId="15" borderId="24" xfId="0" applyNumberFormat="1" applyFont="1" applyFill="1" applyBorder="1" applyAlignment="1">
      <alignment horizontal="center" vertical="center"/>
    </xf>
    <xf numFmtId="167" fontId="3" fillId="15" borderId="20" xfId="0" applyNumberFormat="1" applyFont="1" applyFill="1" applyBorder="1" applyAlignment="1">
      <alignment horizontal="left" vertical="center"/>
    </xf>
    <xf numFmtId="0" fontId="0" fillId="7" borderId="42" xfId="0" applyFont="1" applyFill="1" applyBorder="1" applyAlignment="1"/>
    <xf numFmtId="0" fontId="12" fillId="7" borderId="42" xfId="0" applyFont="1" applyFill="1" applyBorder="1" applyAlignment="1">
      <alignment horizontal="center"/>
    </xf>
    <xf numFmtId="0" fontId="12" fillId="14" borderId="42" xfId="0" applyFont="1" applyFill="1" applyBorder="1" applyAlignment="1">
      <alignment horizontal="center"/>
    </xf>
    <xf numFmtId="0" fontId="12" fillId="32" borderId="42" xfId="0" applyFont="1" applyFill="1" applyBorder="1" applyAlignment="1">
      <alignment horizontal="center"/>
    </xf>
    <xf numFmtId="0" fontId="80" fillId="7" borderId="42" xfId="0" applyFont="1" applyFill="1" applyBorder="1" applyAlignment="1">
      <alignment horizontal="center"/>
    </xf>
    <xf numFmtId="0" fontId="80" fillId="14" borderId="42" xfId="0" applyFont="1" applyFill="1" applyBorder="1" applyAlignment="1">
      <alignment horizontal="center"/>
    </xf>
    <xf numFmtId="0" fontId="80" fillId="32" borderId="42" xfId="0" applyFont="1" applyFill="1" applyBorder="1" applyAlignment="1">
      <alignment horizontal="center"/>
    </xf>
    <xf numFmtId="0" fontId="3" fillId="7" borderId="42" xfId="0" applyFont="1" applyFill="1" applyBorder="1" applyAlignment="1"/>
    <xf numFmtId="0" fontId="3" fillId="7" borderId="42" xfId="0" applyFont="1" applyFill="1" applyBorder="1" applyAlignment="1">
      <alignment horizontal="center"/>
    </xf>
    <xf numFmtId="0" fontId="3" fillId="7" borderId="42" xfId="0" applyFont="1" applyFill="1" applyBorder="1" applyAlignment="1">
      <alignment horizontal="left"/>
    </xf>
    <xf numFmtId="0" fontId="3" fillId="14" borderId="42" xfId="0" applyFont="1" applyFill="1" applyBorder="1" applyAlignment="1">
      <alignment horizontal="center"/>
    </xf>
    <xf numFmtId="0" fontId="3" fillId="14" borderId="42" xfId="0" applyFont="1" applyFill="1" applyBorder="1" applyAlignment="1"/>
    <xf numFmtId="0" fontId="3" fillId="14" borderId="42" xfId="0" applyFont="1" applyFill="1" applyBorder="1" applyAlignment="1">
      <alignment horizontal="left"/>
    </xf>
    <xf numFmtId="0" fontId="3" fillId="32" borderId="42" xfId="0" applyFont="1" applyFill="1" applyBorder="1" applyAlignment="1">
      <alignment horizontal="center"/>
    </xf>
    <xf numFmtId="0" fontId="3" fillId="32" borderId="42" xfId="0" applyFont="1" applyFill="1" applyBorder="1" applyAlignment="1"/>
    <xf numFmtId="0" fontId="3" fillId="32" borderId="42" xfId="0" applyFont="1" applyFill="1" applyBorder="1" applyAlignment="1">
      <alignment horizontal="left"/>
    </xf>
    <xf numFmtId="0" fontId="7" fillId="7" borderId="42" xfId="0" applyFont="1" applyFill="1" applyBorder="1" applyAlignment="1">
      <alignment horizontal="center"/>
    </xf>
    <xf numFmtId="0" fontId="7" fillId="14" borderId="42" xfId="0" applyFont="1" applyFill="1" applyBorder="1" applyAlignment="1">
      <alignment horizontal="center"/>
    </xf>
    <xf numFmtId="0" fontId="7" fillId="32" borderId="42" xfId="0" applyFont="1" applyFill="1" applyBorder="1" applyAlignment="1">
      <alignment horizontal="center"/>
    </xf>
    <xf numFmtId="0" fontId="5" fillId="7" borderId="42" xfId="0" applyFont="1" applyFill="1" applyBorder="1" applyAlignment="1">
      <alignment horizontal="center"/>
    </xf>
    <xf numFmtId="0" fontId="5" fillId="7" borderId="42" xfId="0" applyFont="1" applyFill="1" applyBorder="1" applyAlignment="1">
      <alignment horizontal="left"/>
    </xf>
    <xf numFmtId="0" fontId="5" fillId="14" borderId="42" xfId="0" applyFont="1" applyFill="1" applyBorder="1" applyAlignment="1">
      <alignment horizontal="center"/>
    </xf>
    <xf numFmtId="0" fontId="5" fillId="14" borderId="42" xfId="0" applyFont="1" applyFill="1" applyBorder="1" applyAlignment="1">
      <alignment horizontal="left"/>
    </xf>
    <xf numFmtId="0" fontId="5" fillId="32" borderId="42" xfId="0" applyFont="1" applyFill="1" applyBorder="1" applyAlignment="1">
      <alignment horizontal="center"/>
    </xf>
    <xf numFmtId="0" fontId="5" fillId="32" borderId="42" xfId="0" applyFont="1" applyFill="1" applyBorder="1" applyAlignment="1">
      <alignment horizontal="left"/>
    </xf>
    <xf numFmtId="0" fontId="117" fillId="7" borderId="42" xfId="0" applyFont="1" applyFill="1" applyBorder="1" applyAlignment="1"/>
    <xf numFmtId="0" fontId="83" fillId="7" borderId="42" xfId="0" applyFont="1" applyFill="1" applyBorder="1" applyAlignment="1">
      <alignment horizontal="center"/>
    </xf>
    <xf numFmtId="0" fontId="83" fillId="14" borderId="42" xfId="0" applyFont="1" applyFill="1" applyBorder="1" applyAlignment="1">
      <alignment horizontal="center"/>
    </xf>
    <xf numFmtId="0" fontId="83" fillId="32" borderId="42" xfId="0" applyFont="1" applyFill="1" applyBorder="1" applyAlignment="1">
      <alignment horizontal="center"/>
    </xf>
    <xf numFmtId="0" fontId="117" fillId="14" borderId="42" xfId="0" applyFont="1" applyFill="1" applyBorder="1" applyAlignment="1"/>
    <xf numFmtId="0" fontId="3" fillId="30" borderId="112" xfId="0" applyFont="1" applyFill="1" applyBorder="1" applyAlignment="1"/>
    <xf numFmtId="0" fontId="118" fillId="30" borderId="78" xfId="0" applyFont="1" applyFill="1" applyBorder="1" applyAlignment="1">
      <alignment horizontal="center"/>
    </xf>
    <xf numFmtId="0" fontId="119" fillId="30" borderId="77" xfId="0" applyFont="1" applyFill="1" applyBorder="1" applyAlignment="1">
      <alignment horizontal="left"/>
    </xf>
    <xf numFmtId="0" fontId="3" fillId="31" borderId="35" xfId="0" applyFont="1" applyFill="1" applyBorder="1" applyAlignment="1">
      <alignment horizontal="left"/>
    </xf>
    <xf numFmtId="0" fontId="3" fillId="31" borderId="25" xfId="0" applyFont="1" applyFill="1" applyBorder="1" applyAlignment="1">
      <alignment horizontal="left"/>
    </xf>
    <xf numFmtId="0" fontId="3" fillId="31" borderId="120" xfId="0" applyFont="1" applyFill="1" applyBorder="1" applyAlignment="1">
      <alignment horizontal="left"/>
    </xf>
    <xf numFmtId="0" fontId="3" fillId="0" borderId="35" xfId="0" applyFont="1" applyBorder="1" applyAlignment="1"/>
    <xf numFmtId="49" fontId="3" fillId="0" borderId="36" xfId="0" applyNumberFormat="1" applyFont="1" applyBorder="1" applyAlignment="1"/>
    <xf numFmtId="49" fontId="3" fillId="0" borderId="35" xfId="0" applyNumberFormat="1" applyFont="1" applyBorder="1" applyAlignment="1"/>
    <xf numFmtId="49" fontId="3" fillId="0" borderId="25" xfId="0" applyNumberFormat="1" applyFont="1" applyBorder="1" applyAlignment="1"/>
    <xf numFmtId="0" fontId="3" fillId="0" borderId="36" xfId="0" applyFont="1" applyBorder="1" applyAlignment="1"/>
    <xf numFmtId="49" fontId="3" fillId="0" borderId="25" xfId="0" applyNumberFormat="1" applyFont="1" applyBorder="1" applyAlignment="1">
      <alignment horizontal="left"/>
    </xf>
    <xf numFmtId="0" fontId="3" fillId="0" borderId="47" xfId="0" applyFont="1" applyBorder="1" applyAlignment="1"/>
    <xf numFmtId="0" fontId="6" fillId="0" borderId="48" xfId="0" applyFont="1" applyBorder="1" applyAlignment="1">
      <alignment horizontal="left"/>
    </xf>
    <xf numFmtId="0" fontId="3" fillId="0" borderId="86" xfId="0" applyFont="1" applyBorder="1" applyAlignment="1"/>
    <xf numFmtId="0" fontId="3" fillId="0" borderId="25" xfId="0" applyFont="1" applyBorder="1" applyAlignment="1">
      <alignment horizontal="left"/>
    </xf>
    <xf numFmtId="0" fontId="3" fillId="0" borderId="69" xfId="0" applyFont="1" applyBorder="1" applyAlignment="1"/>
    <xf numFmtId="0" fontId="3" fillId="0" borderId="54" xfId="0" applyFont="1" applyBorder="1" applyAlignment="1"/>
    <xf numFmtId="0" fontId="6" fillId="0" borderId="56" xfId="0" applyFont="1" applyBorder="1" applyAlignment="1">
      <alignment horizontal="left"/>
    </xf>
    <xf numFmtId="0" fontId="3" fillId="0" borderId="141" xfId="0" applyFont="1" applyBorder="1" applyAlignment="1"/>
    <xf numFmtId="0" fontId="3" fillId="0" borderId="56" xfId="0" applyFont="1" applyBorder="1" applyAlignment="1"/>
    <xf numFmtId="0" fontId="0" fillId="32" borderId="42" xfId="0" applyFont="1" applyFill="1" applyBorder="1" applyAlignment="1"/>
    <xf numFmtId="0" fontId="102" fillId="7" borderId="42" xfId="0" applyFont="1" applyFill="1" applyBorder="1" applyAlignment="1"/>
    <xf numFmtId="0" fontId="102" fillId="14" borderId="42" xfId="0" applyFont="1" applyFill="1" applyBorder="1" applyAlignment="1"/>
    <xf numFmtId="0" fontId="0" fillId="14" borderId="42" xfId="0" applyFont="1" applyFill="1" applyBorder="1" applyAlignment="1">
      <alignment horizontal="left"/>
    </xf>
    <xf numFmtId="0" fontId="0" fillId="32" borderId="42" xfId="0" applyFont="1" applyFill="1" applyBorder="1" applyAlignment="1">
      <alignment horizontal="left"/>
    </xf>
    <xf numFmtId="0" fontId="0" fillId="7" borderId="42" xfId="0" applyFont="1" applyFill="1" applyBorder="1" applyAlignment="1">
      <alignment horizontal="left"/>
    </xf>
    <xf numFmtId="0" fontId="102" fillId="0" borderId="0" xfId="0" applyFont="1" applyAlignment="1"/>
    <xf numFmtId="0" fontId="0" fillId="0" borderId="0" xfId="0" applyFont="1" applyAlignment="1">
      <alignment horizontal="left"/>
    </xf>
    <xf numFmtId="0" fontId="120" fillId="0" borderId="0" xfId="0" applyFont="1" applyAlignment="1">
      <alignment vertical="center"/>
    </xf>
    <xf numFmtId="0" fontId="120" fillId="0" borderId="0" xfId="0" applyFont="1" applyAlignment="1">
      <alignment vertical="center" wrapText="1"/>
    </xf>
    <xf numFmtId="0" fontId="12" fillId="0" borderId="0" xfId="0" applyFont="1" applyAlignment="1">
      <alignment horizontal="left" vertical="center" wrapText="1"/>
    </xf>
    <xf numFmtId="0" fontId="93" fillId="0" borderId="0" xfId="0" applyFont="1" applyAlignment="1"/>
    <xf numFmtId="0" fontId="12" fillId="0" borderId="0" xfId="0" applyFont="1" applyAlignment="1">
      <alignment vertical="center" wrapText="1"/>
    </xf>
    <xf numFmtId="0" fontId="102" fillId="0" borderId="0" xfId="0" applyFont="1" applyAlignment="1">
      <alignment horizontal="center" vertical="center" textRotation="90"/>
    </xf>
    <xf numFmtId="0" fontId="3" fillId="32" borderId="42" xfId="0" applyFont="1" applyFill="1" applyBorder="1" applyAlignment="1">
      <alignment horizontal="center" vertical="center"/>
    </xf>
    <xf numFmtId="0" fontId="5" fillId="32" borderId="42" xfId="0" applyFont="1" applyFill="1" applyBorder="1" applyAlignment="1">
      <alignment horizontal="center" vertical="center"/>
    </xf>
    <xf numFmtId="0" fontId="3" fillId="31" borderId="120" xfId="0" applyFont="1" applyFill="1" applyBorder="1" applyAlignment="1">
      <alignment horizontal="center" vertical="center"/>
    </xf>
    <xf numFmtId="0" fontId="3" fillId="31" borderId="25" xfId="0" applyFont="1" applyFill="1" applyBorder="1" applyAlignment="1">
      <alignment horizontal="center" vertical="center"/>
    </xf>
    <xf numFmtId="0" fontId="3" fillId="0" borderId="26" xfId="0" applyFont="1" applyBorder="1" applyAlignment="1"/>
    <xf numFmtId="0" fontId="0" fillId="0" borderId="36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164" fontId="3" fillId="0" borderId="35" xfId="0" applyNumberFormat="1" applyFont="1" applyBorder="1" applyAlignment="1"/>
    <xf numFmtId="0" fontId="3" fillId="0" borderId="26" xfId="0" applyFont="1" applyBorder="1" applyAlignment="1">
      <alignment horizontal="center"/>
    </xf>
    <xf numFmtId="0" fontId="0" fillId="0" borderId="36" xfId="0" applyFont="1" applyBorder="1" applyAlignment="1">
      <alignment horizontal="center"/>
    </xf>
    <xf numFmtId="0" fontId="3" fillId="0" borderId="54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3" fillId="0" borderId="70" xfId="0" applyFont="1" applyBorder="1" applyAlignment="1">
      <alignment horizontal="center" vertical="center"/>
    </xf>
    <xf numFmtId="0" fontId="0" fillId="0" borderId="56" xfId="0" applyFont="1" applyBorder="1" applyAlignment="1">
      <alignment horizontal="center" vertical="center"/>
    </xf>
    <xf numFmtId="0" fontId="0" fillId="32" borderId="42" xfId="0" applyFont="1" applyFill="1" applyBorder="1" applyAlignment="1">
      <alignment horizontal="center" vertical="center"/>
    </xf>
    <xf numFmtId="0" fontId="0" fillId="0" borderId="117" xfId="0" applyFont="1" applyBorder="1" applyAlignment="1"/>
    <xf numFmtId="0" fontId="0" fillId="0" borderId="72" xfId="0" applyFont="1" applyBorder="1" applyAlignment="1"/>
    <xf numFmtId="0" fontId="0" fillId="0" borderId="73" xfId="0" applyFont="1" applyBorder="1" applyAlignment="1">
      <alignment horizontal="left"/>
    </xf>
    <xf numFmtId="0" fontId="120" fillId="0" borderId="142" xfId="0" applyFont="1" applyBorder="1" applyAlignment="1">
      <alignment vertical="center"/>
    </xf>
    <xf numFmtId="0" fontId="120" fillId="0" borderId="143" xfId="0" applyFont="1" applyBorder="1" applyAlignment="1">
      <alignment vertical="center" wrapText="1"/>
    </xf>
    <xf numFmtId="0" fontId="120" fillId="0" borderId="103" xfId="0" applyFont="1" applyBorder="1" applyAlignment="1">
      <alignment vertical="center" wrapText="1"/>
    </xf>
    <xf numFmtId="0" fontId="120" fillId="0" borderId="144" xfId="0" applyFont="1" applyBorder="1" applyAlignment="1">
      <alignment vertical="center" wrapText="1"/>
    </xf>
    <xf numFmtId="0" fontId="120" fillId="0" borderId="142" xfId="0" applyFont="1" applyBorder="1" applyAlignment="1">
      <alignment vertical="center" wrapText="1"/>
    </xf>
    <xf numFmtId="0" fontId="6" fillId="7" borderId="15" xfId="0" applyFont="1" applyFill="1" applyBorder="1" applyAlignment="1"/>
    <xf numFmtId="0" fontId="83" fillId="7" borderId="18" xfId="0" applyFont="1" applyFill="1" applyBorder="1" applyAlignment="1">
      <alignment vertical="center" wrapText="1"/>
    </xf>
    <xf numFmtId="0" fontId="3" fillId="0" borderId="25" xfId="0" applyFont="1" applyBorder="1" applyAlignment="1">
      <alignment vertical="center"/>
    </xf>
    <xf numFmtId="0" fontId="12" fillId="0" borderId="16" xfId="0" applyFont="1" applyBorder="1" applyAlignment="1">
      <alignment horizontal="left" vertical="center" wrapText="1"/>
    </xf>
    <xf numFmtId="0" fontId="93" fillId="0" borderId="18" xfId="0" applyFont="1" applyBorder="1" applyAlignment="1"/>
    <xf numFmtId="0" fontId="0" fillId="7" borderId="93" xfId="0" applyFont="1" applyFill="1" applyBorder="1" applyAlignment="1"/>
    <xf numFmtId="49" fontId="93" fillId="7" borderId="93" xfId="0" applyNumberFormat="1" applyFont="1" applyFill="1" applyBorder="1" applyAlignment="1"/>
    <xf numFmtId="49" fontId="122" fillId="7" borderId="93" xfId="0" applyNumberFormat="1" applyFont="1" applyFill="1" applyBorder="1" applyAlignment="1"/>
    <xf numFmtId="0" fontId="122" fillId="7" borderId="93" xfId="0" applyFont="1" applyFill="1" applyBorder="1" applyAlignment="1"/>
    <xf numFmtId="0" fontId="122" fillId="7" borderId="93" xfId="0" applyFont="1" applyFill="1" applyBorder="1" applyAlignment="1">
      <alignment horizontal="center" vertical="center"/>
    </xf>
    <xf numFmtId="0" fontId="93" fillId="0" borderId="2" xfId="0" applyFont="1" applyBorder="1" applyAlignment="1"/>
    <xf numFmtId="0" fontId="123" fillId="0" borderId="2" xfId="0" applyFont="1" applyBorder="1" applyAlignment="1"/>
    <xf numFmtId="0" fontId="0" fillId="0" borderId="4" xfId="0" applyFont="1" applyBorder="1" applyAlignment="1">
      <alignment horizontal="center" vertical="center"/>
    </xf>
    <xf numFmtId="0" fontId="6" fillId="7" borderId="35" xfId="0" applyFont="1" applyFill="1" applyBorder="1" applyAlignment="1"/>
    <xf numFmtId="0" fontId="83" fillId="7" borderId="36" xfId="0" applyFont="1" applyFill="1" applyBorder="1" applyAlignment="1">
      <alignment horizontal="left" vertical="center"/>
    </xf>
    <xf numFmtId="0" fontId="12" fillId="0" borderId="25" xfId="0" applyFont="1" applyBorder="1" applyAlignment="1">
      <alignment horizontal="left" vertical="center" wrapText="1"/>
    </xf>
    <xf numFmtId="0" fontId="93" fillId="0" borderId="36" xfId="0" applyFont="1" applyBorder="1" applyAlignment="1"/>
    <xf numFmtId="49" fontId="93" fillId="7" borderId="42" xfId="0" applyNumberFormat="1" applyFont="1" applyFill="1" applyBorder="1" applyAlignment="1"/>
    <xf numFmtId="49" fontId="122" fillId="7" borderId="42" xfId="0" applyNumberFormat="1" applyFont="1" applyFill="1" applyBorder="1" applyAlignment="1"/>
    <xf numFmtId="0" fontId="122" fillId="7" borderId="42" xfId="0" applyFont="1" applyFill="1" applyBorder="1" applyAlignment="1"/>
    <xf numFmtId="0" fontId="122" fillId="7" borderId="42" xfId="0" applyFont="1" applyFill="1" applyBorder="1" applyAlignment="1">
      <alignment horizontal="center" vertical="center"/>
    </xf>
    <xf numFmtId="0" fontId="123" fillId="0" borderId="0" xfId="0" applyFont="1" applyAlignment="1"/>
    <xf numFmtId="0" fontId="0" fillId="0" borderId="68" xfId="0" applyFont="1" applyBorder="1" applyAlignment="1">
      <alignment horizontal="center" vertical="center"/>
    </xf>
    <xf numFmtId="0" fontId="83" fillId="7" borderId="36" xfId="0" applyFont="1" applyFill="1" applyBorder="1" applyAlignment="1">
      <alignment vertical="center"/>
    </xf>
    <xf numFmtId="0" fontId="0" fillId="0" borderId="0" xfId="0" applyFont="1" applyAlignment="1">
      <alignment horizontal="center"/>
    </xf>
    <xf numFmtId="0" fontId="83" fillId="7" borderId="36" xfId="0" applyFont="1" applyFill="1" applyBorder="1" applyAlignment="1">
      <alignment vertical="center" wrapText="1"/>
    </xf>
    <xf numFmtId="0" fontId="124" fillId="0" borderId="25" xfId="0" applyFont="1" applyBorder="1" applyAlignment="1">
      <alignment vertical="center" wrapText="1"/>
    </xf>
    <xf numFmtId="0" fontId="6" fillId="7" borderId="69" xfId="0" applyFont="1" applyFill="1" applyBorder="1" applyAlignment="1"/>
    <xf numFmtId="0" fontId="83" fillId="7" borderId="56" xfId="0" applyFont="1" applyFill="1" applyBorder="1" applyAlignment="1">
      <alignment horizontal="left" vertical="center"/>
    </xf>
    <xf numFmtId="0" fontId="120" fillId="0" borderId="1" xfId="0" applyFont="1" applyBorder="1" applyAlignment="1">
      <alignment vertical="center"/>
    </xf>
    <xf numFmtId="0" fontId="83" fillId="7" borderId="106" xfId="0" applyFont="1" applyFill="1" applyBorder="1" applyAlignment="1">
      <alignment vertical="center"/>
    </xf>
    <xf numFmtId="0" fontId="12" fillId="7" borderId="107" xfId="0" applyFont="1" applyFill="1" applyBorder="1" applyAlignment="1">
      <alignment vertical="center"/>
    </xf>
    <xf numFmtId="0" fontId="125" fillId="33" borderId="147" xfId="0" applyFont="1" applyFill="1" applyBorder="1" applyAlignment="1">
      <alignment vertical="center" wrapText="1"/>
    </xf>
    <xf numFmtId="0" fontId="83" fillId="33" borderId="133" xfId="0" applyFont="1" applyFill="1" applyBorder="1" applyAlignment="1">
      <alignment vertical="center" wrapText="1"/>
    </xf>
    <xf numFmtId="0" fontId="63" fillId="0" borderId="65" xfId="0" applyFont="1" applyBorder="1" applyAlignment="1">
      <alignment vertical="center" wrapText="1"/>
    </xf>
    <xf numFmtId="0" fontId="125" fillId="34" borderId="133" xfId="0" applyFont="1" applyFill="1" applyBorder="1" applyAlignment="1">
      <alignment vertical="center" wrapText="1"/>
    </xf>
    <xf numFmtId="0" fontId="83" fillId="34" borderId="133" xfId="0" applyFont="1" applyFill="1" applyBorder="1" applyAlignment="1">
      <alignment vertical="center" wrapText="1"/>
    </xf>
    <xf numFmtId="0" fontId="123" fillId="14" borderId="42" xfId="0" applyFont="1" applyFill="1" applyBorder="1" applyAlignment="1"/>
    <xf numFmtId="0" fontId="93" fillId="7" borderId="42" xfId="0" applyFont="1" applyFill="1" applyBorder="1" applyAlignment="1"/>
    <xf numFmtId="0" fontId="0" fillId="7" borderId="137" xfId="0" applyFont="1" applyFill="1" applyBorder="1" applyAlignment="1"/>
    <xf numFmtId="0" fontId="93" fillId="7" borderId="137" xfId="0" applyFont="1" applyFill="1" applyBorder="1" applyAlignment="1"/>
    <xf numFmtId="0" fontId="122" fillId="7" borderId="137" xfId="0" applyFont="1" applyFill="1" applyBorder="1" applyAlignment="1"/>
    <xf numFmtId="0" fontId="122" fillId="7" borderId="137" xfId="0" applyFont="1" applyFill="1" applyBorder="1" applyAlignment="1">
      <alignment horizontal="center" vertical="center"/>
    </xf>
    <xf numFmtId="0" fontId="93" fillId="0" borderId="65" xfId="0" applyFont="1" applyBorder="1" applyAlignment="1"/>
    <xf numFmtId="0" fontId="123" fillId="0" borderId="65" xfId="0" applyFont="1" applyBorder="1" applyAlignment="1"/>
    <xf numFmtId="0" fontId="0" fillId="0" borderId="65" xfId="0" applyFont="1" applyBorder="1" applyAlignment="1"/>
    <xf numFmtId="0" fontId="0" fillId="0" borderId="65" xfId="0" applyFont="1" applyBorder="1" applyAlignment="1">
      <alignment horizontal="center"/>
    </xf>
    <xf numFmtId="0" fontId="0" fillId="0" borderId="66" xfId="0" applyFont="1" applyBorder="1" applyAlignment="1">
      <alignment horizontal="center" vertical="center"/>
    </xf>
    <xf numFmtId="49" fontId="93" fillId="14" borderId="42" xfId="0" applyNumberFormat="1" applyFont="1" applyFill="1" applyBorder="1" applyAlignment="1"/>
    <xf numFmtId="49" fontId="126" fillId="14" borderId="42" xfId="0" applyNumberFormat="1" applyFont="1" applyFill="1" applyBorder="1" applyAlignment="1"/>
    <xf numFmtId="0" fontId="126" fillId="14" borderId="42" xfId="0" applyFont="1" applyFill="1" applyBorder="1" applyAlignment="1"/>
    <xf numFmtId="0" fontId="3" fillId="0" borderId="58" xfId="0" applyFont="1" applyBorder="1" applyAlignment="1"/>
    <xf numFmtId="0" fontId="93" fillId="14" borderId="42" xfId="0" applyFont="1" applyFill="1" applyBorder="1" applyAlignment="1"/>
    <xf numFmtId="49" fontId="93" fillId="32" borderId="42" xfId="0" applyNumberFormat="1" applyFont="1" applyFill="1" applyBorder="1" applyAlignment="1"/>
    <xf numFmtId="49" fontId="126" fillId="32" borderId="42" xfId="0" applyNumberFormat="1" applyFont="1" applyFill="1" applyBorder="1" applyAlignment="1"/>
    <xf numFmtId="0" fontId="126" fillId="32" borderId="42" xfId="0" applyFont="1" applyFill="1" applyBorder="1" applyAlignment="1"/>
    <xf numFmtId="0" fontId="12" fillId="0" borderId="54" xfId="0" applyFont="1" applyBorder="1" applyAlignment="1">
      <alignment horizontal="left" vertical="center" wrapText="1"/>
    </xf>
    <xf numFmtId="0" fontId="93" fillId="0" borderId="56" xfId="0" applyFont="1" applyBorder="1" applyAlignment="1"/>
    <xf numFmtId="0" fontId="127" fillId="10" borderId="42" xfId="0" applyFont="1" applyFill="1" applyBorder="1" applyAlignment="1"/>
    <xf numFmtId="0" fontId="6" fillId="0" borderId="25" xfId="0" applyFont="1" applyBorder="1" applyAlignment="1">
      <alignment horizontal="right"/>
    </xf>
    <xf numFmtId="0" fontId="0" fillId="0" borderId="25" xfId="0" applyFont="1" applyBorder="1" applyAlignment="1">
      <alignment horizontal="center"/>
    </xf>
    <xf numFmtId="2" fontId="0" fillId="0" borderId="25" xfId="0" applyNumberFormat="1" applyFont="1" applyBorder="1" applyAlignment="1"/>
    <xf numFmtId="2" fontId="0" fillId="0" borderId="0" xfId="0" applyNumberFormat="1" applyFont="1" applyAlignment="1"/>
    <xf numFmtId="0" fontId="93" fillId="32" borderId="42" xfId="0" applyFont="1" applyFill="1" applyBorder="1" applyAlignment="1"/>
    <xf numFmtId="2" fontId="128" fillId="10" borderId="42" xfId="0" applyNumberFormat="1" applyFont="1" applyFill="1" applyBorder="1" applyAlignment="1"/>
    <xf numFmtId="0" fontId="129" fillId="0" borderId="0" xfId="0" applyFont="1" applyAlignment="1"/>
    <xf numFmtId="2" fontId="129" fillId="0" borderId="0" xfId="0" applyNumberFormat="1" applyFont="1" applyAlignment="1"/>
    <xf numFmtId="49" fontId="0" fillId="7" borderId="42" xfId="0" applyNumberFormat="1" applyFont="1" applyFill="1" applyBorder="1" applyAlignment="1"/>
    <xf numFmtId="49" fontId="126" fillId="7" borderId="42" xfId="0" applyNumberFormat="1" applyFont="1" applyFill="1" applyBorder="1" applyAlignment="1"/>
    <xf numFmtId="0" fontId="126" fillId="7" borderId="42" xfId="0" applyFont="1" applyFill="1" applyBorder="1" applyAlignment="1"/>
    <xf numFmtId="49" fontId="0" fillId="14" borderId="42" xfId="0" applyNumberFormat="1" applyFont="1" applyFill="1" applyBorder="1" applyAlignment="1"/>
    <xf numFmtId="0" fontId="130" fillId="0" borderId="0" xfId="0" applyFont="1" applyAlignment="1"/>
    <xf numFmtId="49" fontId="130" fillId="0" borderId="0" xfId="0" applyNumberFormat="1" applyFont="1" applyAlignment="1">
      <alignment horizontal="center" wrapText="1"/>
    </xf>
    <xf numFmtId="0" fontId="130" fillId="0" borderId="0" xfId="0" applyFont="1" applyAlignment="1">
      <alignment horizontal="center" wrapText="1"/>
    </xf>
    <xf numFmtId="0" fontId="0" fillId="35" borderId="42" xfId="0" applyFont="1" applyFill="1" applyBorder="1" applyAlignment="1"/>
    <xf numFmtId="0" fontId="126" fillId="35" borderId="42" xfId="0" applyFont="1" applyFill="1" applyBorder="1" applyAlignment="1"/>
    <xf numFmtId="0" fontId="129" fillId="14" borderId="15" xfId="0" applyFont="1" applyFill="1" applyBorder="1" applyAlignment="1"/>
    <xf numFmtId="0" fontId="129" fillId="14" borderId="16" xfId="0" applyFont="1" applyFill="1" applyBorder="1" applyAlignment="1"/>
    <xf numFmtId="0" fontId="129" fillId="14" borderId="18" xfId="0" applyFont="1" applyFill="1" applyBorder="1" applyAlignment="1"/>
    <xf numFmtId="0" fontId="129" fillId="0" borderId="35" xfId="0" applyFont="1" applyBorder="1" applyAlignment="1"/>
    <xf numFmtId="0" fontId="129" fillId="0" borderId="25" xfId="0" applyFont="1" applyBorder="1" applyAlignment="1"/>
    <xf numFmtId="0" fontId="129" fillId="0" borderId="36" xfId="0" applyFont="1" applyBorder="1" applyAlignment="1"/>
    <xf numFmtId="164" fontId="129" fillId="2" borderId="25" xfId="0" applyNumberFormat="1" applyFont="1" applyFill="1" applyBorder="1" applyAlignment="1"/>
    <xf numFmtId="1" fontId="129" fillId="0" borderId="25" xfId="0" applyNumberFormat="1" applyFont="1" applyBorder="1" applyAlignment="1">
      <alignment horizontal="center" vertical="center"/>
    </xf>
    <xf numFmtId="164" fontId="129" fillId="0" borderId="25" xfId="0" applyNumberFormat="1" applyFont="1" applyBorder="1" applyAlignment="1"/>
    <xf numFmtId="0" fontId="129" fillId="0" borderId="47" xfId="0" applyFont="1" applyBorder="1" applyAlignment="1"/>
    <xf numFmtId="164" fontId="129" fillId="0" borderId="22" xfId="0" applyNumberFormat="1" applyFont="1" applyBorder="1" applyAlignment="1"/>
    <xf numFmtId="0" fontId="129" fillId="0" borderId="48" xfId="0" applyFont="1" applyBorder="1" applyAlignment="1"/>
    <xf numFmtId="0" fontId="129" fillId="0" borderId="69" xfId="0" applyFont="1" applyBorder="1" applyAlignment="1"/>
    <xf numFmtId="164" fontId="129" fillId="0" borderId="54" xfId="0" applyNumberFormat="1" applyFont="1" applyBorder="1" applyAlignment="1"/>
    <xf numFmtId="1" fontId="129" fillId="0" borderId="54" xfId="0" applyNumberFormat="1" applyFont="1" applyBorder="1" applyAlignment="1">
      <alignment horizontal="center" vertical="center"/>
    </xf>
    <xf numFmtId="0" fontId="129" fillId="0" borderId="56" xfId="0" applyFont="1" applyBorder="1" applyAlignment="1"/>
    <xf numFmtId="164" fontId="129" fillId="0" borderId="0" xfId="0" applyNumberFormat="1" applyFont="1" applyAlignment="1"/>
    <xf numFmtId="1" fontId="129" fillId="14" borderId="134" xfId="0" applyNumberFormat="1" applyFont="1" applyFill="1" applyBorder="1" applyAlignment="1">
      <alignment horizontal="center" vertical="center"/>
    </xf>
    <xf numFmtId="164" fontId="0" fillId="0" borderId="0" xfId="0" applyNumberFormat="1" applyFont="1" applyAlignment="1"/>
    <xf numFmtId="0" fontId="0" fillId="0" borderId="142" xfId="0" applyFont="1" applyBorder="1" applyAlignment="1"/>
    <xf numFmtId="0" fontId="0" fillId="0" borderId="26" xfId="0" applyFont="1" applyBorder="1" applyAlignment="1"/>
    <xf numFmtId="0" fontId="0" fillId="0" borderId="30" xfId="0" applyFont="1" applyBorder="1" applyAlignment="1"/>
    <xf numFmtId="0" fontId="3" fillId="0" borderId="49" xfId="0" applyFont="1" applyBorder="1" applyAlignment="1"/>
    <xf numFmtId="0" fontId="0" fillId="0" borderId="149" xfId="0" applyFont="1" applyBorder="1" applyAlignment="1"/>
    <xf numFmtId="0" fontId="0" fillId="0" borderId="63" xfId="0" applyFont="1" applyBorder="1" applyAlignment="1"/>
    <xf numFmtId="0" fontId="3" fillId="0" borderId="63" xfId="0" applyFont="1" applyBorder="1" applyAlignment="1"/>
    <xf numFmtId="0" fontId="63" fillId="0" borderId="0" xfId="0" applyFont="1" applyAlignment="1"/>
    <xf numFmtId="0" fontId="3" fillId="0" borderId="70" xfId="0" applyFont="1" applyBorder="1" applyAlignment="1"/>
    <xf numFmtId="0" fontId="120" fillId="0" borderId="103" xfId="0" applyFont="1" applyBorder="1" applyAlignment="1">
      <alignment horizontal="center" vertical="center" wrapText="1"/>
    </xf>
    <xf numFmtId="0" fontId="120" fillId="0" borderId="144" xfId="0" applyFont="1" applyBorder="1" applyAlignment="1">
      <alignment horizontal="center" vertical="center" wrapText="1"/>
    </xf>
    <xf numFmtId="0" fontId="12" fillId="7" borderId="15" xfId="0" applyFont="1" applyFill="1" applyBorder="1" applyAlignment="1">
      <alignment horizontal="left" vertical="center"/>
    </xf>
    <xf numFmtId="0" fontId="12" fillId="7" borderId="18" xfId="0" applyFont="1" applyFill="1" applyBorder="1" applyAlignment="1">
      <alignment horizontal="left" vertical="center"/>
    </xf>
    <xf numFmtId="0" fontId="3" fillId="0" borderId="29" xfId="0" applyFont="1" applyBorder="1" applyAlignment="1"/>
    <xf numFmtId="0" fontId="12" fillId="0" borderId="25" xfId="0" applyFont="1" applyBorder="1" applyAlignment="1">
      <alignment horizontal="center" vertical="center" wrapText="1"/>
    </xf>
    <xf numFmtId="0" fontId="12" fillId="7" borderId="35" xfId="0" applyFont="1" applyFill="1" applyBorder="1" applyAlignment="1">
      <alignment horizontal="left" vertical="center"/>
    </xf>
    <xf numFmtId="0" fontId="12" fillId="7" borderId="36" xfId="0" applyFont="1" applyFill="1" applyBorder="1" applyAlignment="1">
      <alignment horizontal="left" vertical="center"/>
    </xf>
    <xf numFmtId="0" fontId="12" fillId="7" borderId="69" xfId="0" applyFont="1" applyFill="1" applyBorder="1" applyAlignment="1">
      <alignment horizontal="left" vertical="center"/>
    </xf>
    <xf numFmtId="0" fontId="12" fillId="7" borderId="56" xfId="0" applyFont="1" applyFill="1" applyBorder="1" applyAlignment="1">
      <alignment horizontal="left" vertical="center"/>
    </xf>
    <xf numFmtId="0" fontId="120" fillId="0" borderId="5" xfId="0" applyFont="1" applyBorder="1" applyAlignment="1">
      <alignment vertical="center"/>
    </xf>
    <xf numFmtId="0" fontId="12" fillId="7" borderId="118" xfId="0" applyFont="1" applyFill="1" applyBorder="1" applyAlignment="1">
      <alignment vertical="center"/>
    </xf>
    <xf numFmtId="0" fontId="12" fillId="7" borderId="129" xfId="0" applyFont="1" applyFill="1" applyBorder="1" applyAlignment="1">
      <alignment vertical="center"/>
    </xf>
    <xf numFmtId="0" fontId="3" fillId="0" borderId="31" xfId="0" applyFont="1" applyBorder="1" applyAlignment="1"/>
    <xf numFmtId="0" fontId="3" fillId="7" borderId="25" xfId="0" applyFont="1" applyFill="1" applyBorder="1" applyAlignment="1"/>
    <xf numFmtId="0" fontId="0" fillId="0" borderId="143" xfId="0" applyFont="1" applyBorder="1" applyAlignment="1"/>
    <xf numFmtId="0" fontId="0" fillId="0" borderId="103" xfId="0" applyFont="1" applyBorder="1" applyAlignment="1">
      <alignment horizontal="center"/>
    </xf>
    <xf numFmtId="0" fontId="0" fillId="0" borderId="150" xfId="0" applyFont="1" applyBorder="1" applyAlignment="1"/>
    <xf numFmtId="0" fontId="0" fillId="0" borderId="15" xfId="0" applyFont="1" applyBorder="1" applyAlignment="1">
      <alignment horizontal="left" vertical="center"/>
    </xf>
    <xf numFmtId="0" fontId="0" fillId="0" borderId="16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0" borderId="35" xfId="0" applyFont="1" applyBorder="1" applyAlignment="1">
      <alignment horizontal="left" vertical="center"/>
    </xf>
    <xf numFmtId="0" fontId="0" fillId="0" borderId="25" xfId="0" applyFont="1" applyBorder="1" applyAlignment="1">
      <alignment horizontal="center" vertical="center"/>
    </xf>
    <xf numFmtId="0" fontId="0" fillId="0" borderId="69" xfId="0" applyFont="1" applyBorder="1" applyAlignment="1">
      <alignment horizontal="left" vertical="center"/>
    </xf>
    <xf numFmtId="0" fontId="0" fillId="0" borderId="54" xfId="0" applyFont="1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31" xfId="0" applyFont="1" applyBorder="1" applyAlignment="1">
      <alignment horizontal="center" vertical="center"/>
    </xf>
    <xf numFmtId="0" fontId="0" fillId="0" borderId="55" xfId="0" applyFont="1" applyBorder="1" applyAlignment="1">
      <alignment horizontal="center" vertical="center"/>
    </xf>
    <xf numFmtId="0" fontId="0" fillId="0" borderId="151" xfId="0" applyFont="1" applyBorder="1" applyAlignment="1">
      <alignment horizontal="left" vertical="center"/>
    </xf>
    <xf numFmtId="0" fontId="0" fillId="0" borderId="52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47" xfId="0" applyFont="1" applyBorder="1" applyAlignment="1">
      <alignment horizontal="left" vertical="center"/>
    </xf>
    <xf numFmtId="0" fontId="0" fillId="0" borderId="22" xfId="0" applyFont="1" applyBorder="1" applyAlignment="1">
      <alignment horizontal="center" vertical="center"/>
    </xf>
    <xf numFmtId="0" fontId="0" fillId="0" borderId="50" xfId="0" applyFont="1" applyBorder="1" applyAlignment="1">
      <alignment horizontal="center" vertical="center"/>
    </xf>
    <xf numFmtId="0" fontId="0" fillId="0" borderId="48" xfId="0" applyFont="1" applyBorder="1" applyAlignment="1">
      <alignment horizontal="center" vertical="center"/>
    </xf>
    <xf numFmtId="0" fontId="0" fillId="0" borderId="65" xfId="0" applyFont="1" applyBorder="1" applyAlignment="1">
      <alignment horizontal="left" vertical="center"/>
    </xf>
    <xf numFmtId="0" fontId="0" fillId="0" borderId="65" xfId="0" applyFont="1" applyBorder="1" applyAlignment="1">
      <alignment horizontal="center" vertical="center"/>
    </xf>
    <xf numFmtId="0" fontId="0" fillId="0" borderId="152" xfId="0" applyFont="1" applyBorder="1" applyAlignment="1">
      <alignment horizontal="left" vertical="center"/>
    </xf>
    <xf numFmtId="0" fontId="0" fillId="0" borderId="153" xfId="0" applyFont="1" applyBorder="1" applyAlignment="1">
      <alignment horizontal="center" vertical="center"/>
    </xf>
    <xf numFmtId="0" fontId="0" fillId="14" borderId="25" xfId="0" applyFont="1" applyFill="1" applyBorder="1" applyAlignment="1">
      <alignment horizontal="center" vertical="center" wrapText="1"/>
    </xf>
    <xf numFmtId="0" fontId="0" fillId="14" borderId="25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/>
    </xf>
    <xf numFmtId="0" fontId="0" fillId="7" borderId="42" xfId="0" applyFont="1" applyFill="1" applyBorder="1" applyAlignment="1">
      <alignment horizontal="center"/>
    </xf>
    <xf numFmtId="0" fontId="0" fillId="37" borderId="42" xfId="0" applyFont="1" applyFill="1" applyBorder="1" applyAlignment="1"/>
    <xf numFmtId="0" fontId="0" fillId="37" borderId="42" xfId="0" applyFont="1" applyFill="1" applyBorder="1" applyAlignment="1">
      <alignment horizontal="center"/>
    </xf>
    <xf numFmtId="0" fontId="0" fillId="38" borderId="42" xfId="0" applyFont="1" applyFill="1" applyBorder="1" applyAlignment="1"/>
    <xf numFmtId="0" fontId="0" fillId="38" borderId="42" xfId="0" applyFont="1" applyFill="1" applyBorder="1" applyAlignment="1">
      <alignment horizontal="center"/>
    </xf>
    <xf numFmtId="0" fontId="0" fillId="39" borderId="42" xfId="0" applyFont="1" applyFill="1" applyBorder="1" applyAlignment="1"/>
    <xf numFmtId="0" fontId="0" fillId="39" borderId="42" xfId="0" applyFont="1" applyFill="1" applyBorder="1" applyAlignment="1">
      <alignment horizontal="center"/>
    </xf>
    <xf numFmtId="0" fontId="0" fillId="40" borderId="42" xfId="0" applyFont="1" applyFill="1" applyBorder="1" applyAlignment="1"/>
    <xf numFmtId="0" fontId="0" fillId="40" borderId="42" xfId="0" applyFont="1" applyFill="1" applyBorder="1" applyAlignment="1">
      <alignment horizontal="center"/>
    </xf>
    <xf numFmtId="0" fontId="0" fillId="41" borderId="42" xfId="0" applyFont="1" applyFill="1" applyBorder="1" applyAlignment="1"/>
    <xf numFmtId="0" fontId="0" fillId="41" borderId="42" xfId="0" applyFont="1" applyFill="1" applyBorder="1" applyAlignment="1">
      <alignment horizontal="center"/>
    </xf>
    <xf numFmtId="0" fontId="0" fillId="23" borderId="42" xfId="0" applyFont="1" applyFill="1" applyBorder="1" applyAlignment="1"/>
    <xf numFmtId="0" fontId="0" fillId="23" borderId="42" xfId="0" applyFont="1" applyFill="1" applyBorder="1" applyAlignment="1">
      <alignment horizontal="center"/>
    </xf>
    <xf numFmtId="0" fontId="0" fillId="14" borderId="42" xfId="0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14" fontId="12" fillId="0" borderId="35" xfId="0" applyNumberFormat="1" applyFont="1" applyBorder="1" applyAlignment="1">
      <alignment horizontal="center" vertical="center"/>
    </xf>
    <xf numFmtId="14" fontId="12" fillId="0" borderId="47" xfId="0" applyNumberFormat="1" applyFont="1" applyBorder="1" applyAlignment="1">
      <alignment horizontal="center" vertical="center"/>
    </xf>
    <xf numFmtId="14" fontId="12" fillId="0" borderId="15" xfId="0" applyNumberFormat="1" applyFont="1" applyBorder="1" applyAlignment="1">
      <alignment horizontal="center" vertical="center"/>
    </xf>
    <xf numFmtId="14" fontId="12" fillId="9" borderId="35" xfId="0" applyNumberFormat="1" applyFont="1" applyFill="1" applyBorder="1" applyAlignment="1">
      <alignment horizontal="center" vertical="center"/>
    </xf>
    <xf numFmtId="14" fontId="12" fillId="0" borderId="29" xfId="0" applyNumberFormat="1" applyFont="1" applyBorder="1" applyAlignment="1">
      <alignment horizontal="center" vertical="center"/>
    </xf>
    <xf numFmtId="14" fontId="15" fillId="0" borderId="35" xfId="0" applyNumberFormat="1" applyFont="1" applyBorder="1" applyAlignment="1">
      <alignment horizontal="center" vertical="center"/>
    </xf>
    <xf numFmtId="14" fontId="12" fillId="0" borderId="58" xfId="0" applyNumberFormat="1" applyFont="1" applyBorder="1" applyAlignment="1">
      <alignment horizontal="center" vertical="center"/>
    </xf>
    <xf numFmtId="14" fontId="12" fillId="9" borderId="41" xfId="0" applyNumberFormat="1" applyFont="1" applyFill="1" applyBorder="1" applyAlignment="1">
      <alignment horizontal="left" vertical="center"/>
    </xf>
    <xf numFmtId="14" fontId="12" fillId="0" borderId="60" xfId="0" applyNumberFormat="1" applyFont="1" applyBorder="1" applyAlignment="1">
      <alignment horizontal="center" vertical="center"/>
    </xf>
    <xf numFmtId="14" fontId="12" fillId="0" borderId="25" xfId="0" applyNumberFormat="1" applyFont="1" applyBorder="1" applyAlignment="1">
      <alignment horizontal="center" vertical="center"/>
    </xf>
    <xf numFmtId="169" fontId="12" fillId="0" borderId="35" xfId="0" applyNumberFormat="1" applyFont="1" applyBorder="1" applyAlignment="1">
      <alignment horizontal="center" vertical="center"/>
    </xf>
    <xf numFmtId="169" fontId="12" fillId="0" borderId="15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0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vertical="center"/>
    </xf>
    <xf numFmtId="0" fontId="6" fillId="5" borderId="47" xfId="0" applyFont="1" applyFill="1" applyBorder="1"/>
    <xf numFmtId="0" fontId="6" fillId="5" borderId="22" xfId="0" applyFont="1" applyFill="1" applyBorder="1"/>
    <xf numFmtId="0" fontId="135" fillId="6" borderId="25" xfId="0" applyFont="1" applyFill="1" applyBorder="1" applyAlignment="1">
      <alignment horizontal="center" vertical="center" wrapText="1"/>
    </xf>
    <xf numFmtId="0" fontId="11" fillId="6" borderId="25" xfId="0" applyFont="1" applyFill="1" applyBorder="1" applyAlignment="1">
      <alignment horizontal="center" vertical="center" wrapText="1"/>
    </xf>
    <xf numFmtId="0" fontId="135" fillId="6" borderId="25" xfId="0" applyFont="1" applyFill="1" applyBorder="1" applyAlignment="1">
      <alignment horizontal="center" vertical="center"/>
    </xf>
    <xf numFmtId="0" fontId="136" fillId="6" borderId="25" xfId="0" applyFont="1" applyFill="1" applyBorder="1" applyAlignment="1">
      <alignment horizontal="center" vertical="center"/>
    </xf>
    <xf numFmtId="0" fontId="26" fillId="6" borderId="25" xfId="0" applyFont="1" applyFill="1" applyBorder="1" applyAlignment="1">
      <alignment horizontal="center" vertical="center"/>
    </xf>
    <xf numFmtId="0" fontId="27" fillId="6" borderId="0" xfId="0" applyFont="1" applyFill="1" applyAlignment="1">
      <alignment vertical="center"/>
    </xf>
    <xf numFmtId="0" fontId="137" fillId="6" borderId="25" xfId="0" applyFont="1" applyFill="1" applyBorder="1" applyAlignment="1">
      <alignment horizontal="center" vertical="center"/>
    </xf>
    <xf numFmtId="0" fontId="138" fillId="6" borderId="25" xfId="0" applyFont="1" applyFill="1" applyBorder="1" applyAlignment="1">
      <alignment horizontal="center" vertical="center"/>
    </xf>
    <xf numFmtId="0" fontId="139" fillId="6" borderId="2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left" vertical="center"/>
    </xf>
    <xf numFmtId="0" fontId="70" fillId="6" borderId="25" xfId="0" applyFont="1" applyFill="1" applyBorder="1" applyAlignment="1">
      <alignment horizontal="center" vertical="center"/>
    </xf>
    <xf numFmtId="0" fontId="11" fillId="6" borderId="74" xfId="0" applyFont="1" applyFill="1" applyBorder="1" applyAlignment="1">
      <alignment horizontal="center" vertical="center"/>
    </xf>
    <xf numFmtId="0" fontId="11" fillId="6" borderId="43" xfId="0" applyFont="1" applyFill="1" applyBorder="1" applyAlignment="1">
      <alignment horizontal="center" vertical="center"/>
    </xf>
    <xf numFmtId="0" fontId="11" fillId="6" borderId="35" xfId="0" applyFont="1" applyFill="1" applyBorder="1" applyAlignment="1">
      <alignment horizontal="center" vertical="center"/>
    </xf>
    <xf numFmtId="0" fontId="11" fillId="6" borderId="69" xfId="0" applyFont="1" applyFill="1" applyBorder="1" applyAlignment="1">
      <alignment horizontal="center" vertical="center"/>
    </xf>
    <xf numFmtId="0" fontId="11" fillId="6" borderId="54" xfId="0" applyFont="1" applyFill="1" applyBorder="1" applyAlignment="1">
      <alignment horizontal="center" vertical="center"/>
    </xf>
    <xf numFmtId="0" fontId="1" fillId="0" borderId="145" xfId="0" applyFont="1" applyBorder="1" applyAlignment="1"/>
    <xf numFmtId="0" fontId="2" fillId="0" borderId="145" xfId="0" applyFont="1" applyBorder="1" applyAlignment="1">
      <alignment vertical="center"/>
    </xf>
    <xf numFmtId="0" fontId="12" fillId="6" borderId="37" xfId="0" applyFont="1" applyFill="1" applyBorder="1" applyAlignment="1">
      <alignment horizontal="center" vertical="center" wrapText="1"/>
    </xf>
    <xf numFmtId="0" fontId="12" fillId="6" borderId="3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horizontal="center" vertical="center"/>
    </xf>
    <xf numFmtId="0" fontId="70" fillId="6" borderId="37" xfId="0" applyFont="1" applyFill="1" applyBorder="1" applyAlignment="1">
      <alignment horizontal="center" vertical="center"/>
    </xf>
    <xf numFmtId="0" fontId="11" fillId="6" borderId="101" xfId="0" applyFont="1" applyFill="1" applyBorder="1" applyAlignment="1">
      <alignment horizontal="center" vertical="center"/>
    </xf>
    <xf numFmtId="0" fontId="11" fillId="6" borderId="104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2" fillId="0" borderId="29" xfId="0" applyFont="1" applyBorder="1" applyAlignment="1">
      <alignment horizontal="left" vertical="center" wrapText="1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0" fillId="0" borderId="0" xfId="0" applyFont="1" applyAlignment="1">
      <alignment vertical="center"/>
    </xf>
    <xf numFmtId="0" fontId="4" fillId="2" borderId="6" xfId="0" applyFont="1" applyFill="1" applyBorder="1" applyAlignment="1">
      <alignment horizont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0" fillId="0" borderId="2" xfId="0" applyFont="1" applyBorder="1" applyAlignment="1"/>
    <xf numFmtId="0" fontId="2" fillId="0" borderId="2" xfId="0" applyFont="1" applyBorder="1" applyAlignment="1">
      <alignment vertical="center"/>
    </xf>
    <xf numFmtId="0" fontId="0" fillId="0" borderId="0" xfId="0" applyFont="1" applyAlignment="1"/>
    <xf numFmtId="0" fontId="8" fillId="3" borderId="9" xfId="0" applyFont="1" applyFill="1" applyBorder="1" applyAlignment="1">
      <alignment horizontal="center"/>
    </xf>
    <xf numFmtId="0" fontId="2" fillId="0" borderId="10" xfId="0" applyFont="1" applyBorder="1" applyAlignment="1">
      <alignment vertical="center"/>
    </xf>
    <xf numFmtId="0" fontId="8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49" fontId="4" fillId="2" borderId="17" xfId="0" applyNumberFormat="1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0" fontId="2" fillId="0" borderId="19" xfId="0" applyFont="1" applyBorder="1" applyAlignment="1">
      <alignment vertical="center"/>
    </xf>
    <xf numFmtId="0" fontId="84" fillId="16" borderId="26" xfId="0" applyFont="1" applyFill="1" applyBorder="1" applyAlignment="1">
      <alignment horizontal="center" vertical="center"/>
    </xf>
    <xf numFmtId="0" fontId="2" fillId="0" borderId="29" xfId="0" applyFont="1" applyBorder="1" applyAlignment="1">
      <alignment vertical="center"/>
    </xf>
    <xf numFmtId="0" fontId="11" fillId="16" borderId="79" xfId="0" applyFont="1" applyFill="1" applyBorder="1" applyAlignment="1">
      <alignment horizontal="center" vertical="center"/>
    </xf>
    <xf numFmtId="0" fontId="2" fillId="0" borderId="80" xfId="0" applyFont="1" applyBorder="1" applyAlignment="1">
      <alignment vertical="center"/>
    </xf>
    <xf numFmtId="0" fontId="11" fillId="16" borderId="81" xfId="0" applyFont="1" applyFill="1" applyBorder="1" applyAlignment="1">
      <alignment horizontal="center" vertical="center"/>
    </xf>
    <xf numFmtId="0" fontId="2" fillId="0" borderId="82" xfId="0" applyFont="1" applyBorder="1" applyAlignment="1">
      <alignment vertical="center"/>
    </xf>
    <xf numFmtId="0" fontId="2" fillId="0" borderId="83" xfId="0" applyFont="1" applyBorder="1" applyAlignment="1">
      <alignment vertical="center"/>
    </xf>
    <xf numFmtId="0" fontId="11" fillId="0" borderId="86" xfId="0" applyFont="1" applyBorder="1" applyAlignment="1">
      <alignment horizontal="center" vertical="center"/>
    </xf>
    <xf numFmtId="0" fontId="2" fillId="0" borderId="87" xfId="0" applyFont="1" applyBorder="1" applyAlignment="1">
      <alignment vertical="center"/>
    </xf>
    <xf numFmtId="0" fontId="12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15" borderId="11" xfId="0" applyFont="1" applyFill="1" applyBorder="1" applyAlignment="1">
      <alignment horizontal="left"/>
    </xf>
    <xf numFmtId="0" fontId="11" fillId="16" borderId="11" xfId="0" applyFont="1" applyFill="1" applyBorder="1" applyAlignment="1">
      <alignment horizontal="center"/>
    </xf>
    <xf numFmtId="0" fontId="11" fillId="2" borderId="71" xfId="0" applyFont="1" applyFill="1" applyBorder="1" applyAlignment="1">
      <alignment horizontal="center"/>
    </xf>
    <xf numFmtId="0" fontId="2" fillId="0" borderId="72" xfId="0" applyFont="1" applyBorder="1" applyAlignment="1">
      <alignment vertical="center"/>
    </xf>
    <xf numFmtId="0" fontId="2" fillId="0" borderId="73" xfId="0" applyFont="1" applyBorder="1" applyAlignment="1">
      <alignment vertical="center"/>
    </xf>
    <xf numFmtId="0" fontId="6" fillId="3" borderId="6" xfId="0" applyFont="1" applyFill="1" applyBorder="1" applyAlignment="1">
      <alignment horizontal="center"/>
    </xf>
    <xf numFmtId="0" fontId="6" fillId="3" borderId="9" xfId="0" applyFont="1" applyFill="1" applyBorder="1" applyAlignment="1">
      <alignment horizontal="center"/>
    </xf>
    <xf numFmtId="0" fontId="3" fillId="0" borderId="1" xfId="0" applyFont="1" applyBorder="1" applyAlignment="1"/>
    <xf numFmtId="0" fontId="2" fillId="0" borderId="4" xfId="0" applyFont="1" applyBorder="1" applyAlignment="1">
      <alignment vertical="center"/>
    </xf>
    <xf numFmtId="0" fontId="11" fillId="16" borderId="26" xfId="0" applyFont="1" applyFill="1" applyBorder="1" applyAlignment="1">
      <alignment horizontal="center"/>
    </xf>
    <xf numFmtId="0" fontId="2" fillId="0" borderId="38" xfId="0" applyFont="1" applyBorder="1" applyAlignment="1">
      <alignment vertical="center"/>
    </xf>
    <xf numFmtId="0" fontId="11" fillId="0" borderId="98" xfId="0" applyFont="1" applyBorder="1" applyAlignment="1">
      <alignment horizontal="center"/>
    </xf>
    <xf numFmtId="0" fontId="2" fillId="0" borderId="63" xfId="0" applyFont="1" applyBorder="1" applyAlignment="1">
      <alignment vertical="center"/>
    </xf>
    <xf numFmtId="0" fontId="84" fillId="16" borderId="81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11" fillId="15" borderId="11" xfId="0" applyFont="1" applyFill="1" applyBorder="1" applyAlignment="1">
      <alignment horizontal="center"/>
    </xf>
    <xf numFmtId="0" fontId="8" fillId="16" borderId="11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8" fillId="3" borderId="97" xfId="0" applyFont="1" applyFill="1" applyBorder="1" applyAlignment="1">
      <alignment horizontal="center"/>
    </xf>
    <xf numFmtId="0" fontId="8" fillId="3" borderId="17" xfId="0" applyFont="1" applyFill="1" applyBorder="1" applyAlignment="1">
      <alignment horizontal="center"/>
    </xf>
    <xf numFmtId="0" fontId="4" fillId="0" borderId="11" xfId="0" applyFont="1" applyBorder="1" applyAlignment="1"/>
    <xf numFmtId="0" fontId="11" fillId="0" borderId="38" xfId="0" applyFont="1" applyBorder="1" applyAlignment="1">
      <alignment horizontal="center"/>
    </xf>
    <xf numFmtId="0" fontId="84" fillId="16" borderId="70" xfId="0" applyFont="1" applyFill="1" applyBorder="1" applyAlignment="1">
      <alignment horizontal="center" vertical="center"/>
    </xf>
    <xf numFmtId="0" fontId="2" fillId="0" borderId="53" xfId="0" applyFont="1" applyBorder="1" applyAlignment="1">
      <alignment vertical="center"/>
    </xf>
    <xf numFmtId="0" fontId="8" fillId="3" borderId="11" xfId="0" applyFont="1" applyFill="1" applyBorder="1" applyAlignment="1">
      <alignment horizontal="center"/>
    </xf>
    <xf numFmtId="0" fontId="4" fillId="0" borderId="12" xfId="0" applyFont="1" applyBorder="1" applyAlignment="1"/>
    <xf numFmtId="0" fontId="104" fillId="30" borderId="123" xfId="0" applyFont="1" applyFill="1" applyBorder="1" applyAlignment="1">
      <alignment horizontal="center" vertical="center" wrapText="1"/>
    </xf>
    <xf numFmtId="0" fontId="101" fillId="30" borderId="6" xfId="0" applyFont="1" applyFill="1" applyBorder="1" applyAlignment="1">
      <alignment horizontal="center"/>
    </xf>
    <xf numFmtId="0" fontId="6" fillId="31" borderId="116" xfId="0" applyFont="1" applyFill="1" applyBorder="1" applyAlignment="1">
      <alignment horizontal="center"/>
    </xf>
    <xf numFmtId="0" fontId="102" fillId="14" borderId="117" xfId="0" applyFont="1" applyFill="1" applyBorder="1" applyAlignment="1">
      <alignment horizontal="center" vertical="center"/>
    </xf>
    <xf numFmtId="0" fontId="7" fillId="4" borderId="97" xfId="0" applyFont="1" applyFill="1" applyBorder="1" applyAlignment="1">
      <alignment horizontal="center" vertical="center"/>
    </xf>
    <xf numFmtId="0" fontId="7" fillId="4" borderId="121" xfId="0" applyFont="1" applyFill="1" applyBorder="1" applyAlignment="1">
      <alignment horizontal="center" vertical="center"/>
    </xf>
    <xf numFmtId="0" fontId="2" fillId="0" borderId="122" xfId="0" applyFont="1" applyBorder="1" applyAlignment="1">
      <alignment vertical="center"/>
    </xf>
    <xf numFmtId="0" fontId="6" fillId="30" borderId="26" xfId="0" applyFont="1" applyFill="1" applyBorder="1" applyAlignment="1">
      <alignment horizontal="center"/>
    </xf>
    <xf numFmtId="0" fontId="103" fillId="30" borderId="119" xfId="0" applyFont="1" applyFill="1" applyBorder="1" applyAlignment="1">
      <alignment horizontal="center"/>
    </xf>
    <xf numFmtId="0" fontId="83" fillId="30" borderId="11" xfId="0" applyFont="1" applyFill="1" applyBorder="1" applyAlignment="1">
      <alignment horizontal="center"/>
    </xf>
    <xf numFmtId="0" fontId="83" fillId="31" borderId="11" xfId="0" applyFont="1" applyFill="1" applyBorder="1" applyAlignment="1">
      <alignment horizontal="center"/>
    </xf>
    <xf numFmtId="0" fontId="7" fillId="32" borderId="123" xfId="0" applyFont="1" applyFill="1" applyBorder="1" applyAlignment="1">
      <alignment horizontal="center"/>
    </xf>
    <xf numFmtId="0" fontId="2" fillId="0" borderId="140" xfId="0" applyFont="1" applyBorder="1" applyAlignment="1">
      <alignment vertical="center"/>
    </xf>
    <xf numFmtId="0" fontId="5" fillId="32" borderId="123" xfId="0" applyFont="1" applyFill="1" applyBorder="1" applyAlignment="1">
      <alignment horizontal="center"/>
    </xf>
    <xf numFmtId="0" fontId="12" fillId="14" borderId="123" xfId="0" applyFont="1" applyFill="1" applyBorder="1" applyAlignment="1">
      <alignment horizontal="center"/>
    </xf>
    <xf numFmtId="0" fontId="12" fillId="32" borderId="123" xfId="0" applyFont="1" applyFill="1" applyBorder="1" applyAlignment="1">
      <alignment horizontal="center"/>
    </xf>
    <xf numFmtId="0" fontId="80" fillId="14" borderId="123" xfId="0" applyFont="1" applyFill="1" applyBorder="1" applyAlignment="1">
      <alignment horizontal="center"/>
    </xf>
    <xf numFmtId="0" fontId="80" fillId="32" borderId="123" xfId="0" applyFont="1" applyFill="1" applyBorder="1" applyAlignment="1">
      <alignment horizontal="center"/>
    </xf>
    <xf numFmtId="0" fontId="7" fillId="14" borderId="123" xfId="0" applyFont="1" applyFill="1" applyBorder="1" applyAlignment="1">
      <alignment horizontal="center"/>
    </xf>
    <xf numFmtId="0" fontId="5" fillId="14" borderId="123" xfId="0" applyFont="1" applyFill="1" applyBorder="1" applyAlignment="1">
      <alignment horizontal="center"/>
    </xf>
    <xf numFmtId="0" fontId="7" fillId="7" borderId="123" xfId="0" applyFont="1" applyFill="1" applyBorder="1" applyAlignment="1">
      <alignment horizontal="center"/>
    </xf>
    <xf numFmtId="0" fontId="5" fillId="7" borderId="123" xfId="0" applyFont="1" applyFill="1" applyBorder="1" applyAlignment="1">
      <alignment horizontal="center"/>
    </xf>
    <xf numFmtId="0" fontId="12" fillId="7" borderId="123" xfId="0" applyFont="1" applyFill="1" applyBorder="1" applyAlignment="1">
      <alignment horizontal="center"/>
    </xf>
    <xf numFmtId="0" fontId="80" fillId="7" borderId="123" xfId="0" applyFont="1" applyFill="1" applyBorder="1" applyAlignment="1">
      <alignment horizontal="center"/>
    </xf>
    <xf numFmtId="0" fontId="121" fillId="7" borderId="145" xfId="0" applyFont="1" applyFill="1" applyBorder="1" applyAlignment="1">
      <alignment horizontal="center" vertical="center" textRotation="90"/>
    </xf>
    <xf numFmtId="0" fontId="2" fillId="0" borderId="146" xfId="0" applyFont="1" applyBorder="1" applyAlignment="1">
      <alignment vertical="center"/>
    </xf>
    <xf numFmtId="0" fontId="2" fillId="0" borderId="148" xfId="0" applyFont="1" applyBorder="1" applyAlignment="1">
      <alignment vertical="center"/>
    </xf>
    <xf numFmtId="0" fontId="128" fillId="10" borderId="123" xfId="0" applyFont="1" applyFill="1" applyBorder="1" applyAlignment="1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121" fillId="36" borderId="117" xfId="0" applyFont="1" applyFill="1" applyBorder="1" applyAlignment="1">
      <alignment horizontal="center" vertical="center"/>
    </xf>
    <xf numFmtId="0" fontId="140" fillId="0" borderId="22" xfId="0" applyFont="1" applyBorder="1" applyAlignment="1">
      <alignment horizontal="center" vertical="center"/>
    </xf>
  </cellXfs>
  <cellStyles count="1">
    <cellStyle name="Normale" xfId="0" builtinId="0"/>
  </cellStyles>
  <dxfs count="211"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  <color rgb="FFFFFFFF"/>
      </font>
      <fill>
        <patternFill patternType="none"/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0000"/>
          <bgColor rgb="FFFF0000"/>
        </patternFill>
      </fill>
    </dxf>
    <dxf>
      <font>
        <sz val="10"/>
      </font>
      <fill>
        <patternFill patternType="solid">
          <fgColor rgb="FFFFCCFF"/>
          <bgColor rgb="FFFFCC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://Febbraio%20PCTO%202020_21%20Quin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base Aziende"/>
      <sheetName val="ELE_AUTO"/>
      <sheetName val="INF_TEL"/>
      <sheetName val="LICEO"/>
      <sheetName val="Totali"/>
      <sheetName val="Km Tutor-azienda"/>
      <sheetName val="Tutor-Alunni"/>
      <sheetName val="Scadenzario"/>
      <sheetName val="Comuni tutor"/>
      <sheetName val="Resoconto economico tutor"/>
      <sheetName val="Fogli firma rit. fascicoli"/>
      <sheetName val="Abbinamento comuni (2)"/>
      <sheetName val="Elenco alunn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qwertylab.it/" TargetMode="External"/><Relationship Id="rId299" Type="http://schemas.openxmlformats.org/officeDocument/2006/relationships/hyperlink" Target="mailto:commerciale@automazionispeciali.it" TargetMode="External"/><Relationship Id="rId21" Type="http://schemas.openxmlformats.org/officeDocument/2006/relationships/hyperlink" Target="https://www.bludata.com/" TargetMode="External"/><Relationship Id="rId63" Type="http://schemas.openxmlformats.org/officeDocument/2006/relationships/hyperlink" Target="http://www.enterlab.net/" TargetMode="External"/><Relationship Id="rId159" Type="http://schemas.openxmlformats.org/officeDocument/2006/relationships/hyperlink" Target="mailto:bit.ware@bit-ware.com" TargetMode="External"/><Relationship Id="rId324" Type="http://schemas.openxmlformats.org/officeDocument/2006/relationships/hyperlink" Target="mailto:info@lalineaspa.it" TargetMode="External"/><Relationship Id="rId170" Type="http://schemas.openxmlformats.org/officeDocument/2006/relationships/hyperlink" Target="mailto:italacustica@alice.it" TargetMode="External"/><Relationship Id="rId226" Type="http://schemas.openxmlformats.org/officeDocument/2006/relationships/hyperlink" Target="mailto:info@mr-robotica.it" TargetMode="External"/><Relationship Id="rId268" Type="http://schemas.openxmlformats.org/officeDocument/2006/relationships/hyperlink" Target="mailto:franco_ceotto@yahoo.com" TargetMode="External"/><Relationship Id="rId32" Type="http://schemas.openxmlformats.org/officeDocument/2006/relationships/hyperlink" Target="mailto:edelazzari@ciellecnc.com" TargetMode="External"/><Relationship Id="rId74" Type="http://schemas.openxmlformats.org/officeDocument/2006/relationships/hyperlink" Target="http://www.geisoft.com/" TargetMode="External"/><Relationship Id="rId128" Type="http://schemas.openxmlformats.org/officeDocument/2006/relationships/hyperlink" Target="mailto:livia.picot@smurfitkappa.it" TargetMode="External"/><Relationship Id="rId335" Type="http://schemas.openxmlformats.org/officeDocument/2006/relationships/vmlDrawing" Target="../drawings/vmlDrawing1.vml"/><Relationship Id="rId5" Type="http://schemas.openxmlformats.org/officeDocument/2006/relationships/hyperlink" Target="mailto:info@aldebra.com" TargetMode="External"/><Relationship Id="rId181" Type="http://schemas.openxmlformats.org/officeDocument/2006/relationships/hyperlink" Target="http://www.telebit.it/" TargetMode="External"/><Relationship Id="rId237" Type="http://schemas.openxmlformats.org/officeDocument/2006/relationships/hyperlink" Target="mailto:info@treesseprogetti.it" TargetMode="External"/><Relationship Id="rId279" Type="http://schemas.openxmlformats.org/officeDocument/2006/relationships/hyperlink" Target="http://www.esseci.tv/" TargetMode="External"/><Relationship Id="rId43" Type="http://schemas.openxmlformats.org/officeDocument/2006/relationships/hyperlink" Target="http://www.bellunotreviso.confcooperative.it/" TargetMode="External"/><Relationship Id="rId139" Type="http://schemas.openxmlformats.org/officeDocument/2006/relationships/hyperlink" Target="mailto:amministrazione@techqest.it" TargetMode="External"/><Relationship Id="rId290" Type="http://schemas.openxmlformats.org/officeDocument/2006/relationships/hyperlink" Target="mailto:beppe.ancot@isisware.com" TargetMode="External"/><Relationship Id="rId304" Type="http://schemas.openxmlformats.org/officeDocument/2006/relationships/hyperlink" Target="http://www.my-3d.it/" TargetMode="External"/><Relationship Id="rId85" Type="http://schemas.openxmlformats.org/officeDocument/2006/relationships/hyperlink" Target="http://www.jazzinformatica.it/" TargetMode="External"/><Relationship Id="rId150" Type="http://schemas.openxmlformats.org/officeDocument/2006/relationships/hyperlink" Target="http://www.vero-solutions.it/" TargetMode="External"/><Relationship Id="rId192" Type="http://schemas.openxmlformats.org/officeDocument/2006/relationships/hyperlink" Target="mailto:info@bpstecnologie.com" TargetMode="External"/><Relationship Id="rId206" Type="http://schemas.openxmlformats.org/officeDocument/2006/relationships/hyperlink" Target="http://www.emmecisistemisrl.com/" TargetMode="External"/><Relationship Id="rId248" Type="http://schemas.openxmlformats.org/officeDocument/2006/relationships/hyperlink" Target="mailto:info@starmatik.com" TargetMode="External"/><Relationship Id="rId12" Type="http://schemas.openxmlformats.org/officeDocument/2006/relationships/hyperlink" Target="http://www.asitron.it/" TargetMode="External"/><Relationship Id="rId108" Type="http://schemas.openxmlformats.org/officeDocument/2006/relationships/hyperlink" Target="mailto:amministrazione@paper-eco.com" TargetMode="External"/><Relationship Id="rId315" Type="http://schemas.openxmlformats.org/officeDocument/2006/relationships/hyperlink" Target="mailto:videoservice_biotti@tin.it" TargetMode="External"/><Relationship Id="rId54" Type="http://schemas.openxmlformats.org/officeDocument/2006/relationships/hyperlink" Target="https://www.dimoora.it/" TargetMode="External"/><Relationship Id="rId96" Type="http://schemas.openxmlformats.org/officeDocument/2006/relationships/hyperlink" Target="mailto:info@mind-ware.it" TargetMode="External"/><Relationship Id="rId161" Type="http://schemas.openxmlformats.org/officeDocument/2006/relationships/hyperlink" Target="http://www.cemes-moto.com/" TargetMode="External"/><Relationship Id="rId217" Type="http://schemas.openxmlformats.org/officeDocument/2006/relationships/hyperlink" Target="mailto:fretor@fretor.com" TargetMode="External"/><Relationship Id="rId259" Type="http://schemas.openxmlformats.org/officeDocument/2006/relationships/hyperlink" Target="mailto:info@tecnotubi.com" TargetMode="External"/><Relationship Id="rId23" Type="http://schemas.openxmlformats.org/officeDocument/2006/relationships/hyperlink" Target="http://www.boxxapps.com/" TargetMode="External"/><Relationship Id="rId119" Type="http://schemas.openxmlformats.org/officeDocument/2006/relationships/hyperlink" Target="http://www.radiotv2000.expertonline.it/" TargetMode="External"/><Relationship Id="rId270" Type="http://schemas.openxmlformats.org/officeDocument/2006/relationships/hyperlink" Target="http://www.cvasrl.it/" TargetMode="External"/><Relationship Id="rId326" Type="http://schemas.openxmlformats.org/officeDocument/2006/relationships/hyperlink" Target="mailto:forma098@farmaciatv.it" TargetMode="External"/><Relationship Id="rId65" Type="http://schemas.openxmlformats.org/officeDocument/2006/relationships/hyperlink" Target="http://www.levia.it/" TargetMode="External"/><Relationship Id="rId130" Type="http://schemas.openxmlformats.org/officeDocument/2006/relationships/hyperlink" Target="mailto:davide.stocco@sotreva.com" TargetMode="External"/><Relationship Id="rId172" Type="http://schemas.openxmlformats.org/officeDocument/2006/relationships/hyperlink" Target="mailto:L.drusian@niceforyou.com" TargetMode="External"/><Relationship Id="rId228" Type="http://schemas.openxmlformats.org/officeDocument/2006/relationships/hyperlink" Target="http://www.nardimpianti.eu/" TargetMode="External"/><Relationship Id="rId281" Type="http://schemas.openxmlformats.org/officeDocument/2006/relationships/hyperlink" Target="mailto:fabris.installazioni@virgilio.it" TargetMode="External"/><Relationship Id="rId34" Type="http://schemas.openxmlformats.org/officeDocument/2006/relationships/hyperlink" Target="mailto:club82tv@yahoo.com" TargetMode="External"/><Relationship Id="rId76" Type="http://schemas.openxmlformats.org/officeDocument/2006/relationships/hyperlink" Target="mailto:software@hunext.com" TargetMode="External"/><Relationship Id="rId141" Type="http://schemas.openxmlformats.org/officeDocument/2006/relationships/hyperlink" Target="http://www.tesysoftware.net/" TargetMode="External"/><Relationship Id="rId7" Type="http://schemas.openxmlformats.org/officeDocument/2006/relationships/hyperlink" Target="mailto:info@algoritmiautomazioni.com" TargetMode="External"/><Relationship Id="rId183" Type="http://schemas.openxmlformats.org/officeDocument/2006/relationships/hyperlink" Target="http://www.wapstudiolab.it/" TargetMode="External"/><Relationship Id="rId239" Type="http://schemas.openxmlformats.org/officeDocument/2006/relationships/hyperlink" Target="mailto:info@almot.it" TargetMode="External"/><Relationship Id="rId250" Type="http://schemas.openxmlformats.org/officeDocument/2006/relationships/hyperlink" Target="mailto:zanin@progettizanin.it" TargetMode="External"/><Relationship Id="rId292" Type="http://schemas.openxmlformats.org/officeDocument/2006/relationships/hyperlink" Target="mailto:janus@jns.it" TargetMode="External"/><Relationship Id="rId306" Type="http://schemas.openxmlformats.org/officeDocument/2006/relationships/hyperlink" Target="http://www.odbmbm.com/" TargetMode="External"/><Relationship Id="rId24" Type="http://schemas.openxmlformats.org/officeDocument/2006/relationships/hyperlink" Target="mailto:info@bpcomputer.tv" TargetMode="External"/><Relationship Id="rId45" Type="http://schemas.openxmlformats.org/officeDocument/2006/relationships/hyperlink" Target="http://www.consulmarc.it/" TargetMode="External"/><Relationship Id="rId66" Type="http://schemas.openxmlformats.org/officeDocument/2006/relationships/hyperlink" Target="mailto:info@eradelcomputer.com" TargetMode="External"/><Relationship Id="rId87" Type="http://schemas.openxmlformats.org/officeDocument/2006/relationships/hyperlink" Target="http://www.solutiontiming.com/" TargetMode="External"/><Relationship Id="rId110" Type="http://schemas.openxmlformats.org/officeDocument/2006/relationships/hyperlink" Target="mailto:info@assistenzapcclinic.it" TargetMode="External"/><Relationship Id="rId131" Type="http://schemas.openxmlformats.org/officeDocument/2006/relationships/hyperlink" Target="http://www.sotreva.com/" TargetMode="External"/><Relationship Id="rId327" Type="http://schemas.openxmlformats.org/officeDocument/2006/relationships/hyperlink" Target="mailto:gs.personale.coop@gmail.com" TargetMode="External"/><Relationship Id="rId152" Type="http://schemas.openxmlformats.org/officeDocument/2006/relationships/hyperlink" Target="mailto:davide@zetec.it" TargetMode="External"/><Relationship Id="rId173" Type="http://schemas.openxmlformats.org/officeDocument/2006/relationships/hyperlink" Target="http://www.niceforyou.com/" TargetMode="External"/><Relationship Id="rId194" Type="http://schemas.openxmlformats.org/officeDocument/2006/relationships/hyperlink" Target="mailto:info@ca-di.it" TargetMode="External"/><Relationship Id="rId208" Type="http://schemas.openxmlformats.org/officeDocument/2006/relationships/hyperlink" Target="http://www.eralsolution.com/" TargetMode="External"/><Relationship Id="rId229" Type="http://schemas.openxmlformats.org/officeDocument/2006/relationships/hyperlink" Target="mailto:info@nordestautomazioni.it" TargetMode="External"/><Relationship Id="rId240" Type="http://schemas.openxmlformats.org/officeDocument/2006/relationships/hyperlink" Target="mailto:salvadori@sgetreviso.it" TargetMode="External"/><Relationship Id="rId261" Type="http://schemas.openxmlformats.org/officeDocument/2006/relationships/hyperlink" Target="http://www.webligo.net/" TargetMode="External"/><Relationship Id="rId14" Type="http://schemas.openxmlformats.org/officeDocument/2006/relationships/hyperlink" Target="mailto:apiel@apiel.it" TargetMode="External"/><Relationship Id="rId35" Type="http://schemas.openxmlformats.org/officeDocument/2006/relationships/hyperlink" Target="http://www.club82treviso.com/" TargetMode="External"/><Relationship Id="rId56" Type="http://schemas.openxmlformats.org/officeDocument/2006/relationships/hyperlink" Target="http://www.doctormouse.it/" TargetMode="External"/><Relationship Id="rId77" Type="http://schemas.openxmlformats.org/officeDocument/2006/relationships/hyperlink" Target="http://www.hunext.com/" TargetMode="External"/><Relationship Id="rId100" Type="http://schemas.openxmlformats.org/officeDocument/2006/relationships/hyperlink" Target="mailto:info@comune.sanbiagio.tv.it" TargetMode="External"/><Relationship Id="rId282" Type="http://schemas.openxmlformats.org/officeDocument/2006/relationships/hyperlink" Target="http://fart-neon.com/" TargetMode="External"/><Relationship Id="rId317" Type="http://schemas.openxmlformats.org/officeDocument/2006/relationships/hyperlink" Target="mailto:zmnegozio@libero.it" TargetMode="External"/><Relationship Id="rId8" Type="http://schemas.openxmlformats.org/officeDocument/2006/relationships/hyperlink" Target="http://www.algoritmiautomazioni.com/" TargetMode="External"/><Relationship Id="rId98" Type="http://schemas.openxmlformats.org/officeDocument/2006/relationships/hyperlink" Target="mailto:m.pertile@mtsinformatica.com" TargetMode="External"/><Relationship Id="rId121" Type="http://schemas.openxmlformats.org/officeDocument/2006/relationships/hyperlink" Target="mailto:preventivi@sartoretto.com" TargetMode="External"/><Relationship Id="rId142" Type="http://schemas.openxmlformats.org/officeDocument/2006/relationships/hyperlink" Target="https://team23.it/" TargetMode="External"/><Relationship Id="rId163" Type="http://schemas.openxmlformats.org/officeDocument/2006/relationships/hyperlink" Target="mailto:alessandro.passarella@dataservices.it" TargetMode="External"/><Relationship Id="rId184" Type="http://schemas.openxmlformats.org/officeDocument/2006/relationships/hyperlink" Target="mailto:info@adatsrl.it" TargetMode="External"/><Relationship Id="rId219" Type="http://schemas.openxmlformats.org/officeDocument/2006/relationships/hyperlink" Target="http://www.glelettrotecnica.com/" TargetMode="External"/><Relationship Id="rId230" Type="http://schemas.openxmlformats.org/officeDocument/2006/relationships/hyperlink" Target="mailto:enrico@novagest.com" TargetMode="External"/><Relationship Id="rId251" Type="http://schemas.openxmlformats.org/officeDocument/2006/relationships/hyperlink" Target="mailto:alessandro.noro@sytecgroup.it" TargetMode="External"/><Relationship Id="rId25" Type="http://schemas.openxmlformats.org/officeDocument/2006/relationships/hyperlink" Target="http://www.bpcomputer.tv/" TargetMode="External"/><Relationship Id="rId46" Type="http://schemas.openxmlformats.org/officeDocument/2006/relationships/hyperlink" Target="http://www.contarina.it/" TargetMode="External"/><Relationship Id="rId67" Type="http://schemas.openxmlformats.org/officeDocument/2006/relationships/hyperlink" Target="http://www.eradelcomputer.com/" TargetMode="External"/><Relationship Id="rId272" Type="http://schemas.openxmlformats.org/officeDocument/2006/relationships/hyperlink" Target="mailto:ale.magoga99@gmail.com" TargetMode="External"/><Relationship Id="rId293" Type="http://schemas.openxmlformats.org/officeDocument/2006/relationships/hyperlink" Target="mailto:keestrack@keestrack.it" TargetMode="External"/><Relationship Id="rId307" Type="http://schemas.openxmlformats.org/officeDocument/2006/relationships/hyperlink" Target="mailto:ordini@offinf.eu" TargetMode="External"/><Relationship Id="rId328" Type="http://schemas.openxmlformats.org/officeDocument/2006/relationships/hyperlink" Target="http://www.itisplanck.it/" TargetMode="External"/><Relationship Id="rId88" Type="http://schemas.openxmlformats.org/officeDocument/2006/relationships/hyperlink" Target="http://www.kimiasrl.com/" TargetMode="External"/><Relationship Id="rId111" Type="http://schemas.openxmlformats.org/officeDocument/2006/relationships/hyperlink" Target="http://www.assistenzapcclinic.it/" TargetMode="External"/><Relationship Id="rId132" Type="http://schemas.openxmlformats.org/officeDocument/2006/relationships/hyperlink" Target="mailto:l.salomoni@specifiglobal.com" TargetMode="External"/><Relationship Id="rId153" Type="http://schemas.openxmlformats.org/officeDocument/2006/relationships/hyperlink" Target="http://www.zetec.it/" TargetMode="External"/><Relationship Id="rId174" Type="http://schemas.openxmlformats.org/officeDocument/2006/relationships/hyperlink" Target="mailto:info@phylos.it" TargetMode="External"/><Relationship Id="rId195" Type="http://schemas.openxmlformats.org/officeDocument/2006/relationships/hyperlink" Target="mailto:humanresources@came.com" TargetMode="External"/><Relationship Id="rId209" Type="http://schemas.openxmlformats.org/officeDocument/2006/relationships/hyperlink" Target="mailto:amministrazione@eurekasystem.it" TargetMode="External"/><Relationship Id="rId220" Type="http://schemas.openxmlformats.org/officeDocument/2006/relationships/hyperlink" Target="mailto:INFO@GMIMPIANTI.NET" TargetMode="External"/><Relationship Id="rId241" Type="http://schemas.openxmlformats.org/officeDocument/2006/relationships/hyperlink" Target="http://www.sgesrl.com/" TargetMode="External"/><Relationship Id="rId15" Type="http://schemas.openxmlformats.org/officeDocument/2006/relationships/hyperlink" Target="http://www.apiel.it/" TargetMode="External"/><Relationship Id="rId36" Type="http://schemas.openxmlformats.org/officeDocument/2006/relationships/hyperlink" Target="mailto:m.bulighin@cisl.it" TargetMode="External"/><Relationship Id="rId57" Type="http://schemas.openxmlformats.org/officeDocument/2006/relationships/hyperlink" Target="mailto:info@moralberti.com" TargetMode="External"/><Relationship Id="rId262" Type="http://schemas.openxmlformats.org/officeDocument/2006/relationships/hyperlink" Target="mailto:info@alba-pcb.com" TargetMode="External"/><Relationship Id="rId283" Type="http://schemas.openxmlformats.org/officeDocument/2006/relationships/hyperlink" Target="http://www.geastar.it/" TargetMode="External"/><Relationship Id="rId318" Type="http://schemas.openxmlformats.org/officeDocument/2006/relationships/hyperlink" Target="http://www.zucconmassimo.info/" TargetMode="External"/><Relationship Id="rId78" Type="http://schemas.openxmlformats.org/officeDocument/2006/relationships/hyperlink" Target="mailto:enrico.fiorin@ict4b2b.com" TargetMode="External"/><Relationship Id="rId99" Type="http://schemas.openxmlformats.org/officeDocument/2006/relationships/hyperlink" Target="http://www.mtsinformatica.com/" TargetMode="External"/><Relationship Id="rId101" Type="http://schemas.openxmlformats.org/officeDocument/2006/relationships/hyperlink" Target="http://www.comune.trevisso.it/" TargetMode="External"/><Relationship Id="rId122" Type="http://schemas.openxmlformats.org/officeDocument/2006/relationships/hyperlink" Target="http://www.sartoretto.com/" TargetMode="External"/><Relationship Id="rId143" Type="http://schemas.openxmlformats.org/officeDocument/2006/relationships/hyperlink" Target="mailto:hr@tiquadra.it" TargetMode="External"/><Relationship Id="rId164" Type="http://schemas.openxmlformats.org/officeDocument/2006/relationships/hyperlink" Target="http://www.dataservices.it/" TargetMode="External"/><Relationship Id="rId185" Type="http://schemas.openxmlformats.org/officeDocument/2006/relationships/hyperlink" Target="mailto:sergio.zanardo@aligroup.it" TargetMode="External"/><Relationship Id="rId9" Type="http://schemas.openxmlformats.org/officeDocument/2006/relationships/hyperlink" Target="http://www.hr-alphasistemi.it/" TargetMode="External"/><Relationship Id="rId210" Type="http://schemas.openxmlformats.org/officeDocument/2006/relationships/hyperlink" Target="http://www.eurekasystem.it/" TargetMode="External"/><Relationship Id="rId26" Type="http://schemas.openxmlformats.org/officeDocument/2006/relationships/hyperlink" Target="mailto:amministrazione@consulting4business.it" TargetMode="External"/><Relationship Id="rId231" Type="http://schemas.openxmlformats.org/officeDocument/2006/relationships/hyperlink" Target="http://www.novagest.com/" TargetMode="External"/><Relationship Id="rId252" Type="http://schemas.openxmlformats.org/officeDocument/2006/relationships/hyperlink" Target="mailto:taautomation@libero.it" TargetMode="External"/><Relationship Id="rId273" Type="http://schemas.openxmlformats.org/officeDocument/2006/relationships/hyperlink" Target="mailto:amministrazionects@gmail.com" TargetMode="External"/><Relationship Id="rId294" Type="http://schemas.openxmlformats.org/officeDocument/2006/relationships/hyperlink" Target="mailto:admin@lae-electronic.com" TargetMode="External"/><Relationship Id="rId308" Type="http://schemas.openxmlformats.org/officeDocument/2006/relationships/hyperlink" Target="http://www.officineinformatiche.biz/" TargetMode="External"/><Relationship Id="rId329" Type="http://schemas.openxmlformats.org/officeDocument/2006/relationships/hyperlink" Target="mailto:usdfontanelle@gmail.com" TargetMode="External"/><Relationship Id="rId47" Type="http://schemas.openxmlformats.org/officeDocument/2006/relationships/hyperlink" Target="mailto:francesca@contegestioni.it" TargetMode="External"/><Relationship Id="rId68" Type="http://schemas.openxmlformats.org/officeDocument/2006/relationships/hyperlink" Target="mailto:info@etabetacomputer.net" TargetMode="External"/><Relationship Id="rId89" Type="http://schemas.openxmlformats.org/officeDocument/2006/relationships/hyperlink" Target="mailto:info@kodis.com" TargetMode="External"/><Relationship Id="rId112" Type="http://schemas.openxmlformats.org/officeDocument/2006/relationships/hyperlink" Target="mailto:info@planetechsrl.com" TargetMode="External"/><Relationship Id="rId133" Type="http://schemas.openxmlformats.org/officeDocument/2006/relationships/hyperlink" Target="http://www.specifiglobal.com/" TargetMode="External"/><Relationship Id="rId154" Type="http://schemas.openxmlformats.org/officeDocument/2006/relationships/hyperlink" Target="mailto:segreteria@adlgroup.it" TargetMode="External"/><Relationship Id="rId175" Type="http://schemas.openxmlformats.org/officeDocument/2006/relationships/hyperlink" Target="mailto:info@rotas.com" TargetMode="External"/><Relationship Id="rId196" Type="http://schemas.openxmlformats.org/officeDocument/2006/relationships/hyperlink" Target="mailto:info@carmetautomazioni.it" TargetMode="External"/><Relationship Id="rId200" Type="http://schemas.openxmlformats.org/officeDocument/2006/relationships/hyperlink" Target="http://www.dbmtec.com/" TargetMode="External"/><Relationship Id="rId16" Type="http://schemas.openxmlformats.org/officeDocument/2006/relationships/hyperlink" Target="http://www.arcadiasrl.com/" TargetMode="External"/><Relationship Id="rId221" Type="http://schemas.openxmlformats.org/officeDocument/2006/relationships/hyperlink" Target="mailto:finance1@ilsaspa.com" TargetMode="External"/><Relationship Id="rId242" Type="http://schemas.openxmlformats.org/officeDocument/2006/relationships/hyperlink" Target="mailto:amministrazione@sicuringros.com" TargetMode="External"/><Relationship Id="rId263" Type="http://schemas.openxmlformats.org/officeDocument/2006/relationships/hyperlink" Target="mailto:amg.ascensori@g.mail.com" TargetMode="External"/><Relationship Id="rId284" Type="http://schemas.openxmlformats.org/officeDocument/2006/relationships/hyperlink" Target="mailto:info@geastar.it" TargetMode="External"/><Relationship Id="rId319" Type="http://schemas.openxmlformats.org/officeDocument/2006/relationships/hyperlink" Target="http://www.valeriostore.com/" TargetMode="External"/><Relationship Id="rId37" Type="http://schemas.openxmlformats.org/officeDocument/2006/relationships/hyperlink" Target="http://www.cislbellunotreviso.it/" TargetMode="External"/><Relationship Id="rId58" Type="http://schemas.openxmlformats.org/officeDocument/2006/relationships/hyperlink" Target="mailto:info@easy.pc.it" TargetMode="External"/><Relationship Id="rId79" Type="http://schemas.openxmlformats.org/officeDocument/2006/relationships/hyperlink" Target="http://www.ict4b2b.com/" TargetMode="External"/><Relationship Id="rId102" Type="http://schemas.openxmlformats.org/officeDocument/2006/relationships/hyperlink" Target="mailto:luca.soldera@net-prime.it" TargetMode="External"/><Relationship Id="rId123" Type="http://schemas.openxmlformats.org/officeDocument/2006/relationships/hyperlink" Target="mailto:bruno@scintille.net" TargetMode="External"/><Relationship Id="rId144" Type="http://schemas.openxmlformats.org/officeDocument/2006/relationships/hyperlink" Target="mailto:domenico@ubware.it" TargetMode="External"/><Relationship Id="rId330" Type="http://schemas.openxmlformats.org/officeDocument/2006/relationships/hyperlink" Target="mailto:protocollo.aulss2@pecveneto.it" TargetMode="External"/><Relationship Id="rId90" Type="http://schemas.openxmlformats.org/officeDocument/2006/relationships/hyperlink" Target="http://www.lavanderiapiave.it/" TargetMode="External"/><Relationship Id="rId165" Type="http://schemas.openxmlformats.org/officeDocument/2006/relationships/hyperlink" Target="mailto:corporate@datalogic.com" TargetMode="External"/><Relationship Id="rId186" Type="http://schemas.openxmlformats.org/officeDocument/2006/relationships/hyperlink" Target="http://www.mareno.it/" TargetMode="External"/><Relationship Id="rId211" Type="http://schemas.openxmlformats.org/officeDocument/2006/relationships/hyperlink" Target="mailto:valter.rigato@eurogroup.com" TargetMode="External"/><Relationship Id="rId232" Type="http://schemas.openxmlformats.org/officeDocument/2006/relationships/hyperlink" Target="mailto:info@novatec.tv" TargetMode="External"/><Relationship Id="rId253" Type="http://schemas.openxmlformats.org/officeDocument/2006/relationships/hyperlink" Target="mailto:teisnc@alice.it" TargetMode="External"/><Relationship Id="rId274" Type="http://schemas.openxmlformats.org/officeDocument/2006/relationships/hyperlink" Target="http://www.cts-servizi.eu/" TargetMode="External"/><Relationship Id="rId295" Type="http://schemas.openxmlformats.org/officeDocument/2006/relationships/hyperlink" Target="http://www.lae-electronic.com/" TargetMode="External"/><Relationship Id="rId309" Type="http://schemas.openxmlformats.org/officeDocument/2006/relationships/hyperlink" Target="mailto:info@erreverre.com" TargetMode="External"/><Relationship Id="rId27" Type="http://schemas.openxmlformats.org/officeDocument/2006/relationships/hyperlink" Target="mailto:scarabmoto@gmail.com" TargetMode="External"/><Relationship Id="rId48" Type="http://schemas.openxmlformats.org/officeDocument/2006/relationships/hyperlink" Target="mailto:r.brusadin@dataveneta.it" TargetMode="External"/><Relationship Id="rId69" Type="http://schemas.openxmlformats.org/officeDocument/2006/relationships/hyperlink" Target="http://www.etabetacomputer.net/" TargetMode="External"/><Relationship Id="rId113" Type="http://schemas.openxmlformats.org/officeDocument/2006/relationships/hyperlink" Target="http://www.planetechsrl.com/" TargetMode="External"/><Relationship Id="rId134" Type="http://schemas.openxmlformats.org/officeDocument/2006/relationships/hyperlink" Target="mailto:info@stesi.it" TargetMode="External"/><Relationship Id="rId320" Type="http://schemas.openxmlformats.org/officeDocument/2006/relationships/hyperlink" Target="mailto:ragioneriatributi@pontedipiave.com" TargetMode="External"/><Relationship Id="rId80" Type="http://schemas.openxmlformats.org/officeDocument/2006/relationships/hyperlink" Target="mailto:amministrazione@ideagrip.it" TargetMode="External"/><Relationship Id="rId155" Type="http://schemas.openxmlformats.org/officeDocument/2006/relationships/hyperlink" Target="http://www.adlgroup.it/" TargetMode="External"/><Relationship Id="rId176" Type="http://schemas.openxmlformats.org/officeDocument/2006/relationships/hyperlink" Target="http://www.rotas.it/" TargetMode="External"/><Relationship Id="rId197" Type="http://schemas.openxmlformats.org/officeDocument/2006/relationships/hyperlink" Target="mailto:casellatoservizisnc@gmail.com" TargetMode="External"/><Relationship Id="rId201" Type="http://schemas.openxmlformats.org/officeDocument/2006/relationships/hyperlink" Target="mailto:info@digautomazionisrl.com" TargetMode="External"/><Relationship Id="rId222" Type="http://schemas.openxmlformats.org/officeDocument/2006/relationships/hyperlink" Target="mailto:info@inglass.it" TargetMode="External"/><Relationship Id="rId243" Type="http://schemas.openxmlformats.org/officeDocument/2006/relationships/hyperlink" Target="mailto:sistec@sistec-pn.it" TargetMode="External"/><Relationship Id="rId264" Type="http://schemas.openxmlformats.org/officeDocument/2006/relationships/hyperlink" Target="http://www.ascensori.com/" TargetMode="External"/><Relationship Id="rId285" Type="http://schemas.openxmlformats.org/officeDocument/2006/relationships/hyperlink" Target="mailto:fantin.o@golfettosangati.com" TargetMode="External"/><Relationship Id="rId17" Type="http://schemas.openxmlformats.org/officeDocument/2006/relationships/hyperlink" Target="mailto:amministrazione@armotech.it" TargetMode="External"/><Relationship Id="rId38" Type="http://schemas.openxmlformats.org/officeDocument/2006/relationships/hyperlink" Target="mailto:sartor@computersrl.com" TargetMode="External"/><Relationship Id="rId59" Type="http://schemas.openxmlformats.org/officeDocument/2006/relationships/hyperlink" Target="http://www.easy.pc.it/" TargetMode="External"/><Relationship Id="rId103" Type="http://schemas.openxmlformats.org/officeDocument/2006/relationships/hyperlink" Target="http://www.net-prime.it/" TargetMode="External"/><Relationship Id="rId124" Type="http://schemas.openxmlformats.org/officeDocument/2006/relationships/hyperlink" Target="mailto:alessandra.guido@h-farm.com" TargetMode="External"/><Relationship Id="rId310" Type="http://schemas.openxmlformats.org/officeDocument/2006/relationships/hyperlink" Target="mailto:info@stachomesystem.it" TargetMode="External"/><Relationship Id="rId70" Type="http://schemas.openxmlformats.org/officeDocument/2006/relationships/hyperlink" Target="mailto:info@eurising.eu" TargetMode="External"/><Relationship Id="rId91" Type="http://schemas.openxmlformats.org/officeDocument/2006/relationships/hyperlink" Target="mailto:talent@mht.net" TargetMode="External"/><Relationship Id="rId145" Type="http://schemas.openxmlformats.org/officeDocument/2006/relationships/hyperlink" Target="mailto:amercurio@unisef.it" TargetMode="External"/><Relationship Id="rId166" Type="http://schemas.openxmlformats.org/officeDocument/2006/relationships/hyperlink" Target="mailto:tecnico@dcptelecomunicazioni.com" TargetMode="External"/><Relationship Id="rId187" Type="http://schemas.openxmlformats.org/officeDocument/2006/relationships/hyperlink" Target="mailto:Walmec@Walmec.com" TargetMode="External"/><Relationship Id="rId331" Type="http://schemas.openxmlformats.org/officeDocument/2006/relationships/hyperlink" Target="mailto:info@notorious.agency" TargetMode="External"/><Relationship Id="rId1" Type="http://schemas.openxmlformats.org/officeDocument/2006/relationships/hyperlink" Target="mailto:info@abar.it" TargetMode="External"/><Relationship Id="rId212" Type="http://schemas.openxmlformats.org/officeDocument/2006/relationships/hyperlink" Target="http://www.eurogroup.com/" TargetMode="External"/><Relationship Id="rId233" Type="http://schemas.openxmlformats.org/officeDocument/2006/relationships/hyperlink" Target="http://www.novatec.tv/" TargetMode="External"/><Relationship Id="rId254" Type="http://schemas.openxmlformats.org/officeDocument/2006/relationships/hyperlink" Target="mailto:tecnel@tecnelsiee.it" TargetMode="External"/><Relationship Id="rId28" Type="http://schemas.openxmlformats.org/officeDocument/2006/relationships/hyperlink" Target="http://www.cemes-moto.com/" TargetMode="External"/><Relationship Id="rId49" Type="http://schemas.openxmlformats.org/officeDocument/2006/relationships/hyperlink" Target="http://www.dataveneta.it/" TargetMode="External"/><Relationship Id="rId114" Type="http://schemas.openxmlformats.org/officeDocument/2006/relationships/hyperlink" Target="mailto:biancon@polifar.it" TargetMode="External"/><Relationship Id="rId275" Type="http://schemas.openxmlformats.org/officeDocument/2006/relationships/hyperlink" Target="mailto:amministrazione@elettricitapilon.it" TargetMode="External"/><Relationship Id="rId296" Type="http://schemas.openxmlformats.org/officeDocument/2006/relationships/hyperlink" Target="mailto:pietro.modolo@linealight.com" TargetMode="External"/><Relationship Id="rId300" Type="http://schemas.openxmlformats.org/officeDocument/2006/relationships/hyperlink" Target="http://www.automazionispeciali.it/" TargetMode="External"/><Relationship Id="rId60" Type="http://schemas.openxmlformats.org/officeDocument/2006/relationships/hyperlink" Target="http://www.ecmamobili.com/" TargetMode="External"/><Relationship Id="rId81" Type="http://schemas.openxmlformats.org/officeDocument/2006/relationships/hyperlink" Target="mailto:info@interputer.it" TargetMode="External"/><Relationship Id="rId135" Type="http://schemas.openxmlformats.org/officeDocument/2006/relationships/hyperlink" Target="http://www.stesi.it/" TargetMode="External"/><Relationship Id="rId156" Type="http://schemas.openxmlformats.org/officeDocument/2006/relationships/hyperlink" Target="mailto:info@asteltlc.it" TargetMode="External"/><Relationship Id="rId177" Type="http://schemas.openxmlformats.org/officeDocument/2006/relationships/hyperlink" Target="mailto:info@somecgroup.com" TargetMode="External"/><Relationship Id="rId198" Type="http://schemas.openxmlformats.org/officeDocument/2006/relationships/hyperlink" Target="mailto:cristina@crmelevatori.it" TargetMode="External"/><Relationship Id="rId321" Type="http://schemas.openxmlformats.org/officeDocument/2006/relationships/hyperlink" Target="mailto:info@bossitalia.com" TargetMode="External"/><Relationship Id="rId202" Type="http://schemas.openxmlformats.org/officeDocument/2006/relationships/hyperlink" Target="mailto:info@demomeccsrl.it" TargetMode="External"/><Relationship Id="rId223" Type="http://schemas.openxmlformats.org/officeDocument/2006/relationships/hyperlink" Target="mailto:info@innovateksrl.com" TargetMode="External"/><Relationship Id="rId244" Type="http://schemas.openxmlformats.org/officeDocument/2006/relationships/hyperlink" Target="mailto:federica.lattebono@sonepar.it" TargetMode="External"/><Relationship Id="rId18" Type="http://schemas.openxmlformats.org/officeDocument/2006/relationships/hyperlink" Target="mailto:%20agenzia.trevisoportaaltinia.it@generali.com" TargetMode="External"/><Relationship Id="rId39" Type="http://schemas.openxmlformats.org/officeDocument/2006/relationships/hyperlink" Target="http://www.computersrl.com/" TargetMode="External"/><Relationship Id="rId265" Type="http://schemas.openxmlformats.org/officeDocument/2006/relationships/hyperlink" Target="mailto:auditec@auditec.it" TargetMode="External"/><Relationship Id="rId286" Type="http://schemas.openxmlformats.org/officeDocument/2006/relationships/hyperlink" Target="http://www.gosetto.com/" TargetMode="External"/><Relationship Id="rId50" Type="http://schemas.openxmlformats.org/officeDocument/2006/relationships/hyperlink" Target="mailto:info@dbalab.it" TargetMode="External"/><Relationship Id="rId104" Type="http://schemas.openxmlformats.org/officeDocument/2006/relationships/hyperlink" Target="mailto:info@neinformatica.it" TargetMode="External"/><Relationship Id="rId125" Type="http://schemas.openxmlformats.org/officeDocument/2006/relationships/hyperlink" Target="mailto:amministrazione@sies.it" TargetMode="External"/><Relationship Id="rId146" Type="http://schemas.openxmlformats.org/officeDocument/2006/relationships/hyperlink" Target="http://www.unisef.it/" TargetMode="External"/><Relationship Id="rId167" Type="http://schemas.openxmlformats.org/officeDocument/2006/relationships/hyperlink" Target="mailto:info@graphite.it" TargetMode="External"/><Relationship Id="rId188" Type="http://schemas.openxmlformats.org/officeDocument/2006/relationships/hyperlink" Target="mailto:amministrazione@astonenergy.it" TargetMode="External"/><Relationship Id="rId311" Type="http://schemas.openxmlformats.org/officeDocument/2006/relationships/hyperlink" Target="http://www.stachomesystem.it/" TargetMode="External"/><Relationship Id="rId332" Type="http://schemas.openxmlformats.org/officeDocument/2006/relationships/hyperlink" Target="mailto:info@service2000srl.it" TargetMode="External"/><Relationship Id="rId71" Type="http://schemas.openxmlformats.org/officeDocument/2006/relationships/hyperlink" Target="https://www.google.com/search?client=firefox-b-d&amp;ei=gzg1YKPAKZCtkgXwor64CQ&amp;q=flo.it%20srl%20riese&amp;oq=flo.it%20srl%20riese&amp;gs_lcp=Cgdnd3Mtd2l6EAMyBggAEBYQHjICCCY6CwgAEMcBEK8BELADOgUIJhCwAzoKCAAQxwEQrwEQQzoECAAQQzoECC4QQzoICAAQsQMQgwE6CAguELEDEIMBOgIIADoLCAAQsQMQxwEQowI6BQgAELEDOgUILhCxAzoICAAQxwEQrwE6AgguOgQIABAKOgoIABDHARCvARAKOgQIABAeOggIABAFEAoQHjoGCAAQCBAeULiuDFjk6Axg5esMaAFwAHgAgAF0iAGhDJIBBDE0LjOYAQCgAQGqAQdnd3Mtd2l6yAECwAEB&amp;sclient=gws-wiz&amp;ved=0ahUKEwjjjd2swYDvAhWQlqQKHXCRD5cQ4dUDCAw&amp;uact=5" TargetMode="External"/><Relationship Id="rId92" Type="http://schemas.openxmlformats.org/officeDocument/2006/relationships/hyperlink" Target="http://www.mht.net/" TargetMode="External"/><Relationship Id="rId213" Type="http://schemas.openxmlformats.org/officeDocument/2006/relationships/hyperlink" Target="mailto:amministrazione@factory08.com" TargetMode="External"/><Relationship Id="rId234" Type="http://schemas.openxmlformats.org/officeDocument/2006/relationships/hyperlink" Target="mailto:ufficio.informazioni@ospedalevillasalus.it" TargetMode="External"/><Relationship Id="rId2" Type="http://schemas.openxmlformats.org/officeDocument/2006/relationships/hyperlink" Target="http://www.abar.it/" TargetMode="External"/><Relationship Id="rId29" Type="http://schemas.openxmlformats.org/officeDocument/2006/relationships/hyperlink" Target="mailto:accademiatreviso@federugby.it" TargetMode="External"/><Relationship Id="rId255" Type="http://schemas.openxmlformats.org/officeDocument/2006/relationships/hyperlink" Target="mailto:info@technosystems.it" TargetMode="External"/><Relationship Id="rId276" Type="http://schemas.openxmlformats.org/officeDocument/2006/relationships/hyperlink" Target="mailto:amministrazione@elettromarca.it" TargetMode="External"/><Relationship Id="rId297" Type="http://schemas.openxmlformats.org/officeDocument/2006/relationships/hyperlink" Target="mailto:info@lre.it" TargetMode="External"/><Relationship Id="rId40" Type="http://schemas.openxmlformats.org/officeDocument/2006/relationships/hyperlink" Target="mailto:info@0422422422.it" TargetMode="External"/><Relationship Id="rId115" Type="http://schemas.openxmlformats.org/officeDocument/2006/relationships/hyperlink" Target="mailto:info@pitv.it" TargetMode="External"/><Relationship Id="rId136" Type="http://schemas.openxmlformats.org/officeDocument/2006/relationships/hyperlink" Target="http://www.3fwebtech.it/" TargetMode="External"/><Relationship Id="rId157" Type="http://schemas.openxmlformats.org/officeDocument/2006/relationships/hyperlink" Target="http://www.asteltlc.it/" TargetMode="External"/><Relationship Id="rId178" Type="http://schemas.openxmlformats.org/officeDocument/2006/relationships/hyperlink" Target="mailto:amministrazione@spagnolaut.com" TargetMode="External"/><Relationship Id="rId301" Type="http://schemas.openxmlformats.org/officeDocument/2006/relationships/hyperlink" Target="mailto:sales@microtronics.it" TargetMode="External"/><Relationship Id="rId322" Type="http://schemas.openxmlformats.org/officeDocument/2006/relationships/hyperlink" Target="mailto:info@xeptagen.com" TargetMode="External"/><Relationship Id="rId61" Type="http://schemas.openxmlformats.org/officeDocument/2006/relationships/hyperlink" Target="mailto:personale@econaturasi.it" TargetMode="External"/><Relationship Id="rId82" Type="http://schemas.openxmlformats.org/officeDocument/2006/relationships/hyperlink" Target="http://www.interpunter.it/" TargetMode="External"/><Relationship Id="rId199" Type="http://schemas.openxmlformats.org/officeDocument/2006/relationships/hyperlink" Target="mailto:amministrazione@dbmtecnologie.com" TargetMode="External"/><Relationship Id="rId203" Type="http://schemas.openxmlformats.org/officeDocument/2006/relationships/hyperlink" Target="http://www.demomeccsrl.it/" TargetMode="External"/><Relationship Id="rId19" Type="http://schemas.openxmlformats.org/officeDocument/2006/relationships/hyperlink" Target="http://www.generali.com/" TargetMode="External"/><Relationship Id="rId224" Type="http://schemas.openxmlformats.org/officeDocument/2006/relationships/hyperlink" Target="mailto:ufficio.personale@marchiol.com" TargetMode="External"/><Relationship Id="rId245" Type="http://schemas.openxmlformats.org/officeDocument/2006/relationships/hyperlink" Target="mailto:info@spelsy.it" TargetMode="External"/><Relationship Id="rId266" Type="http://schemas.openxmlformats.org/officeDocument/2006/relationships/hyperlink" Target="https://www.google.com/search?client=firefox-b-d&amp;ei=2y01YJPdFcfxkgXb0JLABQ&amp;q=bernardi%20sas%20san%20polo%20di%20piave&amp;oq=bernardi%20sas%20san%20polo%20di%20piave&amp;gs_lcp=Cgdnd3Mtd2l6EAMyBggAEBYQHjoHCAAQRxCwAzoICAAQxwEQrwE6AggAOgIIJjoFCCEQoAFQm3FYtYsBYICOAWgBcAJ4AIABf4gB9AySAQQxOC4xmAEAoAEBqgEHZ3dzLXdpesgBCMABAQ&amp;sclient=gws-wiz&amp;ved=0ahUKEwjTtuGXt4DvAhXHuKQKHVuoBFgQ4dUDCAw&amp;uact=5" TargetMode="External"/><Relationship Id="rId287" Type="http://schemas.openxmlformats.org/officeDocument/2006/relationships/hyperlink" Target="mailto:info@imet.eu" TargetMode="External"/><Relationship Id="rId30" Type="http://schemas.openxmlformats.org/officeDocument/2006/relationships/hyperlink" Target="mailto:mario@chs-italia.com" TargetMode="External"/><Relationship Id="rId105" Type="http://schemas.openxmlformats.org/officeDocument/2006/relationships/hyperlink" Target="http://www.neinformatica.it/" TargetMode="External"/><Relationship Id="rId126" Type="http://schemas.openxmlformats.org/officeDocument/2006/relationships/hyperlink" Target="http://www.sies.it/" TargetMode="External"/><Relationship Id="rId147" Type="http://schemas.openxmlformats.org/officeDocument/2006/relationships/hyperlink" Target="mailto:isabella.tiscini@valueagency.it" TargetMode="External"/><Relationship Id="rId168" Type="http://schemas.openxmlformats.org/officeDocument/2006/relationships/hyperlink" Target="mailto:emmecisistemisrl@alice.it" TargetMode="External"/><Relationship Id="rId312" Type="http://schemas.openxmlformats.org/officeDocument/2006/relationships/hyperlink" Target="mailto:info@t4group.it" TargetMode="External"/><Relationship Id="rId333" Type="http://schemas.openxmlformats.org/officeDocument/2006/relationships/hyperlink" Target="mailto:info@euroservicehq.it" TargetMode="External"/><Relationship Id="rId51" Type="http://schemas.openxmlformats.org/officeDocument/2006/relationships/hyperlink" Target="http://www.dbala.it/" TargetMode="External"/><Relationship Id="rId72" Type="http://schemas.openxmlformats.org/officeDocument/2006/relationships/hyperlink" Target="https://gamgroup.it/it/" TargetMode="External"/><Relationship Id="rId93" Type="http://schemas.openxmlformats.org/officeDocument/2006/relationships/hyperlink" Target="mailto:info@midimedia.it" TargetMode="External"/><Relationship Id="rId189" Type="http://schemas.openxmlformats.org/officeDocument/2006/relationships/hyperlink" Target="mailto:info@bandieraimpianti.it" TargetMode="External"/><Relationship Id="rId3" Type="http://schemas.openxmlformats.org/officeDocument/2006/relationships/hyperlink" Target="mailto:info@adfweb.com" TargetMode="External"/><Relationship Id="rId214" Type="http://schemas.openxmlformats.org/officeDocument/2006/relationships/hyperlink" Target="http://www.flexservice.it/" TargetMode="External"/><Relationship Id="rId235" Type="http://schemas.openxmlformats.org/officeDocument/2006/relationships/hyperlink" Target="mailto:g.costa-ext@osram.com" TargetMode="External"/><Relationship Id="rId256" Type="http://schemas.openxmlformats.org/officeDocument/2006/relationships/hyperlink" Target="mailto:tecnogammasrl@gmail.com" TargetMode="External"/><Relationship Id="rId277" Type="http://schemas.openxmlformats.org/officeDocument/2006/relationships/hyperlink" Target="http://www.elettromarca.it/" TargetMode="External"/><Relationship Id="rId298" Type="http://schemas.openxmlformats.org/officeDocument/2006/relationships/hyperlink" Target="mailto:labomar@labomar.com" TargetMode="External"/><Relationship Id="rId116" Type="http://schemas.openxmlformats.org/officeDocument/2006/relationships/hyperlink" Target="http://www.pitv.it/" TargetMode="External"/><Relationship Id="rId137" Type="http://schemas.openxmlformats.org/officeDocument/2006/relationships/hyperlink" Target="mailto:hr@sysdata.it" TargetMode="External"/><Relationship Id="rId158" Type="http://schemas.openxmlformats.org/officeDocument/2006/relationships/hyperlink" Target="mailto:HumanResources@aton.com" TargetMode="External"/><Relationship Id="rId302" Type="http://schemas.openxmlformats.org/officeDocument/2006/relationships/hyperlink" Target="mailto:info@mobilitadimarca.it" TargetMode="External"/><Relationship Id="rId323" Type="http://schemas.openxmlformats.org/officeDocument/2006/relationships/hyperlink" Target="mailto:antonio@etniaviaggi.it" TargetMode="External"/><Relationship Id="rId20" Type="http://schemas.openxmlformats.org/officeDocument/2006/relationships/hyperlink" Target="https://www.beantech.it/" TargetMode="External"/><Relationship Id="rId41" Type="http://schemas.openxmlformats.org/officeDocument/2006/relationships/hyperlink" Target="mailto:segreteria@comune.nervesa.tv.it" TargetMode="External"/><Relationship Id="rId62" Type="http://schemas.openxmlformats.org/officeDocument/2006/relationships/hyperlink" Target="mailto:entersnc@alice.it" TargetMode="External"/><Relationship Id="rId83" Type="http://schemas.openxmlformats.org/officeDocument/2006/relationships/hyperlink" Target="mailto:irf-europa@irf-europa.com" TargetMode="External"/><Relationship Id="rId179" Type="http://schemas.openxmlformats.org/officeDocument/2006/relationships/hyperlink" Target="http://www.spagnolaut.com/" TargetMode="External"/><Relationship Id="rId190" Type="http://schemas.openxmlformats.org/officeDocument/2006/relationships/hyperlink" Target="mailto:info@botteon.it" TargetMode="External"/><Relationship Id="rId204" Type="http://schemas.openxmlformats.org/officeDocument/2006/relationships/hyperlink" Target="mailto:davide.spotti@formulaeworld.com" TargetMode="External"/><Relationship Id="rId225" Type="http://schemas.openxmlformats.org/officeDocument/2006/relationships/hyperlink" Target="mailto:manola.marangon@mermecgroup.com" TargetMode="External"/><Relationship Id="rId246" Type="http://schemas.openxmlformats.org/officeDocument/2006/relationships/hyperlink" Target="http://www.spelsy.it/" TargetMode="External"/><Relationship Id="rId267" Type="http://schemas.openxmlformats.org/officeDocument/2006/relationships/hyperlink" Target="mailto:info@bieffezeta.com" TargetMode="External"/><Relationship Id="rId288" Type="http://schemas.openxmlformats.org/officeDocument/2006/relationships/hyperlink" Target="mailto:info@imputlevel.com" TargetMode="External"/><Relationship Id="rId106" Type="http://schemas.openxmlformats.org/officeDocument/2006/relationships/hyperlink" Target="mailto:amministrazione@olojin.it" TargetMode="External"/><Relationship Id="rId127" Type="http://schemas.openxmlformats.org/officeDocument/2006/relationships/hyperlink" Target="http://www.smc.it/" TargetMode="External"/><Relationship Id="rId313" Type="http://schemas.openxmlformats.org/officeDocument/2006/relationships/hyperlink" Target="mailto:risorse@tecnodinamica.it" TargetMode="External"/><Relationship Id="rId10" Type="http://schemas.openxmlformats.org/officeDocument/2006/relationships/hyperlink" Target="mailto:psicoalternativa@cooperativa-alternativa.it" TargetMode="External"/><Relationship Id="rId31" Type="http://schemas.openxmlformats.org/officeDocument/2006/relationships/hyperlink" Target="http://www.chs-italia.com/" TargetMode="External"/><Relationship Id="rId52" Type="http://schemas.openxmlformats.org/officeDocument/2006/relationships/hyperlink" Target="http://www.dellatoffola.it/" TargetMode="External"/><Relationship Id="rId73" Type="http://schemas.openxmlformats.org/officeDocument/2006/relationships/hyperlink" Target="mailto:sergio.scarpel@geisoft.com" TargetMode="External"/><Relationship Id="rId94" Type="http://schemas.openxmlformats.org/officeDocument/2006/relationships/hyperlink" Target="http://www.midimedia.it/" TargetMode="External"/><Relationship Id="rId148" Type="http://schemas.openxmlformats.org/officeDocument/2006/relationships/hyperlink" Target="http://www.valueagency.it/" TargetMode="External"/><Relationship Id="rId169" Type="http://schemas.openxmlformats.org/officeDocument/2006/relationships/hyperlink" Target="http://www.emmecisistemisrl.com/" TargetMode="External"/><Relationship Id="rId334" Type="http://schemas.openxmlformats.org/officeDocument/2006/relationships/printerSettings" Target="../printerSettings/printerSettings1.bin"/><Relationship Id="rId4" Type="http://schemas.openxmlformats.org/officeDocument/2006/relationships/hyperlink" Target="http://www.adfweb.com/" TargetMode="External"/><Relationship Id="rId180" Type="http://schemas.openxmlformats.org/officeDocument/2006/relationships/hyperlink" Target="mailto:risorseumane@telebit.it" TargetMode="External"/><Relationship Id="rId215" Type="http://schemas.openxmlformats.org/officeDocument/2006/relationships/hyperlink" Target="http://www.forelspa.com/" TargetMode="External"/><Relationship Id="rId236" Type="http://schemas.openxmlformats.org/officeDocument/2006/relationships/hyperlink" Target="http://www.osram.it/" TargetMode="External"/><Relationship Id="rId257" Type="http://schemas.openxmlformats.org/officeDocument/2006/relationships/hyperlink" Target="mailto:amministrazione@tecno-test.it" TargetMode="External"/><Relationship Id="rId278" Type="http://schemas.openxmlformats.org/officeDocument/2006/relationships/hyperlink" Target="mailto:info@elettronicadamianizara.com" TargetMode="External"/><Relationship Id="rId303" Type="http://schemas.openxmlformats.org/officeDocument/2006/relationships/hyperlink" Target="mailto:info@my-3d.it" TargetMode="External"/><Relationship Id="rId42" Type="http://schemas.openxmlformats.org/officeDocument/2006/relationships/hyperlink" Target="mailto:servizi.bltv@confcooperative.it" TargetMode="External"/><Relationship Id="rId84" Type="http://schemas.openxmlformats.org/officeDocument/2006/relationships/hyperlink" Target="http://www.irf-europa.com/" TargetMode="External"/><Relationship Id="rId138" Type="http://schemas.openxmlformats.org/officeDocument/2006/relationships/hyperlink" Target="http://www.sysdata.it/" TargetMode="External"/><Relationship Id="rId191" Type="http://schemas.openxmlformats.org/officeDocument/2006/relationships/hyperlink" Target="http://www.botteon.it/" TargetMode="External"/><Relationship Id="rId205" Type="http://schemas.openxmlformats.org/officeDocument/2006/relationships/hyperlink" Target="mailto:ebselettroimpianti@gmail.com" TargetMode="External"/><Relationship Id="rId247" Type="http://schemas.openxmlformats.org/officeDocument/2006/relationships/hyperlink" Target="mailto:stam@stam.it" TargetMode="External"/><Relationship Id="rId107" Type="http://schemas.openxmlformats.org/officeDocument/2006/relationships/hyperlink" Target="mailto:uff.personale@panotec.it" TargetMode="External"/><Relationship Id="rId289" Type="http://schemas.openxmlformats.org/officeDocument/2006/relationships/hyperlink" Target="http://www.imputlevel.com/" TargetMode="External"/><Relationship Id="rId11" Type="http://schemas.openxmlformats.org/officeDocument/2006/relationships/hyperlink" Target="http://www.cooperativa-alternativa.it/" TargetMode="External"/><Relationship Id="rId53" Type="http://schemas.openxmlformats.org/officeDocument/2006/relationships/hyperlink" Target="http://www.henko.it/" TargetMode="External"/><Relationship Id="rId149" Type="http://schemas.openxmlformats.org/officeDocument/2006/relationships/hyperlink" Target="mailto:ezio.gastaldon@vero-solutions.it" TargetMode="External"/><Relationship Id="rId314" Type="http://schemas.openxmlformats.org/officeDocument/2006/relationships/hyperlink" Target="mailto:mteedizi@mteedizioni.it" TargetMode="External"/><Relationship Id="rId95" Type="http://schemas.openxmlformats.org/officeDocument/2006/relationships/hyperlink" Target="mailto:md3.finance@milestone-d3sign.com" TargetMode="External"/><Relationship Id="rId160" Type="http://schemas.openxmlformats.org/officeDocument/2006/relationships/hyperlink" Target="mailto:scarabmoto@gmail.com" TargetMode="External"/><Relationship Id="rId216" Type="http://schemas.openxmlformats.org/officeDocument/2006/relationships/hyperlink" Target="http://www.forelspa.com/" TargetMode="External"/><Relationship Id="rId258" Type="http://schemas.openxmlformats.org/officeDocument/2006/relationships/hyperlink" Target="mailto:amministrazione@tecnostudio.it" TargetMode="External"/><Relationship Id="rId22" Type="http://schemas.openxmlformats.org/officeDocument/2006/relationships/hyperlink" Target="mailto:info@boxxapps.com" TargetMode="External"/><Relationship Id="rId64" Type="http://schemas.openxmlformats.org/officeDocument/2006/relationships/hyperlink" Target="mailto:andrea.bertozzi@levia.it" TargetMode="External"/><Relationship Id="rId118" Type="http://schemas.openxmlformats.org/officeDocument/2006/relationships/hyperlink" Target="mailto:info@radiotv2000.it" TargetMode="External"/><Relationship Id="rId325" Type="http://schemas.openxmlformats.org/officeDocument/2006/relationships/hyperlink" Target="mailto:studiocaruzzo@studiocaruzzo.it" TargetMode="External"/><Relationship Id="rId171" Type="http://schemas.openxmlformats.org/officeDocument/2006/relationships/hyperlink" Target="mailto:negozio@hififorest.it" TargetMode="External"/><Relationship Id="rId227" Type="http://schemas.openxmlformats.org/officeDocument/2006/relationships/hyperlink" Target="mailto:info@nardimpianti.eu" TargetMode="External"/><Relationship Id="rId269" Type="http://schemas.openxmlformats.org/officeDocument/2006/relationships/hyperlink" Target="mailto:info@cvasrl.it" TargetMode="External"/><Relationship Id="rId33" Type="http://schemas.openxmlformats.org/officeDocument/2006/relationships/hyperlink" Target="http://www.cielle.it/" TargetMode="External"/><Relationship Id="rId129" Type="http://schemas.openxmlformats.org/officeDocument/2006/relationships/hyperlink" Target="mailto:info@solinf.eu" TargetMode="External"/><Relationship Id="rId280" Type="http://schemas.openxmlformats.org/officeDocument/2006/relationships/hyperlink" Target="mailto:info@euclidlabs.it" TargetMode="External"/><Relationship Id="rId336" Type="http://schemas.openxmlformats.org/officeDocument/2006/relationships/comments" Target="../comments1.xml"/><Relationship Id="rId75" Type="http://schemas.openxmlformats.org/officeDocument/2006/relationships/hyperlink" Target="mailto:carlo@hotspotsrl.it" TargetMode="External"/><Relationship Id="rId140" Type="http://schemas.openxmlformats.org/officeDocument/2006/relationships/hyperlink" Target="mailto:ennio.zanuccoi@tesysoftware.com" TargetMode="External"/><Relationship Id="rId182" Type="http://schemas.openxmlformats.org/officeDocument/2006/relationships/hyperlink" Target="mailto:info@wapstudiolab.it" TargetMode="External"/><Relationship Id="rId6" Type="http://schemas.openxmlformats.org/officeDocument/2006/relationships/hyperlink" Target="http://www.aldebra.com/" TargetMode="External"/><Relationship Id="rId238" Type="http://schemas.openxmlformats.org/officeDocument/2006/relationships/hyperlink" Target="mailto:amministrazione@rogertechnology.it" TargetMode="External"/><Relationship Id="rId291" Type="http://schemas.openxmlformats.org/officeDocument/2006/relationships/hyperlink" Target="http://www.isisware.com/" TargetMode="External"/><Relationship Id="rId305" Type="http://schemas.openxmlformats.org/officeDocument/2006/relationships/hyperlink" Target="mailto:info@odbmbm.com" TargetMode="External"/><Relationship Id="rId44" Type="http://schemas.openxmlformats.org/officeDocument/2006/relationships/hyperlink" Target="mailto:selezione@consulmarc.it" TargetMode="External"/><Relationship Id="rId86" Type="http://schemas.openxmlformats.org/officeDocument/2006/relationships/hyperlink" Target="mailto:michela.bonetti@jmax.it" TargetMode="External"/><Relationship Id="rId151" Type="http://schemas.openxmlformats.org/officeDocument/2006/relationships/hyperlink" Target="http://www.yarix.com/" TargetMode="External"/><Relationship Id="rId193" Type="http://schemas.openxmlformats.org/officeDocument/2006/relationships/hyperlink" Target="http://www.bpstecnologie.com/" TargetMode="External"/><Relationship Id="rId207" Type="http://schemas.openxmlformats.org/officeDocument/2006/relationships/hyperlink" Target="mailto:emmegigasparini@libero.it" TargetMode="External"/><Relationship Id="rId249" Type="http://schemas.openxmlformats.org/officeDocument/2006/relationships/hyperlink" Target="http://www.starmatik.com/" TargetMode="External"/><Relationship Id="rId13" Type="http://schemas.openxmlformats.org/officeDocument/2006/relationships/hyperlink" Target="http://www.altevie.com/" TargetMode="External"/><Relationship Id="rId109" Type="http://schemas.openxmlformats.org/officeDocument/2006/relationships/hyperlink" Target="mailto:infanzia.merlengo@alice.it" TargetMode="External"/><Relationship Id="rId260" Type="http://schemas.openxmlformats.org/officeDocument/2006/relationships/hyperlink" Target="mailto:diego@webligo.net" TargetMode="External"/><Relationship Id="rId316" Type="http://schemas.openxmlformats.org/officeDocument/2006/relationships/hyperlink" Target="mailto:info@volpatoindustrie.it" TargetMode="External"/><Relationship Id="rId55" Type="http://schemas.openxmlformats.org/officeDocument/2006/relationships/hyperlink" Target="mailto:info@doctormouse.it" TargetMode="External"/><Relationship Id="rId97" Type="http://schemas.openxmlformats.org/officeDocument/2006/relationships/hyperlink" Target="http://www.mind-ware.it/" TargetMode="External"/><Relationship Id="rId120" Type="http://schemas.openxmlformats.org/officeDocument/2006/relationships/hyperlink" Target="https://www.robyone.net/" TargetMode="External"/><Relationship Id="rId162" Type="http://schemas.openxmlformats.org/officeDocument/2006/relationships/hyperlink" Target="mailto:info@cibotec.it" TargetMode="External"/><Relationship Id="rId218" Type="http://schemas.openxmlformats.org/officeDocument/2006/relationships/hyperlink" Target="mailto:info@gico.it" TargetMode="External"/><Relationship Id="rId271" Type="http://schemas.openxmlformats.org/officeDocument/2006/relationships/hyperlink" Target="mailto:emmegigasparini@libero.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P1008"/>
  <sheetViews>
    <sheetView tabSelected="1" topLeftCell="D1" zoomScale="70" zoomScaleNormal="70" workbookViewId="0">
      <pane ySplit="12" topLeftCell="A343" activePane="bottomLeft" state="frozen"/>
      <selection pane="bottomLeft" activeCell="D362" sqref="D362"/>
    </sheetView>
  </sheetViews>
  <sheetFormatPr defaultColWidth="14.44140625" defaultRowHeight="15.05" customHeight="1"/>
  <cols>
    <col min="1" max="1" width="158.44140625" style="1273" customWidth="1"/>
    <col min="2" max="2" width="255.77734375" customWidth="1"/>
    <col min="3" max="3" width="255.6640625" style="1256" customWidth="1"/>
    <col min="4" max="4" width="154" style="1256" customWidth="1"/>
    <col min="5" max="5" width="5.21875" customWidth="1"/>
    <col min="6" max="6" width="10.5546875" customWidth="1"/>
    <col min="7" max="7" width="11.88671875" customWidth="1"/>
    <col min="8" max="8" width="10.5546875" customWidth="1"/>
    <col min="9" max="9" width="10.109375" customWidth="1"/>
    <col min="10" max="10" width="10.109375" style="1271" customWidth="1"/>
    <col min="11" max="11" width="27" customWidth="1"/>
    <col min="12" max="12" width="13.109375" customWidth="1"/>
    <col min="13" max="13" width="46.6640625" customWidth="1"/>
    <col min="14" max="14" width="43.44140625" customWidth="1"/>
    <col min="15" max="15" width="13.33203125" customWidth="1"/>
    <col min="16" max="17" width="35.44140625" customWidth="1"/>
    <col min="18" max="18" width="33" customWidth="1"/>
    <col min="19" max="19" width="31.33203125" customWidth="1"/>
    <col min="20" max="20" width="19.5546875" customWidth="1"/>
    <col min="21" max="21" width="20.44140625" customWidth="1"/>
    <col min="22" max="22" width="17.88671875" customWidth="1"/>
    <col min="23" max="23" width="12.109375" customWidth="1"/>
    <col min="24" max="24" width="62.44140625" customWidth="1"/>
    <col min="25" max="25" width="44" customWidth="1"/>
    <col min="26" max="26" width="13.6640625" customWidth="1"/>
    <col min="27" max="27" width="56.109375" customWidth="1"/>
    <col min="28" max="28" width="40.88671875" customWidth="1"/>
    <col min="29" max="29" width="37.88671875" customWidth="1"/>
    <col min="30" max="30" width="32.109375" customWidth="1"/>
    <col min="31" max="31" width="30" customWidth="1"/>
    <col min="32" max="32" width="25.44140625" customWidth="1"/>
    <col min="33" max="33" width="22.109375" customWidth="1"/>
    <col min="34" max="34" width="32.109375" customWidth="1"/>
    <col min="35" max="35" width="27.5546875" customWidth="1"/>
    <col min="36" max="36" width="16.6640625" customWidth="1"/>
    <col min="37" max="37" width="19.88671875" customWidth="1"/>
    <col min="41" max="42" width="14" customWidth="1"/>
  </cols>
  <sheetData>
    <row r="1" spans="1:40" ht="33.85" hidden="1" customHeight="1">
      <c r="F1" s="1"/>
      <c r="G1" s="2"/>
      <c r="H1" s="2"/>
      <c r="I1" s="2"/>
      <c r="J1" s="1292"/>
      <c r="K1" s="1309"/>
      <c r="L1" s="1310"/>
      <c r="M1" s="1310"/>
      <c r="N1" s="1310"/>
      <c r="O1" s="1310"/>
      <c r="P1" s="1310"/>
      <c r="Q1" s="1310"/>
      <c r="R1" s="1310"/>
      <c r="S1" s="1310"/>
      <c r="T1" s="1310"/>
      <c r="U1" s="1310"/>
      <c r="V1" s="1310"/>
      <c r="W1" s="1310"/>
      <c r="X1" s="1310"/>
      <c r="Y1" s="1310"/>
      <c r="Z1" s="1310"/>
      <c r="AA1" s="1310"/>
      <c r="AB1" s="1310"/>
      <c r="AC1" s="1310"/>
      <c r="AD1" s="1310"/>
    </row>
    <row r="2" spans="1:40" ht="33.85" hidden="1" customHeight="1">
      <c r="F2" s="4"/>
      <c r="G2" s="5"/>
      <c r="H2" s="5"/>
      <c r="I2" s="5"/>
      <c r="J2" s="5"/>
      <c r="K2" s="1311"/>
      <c r="L2" s="1305"/>
      <c r="M2" s="1305"/>
      <c r="N2" s="1305"/>
      <c r="O2" s="1305"/>
      <c r="P2" s="1305"/>
      <c r="Q2" s="1305"/>
      <c r="R2" s="1305"/>
      <c r="S2" s="1305"/>
      <c r="T2" s="1305"/>
      <c r="U2" s="1305"/>
      <c r="V2" s="1305"/>
      <c r="W2" s="1305"/>
      <c r="X2" s="1305"/>
      <c r="Y2" s="1305"/>
      <c r="Z2" s="1305"/>
      <c r="AA2" s="1305"/>
      <c r="AB2" s="1305"/>
      <c r="AC2" s="1305"/>
      <c r="AD2" s="1305"/>
    </row>
    <row r="3" spans="1:40" ht="23.35" hidden="1" customHeight="1">
      <c r="F3" s="7"/>
      <c r="G3" s="8"/>
      <c r="H3" s="8"/>
      <c r="I3" s="8"/>
      <c r="J3" s="8"/>
      <c r="K3" s="8"/>
      <c r="L3" s="8"/>
      <c r="M3" s="9"/>
      <c r="N3" s="9"/>
      <c r="O3" s="9"/>
      <c r="P3" s="9"/>
      <c r="Q3" s="9"/>
      <c r="R3" s="10"/>
      <c r="S3" s="11"/>
      <c r="T3" s="11"/>
      <c r="U3" s="11"/>
      <c r="V3" s="11"/>
      <c r="W3" s="11"/>
      <c r="X3" s="11"/>
      <c r="Y3" s="11"/>
      <c r="Z3" s="11"/>
      <c r="AA3" s="12"/>
    </row>
    <row r="4" spans="1:40" ht="28.5" hidden="1" customHeight="1">
      <c r="F4" s="7"/>
      <c r="G4" s="8"/>
      <c r="H4" s="8"/>
      <c r="I4" s="8"/>
      <c r="J4" s="8"/>
      <c r="K4" s="1311"/>
      <c r="L4" s="1305"/>
      <c r="M4" s="1305"/>
      <c r="N4" s="1305"/>
      <c r="O4" s="1305"/>
      <c r="P4" s="1305"/>
      <c r="Q4" s="1305"/>
      <c r="R4" s="1305"/>
      <c r="S4" s="1305"/>
      <c r="T4" s="1305"/>
      <c r="U4" s="1305"/>
      <c r="V4" s="1305"/>
      <c r="W4" s="1305"/>
      <c r="X4" s="1305"/>
      <c r="Y4" s="1305"/>
      <c r="Z4" s="1305"/>
      <c r="AA4" s="1305"/>
      <c r="AB4" s="1305"/>
      <c r="AC4" s="1305"/>
      <c r="AD4" s="1305"/>
    </row>
    <row r="5" spans="1:40" ht="6.75" hidden="1" customHeight="1">
      <c r="F5" s="7"/>
      <c r="G5" s="8"/>
      <c r="H5" s="8"/>
      <c r="I5" s="8"/>
      <c r="J5" s="8"/>
      <c r="K5" s="8"/>
      <c r="L5" s="8"/>
      <c r="M5" s="9"/>
      <c r="N5" s="13"/>
      <c r="O5" s="13"/>
      <c r="P5" s="13"/>
      <c r="Q5" s="13"/>
      <c r="R5" s="14"/>
      <c r="S5" s="15"/>
      <c r="T5" s="15"/>
      <c r="U5" s="15"/>
      <c r="V5" s="15"/>
      <c r="W5" s="15"/>
      <c r="X5" s="15"/>
      <c r="Y5" s="15"/>
      <c r="Z5" s="15"/>
      <c r="AA5" s="12"/>
    </row>
    <row r="6" spans="1:40" ht="15.85" hidden="1" customHeight="1">
      <c r="F6" s="7"/>
      <c r="G6" s="8"/>
      <c r="H6" s="8"/>
      <c r="I6" s="8"/>
      <c r="J6" s="8"/>
      <c r="K6" s="1311"/>
      <c r="L6" s="1305"/>
      <c r="M6" s="1305"/>
      <c r="N6" s="1305"/>
      <c r="O6" s="1305"/>
      <c r="P6" s="1305"/>
      <c r="Q6" s="1305"/>
      <c r="R6" s="1305"/>
      <c r="S6" s="1305"/>
      <c r="T6" s="1305"/>
      <c r="U6" s="1305"/>
      <c r="V6" s="1305"/>
      <c r="W6" s="1305"/>
      <c r="X6" s="1305"/>
      <c r="Y6" s="1305"/>
      <c r="Z6" s="1305"/>
      <c r="AA6" s="1305"/>
      <c r="AB6" s="1305"/>
      <c r="AC6" s="1305"/>
      <c r="AD6" s="1305"/>
    </row>
    <row r="7" spans="1:40" ht="6.75" hidden="1" customHeight="1">
      <c r="F7" s="7"/>
      <c r="G7" s="8"/>
      <c r="H7" s="8"/>
      <c r="I7" s="8"/>
      <c r="J7" s="8"/>
      <c r="K7" s="8"/>
      <c r="L7" s="8"/>
      <c r="M7" s="16"/>
      <c r="N7" s="17"/>
      <c r="O7" s="17"/>
      <c r="P7" s="17"/>
      <c r="Q7" s="17"/>
      <c r="R7" s="18"/>
      <c r="S7" s="19"/>
      <c r="T7" s="19"/>
      <c r="U7" s="19"/>
      <c r="V7" s="19"/>
      <c r="W7" s="19"/>
      <c r="X7" s="19"/>
      <c r="Y7" s="19"/>
      <c r="Z7" s="19"/>
      <c r="AA7" s="20"/>
    </row>
    <row r="8" spans="1:40" ht="15.85" hidden="1" customHeight="1">
      <c r="F8" s="7"/>
      <c r="G8" s="8"/>
      <c r="H8" s="8"/>
      <c r="I8" s="8"/>
      <c r="J8" s="8"/>
      <c r="K8" s="1311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</row>
    <row r="9" spans="1:40" ht="23.35" hidden="1" customHeight="1">
      <c r="F9" s="7"/>
      <c r="G9" s="8"/>
      <c r="H9" s="8"/>
      <c r="I9" s="8"/>
      <c r="J9" s="8"/>
      <c r="K9" s="8"/>
      <c r="L9" s="8"/>
      <c r="M9" s="1304"/>
      <c r="N9" s="1305"/>
      <c r="O9" s="1305"/>
      <c r="P9" s="1305"/>
      <c r="Q9" s="1305"/>
      <c r="R9" s="1305"/>
      <c r="S9" s="1305"/>
      <c r="T9" s="1305"/>
      <c r="U9" s="1305"/>
      <c r="V9" s="1305"/>
      <c r="W9" s="1305"/>
      <c r="X9" s="1305"/>
      <c r="Y9" s="1305"/>
      <c r="Z9" s="1305"/>
      <c r="AA9" s="1305"/>
      <c r="AB9" s="1305"/>
      <c r="AC9" s="1305"/>
      <c r="AD9" s="1305"/>
    </row>
    <row r="10" spans="1:40" ht="27.1" customHeight="1" thickBot="1">
      <c r="B10" s="1273"/>
      <c r="F10" s="7"/>
      <c r="G10" s="8"/>
      <c r="H10" s="8"/>
      <c r="I10" s="8"/>
      <c r="J10" s="8"/>
      <c r="K10" s="22"/>
      <c r="L10" s="23"/>
      <c r="M10" s="1306" t="s">
        <v>0</v>
      </c>
      <c r="N10" s="1307"/>
      <c r="O10" s="1307"/>
      <c r="P10" s="1307"/>
      <c r="Q10" s="1307"/>
      <c r="R10" s="1307"/>
      <c r="S10" s="1307"/>
      <c r="T10" s="1307"/>
      <c r="U10" s="1307"/>
      <c r="V10" s="1307"/>
      <c r="W10" s="1307"/>
      <c r="X10" s="1307"/>
      <c r="Y10" s="1307"/>
      <c r="Z10" s="1307"/>
      <c r="AA10" s="1307"/>
      <c r="AB10" s="1307"/>
      <c r="AC10" s="1307"/>
      <c r="AD10" s="1308"/>
      <c r="AE10" s="1312" t="s">
        <v>1</v>
      </c>
      <c r="AF10" s="1307"/>
      <c r="AG10" s="1307"/>
      <c r="AH10" s="1308"/>
      <c r="AI10" s="1312" t="s">
        <v>2</v>
      </c>
      <c r="AJ10" s="1307"/>
      <c r="AK10" s="1313"/>
      <c r="AL10" s="6"/>
      <c r="AM10" s="6"/>
      <c r="AN10" s="6"/>
    </row>
    <row r="11" spans="1:40" ht="23.8">
      <c r="F11" s="1314"/>
      <c r="G11" s="1315"/>
      <c r="H11" s="1315"/>
      <c r="I11" s="1316"/>
      <c r="J11" s="1293"/>
      <c r="K11" s="24" t="s">
        <v>3</v>
      </c>
      <c r="L11" s="25" t="s">
        <v>4</v>
      </c>
      <c r="M11" s="26" t="s">
        <v>5</v>
      </c>
      <c r="N11" s="27" t="s">
        <v>6</v>
      </c>
      <c r="O11" s="28"/>
      <c r="P11" s="29" t="s">
        <v>7</v>
      </c>
      <c r="Q11" s="27" t="s">
        <v>8</v>
      </c>
      <c r="R11" s="27" t="s">
        <v>9</v>
      </c>
      <c r="S11" s="30"/>
      <c r="T11" s="1317" t="s">
        <v>10</v>
      </c>
      <c r="U11" s="1315"/>
      <c r="V11" s="1315"/>
      <c r="W11" s="1316"/>
      <c r="X11" s="27"/>
      <c r="Y11" s="27"/>
      <c r="Z11" s="28"/>
      <c r="AA11" s="28"/>
      <c r="AB11" s="31" t="s">
        <v>11</v>
      </c>
      <c r="AC11" s="32"/>
      <c r="AD11" s="32"/>
      <c r="AE11" s="33" t="s">
        <v>12</v>
      </c>
      <c r="AF11" s="34"/>
      <c r="AG11" s="35"/>
      <c r="AH11" s="34"/>
      <c r="AI11" s="36"/>
      <c r="AJ11" s="1318" t="s">
        <v>13</v>
      </c>
      <c r="AK11" s="1319"/>
      <c r="AL11" s="6"/>
      <c r="AM11" s="6"/>
      <c r="AN11" s="6"/>
    </row>
    <row r="12" spans="1:40" ht="23.35" customHeight="1" thickBot="1">
      <c r="E12" t="s">
        <v>4861</v>
      </c>
      <c r="F12" s="1274" t="s">
        <v>14</v>
      </c>
      <c r="G12" s="1275" t="s">
        <v>15</v>
      </c>
      <c r="H12" s="1275" t="s">
        <v>16</v>
      </c>
      <c r="I12" s="1275" t="s">
        <v>17</v>
      </c>
      <c r="J12" s="1275" t="s">
        <v>3210</v>
      </c>
      <c r="K12" s="37" t="s">
        <v>5146</v>
      </c>
      <c r="L12" s="38"/>
      <c r="M12" s="39" t="s">
        <v>18</v>
      </c>
      <c r="N12" s="40" t="s">
        <v>19</v>
      </c>
      <c r="O12" s="41" t="s">
        <v>20</v>
      </c>
      <c r="P12" s="40" t="s">
        <v>21</v>
      </c>
      <c r="Q12" s="40" t="s">
        <v>22</v>
      </c>
      <c r="R12" s="40" t="s">
        <v>22</v>
      </c>
      <c r="S12" s="42" t="s">
        <v>23</v>
      </c>
      <c r="T12" s="43" t="s">
        <v>24</v>
      </c>
      <c r="U12" s="43" t="s">
        <v>25</v>
      </c>
      <c r="V12" s="43" t="s">
        <v>26</v>
      </c>
      <c r="W12" s="43" t="s">
        <v>27</v>
      </c>
      <c r="X12" s="40" t="s">
        <v>28</v>
      </c>
      <c r="Y12" s="40" t="s">
        <v>29</v>
      </c>
      <c r="Z12" s="41" t="s">
        <v>30</v>
      </c>
      <c r="AA12" s="41" t="s">
        <v>31</v>
      </c>
      <c r="AB12" s="44" t="s">
        <v>32</v>
      </c>
      <c r="AC12" s="44" t="s">
        <v>19</v>
      </c>
      <c r="AD12" s="44" t="s">
        <v>21</v>
      </c>
      <c r="AE12" s="45" t="s">
        <v>33</v>
      </c>
      <c r="AF12" s="46" t="s">
        <v>34</v>
      </c>
      <c r="AG12" s="47" t="s">
        <v>35</v>
      </c>
      <c r="AH12" s="46" t="s">
        <v>36</v>
      </c>
      <c r="AI12" s="48" t="s">
        <v>37</v>
      </c>
      <c r="AJ12" s="49" t="s">
        <v>38</v>
      </c>
      <c r="AK12" s="50" t="s">
        <v>39</v>
      </c>
      <c r="AL12" s="6"/>
      <c r="AM12" s="6"/>
      <c r="AN12" s="6"/>
    </row>
    <row r="13" spans="1:40" ht="24.75" customHeight="1" thickBot="1">
      <c r="A13" s="1300" t="str">
        <f>"insert into azienda ( id, n_elettronici, n_automazioni, n_informatici, n_telecomunicazioni, n_liceo, id_docente, settore) values ('"&amp; E13 &amp;"','"&amp; F13 &amp;"','"&amp; G13 &amp;"','"&amp; H13 &amp;"','"&amp; I13 &amp;"','"&amp; J13 &amp;"','"&amp; K13 &amp;"','"&amp; L13 &amp;"');"</f>
        <v>insert into azienda ( id, n_elettronici, n_automazioni, n_informatici, n_telecomunicazioni, n_liceo, id_docente, settore) values ('1','','','2','','','0','INFORMATICO');</v>
      </c>
      <c r="B13" s="1303" t="str">
        <f t="shared" ref="B13:B76" si="0">"update azienda SET denominazione_azienda='"&amp; M13 &amp;"', indirizzo = '"&amp; N13 &amp;"', cap = '"&amp; O13 &amp;"', comune = '"&amp; P13 &amp;"' , referente_aziendale = '"&amp; Q13 &amp;"', tutor_aziendale = '"&amp; R13 &amp;"', telefono = '"&amp; S13 &amp;"', inizioam = '"&amp; T13 &amp;"', fineam = '"&amp; U13 &amp;"', iniziopm = '"&amp; V13 &amp;"', finepm = '"&amp; W13 &amp;"' where id = '"&amp; E13 &amp;"';"</f>
        <v>update azienda SET denominazione_azienda='ABAR SRL', indirizzo = 'Via Senatore Fabbri 60', cap = '31027', comune = 'Spresiano (TV)' , referente_aziendale = 'Alvise Piccoli', tutor_aziendale = 'Alvise Piccoli', telefono = '0422 880820 / 3939261440', inizioam = '8.00', fineam = '12.00', iniziopm = '13.30', finepm = '17.30' where id = '1';</v>
      </c>
      <c r="C13" s="1300" t="str">
        <f t="shared" ref="C13:C77" si="1">"update azienda SET email= '"&amp; X13 &amp;"', sito = '"&amp; Y13 &amp;"', n_dipendenti = '"&amp; Z13 &amp;"', settore_attivita = '"&amp; AA13 &amp;"', leg_denominazioneazienda = '"&amp; AB13 &amp;"', leg_via = '"&amp; AC13 &amp;"', leg_comune = '"&amp; AD13 &amp;"', leg_iva = '"&amp; AE13 &amp;"', leg_nomecognome = '"&amp; AF13 &amp;"', leg_datanascita = '"&amp; TEXT(AG13,"AAAA-MM-GG") &amp;"', leg_comunenascita = '"&amp; AH13 &amp;"' where id = '"&amp; E13 &amp;"';"</f>
        <v>update azienda SET email= 'info@abar.it', sito = 'www.abar.it', n_dipendenti = '1', settore_attivita = 'servizi informatici', leg_denominazioneazienda = 'ABAR SRL', leg_via = 'Via Senatore Fabbri 60', leg_comune = 'Spresiano (TV)', leg_iva = '4271680268', leg_nomecognome = 'Davide Scantamburlo', leg_datanascita = '1979-01-31', leg_comunenascita = 'Treviso (TV)' where id = '1';</v>
      </c>
      <c r="D13" s="1257" t="str">
        <f>"update azienda SET rapleg_codicefiscale = '"&amp; AI13 &amp;"', rapleg_convenzionedata = '"&amp; TEXT(AJ13,"AAAA-MM-GG") &amp;"', rapleg_convenzioneprotocolo = '"&amp; AK13 &amp;"' where id = '"&amp;E13 &amp;"';"</f>
        <v>update azienda SET rapleg_codicefiscale = 'SCNDVD73A31L407N', rapleg_convenzionedata = '2019-05-04', rapleg_convenzioneprotocolo = '3279/C24D' where id = '1';</v>
      </c>
      <c r="E13">
        <v>1</v>
      </c>
      <c r="F13" s="82"/>
      <c r="G13" s="51"/>
      <c r="H13" s="1276">
        <v>2</v>
      </c>
      <c r="I13" s="51"/>
      <c r="J13" s="1294"/>
      <c r="K13" s="1389">
        <v>0</v>
      </c>
      <c r="L13" s="52" t="s">
        <v>40</v>
      </c>
      <c r="M13" s="53" t="s">
        <v>41</v>
      </c>
      <c r="N13" s="54" t="s">
        <v>4863</v>
      </c>
      <c r="O13" s="55">
        <v>31027</v>
      </c>
      <c r="P13" s="56" t="s">
        <v>42</v>
      </c>
      <c r="Q13" s="56" t="s">
        <v>43</v>
      </c>
      <c r="R13" s="56" t="s">
        <v>43</v>
      </c>
      <c r="S13" s="57" t="s">
        <v>44</v>
      </c>
      <c r="T13" s="58" t="s">
        <v>45</v>
      </c>
      <c r="U13" s="59" t="s">
        <v>46</v>
      </c>
      <c r="V13" s="59" t="s">
        <v>47</v>
      </c>
      <c r="W13" s="59" t="s">
        <v>48</v>
      </c>
      <c r="X13" s="60" t="s">
        <v>49</v>
      </c>
      <c r="Y13" s="60" t="s">
        <v>50</v>
      </c>
      <c r="Z13" s="55">
        <v>1</v>
      </c>
      <c r="AA13" s="56" t="s">
        <v>51</v>
      </c>
      <c r="AB13" s="54" t="str">
        <f t="shared" ref="AB13:AB25" si="2">M13</f>
        <v>ABAR SRL</v>
      </c>
      <c r="AC13" s="54" t="str">
        <f t="shared" ref="AC13:AC25" si="3">N13</f>
        <v>Via Senatore Fabbri 60</v>
      </c>
      <c r="AD13" s="56" t="str">
        <f t="shared" ref="AD13:AD25" si="4">P13</f>
        <v>Spresiano (TV)</v>
      </c>
      <c r="AE13" s="61">
        <v>4271680268</v>
      </c>
      <c r="AF13" s="62" t="s">
        <v>52</v>
      </c>
      <c r="AG13" s="63">
        <v>28886</v>
      </c>
      <c r="AH13" s="62" t="s">
        <v>53</v>
      </c>
      <c r="AI13" s="64" t="s">
        <v>54</v>
      </c>
      <c r="AJ13" s="1269">
        <v>43589</v>
      </c>
      <c r="AK13" s="65" t="s">
        <v>55</v>
      </c>
      <c r="AL13" s="6"/>
      <c r="AM13" s="6"/>
      <c r="AN13" s="6"/>
    </row>
    <row r="14" spans="1:40" ht="24.75" customHeight="1" thickBot="1">
      <c r="A14" s="1301" t="str">
        <f>"insert into azienda ( id, n_elettronici, n_automazioni, n_informatici, n_telecomunicazioni, n_liceo, id_docente, settore) values ('"&amp; E14 &amp;"','"&amp; F14 &amp;"','"&amp; G14 &amp;"','"&amp; H14 &amp;"','"&amp; I14 &amp;"','"&amp; J14 &amp;"','"&amp; K14 &amp;"','"&amp; L14 &amp;"');"</f>
        <v>insert into azienda ( id, n_elettronici, n_automazioni, n_informatici, n_telecomunicazioni, n_liceo, id_docente, settore) values ('2','','','','','','0','INFORMATICO');</v>
      </c>
      <c r="B14" s="1303" t="str">
        <f t="shared" si="0"/>
        <v>update azienda SET denominazione_azienda='ACQUA MINERALE SAN BENEDETTO SPA', indirizzo = 'Viale Kennedy 65', cap = '30037', comune = 'Scorzè (VE)' , referente_aziendale = 'Giuriato Alesio', tutor_aziendale = 'Ballarin Michele', telefono = '041 5846494', inizioam = '8.30', fineam = '12.30', iniziopm = '13.30', finepm = '17.30' where id = '2';</v>
      </c>
      <c r="C14" s="1300" t="str">
        <f t="shared" si="1"/>
        <v>update azienda SET email= 'alessio.giuriato@sanbenedetto.it', sito = 'Industrie alimentari e delle bevande', n_dipendenti = '&gt;251', settore_attivita = '', leg_denominazioneazienda = 'ACQUA MINERALE SAN BENEDETTO SPA', leg_via = 'Viale Kennedy 65', leg_comune = 'Scorzè (VE)', leg_iva = '00593710247', leg_nomecognome = 'Pisano Luca', leg_datanascita = '1963-10-01', leg_comunenascita = 'Chieri (TO)' where id = '2';</v>
      </c>
      <c r="D14" s="1300" t="str">
        <f t="shared" ref="D14:D77" si="5">"update azienda SET rapleg_codicefiscale = '"&amp; AI14 &amp;"', rapleg_convenzionedata = '"&amp; TEXT(AJ14,"AAAA-MM-GG") &amp;"', rapleg_convenzioneprotocolo = '"&amp; AK14 &amp;"' where id = '"&amp;E14 &amp;"';"</f>
        <v>update azienda SET rapleg_codicefiscale = 'PSNLCU63R01C627J', rapleg_convenzionedata = '2019-05-04', rapleg_convenzioneprotocolo = '3279/C24D' where id = '2';</v>
      </c>
      <c r="E14">
        <v>2</v>
      </c>
      <c r="F14" s="51"/>
      <c r="G14" s="51"/>
      <c r="H14" s="1277"/>
      <c r="I14" s="66"/>
      <c r="J14" s="1295"/>
      <c r="K14" s="1389">
        <v>0</v>
      </c>
      <c r="L14" s="52" t="s">
        <v>40</v>
      </c>
      <c r="M14" s="67" t="s">
        <v>56</v>
      </c>
      <c r="N14" s="68" t="s">
        <v>4864</v>
      </c>
      <c r="O14" s="69">
        <v>30037</v>
      </c>
      <c r="P14" s="70" t="s">
        <v>57</v>
      </c>
      <c r="Q14" s="70" t="s">
        <v>58</v>
      </c>
      <c r="R14" s="70" t="s">
        <v>59</v>
      </c>
      <c r="S14" s="71" t="s">
        <v>60</v>
      </c>
      <c r="T14" s="72" t="s">
        <v>61</v>
      </c>
      <c r="U14" s="73" t="s">
        <v>62</v>
      </c>
      <c r="V14" s="73" t="s">
        <v>47</v>
      </c>
      <c r="W14" s="73" t="s">
        <v>48</v>
      </c>
      <c r="X14" s="70" t="s">
        <v>63</v>
      </c>
      <c r="Y14" s="70" t="s">
        <v>64</v>
      </c>
      <c r="Z14" s="69" t="s">
        <v>65</v>
      </c>
      <c r="AA14" s="70"/>
      <c r="AB14" s="74" t="str">
        <f t="shared" si="2"/>
        <v>ACQUA MINERALE SAN BENEDETTO SPA</v>
      </c>
      <c r="AC14" s="75" t="str">
        <f t="shared" si="3"/>
        <v>Viale Kennedy 65</v>
      </c>
      <c r="AD14" s="75" t="str">
        <f t="shared" si="4"/>
        <v>Scorzè (VE)</v>
      </c>
      <c r="AE14" s="76" t="s">
        <v>66</v>
      </c>
      <c r="AF14" s="77" t="s">
        <v>67</v>
      </c>
      <c r="AG14" s="78">
        <v>23285</v>
      </c>
      <c r="AH14" s="77" t="s">
        <v>68</v>
      </c>
      <c r="AI14" s="79" t="s">
        <v>69</v>
      </c>
      <c r="AJ14" s="1258">
        <v>43589</v>
      </c>
      <c r="AK14" s="81" t="s">
        <v>55</v>
      </c>
      <c r="AL14" s="6"/>
      <c r="AM14" s="6"/>
      <c r="AN14" s="6"/>
    </row>
    <row r="15" spans="1:40" ht="24.75" customHeight="1" thickBot="1">
      <c r="A15" s="1301" t="str">
        <f>"insert into azienda ( id, n_elettronici, n_automazioni, n_informatici, n_telecomunicazioni, n_liceo, id_docente, settore) values ('"&amp; E15 &amp;"','"&amp; F15 &amp;"','"&amp; G15 &amp;"','"&amp; H15 &amp;"','"&amp; I15 &amp;"','"&amp; J15 &amp;"','"&amp; K15 &amp;"','"&amp; L15 &amp;"');"</f>
        <v>insert into azienda ( id, n_elettronici, n_automazioni, n_informatici, n_telecomunicazioni, n_liceo, id_docente, settore) values ('3','1','','','1','','0','INFORMATICO');</v>
      </c>
      <c r="B15" s="1303" t="str">
        <f t="shared" si="0"/>
        <v>update azienda SET denominazione_azienda='ADFWEB SRL', indirizzo = 'V.Franchini 1', cap = '31010', comune = 'Villorba (TV)' , referente_aziendale = 'Dalla Torre Alessandro', tutor_aziendale = 'Comacchio Alex', telefono = '0438 309131', inizioam = '8.30', fineam = '12.00', iniziopm = '13.30', finepm = '18.00' where id = '3';</v>
      </c>
      <c r="C15" s="1300" t="str">
        <f t="shared" si="1"/>
        <v>update azienda SET email= 'info@adfweb.com   a.dallatorre@adfweb.com', sito = 'www.adfweb.com', n_dipendenti = '8', settore_attivita = 'produz. schede elettroniche', leg_denominazioneazienda = 'ADFWEB SRL', leg_via = 'V.Franchini 1', leg_comune = 'Villorba (TV)', leg_iva = '3853620262', leg_nomecognome = 'Alessandro Dalla Torre', leg_datanascita = '1971-11-23', leg_comunenascita = 'Conegliano (TV)' where id = '3';</v>
      </c>
      <c r="D15" s="1300" t="str">
        <f t="shared" si="5"/>
        <v>update azienda SET rapleg_codicefiscale = 'DLLLSN71S23C357M', rapleg_convenzionedata = '2019-05-04', rapleg_convenzioneprotocolo = '3279/C24D' where id = '3';</v>
      </c>
      <c r="E15">
        <v>3</v>
      </c>
      <c r="F15" s="1277">
        <v>1</v>
      </c>
      <c r="G15" s="51"/>
      <c r="H15" s="1277"/>
      <c r="I15" s="82">
        <v>1</v>
      </c>
      <c r="J15" s="1296"/>
      <c r="K15" s="1389">
        <v>0</v>
      </c>
      <c r="L15" s="52" t="s">
        <v>40</v>
      </c>
      <c r="M15" s="67" t="s">
        <v>70</v>
      </c>
      <c r="N15" s="74" t="s">
        <v>4865</v>
      </c>
      <c r="O15" s="83">
        <v>31010</v>
      </c>
      <c r="P15" s="75" t="s">
        <v>71</v>
      </c>
      <c r="Q15" s="70" t="s">
        <v>72</v>
      </c>
      <c r="R15" s="70" t="s">
        <v>73</v>
      </c>
      <c r="S15" s="84" t="s">
        <v>74</v>
      </c>
      <c r="T15" s="72" t="s">
        <v>61</v>
      </c>
      <c r="U15" s="73" t="s">
        <v>46</v>
      </c>
      <c r="V15" s="73" t="s">
        <v>47</v>
      </c>
      <c r="W15" s="73" t="s">
        <v>75</v>
      </c>
      <c r="X15" s="85" t="s">
        <v>76</v>
      </c>
      <c r="Y15" s="85" t="s">
        <v>77</v>
      </c>
      <c r="Z15" s="83">
        <v>8</v>
      </c>
      <c r="AA15" s="75" t="s">
        <v>78</v>
      </c>
      <c r="AB15" s="74" t="str">
        <f t="shared" si="2"/>
        <v>ADFWEB SRL</v>
      </c>
      <c r="AC15" s="68" t="str">
        <f t="shared" si="3"/>
        <v>V.Franchini 1</v>
      </c>
      <c r="AD15" s="70" t="str">
        <f t="shared" si="4"/>
        <v>Villorba (TV)</v>
      </c>
      <c r="AE15" s="58">
        <v>3853620262</v>
      </c>
      <c r="AF15" s="86" t="s">
        <v>79</v>
      </c>
      <c r="AG15" s="87">
        <v>26260</v>
      </c>
      <c r="AH15" s="86" t="s">
        <v>80</v>
      </c>
      <c r="AI15" s="88" t="s">
        <v>81</v>
      </c>
      <c r="AJ15" s="1258">
        <v>43589</v>
      </c>
      <c r="AK15" s="81" t="s">
        <v>55</v>
      </c>
      <c r="AL15" s="6"/>
      <c r="AM15" s="6"/>
      <c r="AN15" s="6"/>
    </row>
    <row r="16" spans="1:40" ht="24.75" customHeight="1" thickBot="1">
      <c r="A16" s="1301" t="str">
        <f>"insert into azienda ( id, n_elettronici, n_automazioni, n_informatici, n_telecomunicazioni, n_liceo, id_docente, settore) values ('"&amp; E16 &amp;"','"&amp; F16 &amp;"','"&amp; G16 &amp;"','"&amp; H16 &amp;"','"&amp; I16 &amp;"','"&amp; J16 &amp;"','"&amp; K16 &amp;"','"&amp; L16 &amp;"');"</f>
        <v>insert into azienda ( id, n_elettronici, n_automazioni, n_informatici, n_telecomunicazioni, n_liceo, id_docente, settore) values ('4','','','','','','0','INFORMATICO');</v>
      </c>
      <c r="B16" s="1303" t="str">
        <f t="shared" si="0"/>
        <v>update azienda SET denominazione_azienda='ALDEBRA SPA', indirizzo = 'V.Luigi Einaudi 25', cap = '31030', comune = 'Casier (TV)' , referente_aziendale = 'Zamberlam Flavio', tutor_aziendale = 'Zamberlam Flavio', telefono = '0422 559200', inizioam = '', fineam = '', iniziopm = '', finepm = '' where id = '4';</v>
      </c>
      <c r="C16" s="1300" t="str">
        <f t="shared" si="1"/>
        <v>update azienda SET email= 'info@aldebra.com', sito = 'www.aldebra.com', n_dipendenti = '/', settore_attivita = 'servizi informatici', leg_denominazioneazienda = 'ALDEBRA SPA', leg_via = 'V.Luigi Einaudi 25', leg_comune = 'Casier (TV)', leg_iva = '1170810228', leg_nomecognome = 'Giordano Tamanini', leg_datanascita = '1952-11-08', leg_comunenascita = 'Trento (TN)' where id = '4';</v>
      </c>
      <c r="D16" s="1300" t="str">
        <f t="shared" si="5"/>
        <v>update azienda SET rapleg_codicefiscale = 'TMNGDN52S08L378G', rapleg_convenzionedata = '2017-01-19', rapleg_convenzioneprotocolo = '278/C24D' where id = '4';</v>
      </c>
      <c r="E16">
        <v>4</v>
      </c>
      <c r="F16" s="66"/>
      <c r="G16" s="66"/>
      <c r="H16" s="82"/>
      <c r="I16" s="66"/>
      <c r="J16" s="1295"/>
      <c r="K16" s="1389">
        <v>0</v>
      </c>
      <c r="L16" s="52" t="s">
        <v>40</v>
      </c>
      <c r="M16" s="89" t="s">
        <v>82</v>
      </c>
      <c r="N16" s="74" t="s">
        <v>83</v>
      </c>
      <c r="O16" s="83">
        <v>31030</v>
      </c>
      <c r="P16" s="75" t="s">
        <v>84</v>
      </c>
      <c r="Q16" s="70" t="s">
        <v>85</v>
      </c>
      <c r="R16" s="70" t="s">
        <v>85</v>
      </c>
      <c r="S16" s="84" t="s">
        <v>86</v>
      </c>
      <c r="T16" s="72"/>
      <c r="U16" s="73"/>
      <c r="V16" s="73"/>
      <c r="W16" s="73"/>
      <c r="X16" s="85" t="s">
        <v>87</v>
      </c>
      <c r="Y16" s="85" t="s">
        <v>88</v>
      </c>
      <c r="Z16" s="83" t="s">
        <v>89</v>
      </c>
      <c r="AA16" s="75" t="s">
        <v>51</v>
      </c>
      <c r="AB16" s="74" t="str">
        <f t="shared" si="2"/>
        <v>ALDEBRA SPA</v>
      </c>
      <c r="AC16" s="68" t="str">
        <f t="shared" si="3"/>
        <v>V.Luigi Einaudi 25</v>
      </c>
      <c r="AD16" s="70" t="str">
        <f t="shared" si="4"/>
        <v>Casier (TV)</v>
      </c>
      <c r="AE16" s="58">
        <v>1170810228</v>
      </c>
      <c r="AF16" s="86" t="s">
        <v>90</v>
      </c>
      <c r="AG16" s="87">
        <v>19306</v>
      </c>
      <c r="AH16" s="86" t="s">
        <v>91</v>
      </c>
      <c r="AI16" s="90" t="s">
        <v>92</v>
      </c>
      <c r="AJ16" s="1258" t="s">
        <v>93</v>
      </c>
      <c r="AK16" s="81" t="s">
        <v>94</v>
      </c>
      <c r="AL16" s="6"/>
      <c r="AM16" s="6"/>
      <c r="AN16" s="6"/>
    </row>
    <row r="17" spans="1:42" ht="24.75" customHeight="1" thickBot="1">
      <c r="A17" s="1301" t="str">
        <f>"insert into azienda ( id, n_elettronici, n_automazioni, n_informatici, n_telecomunicazioni, n_liceo, id_docente, settore) values ('"&amp; E17 &amp;"','"&amp; F17 &amp;"','"&amp; G17 &amp;"','"&amp; H17 &amp;"','"&amp; I17 &amp;"','"&amp; J17 &amp;"','"&amp; K17 &amp;"','"&amp; L17 &amp;"');"</f>
        <v>insert into azienda ( id, n_elettronici, n_automazioni, n_informatici, n_telecomunicazioni, n_liceo, id_docente, settore) values ('5','','','','','','0','INFORMATICO');</v>
      </c>
      <c r="B17" s="1303" t="str">
        <f t="shared" si="0"/>
        <v>update azienda SET denominazione_azienda='ALGORITMO SRL', indirizzo = 'V.le della Repubblica 193/i', cap = '31100', comune = 'Treviso (TV)' , referente_aziendale = 'Pegoraro Andrea', tutor_aziendale = 'Pegoraro Andrea', telefono = '0422 541149', inizioam = '', fineam = '', iniziopm = '', finepm = '' where id = '5';</v>
      </c>
      <c r="C17" s="1300" t="str">
        <f t="shared" si="1"/>
        <v>update azienda SET email= 'info@algoritmoautomazioni.com', sito = 'algoritmoautomazioni.com', n_dipendenti = '2', settore_attivita = 'servizi informatici', leg_denominazioneazienda = 'ALGORITMO SRL', leg_via = 'V.le della Repubblica 193/i', leg_comune = 'Treviso (TV)', leg_iva = '3131070264', leg_nomecognome = 'Federico Cadamuro', leg_datanascita = '1967-10-06', leg_comunenascita = 'Treviso (TV)' where id = '5';</v>
      </c>
      <c r="D17" s="1300" t="str">
        <f t="shared" si="5"/>
        <v>update azienda SET rapleg_codicefiscale = 'CDMFRC67R06L407T', rapleg_convenzionedata = '2017-01-17', rapleg_convenzioneprotocolo = '213/C24D' where id = '5';</v>
      </c>
      <c r="E17">
        <v>5</v>
      </c>
      <c r="F17" s="66"/>
      <c r="G17" s="66"/>
      <c r="H17" s="82"/>
      <c r="I17" s="66"/>
      <c r="J17" s="1295"/>
      <c r="K17" s="1389">
        <v>0</v>
      </c>
      <c r="L17" s="52" t="s">
        <v>40</v>
      </c>
      <c r="M17" s="67" t="s">
        <v>95</v>
      </c>
      <c r="N17" s="74" t="s">
        <v>96</v>
      </c>
      <c r="O17" s="83">
        <v>31100</v>
      </c>
      <c r="P17" s="75" t="s">
        <v>53</v>
      </c>
      <c r="Q17" s="70" t="s">
        <v>97</v>
      </c>
      <c r="R17" s="70" t="s">
        <v>97</v>
      </c>
      <c r="S17" s="84" t="s">
        <v>98</v>
      </c>
      <c r="T17" s="72"/>
      <c r="U17" s="73"/>
      <c r="V17" s="73"/>
      <c r="W17" s="73"/>
      <c r="X17" s="85" t="s">
        <v>99</v>
      </c>
      <c r="Y17" s="85" t="s">
        <v>100</v>
      </c>
      <c r="Z17" s="83">
        <v>2</v>
      </c>
      <c r="AA17" s="75" t="s">
        <v>51</v>
      </c>
      <c r="AB17" s="74" t="str">
        <f t="shared" si="2"/>
        <v>ALGORITMO SRL</v>
      </c>
      <c r="AC17" s="68" t="str">
        <f t="shared" si="3"/>
        <v>V.le della Repubblica 193/i</v>
      </c>
      <c r="AD17" s="70" t="str">
        <f t="shared" si="4"/>
        <v>Treviso (TV)</v>
      </c>
      <c r="AE17" s="58">
        <v>3131070264</v>
      </c>
      <c r="AF17" s="86" t="s">
        <v>101</v>
      </c>
      <c r="AG17" s="87">
        <v>24751</v>
      </c>
      <c r="AH17" s="86" t="s">
        <v>53</v>
      </c>
      <c r="AI17" s="90" t="s">
        <v>102</v>
      </c>
      <c r="AJ17" s="1258" t="s">
        <v>103</v>
      </c>
      <c r="AK17" s="81" t="s">
        <v>104</v>
      </c>
      <c r="AL17" s="6"/>
      <c r="AM17" s="6"/>
      <c r="AN17" s="6"/>
    </row>
    <row r="18" spans="1:42" ht="24.75" customHeight="1" thickBot="1">
      <c r="A18" s="1301" t="str">
        <f>"insert into azienda ( id, n_elettronici, n_automazioni, n_informatici, n_telecomunicazioni, n_liceo, id_docente, settore) values ('"&amp; E18 &amp;"','"&amp; F18 &amp;"','"&amp; G18 &amp;"','"&amp; H18 &amp;"','"&amp; I18 &amp;"','"&amp; J18 &amp;"','"&amp; K18 &amp;"','"&amp; L18 &amp;"');"</f>
        <v>insert into azienda ( id, n_elettronici, n_automazioni, n_informatici, n_telecomunicazioni, n_liceo, id_docente, settore) values ('6','','','','','','0','INFORMATICO');</v>
      </c>
      <c r="B18" s="1303" t="str">
        <f t="shared" si="0"/>
        <v>update azienda SET denominazione_azienda='ALPHA SISTEMI SRL', indirizzo = 'V. Ghirada 2', cap = '31100', comune = 'Treviso (TV)' , referente_aziendale = 'Aggujaro Alberto', tutor_aziendale = 'Aggujaro Alberto', telefono = '340 9044185', inizioam = '', fineam = '', iniziopm = '', finepm = '' where id = '6';</v>
      </c>
      <c r="C18" s="1300" t="str">
        <f t="shared" si="1"/>
        <v>update azienda SET email= 'info@alphasistemi.it', sito = 'www.hr-alphasistemi.it', n_dipendenti = '28', settore_attivita = 'servizi informatici', leg_denominazioneazienda = 'ALPHA SISTEMI SRL', leg_via = 'V. Ghirada 2', leg_comune = 'Treviso (TV)', leg_iva = '1834310599', leg_nomecognome = 'Federico Cadamuro', leg_datanascita = '1967-10-06', leg_comunenascita = 'Treviso (TV)' where id = '6';</v>
      </c>
      <c r="D18" s="1300" t="str">
        <f t="shared" si="5"/>
        <v>update azienda SET rapleg_codicefiscale = 'CDMFRC67R06L407T', rapleg_convenzionedata = '2016-12-27', rapleg_convenzioneprotocolo = '7888/C24' where id = '6';</v>
      </c>
      <c r="E18">
        <v>6</v>
      </c>
      <c r="F18" s="66"/>
      <c r="G18" s="66"/>
      <c r="H18" s="82"/>
      <c r="I18" s="66"/>
      <c r="J18" s="1295"/>
      <c r="K18" s="1389">
        <v>0</v>
      </c>
      <c r="L18" s="52" t="s">
        <v>40</v>
      </c>
      <c r="M18" s="67" t="s">
        <v>105</v>
      </c>
      <c r="N18" s="74" t="s">
        <v>106</v>
      </c>
      <c r="O18" s="83">
        <v>31100</v>
      </c>
      <c r="P18" s="75" t="s">
        <v>53</v>
      </c>
      <c r="Q18" s="70" t="s">
        <v>107</v>
      </c>
      <c r="R18" s="70" t="s">
        <v>107</v>
      </c>
      <c r="S18" s="84" t="s">
        <v>108</v>
      </c>
      <c r="T18" s="72"/>
      <c r="U18" s="73"/>
      <c r="V18" s="73"/>
      <c r="W18" s="73"/>
      <c r="X18" s="75" t="s">
        <v>109</v>
      </c>
      <c r="Y18" s="85" t="s">
        <v>110</v>
      </c>
      <c r="Z18" s="83">
        <v>28</v>
      </c>
      <c r="AA18" s="75" t="s">
        <v>51</v>
      </c>
      <c r="AB18" s="74" t="str">
        <f t="shared" si="2"/>
        <v>ALPHA SISTEMI SRL</v>
      </c>
      <c r="AC18" s="68" t="str">
        <f t="shared" si="3"/>
        <v>V. Ghirada 2</v>
      </c>
      <c r="AD18" s="70" t="str">
        <f t="shared" si="4"/>
        <v>Treviso (TV)</v>
      </c>
      <c r="AE18" s="58">
        <v>1834310599</v>
      </c>
      <c r="AF18" s="86" t="s">
        <v>101</v>
      </c>
      <c r="AG18" s="87">
        <v>24751</v>
      </c>
      <c r="AH18" s="86" t="s">
        <v>53</v>
      </c>
      <c r="AI18" s="90" t="s">
        <v>102</v>
      </c>
      <c r="AJ18" s="1258" t="s">
        <v>111</v>
      </c>
      <c r="AK18" s="81" t="s">
        <v>112</v>
      </c>
      <c r="AL18" s="6"/>
      <c r="AM18" s="6"/>
      <c r="AN18" s="6"/>
    </row>
    <row r="19" spans="1:42" ht="24.75" customHeight="1" thickBot="1">
      <c r="A19" s="1301" t="str">
        <f>"insert into azienda ( id, n_elettronici, n_automazioni, n_informatici, n_telecomunicazioni, n_liceo, id_docente, settore) values ('"&amp; E19 &amp;"','"&amp; F19 &amp;"','"&amp; G19 &amp;"','"&amp; H19 &amp;"','"&amp; I19 &amp;"','"&amp; J19 &amp;"','"&amp; K19 &amp;"','"&amp; L19 &amp;"');"</f>
        <v>insert into azienda ( id, n_elettronici, n_automazioni, n_informatici, n_telecomunicazioni, n_liceo, id_docente, settore) values ('7','','','','','','0','INFORMATICO');</v>
      </c>
      <c r="B19" s="1303" t="str">
        <f t="shared" si="0"/>
        <v>update azienda SET denominazione_azienda='ALTERNATIVA AMBIENTE COOPERATIVA', indirizzo = 'V. Callegari 32', cap = '31030', comune = 'Carbonera (TV)' , referente_aziendale = 'Bonomo Barbara', tutor_aziendale = 'Bonomo Barbara', telefono = '0422 350401', inizioam = '8.30', fineam = '12.30', iniziopm = '14.30', finepm = '18.30' where id = '7';</v>
      </c>
      <c r="C19" s="1300" t="str">
        <f t="shared" si="1"/>
        <v>update azienda SET email= 'psicoalternativa@cooperativa-alternativa.it', sito = 'www.cooperativa-alternativa.it', n_dipendenti = '', settore_attivita = 'servizi e ambiente', leg_denominazioneazienda = 'ALTERNATIVA AMBIENTE COOPERATIVA', leg_via = 'V. Callegari 32', leg_comune = 'Carbonera (TV)', leg_iva = '02507670269', leg_nomecognome = 'Marco Toffolo', leg_datanascita = '1970-09-12', leg_comunenascita = 'Oderzo (TV)' where id = '7';</v>
      </c>
      <c r="D19" s="1300" t="str">
        <f t="shared" si="5"/>
        <v>update azienda SET rapleg_codicefiscale = 'TFFMRC70912F999G', rapleg_convenzionedata = '2019-05-04', rapleg_convenzioneprotocolo = '3279/C24D' where id = '7';</v>
      </c>
      <c r="E19">
        <v>7</v>
      </c>
      <c r="F19" s="66"/>
      <c r="G19" s="66"/>
      <c r="H19" s="1278"/>
      <c r="I19" s="82"/>
      <c r="J19" s="1296"/>
      <c r="K19" s="1389">
        <v>0</v>
      </c>
      <c r="L19" s="52" t="s">
        <v>40</v>
      </c>
      <c r="M19" s="67" t="s">
        <v>113</v>
      </c>
      <c r="N19" s="74" t="s">
        <v>4866</v>
      </c>
      <c r="O19" s="83">
        <v>31030</v>
      </c>
      <c r="P19" s="75" t="s">
        <v>114</v>
      </c>
      <c r="Q19" s="70" t="s">
        <v>115</v>
      </c>
      <c r="R19" s="70" t="s">
        <v>115</v>
      </c>
      <c r="S19" s="84" t="s">
        <v>116</v>
      </c>
      <c r="T19" s="72" t="s">
        <v>61</v>
      </c>
      <c r="U19" s="73" t="s">
        <v>62</v>
      </c>
      <c r="V19" s="73" t="s">
        <v>117</v>
      </c>
      <c r="W19" s="73" t="s">
        <v>118</v>
      </c>
      <c r="X19" s="85" t="s">
        <v>119</v>
      </c>
      <c r="Y19" s="85" t="s">
        <v>120</v>
      </c>
      <c r="Z19" s="83"/>
      <c r="AA19" s="75" t="s">
        <v>121</v>
      </c>
      <c r="AB19" s="74" t="str">
        <f t="shared" si="2"/>
        <v>ALTERNATIVA AMBIENTE COOPERATIVA</v>
      </c>
      <c r="AC19" s="68" t="str">
        <f t="shared" si="3"/>
        <v>V. Callegari 32</v>
      </c>
      <c r="AD19" s="70" t="str">
        <f t="shared" si="4"/>
        <v>Carbonera (TV)</v>
      </c>
      <c r="AE19" s="58" t="s">
        <v>122</v>
      </c>
      <c r="AF19" s="86" t="s">
        <v>123</v>
      </c>
      <c r="AG19" s="87">
        <v>25823</v>
      </c>
      <c r="AH19" s="86" t="s">
        <v>124</v>
      </c>
      <c r="AI19" s="88" t="s">
        <v>125</v>
      </c>
      <c r="AJ19" s="1258">
        <v>43589</v>
      </c>
      <c r="AK19" s="81" t="s">
        <v>55</v>
      </c>
      <c r="AL19" s="6"/>
      <c r="AM19" s="6"/>
      <c r="AN19" s="6"/>
    </row>
    <row r="20" spans="1:42" ht="24.75" customHeight="1" thickBot="1">
      <c r="A20" s="1301" t="str">
        <f>"insert into azienda ( id, n_elettronici, n_automazioni, n_informatici, n_telecomunicazioni, n_liceo, id_docente, settore) values ('"&amp; E20 &amp;"','"&amp; F20 &amp;"','"&amp; G20 &amp;"','"&amp; H20 &amp;"','"&amp; I20 &amp;"','"&amp; J20 &amp;"','"&amp; K20 &amp;"','"&amp; L20 &amp;"');"</f>
        <v>insert into azienda ( id, n_elettronici, n_automazioni, n_informatici, n_telecomunicazioni, n_liceo, id_docente, settore) values ('8','','','','','','0','INFORMATICO');</v>
      </c>
      <c r="B20" s="1303" t="str">
        <f t="shared" si="0"/>
        <v>update azienda SET denominazione_azienda='ASITRON Srl', indirizzo = 'Via G. Poli 50', cap = '31032', comune = 'Casale sul Sile (TV)' , referente_aziendale = 'Bellio Sergio', tutor_aziendale = 'Bellio Sergio', telefono = '041/2689076', inizioam = '8.00', fineam = '12.00', iniziopm = '13.00', finepm = '17.00' where id = '8';</v>
      </c>
      <c r="C20" s="1300" t="str">
        <f t="shared" si="1"/>
        <v>update azienda SET email= 'amministrazione@asitron.it', sito = 'www.asitron.it', n_dipendenti = '', settore_attivita = '', leg_denominazioneazienda = 'ASITRON Srl', leg_via = 'Via G. Poli 50', leg_comune = 'Casale sul Sile (TV)', leg_iva = '04998930269', leg_nomecognome = 'Sergio Bellio', leg_datanascita = '1961-05-27', leg_comunenascita = 'Torino ' where id = '8';</v>
      </c>
      <c r="D20" s="1300" t="str">
        <f t="shared" si="5"/>
        <v>update azienda SET rapleg_codicefiscale = '', rapleg_convenzionedata = '2021-05-20', rapleg_convenzioneprotocolo = '7174/C24D' where id = '8';</v>
      </c>
      <c r="E20">
        <v>8</v>
      </c>
      <c r="F20" s="66"/>
      <c r="G20" s="66"/>
      <c r="H20" s="82"/>
      <c r="I20" s="66"/>
      <c r="J20" s="1295"/>
      <c r="K20" s="1389">
        <v>0</v>
      </c>
      <c r="L20" s="52" t="s">
        <v>40</v>
      </c>
      <c r="M20" s="67" t="s">
        <v>126</v>
      </c>
      <c r="N20" s="74" t="s">
        <v>4867</v>
      </c>
      <c r="O20" s="83">
        <v>31032</v>
      </c>
      <c r="P20" s="75" t="s">
        <v>127</v>
      </c>
      <c r="Q20" s="70" t="s">
        <v>128</v>
      </c>
      <c r="R20" s="70" t="s">
        <v>128</v>
      </c>
      <c r="S20" s="84" t="s">
        <v>129</v>
      </c>
      <c r="T20" s="72" t="s">
        <v>45</v>
      </c>
      <c r="U20" s="73" t="s">
        <v>46</v>
      </c>
      <c r="V20" s="73" t="s">
        <v>130</v>
      </c>
      <c r="W20" s="73" t="s">
        <v>131</v>
      </c>
      <c r="X20" s="75" t="s">
        <v>132</v>
      </c>
      <c r="Y20" s="91" t="s">
        <v>133</v>
      </c>
      <c r="Z20" s="83"/>
      <c r="AA20" s="75"/>
      <c r="AB20" s="74" t="str">
        <f t="shared" si="2"/>
        <v>ASITRON Srl</v>
      </c>
      <c r="AC20" s="68" t="str">
        <f t="shared" si="3"/>
        <v>Via G. Poli 50</v>
      </c>
      <c r="AD20" s="70" t="str">
        <f t="shared" si="4"/>
        <v>Casale sul Sile (TV)</v>
      </c>
      <c r="AE20" s="58" t="s">
        <v>134</v>
      </c>
      <c r="AF20" s="86" t="s">
        <v>135</v>
      </c>
      <c r="AG20" s="87">
        <v>22428</v>
      </c>
      <c r="AH20" s="86" t="s">
        <v>136</v>
      </c>
      <c r="AI20" s="90"/>
      <c r="AJ20" s="1258">
        <v>44336</v>
      </c>
      <c r="AK20" s="81" t="s">
        <v>137</v>
      </c>
      <c r="AL20" s="6"/>
      <c r="AM20" s="6"/>
      <c r="AN20" s="6"/>
    </row>
    <row r="21" spans="1:42" ht="24.75" customHeight="1" thickBot="1">
      <c r="A21" s="1301" t="str">
        <f>"insert into azienda ( id, n_elettronici, n_automazioni, n_informatici, n_telecomunicazioni, n_liceo, id_docente, settore) values ('"&amp; E21 &amp;"','"&amp; F21 &amp;"','"&amp; G21 &amp;"','"&amp; H21 &amp;"','"&amp; I21 &amp;"','"&amp; J21 &amp;"','"&amp; K21 &amp;"','"&amp; L21 &amp;"');"</f>
        <v>insert into azienda ( id, n_elettronici, n_automazioni, n_informatici, n_telecomunicazioni, n_liceo, id_docente, settore) values ('9','','','1','','','0','INFORMATICO');</v>
      </c>
      <c r="B21" s="1303" t="str">
        <f t="shared" si="0"/>
        <v>update azienda SET denominazione_azienda='ETHICA CONSULTING S.P.A', indirizzo = 'V.le Della Repubblica 12/I ', cap = '31020', comune = 'Villorba (TV)' , referente_aziendale = '', tutor_aziendale = '', telefono = '0422 910300', inizioam = '9.30', fineam = '13.00', iniziopm = '14.00', finepm = '18.00' where id = '9';</v>
      </c>
      <c r="C21" s="1300" t="str">
        <f t="shared" si="1"/>
        <v>update azienda SET email= '', sito = 'www.altevie.com', n_dipendenti = '160', settore_attivita = 'servizi informatici', leg_denominazioneazienda = 'ETHICA CONSULTING S.P.A', leg_via = 'V.le Della Repubblica 12/I ', leg_comune = 'Villorba (TV)', leg_iva = '3765320266', leg_nomecognome = 'Valentino Girardi', leg_datanascita = '1969-11-12', leg_comunenascita = 'Montebelluna (TV)' where id = '9';</v>
      </c>
      <c r="D21" s="1300" t="str">
        <f t="shared" si="5"/>
        <v>update azienda SET rapleg_codicefiscale = 'GRRVNT69S12F443L', rapleg_convenzionedata = '2019-05-04', rapleg_convenzioneprotocolo = '3279/C24D' where id = '9';</v>
      </c>
      <c r="E21">
        <v>9</v>
      </c>
      <c r="F21" s="66"/>
      <c r="G21" s="66"/>
      <c r="H21" s="82">
        <v>1</v>
      </c>
      <c r="I21" s="66"/>
      <c r="J21" s="1295"/>
      <c r="K21" s="1389">
        <v>0</v>
      </c>
      <c r="L21" s="52" t="s">
        <v>40</v>
      </c>
      <c r="M21" s="67" t="s">
        <v>138</v>
      </c>
      <c r="N21" s="74" t="s">
        <v>139</v>
      </c>
      <c r="O21" s="83">
        <v>31020</v>
      </c>
      <c r="P21" s="75" t="s">
        <v>71</v>
      </c>
      <c r="Q21" s="70"/>
      <c r="R21" s="70"/>
      <c r="S21" s="84" t="s">
        <v>140</v>
      </c>
      <c r="T21" s="72" t="s">
        <v>141</v>
      </c>
      <c r="U21" s="73" t="s">
        <v>130</v>
      </c>
      <c r="V21" s="73" t="s">
        <v>142</v>
      </c>
      <c r="W21" s="73" t="s">
        <v>75</v>
      </c>
      <c r="X21" s="75"/>
      <c r="Y21" s="85" t="s">
        <v>143</v>
      </c>
      <c r="Z21" s="83">
        <v>160</v>
      </c>
      <c r="AA21" s="75" t="s">
        <v>51</v>
      </c>
      <c r="AB21" s="74" t="str">
        <f t="shared" si="2"/>
        <v>ETHICA CONSULTING S.P.A</v>
      </c>
      <c r="AC21" s="68" t="str">
        <f t="shared" si="3"/>
        <v xml:space="preserve">V.le Della Repubblica 12/I </v>
      </c>
      <c r="AD21" s="70" t="str">
        <f t="shared" si="4"/>
        <v>Villorba (TV)</v>
      </c>
      <c r="AE21" s="58">
        <v>3765320266</v>
      </c>
      <c r="AF21" s="86" t="s">
        <v>144</v>
      </c>
      <c r="AG21" s="87">
        <v>25519</v>
      </c>
      <c r="AH21" s="86" t="s">
        <v>145</v>
      </c>
      <c r="AI21" s="90" t="s">
        <v>146</v>
      </c>
      <c r="AJ21" s="1258">
        <v>43589</v>
      </c>
      <c r="AK21" s="81" t="s">
        <v>55</v>
      </c>
      <c r="AL21" s="6"/>
      <c r="AM21" s="6"/>
      <c r="AN21" s="6"/>
    </row>
    <row r="22" spans="1:42" ht="24.75" customHeight="1" thickBot="1">
      <c r="A22" s="1301" t="str">
        <f>"insert into azienda ( id, n_elettronici, n_automazioni, n_informatici, n_telecomunicazioni, n_liceo, id_docente, settore) values ('"&amp; E22 &amp;"','"&amp; F22 &amp;"','"&amp; G22 &amp;"','"&amp; H22 &amp;"','"&amp; I22 &amp;"','"&amp; J22 &amp;"','"&amp; K22 &amp;"','"&amp; L22 &amp;"');"</f>
        <v>insert into azienda ( id, n_elettronici, n_automazioni, n_informatici, n_telecomunicazioni, n_liceo, id_docente, settore) values ('10','','','','','','0','INFORMATICO');</v>
      </c>
      <c r="B22" s="1303" t="str">
        <f t="shared" si="0"/>
        <v>update azienda SET denominazione_azienda='APIEL SRL', indirizzo = 'v.Francesco Guardi 35', cap = '31038', comune = 'Paese (TV)' , referente_aziendale = '', tutor_aziendale = '', telefono = '0422 480902', inizioam = '8.00', fineam = '12.30', iniziopm = '14.00', finepm = '17.30' where id = '10';</v>
      </c>
      <c r="C22" s="1300" t="str">
        <f t="shared" si="1"/>
        <v>update azienda SET email= 'apiel@apiel.it', sito = 'www.apiel.it', n_dipendenti = '1', settore_attivita = 'servizi informatici', leg_denominazioneazienda = 'APIEL SRL', leg_via = 'v.Francesco Guardi 35', leg_comune = 'Paese (TV)', leg_iva = '03610750261', leg_nomecognome = 'Maurizio Mattiuzzo', leg_datanascita = '1950-12-10', leg_comunenascita = 'Treviso (TV)' where id = '10';</v>
      </c>
      <c r="D22" s="1300" t="str">
        <f t="shared" si="5"/>
        <v>update azienda SET rapleg_codicefiscale = 'MTTMRZ63D09L407X', rapleg_convenzionedata = '2019-05-04', rapleg_convenzioneprotocolo = '3279/C24D' where id = '10';</v>
      </c>
      <c r="E22">
        <v>10</v>
      </c>
      <c r="F22" s="66"/>
      <c r="G22" s="66"/>
      <c r="H22" s="82"/>
      <c r="I22" s="66"/>
      <c r="J22" s="1295"/>
      <c r="K22" s="1389">
        <v>0</v>
      </c>
      <c r="L22" s="52" t="s">
        <v>40</v>
      </c>
      <c r="M22" s="67" t="s">
        <v>147</v>
      </c>
      <c r="N22" s="74" t="s">
        <v>148</v>
      </c>
      <c r="O22" s="83">
        <v>31038</v>
      </c>
      <c r="P22" s="75" t="s">
        <v>149</v>
      </c>
      <c r="Q22" s="70"/>
      <c r="R22" s="70"/>
      <c r="S22" s="92" t="s">
        <v>150</v>
      </c>
      <c r="T22" s="72" t="s">
        <v>45</v>
      </c>
      <c r="U22" s="73" t="s">
        <v>62</v>
      </c>
      <c r="V22" s="73" t="s">
        <v>142</v>
      </c>
      <c r="W22" s="73" t="s">
        <v>48</v>
      </c>
      <c r="X22" s="93" t="s">
        <v>151</v>
      </c>
      <c r="Y22" s="93" t="s">
        <v>152</v>
      </c>
      <c r="Z22" s="83">
        <v>1</v>
      </c>
      <c r="AA22" s="75" t="s">
        <v>51</v>
      </c>
      <c r="AB22" s="74" t="str">
        <f t="shared" si="2"/>
        <v>APIEL SRL</v>
      </c>
      <c r="AC22" s="68" t="str">
        <f t="shared" si="3"/>
        <v>v.Francesco Guardi 35</v>
      </c>
      <c r="AD22" s="70" t="str">
        <f t="shared" si="4"/>
        <v>Paese (TV)</v>
      </c>
      <c r="AE22" s="58" t="s">
        <v>153</v>
      </c>
      <c r="AF22" s="86" t="s">
        <v>154</v>
      </c>
      <c r="AG22" s="87">
        <v>18607</v>
      </c>
      <c r="AH22" s="86" t="s">
        <v>53</v>
      </c>
      <c r="AI22" s="90" t="s">
        <v>155</v>
      </c>
      <c r="AJ22" s="1258">
        <v>43589</v>
      </c>
      <c r="AK22" s="81" t="s">
        <v>55</v>
      </c>
      <c r="AL22" s="6"/>
      <c r="AM22" s="6"/>
      <c r="AN22" s="6"/>
    </row>
    <row r="23" spans="1:42" ht="24.75" customHeight="1" thickBot="1">
      <c r="A23" s="1301" t="str">
        <f>"insert into azienda ( id, n_elettronici, n_automazioni, n_informatici, n_telecomunicazioni, n_liceo, id_docente, settore) values ('"&amp; E23 &amp;"','"&amp; F23 &amp;"','"&amp; G23 &amp;"','"&amp; H23 &amp;"','"&amp; I23 &amp;"','"&amp; J23 &amp;"','"&amp; K23 &amp;"','"&amp; L23 &amp;"');"</f>
        <v>insert into azienda ( id, n_elettronici, n_automazioni, n_informatici, n_telecomunicazioni, n_liceo, id_docente, settore) values ('11','','','','','','0','INFORMATICO');</v>
      </c>
      <c r="B23" s="1303" t="str">
        <f t="shared" si="0"/>
        <v>update azienda SET denominazione_azienda='ARCADIA SRL', indirizzo = 'v. Manin 64', cap = '31015', comune = 'Conegliano (TV)' , referente_aziendale = 'Dal Col Giovanni', tutor_aziendale = 'Dal Col Giovanni', telefono = '0438 64994', inizioam = '', fineam = '', iniziopm = '', finepm = '' where id = '11';</v>
      </c>
      <c r="C23" s="1300" t="str">
        <f t="shared" si="1"/>
        <v>update azienda SET email= 'info@arcadiasrl.com', sito = 'www.arcadiasrl.com', n_dipendenti = '8', settore_attivita = 'servizi informatici', leg_denominazioneazienda = 'ARCADIA SRL', leg_via = 'v. Manin 64', leg_comune = 'Conegliano (TV)', leg_iva = '02083140265', leg_nomecognome = 'Jacobo Giacomo Camerin', leg_datanascita = '1955-11-19', leg_comunenascita = 'Caracas (Venezuela)' where id = '11';</v>
      </c>
      <c r="D23" s="1300" t="str">
        <f t="shared" si="5"/>
        <v>update azienda SET rapleg_codicefiscale = 'CMRJBG655S19Z614M', rapleg_convenzionedata = '2021-02-20', rapleg_convenzioneprotocolo = '2617/C24' where id = '11';</v>
      </c>
      <c r="E23">
        <v>11</v>
      </c>
      <c r="F23" s="66"/>
      <c r="G23" s="66"/>
      <c r="H23" s="82"/>
      <c r="I23" s="66"/>
      <c r="J23" s="1295"/>
      <c r="K23" s="1389">
        <v>0</v>
      </c>
      <c r="L23" s="52" t="s">
        <v>40</v>
      </c>
      <c r="M23" s="67" t="s">
        <v>156</v>
      </c>
      <c r="N23" s="74" t="s">
        <v>157</v>
      </c>
      <c r="O23" s="83">
        <v>31015</v>
      </c>
      <c r="P23" s="75" t="s">
        <v>80</v>
      </c>
      <c r="Q23" s="70" t="s">
        <v>158</v>
      </c>
      <c r="R23" s="70" t="s">
        <v>158</v>
      </c>
      <c r="S23" s="94" t="s">
        <v>159</v>
      </c>
      <c r="T23" s="72"/>
      <c r="U23" s="73"/>
      <c r="V23" s="73"/>
      <c r="W23" s="73"/>
      <c r="X23" s="75" t="s">
        <v>160</v>
      </c>
      <c r="Y23" s="85" t="s">
        <v>161</v>
      </c>
      <c r="Z23" s="95">
        <v>8</v>
      </c>
      <c r="AA23" s="75" t="s">
        <v>51</v>
      </c>
      <c r="AB23" s="74" t="str">
        <f t="shared" si="2"/>
        <v>ARCADIA SRL</v>
      </c>
      <c r="AC23" s="68" t="str">
        <f t="shared" si="3"/>
        <v>v. Manin 64</v>
      </c>
      <c r="AD23" s="70" t="str">
        <f t="shared" si="4"/>
        <v>Conegliano (TV)</v>
      </c>
      <c r="AE23" s="58" t="s">
        <v>162</v>
      </c>
      <c r="AF23" s="86" t="s">
        <v>163</v>
      </c>
      <c r="AG23" s="87">
        <v>20412</v>
      </c>
      <c r="AH23" s="86" t="s">
        <v>164</v>
      </c>
      <c r="AI23" s="88" t="s">
        <v>165</v>
      </c>
      <c r="AJ23" s="1258">
        <v>44247</v>
      </c>
      <c r="AK23" s="81" t="s">
        <v>166</v>
      </c>
      <c r="AL23" s="6"/>
      <c r="AM23" s="6"/>
      <c r="AN23" s="6"/>
    </row>
    <row r="24" spans="1:42" ht="24.75" customHeight="1" thickBot="1">
      <c r="A24" s="1301" t="str">
        <f>"insert into azienda ( id, n_elettronici, n_automazioni, n_informatici, n_telecomunicazioni, n_liceo, id_docente, settore) values ('"&amp; E24 &amp;"','"&amp; F24 &amp;"','"&amp; G24 &amp;"','"&amp; H24 &amp;"','"&amp; I24 &amp;"','"&amp; J24 &amp;"','"&amp; K24 &amp;"','"&amp; L24 &amp;"');"</f>
        <v>insert into azienda ( id, n_elettronici, n_automazioni, n_informatici, n_telecomunicazioni, n_liceo, id_docente, settore) values ('12','','','','','','0','INFORMATICO');</v>
      </c>
      <c r="B24" s="1303" t="str">
        <f t="shared" si="0"/>
        <v>update azienda SET denominazione_azienda='ARMONIA COMPUTERS SRL', indirizzo = 'Via Conegliano 74', cap = '31058', comune = 'Susegana (TV)' , referente_aziendale = 'Vanzella Domenico', tutor_aziendale = 'Vanzella Domenico', telefono = '0438 435010', inizioam = '', fineam = '', iniziopm = '', finepm = '' where id = '12';</v>
      </c>
      <c r="C24" s="1300" t="str">
        <f t="shared" si="1"/>
        <v>update azienda SET email= 'amministrazione@armotech.it', sito = '', n_dipendenti = '5', settore_attivita = 'commercio computer', leg_denominazioneazienda = 'ARMONIA COMPUTERS SRL', leg_via = 'Via Conegliano 74', leg_comune = 'Susegana (TV)', leg_iva = '02185390263', leg_nomecognome = 'Vanzella Domenico', leg_datanascita = '1964-10-24', leg_comunenascita = 'Conegliano (TV)' where id = '12';</v>
      </c>
      <c r="D24" s="1300" t="str">
        <f t="shared" si="5"/>
        <v>update azienda SET rapleg_codicefiscale = 'VNZDNC64R24C957Y', rapleg_convenzionedata = '2019-05-04', rapleg_convenzioneprotocolo = '3279/C24D' where id = '12';</v>
      </c>
      <c r="E24">
        <v>12</v>
      </c>
      <c r="F24" s="66"/>
      <c r="G24" s="66"/>
      <c r="H24" s="82"/>
      <c r="I24" s="66"/>
      <c r="J24" s="1295"/>
      <c r="K24" s="1389">
        <v>0</v>
      </c>
      <c r="L24" s="52" t="s">
        <v>40</v>
      </c>
      <c r="M24" s="67" t="s">
        <v>167</v>
      </c>
      <c r="N24" s="74" t="s">
        <v>4868</v>
      </c>
      <c r="O24" s="83">
        <v>31058</v>
      </c>
      <c r="P24" s="75" t="s">
        <v>168</v>
      </c>
      <c r="Q24" s="70" t="s">
        <v>169</v>
      </c>
      <c r="R24" s="70" t="s">
        <v>169</v>
      </c>
      <c r="S24" s="94" t="s">
        <v>170</v>
      </c>
      <c r="T24" s="72"/>
      <c r="U24" s="73"/>
      <c r="V24" s="73"/>
      <c r="W24" s="73"/>
      <c r="X24" s="93" t="s">
        <v>171</v>
      </c>
      <c r="Y24" s="85"/>
      <c r="Z24" s="95">
        <v>5</v>
      </c>
      <c r="AA24" s="75" t="s">
        <v>172</v>
      </c>
      <c r="AB24" s="74" t="str">
        <f t="shared" si="2"/>
        <v>ARMONIA COMPUTERS SRL</v>
      </c>
      <c r="AC24" s="68" t="str">
        <f t="shared" si="3"/>
        <v>Via Conegliano 74</v>
      </c>
      <c r="AD24" s="70" t="str">
        <f t="shared" si="4"/>
        <v>Susegana (TV)</v>
      </c>
      <c r="AE24" s="58" t="s">
        <v>173</v>
      </c>
      <c r="AF24" s="86" t="s">
        <v>169</v>
      </c>
      <c r="AG24" s="87">
        <v>23674</v>
      </c>
      <c r="AH24" s="86" t="s">
        <v>80</v>
      </c>
      <c r="AI24" s="88" t="s">
        <v>174</v>
      </c>
      <c r="AJ24" s="1258">
        <v>43589</v>
      </c>
      <c r="AK24" s="81" t="s">
        <v>55</v>
      </c>
      <c r="AL24" s="6"/>
      <c r="AM24" s="6"/>
      <c r="AN24" s="6"/>
    </row>
    <row r="25" spans="1:42" ht="24.75" customHeight="1" thickBot="1">
      <c r="A25" s="1301" t="str">
        <f>"insert into azienda ( id, n_elettronici, n_automazioni, n_informatici, n_telecomunicazioni, n_liceo, id_docente, settore) values ('"&amp; E25 &amp;"','"&amp; F25 &amp;"','"&amp; G25 &amp;"','"&amp; H25 &amp;"','"&amp; I25 &amp;"','"&amp; J25 &amp;"','"&amp; K25 &amp;"','"&amp; L25 &amp;"');"</f>
        <v>insert into azienda ( id, n_elettronici, n_automazioni, n_informatici, n_telecomunicazioni, n_liceo, id_docente, settore) values ('13','','','','','','0','INFORMATICO');</v>
      </c>
      <c r="B25" s="1303" t="str">
        <f t="shared" si="0"/>
        <v>update azienda SET denominazione_azienda='ASSICURAZIONI GENERALI', indirizzo = 'Largo Porta Altinia 23', cap = '31100', comune = 'Treviso (TV)' , referente_aziendale = 'Pedrocco Alessandro', tutor_aziendale = 'Pedrocco Alessandro', telefono = '0422 579984', inizioam = '', fineam = '', iniziopm = '', finepm = '' where id = '13';</v>
      </c>
      <c r="C25" s="1300" t="str">
        <f t="shared" si="1"/>
        <v>update azienda SET email= 'agenzia.trevisoportaaltinia.it@generali.com', sito = 'www.generali.com', n_dipendenti = '', settore_attivita = 'servizi assicurativi', leg_denominazioneazienda = 'ASSICURAZIONI GENERALI', leg_via = 'Largo Porta Altinia 23', leg_comune = 'Treviso (TV)', leg_iva = '04362080261', leg_nomecognome = 'Domenico Baldasso', leg_datanascita = '1977-07-23', leg_comunenascita = 'Treviso (TV)' where id = '13';</v>
      </c>
      <c r="D25" s="1300" t="str">
        <f t="shared" si="5"/>
        <v>update azienda SET rapleg_codicefiscale = 'BLDDNC77L23L407N', rapleg_convenzionedata = '2016-12-23', rapleg_convenzioneprotocolo = '7877/C24' where id = '13';</v>
      </c>
      <c r="E25">
        <v>13</v>
      </c>
      <c r="F25" s="66"/>
      <c r="G25" s="66"/>
      <c r="H25" s="82"/>
      <c r="I25" s="66"/>
      <c r="J25" s="1295"/>
      <c r="K25" s="1389">
        <v>0</v>
      </c>
      <c r="L25" s="52" t="s">
        <v>40</v>
      </c>
      <c r="M25" s="67" t="s">
        <v>175</v>
      </c>
      <c r="N25" s="74" t="s">
        <v>4869</v>
      </c>
      <c r="O25" s="83">
        <v>31100</v>
      </c>
      <c r="P25" s="75" t="s">
        <v>53</v>
      </c>
      <c r="Q25" s="70" t="s">
        <v>176</v>
      </c>
      <c r="R25" s="70" t="s">
        <v>176</v>
      </c>
      <c r="S25" s="94" t="s">
        <v>177</v>
      </c>
      <c r="T25" s="72"/>
      <c r="U25" s="73"/>
      <c r="V25" s="73"/>
      <c r="W25" s="73"/>
      <c r="X25" s="85" t="s">
        <v>178</v>
      </c>
      <c r="Y25" s="85" t="s">
        <v>179</v>
      </c>
      <c r="Z25" s="95"/>
      <c r="AA25" s="75" t="s">
        <v>180</v>
      </c>
      <c r="AB25" s="74" t="str">
        <f t="shared" si="2"/>
        <v>ASSICURAZIONI GENERALI</v>
      </c>
      <c r="AC25" s="68" t="str">
        <f t="shared" si="3"/>
        <v>Largo Porta Altinia 23</v>
      </c>
      <c r="AD25" s="70" t="str">
        <f t="shared" si="4"/>
        <v>Treviso (TV)</v>
      </c>
      <c r="AE25" s="58" t="s">
        <v>181</v>
      </c>
      <c r="AF25" s="86" t="s">
        <v>182</v>
      </c>
      <c r="AG25" s="87">
        <v>28329</v>
      </c>
      <c r="AH25" s="86" t="s">
        <v>53</v>
      </c>
      <c r="AI25" s="88" t="s">
        <v>183</v>
      </c>
      <c r="AJ25" s="1258" t="s">
        <v>184</v>
      </c>
      <c r="AK25" s="81" t="s">
        <v>185</v>
      </c>
      <c r="AL25" s="6"/>
      <c r="AM25" s="6"/>
      <c r="AN25" s="6"/>
    </row>
    <row r="26" spans="1:42" ht="24.75" customHeight="1" thickBot="1">
      <c r="A26" s="1301" t="str">
        <f>"insert into azienda ( id, n_elettronici, n_automazioni, n_informatici, n_telecomunicazioni, n_liceo, id_docente, settore) values ('"&amp; E26 &amp;"','"&amp; F26 &amp;"','"&amp; G26 &amp;"','"&amp; H26 &amp;"','"&amp; I26 &amp;"','"&amp; J26 &amp;"','"&amp; K26 &amp;"','"&amp; L26 &amp;"');"</f>
        <v>insert into azienda ( id, n_elettronici, n_automazioni, n_informatici, n_telecomunicazioni, n_liceo, id_docente, settore) values ('14','','','1','','','0','INFORMATICO');</v>
      </c>
      <c r="B26" s="1303" t="str">
        <f t="shared" si="0"/>
        <v>update azienda SET denominazione_azienda='BEANTECH', indirizzo = 'Via Don Luigi Peron 1', cap = '30174', comune = 'Venezia (VE)' , referente_aziendale = 'Enrico Puggioni', tutor_aziendale = 'Ilaria Sguassero', telefono = '0432 889787', inizioam = '8.30', fineam = '12.30', iniziopm = '13.30', finepm = '17.30' where id = '14';</v>
      </c>
      <c r="C26" s="1300" t="str">
        <f t="shared" si="1"/>
        <v>update azienda SET email= 'nicola.paro@beantech.it - andrea.pitussi@beantech.it', sito = 'https://www.beantech.it/', n_dipendenti = '51-250', settore_attivita = '', leg_denominazioneazienda = 'BEANTECH', leg_via = 'Via Ivrea, 5', leg_comune = '30174', leg_iva = '02175740303', leg_nomecognome = 'Anziutti Massimiliano', leg_datanascita = '1970-02-26', leg_comunenascita = 'Tolmezzo (UD)' where id = '14';</v>
      </c>
      <c r="D26" s="1300" t="str">
        <f t="shared" si="5"/>
        <v>update azienda SET rapleg_codicefiscale = 'NZTMSM70A26L195H', rapleg_convenzionedata = '2020-10-23', rapleg_convenzioneprotocolo = '13269/C24' where id = '14';</v>
      </c>
      <c r="E26">
        <v>14</v>
      </c>
      <c r="F26" s="66"/>
      <c r="G26" s="66"/>
      <c r="H26" s="82">
        <v>1</v>
      </c>
      <c r="I26" s="66"/>
      <c r="J26" s="1295"/>
      <c r="K26" s="1389">
        <v>0</v>
      </c>
      <c r="L26" s="52" t="s">
        <v>40</v>
      </c>
      <c r="M26" s="67" t="s">
        <v>186</v>
      </c>
      <c r="N26" s="74" t="s">
        <v>4870</v>
      </c>
      <c r="O26" s="95">
        <v>30174</v>
      </c>
      <c r="P26" s="75" t="s">
        <v>187</v>
      </c>
      <c r="Q26" s="96" t="s">
        <v>188</v>
      </c>
      <c r="R26" s="96" t="s">
        <v>189</v>
      </c>
      <c r="S26" s="94" t="s">
        <v>190</v>
      </c>
      <c r="T26" s="72" t="s">
        <v>61</v>
      </c>
      <c r="U26" s="73" t="s">
        <v>62</v>
      </c>
      <c r="V26" s="73" t="s">
        <v>47</v>
      </c>
      <c r="W26" s="73" t="s">
        <v>48</v>
      </c>
      <c r="X26" s="86" t="s">
        <v>191</v>
      </c>
      <c r="Y26" s="85" t="s">
        <v>192</v>
      </c>
      <c r="Z26" s="95" t="s">
        <v>193</v>
      </c>
      <c r="AA26" s="75"/>
      <c r="AB26" s="74" t="str">
        <f>M26</f>
        <v>BEANTECH</v>
      </c>
      <c r="AC26" s="74" t="s">
        <v>194</v>
      </c>
      <c r="AD26" s="74">
        <f>O26</f>
        <v>30174</v>
      </c>
      <c r="AE26" s="58" t="s">
        <v>195</v>
      </c>
      <c r="AF26" s="86" t="s">
        <v>196</v>
      </c>
      <c r="AG26" s="87">
        <v>25625</v>
      </c>
      <c r="AH26" s="86" t="s">
        <v>197</v>
      </c>
      <c r="AI26" s="88" t="s">
        <v>198</v>
      </c>
      <c r="AJ26" s="1258">
        <v>44127</v>
      </c>
      <c r="AK26" s="80" t="s">
        <v>199</v>
      </c>
      <c r="AL26" s="6"/>
      <c r="AM26" s="97" t="e">
        <f>IF(VLOOKUP(M26,[1]Totali!$P$13:$Q$235,1,FALSE)=M26,"Y","N")</f>
        <v>#N/A</v>
      </c>
      <c r="AN26" s="6"/>
      <c r="AO26" s="6"/>
      <c r="AP26" s="6"/>
    </row>
    <row r="27" spans="1:42" ht="24.75" customHeight="1" thickBot="1">
      <c r="A27" s="1301" t="str">
        <f>"insert into azienda ( id, n_elettronici, n_automazioni, n_informatici, n_telecomunicazioni, n_liceo, id_docente, settore) values ('"&amp; E27 &amp;"','"&amp; F27 &amp;"','"&amp; G27 &amp;"','"&amp; H27 &amp;"','"&amp; I27 &amp;"','"&amp; J27 &amp;"','"&amp; K27 &amp;"','"&amp; L27 &amp;"');"</f>
        <v>insert into azienda ( id, n_elettronici, n_automazioni, n_informatici, n_telecomunicazioni, n_liceo, id_docente, settore) values ('15','','','2','','','0','INFORMATICO');</v>
      </c>
      <c r="B27" s="1303" t="str">
        <f t="shared" si="0"/>
        <v>update azienda SET denominazione_azienda='BLUDATA INFORMATICA SRL', indirizzo = ' Via delle Industrie 10', cap = '31030', comune = 'Breda di Piave (TV)' , referente_aziendale = 'Maria Chiara Visentin', tutor_aziendale = 'Alessio Brunello', telefono = '0422 445442', inizioam = '8.30', fineam = '12.30', iniziopm = '14.30', finepm = '18.30' where id = '15';</v>
      </c>
      <c r="C27" s="1300" t="str">
        <f t="shared" si="1"/>
        <v>update azienda SET email= 'info@bludata.com', sito = 'www.bludata.com/', n_dipendenti = '11-50', settore_attivita = '', leg_denominazioneazienda = 'BLUDATA INFORMATICA SRL', leg_via = 'Via delle industrie, 10', leg_comune = 'Breda di Piave (TV)', leg_iva = '033510402060', leg_nomecognome = 'Pierantonio Bovo', leg_datanascita = '1966-03-20', leg_comunenascita = 'Venezia (VE)' where id = '15';</v>
      </c>
      <c r="D27" s="1300" t="str">
        <f t="shared" si="5"/>
        <v>update azienda SET rapleg_codicefiscale = 'BVOPNT66C20L736F', rapleg_convenzionedata = '2021-05-14', rapleg_convenzioneprotocolo = '6816/C24' where id = '15';</v>
      </c>
      <c r="E27">
        <v>15</v>
      </c>
      <c r="F27" s="66"/>
      <c r="G27" s="66"/>
      <c r="H27" s="82">
        <v>2</v>
      </c>
      <c r="I27" s="66"/>
      <c r="J27" s="1295"/>
      <c r="K27" s="1389">
        <v>0</v>
      </c>
      <c r="L27" s="52" t="s">
        <v>40</v>
      </c>
      <c r="M27" s="67" t="s">
        <v>200</v>
      </c>
      <c r="N27" s="74" t="s">
        <v>4871</v>
      </c>
      <c r="O27" s="95">
        <v>31030</v>
      </c>
      <c r="P27" s="75" t="s">
        <v>201</v>
      </c>
      <c r="Q27" s="98" t="s">
        <v>202</v>
      </c>
      <c r="R27" s="98" t="s">
        <v>203</v>
      </c>
      <c r="S27" s="94" t="s">
        <v>204</v>
      </c>
      <c r="T27" s="72" t="s">
        <v>61</v>
      </c>
      <c r="U27" s="73" t="s">
        <v>62</v>
      </c>
      <c r="V27" s="73" t="s">
        <v>117</v>
      </c>
      <c r="W27" s="73" t="s">
        <v>118</v>
      </c>
      <c r="X27" s="99" t="s">
        <v>205</v>
      </c>
      <c r="Y27" s="85" t="s">
        <v>206</v>
      </c>
      <c r="Z27" s="95" t="s">
        <v>207</v>
      </c>
      <c r="AA27" s="75"/>
      <c r="AB27" s="74" t="s">
        <v>200</v>
      </c>
      <c r="AC27" s="68" t="s">
        <v>208</v>
      </c>
      <c r="AD27" s="68" t="s">
        <v>201</v>
      </c>
      <c r="AE27" s="100" t="s">
        <v>209</v>
      </c>
      <c r="AF27" s="86" t="s">
        <v>210</v>
      </c>
      <c r="AG27" s="87">
        <v>24186</v>
      </c>
      <c r="AH27" s="86" t="s">
        <v>187</v>
      </c>
      <c r="AI27" s="98" t="s">
        <v>211</v>
      </c>
      <c r="AJ27" s="1258">
        <v>44330</v>
      </c>
      <c r="AK27" s="101" t="s">
        <v>212</v>
      </c>
      <c r="AL27" s="6"/>
      <c r="AM27" s="6"/>
      <c r="AN27" s="6"/>
      <c r="AO27" s="6"/>
      <c r="AP27" s="6"/>
    </row>
    <row r="28" spans="1:42" ht="24.75" customHeight="1" thickBot="1">
      <c r="A28" s="1301" t="str">
        <f>"insert into azienda ( id, n_elettronici, n_automazioni, n_informatici, n_telecomunicazioni, n_liceo, id_docente, settore) values ('"&amp; E28 &amp;"','"&amp; F28 &amp;"','"&amp; G28 &amp;"','"&amp; H28 &amp;"','"&amp; I28 &amp;"','"&amp; J28 &amp;"','"&amp; K28 &amp;"','"&amp; L28 &amp;"');"</f>
        <v>insert into azienda ( id, n_elettronici, n_automazioni, n_informatici, n_telecomunicazioni, n_liceo, id_docente, settore) values ('16','','','','','','0','INFORMATICO');</v>
      </c>
      <c r="B28" s="1303" t="str">
        <f t="shared" si="0"/>
        <v>update azienda SET denominazione_azienda='BOXXAPPS SRL', indirizzo = 'V. della Stazione 2', cap = '30020', comune = 'Marcon (VE)' , referente_aziendale = 'De Poli Nicoletta', tutor_aziendale = '', telefono = '041 309 0915 / 348 7160125 ', inizioam = '', fineam = '', iniziopm = '', finepm = '' where id = '16';</v>
      </c>
      <c r="C28" s="1300" t="str">
        <f t="shared" si="1"/>
        <v>update azienda SET email= 'info@boxxapps.com', sito = 'www.boxxapps.com', n_dipendenti = '', settore_attivita = 'Servizi professionali nel settore dell Information Technology alle Amministrazioni Locali', leg_denominazioneazienda = 'BOXXAPPS SRL', leg_via = 'V. della Stazione 2', leg_comune = 'Marcon (VE)', leg_iva = '4155080270', leg_nomecognome = '', leg_datanascita = '1900-01-00', leg_comunenascita = '' where id = '16';</v>
      </c>
      <c r="D28" s="1300" t="str">
        <f t="shared" si="5"/>
        <v>update azienda SET rapleg_codicefiscale = '', rapleg_convenzionedata = '1900-01-00', rapleg_convenzioneprotocolo = '' where id = '16';</v>
      </c>
      <c r="E28">
        <v>16</v>
      </c>
      <c r="F28" s="66"/>
      <c r="G28" s="66"/>
      <c r="H28" s="82"/>
      <c r="I28" s="66"/>
      <c r="J28" s="1295"/>
      <c r="K28" s="1389">
        <v>0</v>
      </c>
      <c r="L28" s="52" t="s">
        <v>40</v>
      </c>
      <c r="M28" s="67" t="s">
        <v>213</v>
      </c>
      <c r="N28" s="74" t="s">
        <v>4872</v>
      </c>
      <c r="O28" s="95">
        <v>30020</v>
      </c>
      <c r="P28" s="75" t="s">
        <v>214</v>
      </c>
      <c r="Q28" s="70" t="s">
        <v>215</v>
      </c>
      <c r="R28" s="70"/>
      <c r="S28" s="94" t="s">
        <v>216</v>
      </c>
      <c r="T28" s="72"/>
      <c r="U28" s="73"/>
      <c r="V28" s="73"/>
      <c r="W28" s="73"/>
      <c r="X28" s="85" t="s">
        <v>217</v>
      </c>
      <c r="Y28" s="85" t="s">
        <v>218</v>
      </c>
      <c r="Z28" s="95"/>
      <c r="AA28" s="75" t="s">
        <v>5143</v>
      </c>
      <c r="AB28" s="74" t="str">
        <f>M28</f>
        <v>BOXXAPPS SRL</v>
      </c>
      <c r="AC28" s="68" t="str">
        <f>N28</f>
        <v>V. della Stazione 2</v>
      </c>
      <c r="AD28" s="70" t="str">
        <f>P28</f>
        <v>Marcon (VE)</v>
      </c>
      <c r="AE28" s="58">
        <v>4155080270</v>
      </c>
      <c r="AF28" s="86"/>
      <c r="AG28" s="87"/>
      <c r="AH28" s="86"/>
      <c r="AI28" s="88"/>
      <c r="AJ28" s="1258"/>
      <c r="AK28" s="81"/>
      <c r="AL28" s="6"/>
      <c r="AM28" s="6"/>
      <c r="AN28" s="6"/>
      <c r="AO28" s="6"/>
      <c r="AP28" s="6"/>
    </row>
    <row r="29" spans="1:42" ht="24.75" customHeight="1" thickBot="1">
      <c r="A29" s="1301" t="str">
        <f>"insert into azienda ( id, n_elettronici, n_automazioni, n_informatici, n_telecomunicazioni, n_liceo, id_docente, settore) values ('"&amp; E29 &amp;"','"&amp; F29 &amp;"','"&amp; G29 &amp;"','"&amp; H29 &amp;"','"&amp; I29 &amp;"','"&amp; J29 &amp;"','"&amp; K29 &amp;"','"&amp; L29 &amp;"');"</f>
        <v>insert into azienda ( id, n_elettronici, n_automazioni, n_informatici, n_telecomunicazioni, n_liceo, id_docente, settore) values ('17','','','','','','0','INFORMATICO');</v>
      </c>
      <c r="B29" s="1303" t="str">
        <f t="shared" si="0"/>
        <v>update azienda SET denominazione_azienda='BP SRL', indirizzo = 'Strada sant angelo 53', cap = '31100', comune = 'Treviso (TV)' , referente_aziendale = 'Benedetti Paolo', tutor_aziendale = 'Benedetti Paolo', telefono = '0422 424459', inizioam = '', fineam = '', iniziopm = '', finepm = '' where id = '17';</v>
      </c>
      <c r="C29" s="1300" t="str">
        <f t="shared" si="1"/>
        <v>update azienda SET email= 'info@bpcomputer.tv', sito = 'www.bpcomputer.tv', n_dipendenti = '2', settore_attivita = 'servizi informatici', leg_denominazioneazienda = 'BP SRL', leg_via = 'Strada sant angelo 53', leg_comune = 'Treviso (TV)', leg_iva = '04626580262', leg_nomecognome = 'Benedetti Paolo', leg_datanascita = '1978-04-14', leg_comunenascita = 'Treviso (TV)' where id = '17';</v>
      </c>
      <c r="D29" s="1300" t="str">
        <f t="shared" si="5"/>
        <v>update azienda SET rapleg_codicefiscale = 'BNDPLA78D1L407O', rapleg_convenzionedata = '2017-01-24', rapleg_convenzioneprotocolo = '381/C24D' where id = '17';</v>
      </c>
      <c r="E29">
        <v>17</v>
      </c>
      <c r="F29" s="66"/>
      <c r="G29" s="66"/>
      <c r="H29" s="82"/>
      <c r="I29" s="66"/>
      <c r="J29" s="1295"/>
      <c r="K29" s="1389">
        <v>0</v>
      </c>
      <c r="L29" s="52" t="s">
        <v>40</v>
      </c>
      <c r="M29" s="67" t="s">
        <v>219</v>
      </c>
      <c r="N29" s="74" t="s">
        <v>5107</v>
      </c>
      <c r="O29" s="83">
        <v>31100</v>
      </c>
      <c r="P29" s="75" t="s">
        <v>53</v>
      </c>
      <c r="Q29" s="70" t="s">
        <v>220</v>
      </c>
      <c r="R29" s="70" t="s">
        <v>220</v>
      </c>
      <c r="S29" s="94" t="s">
        <v>221</v>
      </c>
      <c r="T29" s="72"/>
      <c r="U29" s="73"/>
      <c r="V29" s="73"/>
      <c r="W29" s="73"/>
      <c r="X29" s="93" t="s">
        <v>222</v>
      </c>
      <c r="Y29" s="93" t="s">
        <v>223</v>
      </c>
      <c r="Z29" s="95">
        <v>2</v>
      </c>
      <c r="AA29" s="75" t="s">
        <v>51</v>
      </c>
      <c r="AB29" s="74" t="str">
        <f>M29</f>
        <v>BP SRL</v>
      </c>
      <c r="AC29" s="68" t="str">
        <f>N29</f>
        <v>Strada sant angelo 53</v>
      </c>
      <c r="AD29" s="70" t="str">
        <f>P29</f>
        <v>Treviso (TV)</v>
      </c>
      <c r="AE29" s="58" t="s">
        <v>224</v>
      </c>
      <c r="AF29" s="86" t="s">
        <v>220</v>
      </c>
      <c r="AG29" s="87">
        <v>28594</v>
      </c>
      <c r="AH29" s="86" t="s">
        <v>53</v>
      </c>
      <c r="AI29" s="88" t="s">
        <v>225</v>
      </c>
      <c r="AJ29" s="1258">
        <v>42759</v>
      </c>
      <c r="AK29" s="81" t="s">
        <v>226</v>
      </c>
      <c r="AL29" s="6"/>
      <c r="AM29" s="6"/>
      <c r="AN29" s="6"/>
    </row>
    <row r="30" spans="1:42" ht="24.75" customHeight="1" thickBot="1">
      <c r="A30" s="1301" t="str">
        <f>"insert into azienda ( id, n_elettronici, n_automazioni, n_informatici, n_telecomunicazioni, n_liceo, id_docente, settore) values ('"&amp; E30 &amp;"','"&amp; F30 &amp;"','"&amp; G30 &amp;"','"&amp; H30 &amp;"','"&amp; I30 &amp;"','"&amp; J30 &amp;"','"&amp; K30 &amp;"','"&amp; L30 &amp;"');"</f>
        <v>insert into azienda ( id, n_elettronici, n_automazioni, n_informatici, n_telecomunicazioni, n_liceo, id_docente, settore) values ('18','','','2','','','0','INFORMATICO');</v>
      </c>
      <c r="B30" s="1303" t="str">
        <f t="shared" si="0"/>
        <v>update azienda SET denominazione_azienda='C 4 B SRL', indirizzo = 'Piazza delle Istituzioni 39/F', cap = '31100', comune = 'Treviso (TV)' , referente_aziendale = 'Battaglion Francesca', tutor_aziendale = 'Pavanello Mirko', telefono = '0422 1627564', inizioam = '8.30', fineam = '12.30', iniziopm = '14.00', finepm = '18.00' where id = '18';</v>
      </c>
      <c r="C30" s="1300" t="str">
        <f t="shared" si="1"/>
        <v>update azienda SET email= 'amministrazione@consulting4business.it', sito = '', n_dipendenti = '15', settore_attivita = 'Gestione banche dati (Ateco 63.11.2)', leg_denominazioneazienda = 'C 4 B SRL', leg_via = 'Via Pasquale Sottocorno, 3 - ', leg_comune = 'Milano (MI)', leg_iva = '04509100261', leg_nomecognome = 'Spiccia Simone', leg_datanascita = '1984-02-21', leg_comunenascita = 'Foligno (PG)' where id = '18';</v>
      </c>
      <c r="D30" s="1300" t="str">
        <f t="shared" si="5"/>
        <v>update azienda SET rapleg_codicefiscale = 'SPCSMN84B21D653G', rapleg_convenzionedata = '2019-05-04', rapleg_convenzioneprotocolo = '3279/C24D' where id = '18';</v>
      </c>
      <c r="E30">
        <v>18</v>
      </c>
      <c r="F30" s="66"/>
      <c r="G30" s="66"/>
      <c r="H30" s="82">
        <v>2</v>
      </c>
      <c r="I30" s="66"/>
      <c r="J30" s="1295"/>
      <c r="K30" s="1389">
        <v>0</v>
      </c>
      <c r="L30" s="52" t="s">
        <v>40</v>
      </c>
      <c r="M30" s="67" t="s">
        <v>227</v>
      </c>
      <c r="N30" s="102" t="s">
        <v>4873</v>
      </c>
      <c r="O30" s="103">
        <v>31100</v>
      </c>
      <c r="P30" s="104" t="s">
        <v>53</v>
      </c>
      <c r="Q30" s="70" t="s">
        <v>228</v>
      </c>
      <c r="R30" s="70" t="s">
        <v>229</v>
      </c>
      <c r="S30" s="94" t="s">
        <v>230</v>
      </c>
      <c r="T30" s="72" t="s">
        <v>61</v>
      </c>
      <c r="U30" s="73" t="s">
        <v>62</v>
      </c>
      <c r="V30" s="73" t="s">
        <v>142</v>
      </c>
      <c r="W30" s="73" t="s">
        <v>75</v>
      </c>
      <c r="X30" s="93" t="s">
        <v>231</v>
      </c>
      <c r="Y30" s="93"/>
      <c r="Z30" s="95">
        <v>15</v>
      </c>
      <c r="AA30" s="75" t="s">
        <v>232</v>
      </c>
      <c r="AB30" s="68" t="str">
        <f t="shared" ref="AB30:AB50" si="6">M30</f>
        <v>C 4 B SRL</v>
      </c>
      <c r="AC30" s="104" t="s">
        <v>233</v>
      </c>
      <c r="AD30" s="96" t="s">
        <v>234</v>
      </c>
      <c r="AE30" s="58" t="s">
        <v>235</v>
      </c>
      <c r="AF30" s="86" t="s">
        <v>236</v>
      </c>
      <c r="AG30" s="87">
        <v>30733</v>
      </c>
      <c r="AH30" s="86" t="s">
        <v>237</v>
      </c>
      <c r="AI30" s="88" t="s">
        <v>238</v>
      </c>
      <c r="AJ30" s="1258">
        <v>43589</v>
      </c>
      <c r="AK30" s="81" t="s">
        <v>55</v>
      </c>
      <c r="AL30" s="6"/>
      <c r="AM30" s="6"/>
      <c r="AN30" s="6"/>
    </row>
    <row r="31" spans="1:42" ht="24.75" customHeight="1" thickBot="1">
      <c r="A31" s="1301" t="str">
        <f>"insert into azienda ( id, n_elettronici, n_automazioni, n_informatici, n_telecomunicazioni, n_liceo, id_docente, settore) values ('"&amp; E31 &amp;"','"&amp; F31 &amp;"','"&amp; G31 &amp;"','"&amp; H31 &amp;"','"&amp; I31 &amp;"','"&amp; J31 &amp;"','"&amp; K31 &amp;"','"&amp; L31 &amp;"');"</f>
        <v>insert into azienda ( id, n_elettronici, n_automazioni, n_informatici, n_telecomunicazioni, n_liceo, id_docente, settore) values ('19','','','','','','0','INFORMATICO');</v>
      </c>
      <c r="B31" s="1303" t="str">
        <f t="shared" si="0"/>
        <v>update azienda SET denominazione_azienda='C.E.M.E.S DI SCARABELLO ANGELO', indirizzo = 'v. Valdemoneghe 10A', cap = '31030', comune = 'Carbonera (TV)' , referente_aziendale = 'Scarabello Angelo', tutor_aziendale = 'Scarabello Angelo', telefono = '347 4288547', inizioam = '', fineam = '', iniziopm = '', finepm = '' where id = '19';</v>
      </c>
      <c r="C31" s="1300" t="str">
        <f t="shared" si="1"/>
        <v>update azienda SET email= 'scarabmoto@gmail.com', sito = 'www.cemes-moto.com', n_dipendenti = '4', settore_attivita = 'progettazione-costruzione', leg_denominazioneazienda = 'C.E.M.E.S DI SCARABELLO ANGELO', leg_via = 'v. Valdemoneghe 10A', leg_comune = 'Carbonera (TV)', leg_iva = '04506730268', leg_nomecognome = 'Scarabello Angelo', leg_datanascita = '1974-03-04', leg_comunenascita = 'Treviso (TV)' where id = '19';</v>
      </c>
      <c r="D31" s="1300" t="str">
        <f t="shared" si="5"/>
        <v>update azienda SET rapleg_codicefiscale = 'SCRNGL74C04L407D', rapleg_convenzionedata = '2017-01-27', rapleg_convenzioneprotocolo = '415/C24D' where id = '19';</v>
      </c>
      <c r="E31">
        <v>19</v>
      </c>
      <c r="F31" s="66"/>
      <c r="G31" s="82"/>
      <c r="H31" s="82"/>
      <c r="I31" s="66"/>
      <c r="J31" s="1295"/>
      <c r="K31" s="1389">
        <v>0</v>
      </c>
      <c r="L31" s="52" t="s">
        <v>40</v>
      </c>
      <c r="M31" s="67" t="s">
        <v>239</v>
      </c>
      <c r="N31" s="74" t="s">
        <v>240</v>
      </c>
      <c r="O31" s="83">
        <v>31030</v>
      </c>
      <c r="P31" s="75" t="s">
        <v>114</v>
      </c>
      <c r="Q31" s="70" t="s">
        <v>241</v>
      </c>
      <c r="R31" s="70" t="s">
        <v>241</v>
      </c>
      <c r="S31" s="94" t="s">
        <v>242</v>
      </c>
      <c r="T31" s="72"/>
      <c r="U31" s="73"/>
      <c r="V31" s="73"/>
      <c r="W31" s="73"/>
      <c r="X31" s="85" t="s">
        <v>243</v>
      </c>
      <c r="Y31" s="85" t="s">
        <v>244</v>
      </c>
      <c r="Z31" s="95">
        <v>4</v>
      </c>
      <c r="AA31" s="75" t="s">
        <v>245</v>
      </c>
      <c r="AB31" s="68" t="str">
        <f t="shared" si="6"/>
        <v>C.E.M.E.S DI SCARABELLO ANGELO</v>
      </c>
      <c r="AC31" s="70" t="str">
        <f t="shared" ref="AC31:AC40" si="7">N31</f>
        <v>v. Valdemoneghe 10A</v>
      </c>
      <c r="AD31" s="70" t="str">
        <f t="shared" ref="AD31:AD40" si="8">P31</f>
        <v>Carbonera (TV)</v>
      </c>
      <c r="AE31" s="58" t="s">
        <v>246</v>
      </c>
      <c r="AF31" s="86" t="s">
        <v>241</v>
      </c>
      <c r="AG31" s="87">
        <v>27092</v>
      </c>
      <c r="AH31" s="86" t="s">
        <v>53</v>
      </c>
      <c r="AI31" s="88" t="s">
        <v>247</v>
      </c>
      <c r="AJ31" s="1258">
        <v>42762</v>
      </c>
      <c r="AK31" s="81" t="s">
        <v>248</v>
      </c>
      <c r="AL31" s="6"/>
      <c r="AM31" s="6"/>
      <c r="AN31" s="6"/>
    </row>
    <row r="32" spans="1:42" ht="24.75" customHeight="1" thickBot="1">
      <c r="A32" s="1301" t="str">
        <f>"insert into azienda ( id, n_elettronici, n_automazioni, n_informatici, n_telecomunicazioni, n_liceo, id_docente, settore) values ('"&amp; E32 &amp;"','"&amp; F32 &amp;"','"&amp; G32 &amp;"','"&amp; H32 &amp;"','"&amp; I32 &amp;"','"&amp; J32 &amp;"','"&amp; K32 &amp;"','"&amp; L32 &amp;"');"</f>
        <v>insert into azienda ( id, n_elettronici, n_automazioni, n_informatici, n_telecomunicazioni, n_liceo, id_docente, settore) values ('20','','','','','','0','INFORMATICO');</v>
      </c>
      <c r="B32" s="1303" t="str">
        <f t="shared" si="0"/>
        <v>update azienda SET denominazione_azienda='CDFP', indirizzo = 'Via del Nascimben 1/B', cap = '31100', comune = 'Treviso (TV)' , referente_aziendale = 'Angeloni Federico', tutor_aziendale = 'Angeloni Federico', telefono = '3331985162', inizioam = '8.00', fineam = '', iniziopm = '', finepm = '20.00' where id = '20';</v>
      </c>
      <c r="C32" s="1300" t="str">
        <f t="shared" si="1"/>
        <v>update azienda SET email= 'accademiatreviso@federugby.it', sito = '', n_dipendenti = '1', settore_attivita = 'Associazione sportiva Rugby', leg_denominazioneazienda = 'CDFP', leg_via = 'Via del Nascimben 1/B', leg_comune = 'Treviso (TV)', leg_iva = '02151961006', leg_nomecognome = 'Angeloni Federico', leg_datanascita = '1980-01-03', leg_comunenascita = 'Avezzano (AQ)' where id = '20';</v>
      </c>
      <c r="D32" s="1300" t="str">
        <f t="shared" si="5"/>
        <v>update azienda SET rapleg_codicefiscale = 'NGLFRC80A03A515V', rapleg_convenzionedata = '2019-05-04', rapleg_convenzioneprotocolo = '3279/C24d' where id = '20';</v>
      </c>
      <c r="E32">
        <v>20</v>
      </c>
      <c r="F32" s="82"/>
      <c r="G32" s="82"/>
      <c r="H32" s="82"/>
      <c r="I32" s="66"/>
      <c r="J32" s="1295"/>
      <c r="K32" s="1389">
        <v>0</v>
      </c>
      <c r="L32" s="52" t="s">
        <v>40</v>
      </c>
      <c r="M32" s="67" t="s">
        <v>249</v>
      </c>
      <c r="N32" s="105" t="s">
        <v>250</v>
      </c>
      <c r="O32" s="83">
        <v>31100</v>
      </c>
      <c r="P32" s="105" t="s">
        <v>53</v>
      </c>
      <c r="Q32" s="70" t="s">
        <v>251</v>
      </c>
      <c r="R32" s="70" t="s">
        <v>251</v>
      </c>
      <c r="S32" s="106" t="s">
        <v>252</v>
      </c>
      <c r="T32" s="58" t="s">
        <v>45</v>
      </c>
      <c r="U32" s="58"/>
      <c r="V32" s="58"/>
      <c r="W32" s="58" t="s">
        <v>253</v>
      </c>
      <c r="X32" s="93" t="s">
        <v>254</v>
      </c>
      <c r="Y32" s="107"/>
      <c r="Z32" s="108">
        <v>1</v>
      </c>
      <c r="AA32" s="108" t="s">
        <v>255</v>
      </c>
      <c r="AB32" s="86" t="str">
        <f t="shared" si="6"/>
        <v>CDFP</v>
      </c>
      <c r="AC32" s="86" t="str">
        <f t="shared" si="7"/>
        <v>Via del Nascimben 1/B</v>
      </c>
      <c r="AD32" s="86" t="str">
        <f t="shared" si="8"/>
        <v>Treviso (TV)</v>
      </c>
      <c r="AE32" s="109" t="s">
        <v>256</v>
      </c>
      <c r="AF32" s="110" t="s">
        <v>251</v>
      </c>
      <c r="AG32" s="111">
        <v>29223</v>
      </c>
      <c r="AH32" s="112" t="s">
        <v>257</v>
      </c>
      <c r="AI32" s="110" t="s">
        <v>258</v>
      </c>
      <c r="AJ32" s="1267">
        <v>43589</v>
      </c>
      <c r="AK32" s="83" t="s">
        <v>259</v>
      </c>
      <c r="AL32" s="6"/>
      <c r="AM32" s="6"/>
      <c r="AN32" s="6"/>
      <c r="AO32" s="6"/>
      <c r="AP32" s="6"/>
    </row>
    <row r="33" spans="1:42" ht="24.75" customHeight="1" thickBot="1">
      <c r="A33" s="1301" t="str">
        <f>"insert into azienda ( id, n_elettronici, n_automazioni, n_informatici, n_telecomunicazioni, n_liceo, id_docente, settore) values ('"&amp; E33 &amp;"','"&amp; F33 &amp;"','"&amp; G33 &amp;"','"&amp; H33 &amp;"','"&amp; I33 &amp;"','"&amp; J33 &amp;"','"&amp; K33 &amp;"','"&amp; L33 &amp;"');"</f>
        <v>insert into azienda ( id, n_elettronici, n_automazioni, n_informatici, n_telecomunicazioni, n_liceo, id_docente, settore) values ('21','','','','','','0','INFORMATICO');</v>
      </c>
      <c r="B33" s="1303" t="str">
        <f t="shared" si="0"/>
        <v>update azienda SET denominazione_azienda='CGIL Camera del lavoro territoriale di Treviso', indirizzo = 'via E. Dandolo 4', cap = '31100', comune = 'Treviso (TV)' , referente_aziendale = 'Sara Avanzi', tutor_aziendale = 'Sara Avanzi', telefono = '0422 409241', inizioam = '8.30', fineam = '12.30', iniziopm = '14.30', finepm = '18.30' where id = '21';</v>
      </c>
      <c r="C33" s="1300" t="str">
        <f t="shared" si="1"/>
        <v>update azienda SET email= 'amministrazione@cgiltreviso.it', sito = '', n_dipendenti = '', settore_attivita = 'servizi al cittadino', leg_denominazioneazienda = 'CGIL Camera del lavoro territoriale di Treviso', leg_via = 'via E. Dandolo 4', leg_comune = 'Treviso (TV)', leg_iva = '80028260265', leg_nomecognome = 'Vendrame Giacomo', leg_datanascita = '1980-06-16', leg_comunenascita = 'Conegliano (TV)' where id = '21';</v>
      </c>
      <c r="D33" s="1300" t="str">
        <f t="shared" si="5"/>
        <v>update azienda SET rapleg_codicefiscale = 'VNDGCM80H16C957U', rapleg_convenzionedata = '2019-05-04', rapleg_convenzioneprotocolo = '3279/C24D' where id = '21';</v>
      </c>
      <c r="E33">
        <v>21</v>
      </c>
      <c r="F33" s="66"/>
      <c r="G33" s="66"/>
      <c r="H33" s="82"/>
      <c r="I33" s="66"/>
      <c r="J33" s="1295"/>
      <c r="K33" s="1389">
        <v>0</v>
      </c>
      <c r="L33" s="52" t="s">
        <v>40</v>
      </c>
      <c r="M33" s="67" t="s">
        <v>260</v>
      </c>
      <c r="N33" s="74" t="s">
        <v>4874</v>
      </c>
      <c r="O33" s="69">
        <v>31100</v>
      </c>
      <c r="P33" s="75" t="s">
        <v>53</v>
      </c>
      <c r="Q33" s="70" t="s">
        <v>261</v>
      </c>
      <c r="R33" s="70" t="s">
        <v>261</v>
      </c>
      <c r="S33" s="94" t="s">
        <v>262</v>
      </c>
      <c r="T33" s="76" t="s">
        <v>61</v>
      </c>
      <c r="U33" s="73" t="s">
        <v>62</v>
      </c>
      <c r="V33" s="73" t="s">
        <v>117</v>
      </c>
      <c r="W33" s="73" t="s">
        <v>118</v>
      </c>
      <c r="X33" s="75" t="s">
        <v>263</v>
      </c>
      <c r="Y33" s="75"/>
      <c r="Z33" s="95"/>
      <c r="AA33" s="75" t="s">
        <v>264</v>
      </c>
      <c r="AB33" s="68" t="str">
        <f t="shared" si="6"/>
        <v>CGIL Camera del lavoro territoriale di Treviso</v>
      </c>
      <c r="AC33" s="75" t="str">
        <f t="shared" si="7"/>
        <v>via E. Dandolo 4</v>
      </c>
      <c r="AD33" s="75" t="str">
        <f t="shared" si="8"/>
        <v>Treviso (TV)</v>
      </c>
      <c r="AE33" s="58" t="s">
        <v>265</v>
      </c>
      <c r="AF33" s="86" t="s">
        <v>266</v>
      </c>
      <c r="AG33" s="87">
        <v>29388</v>
      </c>
      <c r="AH33" s="86" t="s">
        <v>80</v>
      </c>
      <c r="AI33" s="88" t="s">
        <v>267</v>
      </c>
      <c r="AJ33" s="1258">
        <v>43589</v>
      </c>
      <c r="AK33" s="81" t="s">
        <v>55</v>
      </c>
      <c r="AL33" s="6"/>
      <c r="AM33" s="6"/>
      <c r="AN33" s="6"/>
    </row>
    <row r="34" spans="1:42" ht="24.75" customHeight="1" thickBot="1">
      <c r="A34" s="1301" t="str">
        <f>"insert into azienda ( id, n_elettronici, n_automazioni, n_informatici, n_telecomunicazioni, n_liceo, id_docente, settore) values ('"&amp; E34 &amp;"','"&amp; F34 &amp;"','"&amp; G34 &amp;"','"&amp; H34 &amp;"','"&amp; I34 &amp;"','"&amp; J34 &amp;"','"&amp; K34 &amp;"','"&amp; L34 &amp;"');"</f>
        <v>insert into azienda ( id, n_elettronici, n_automazioni, n_informatici, n_telecomunicazioni, n_liceo, id_docente, settore) values ('22','','','','','','0','INFORMATICO');</v>
      </c>
      <c r="B34" s="1303" t="str">
        <f t="shared" si="0"/>
        <v>update azienda SET denominazione_azienda='CHS', indirizzo = 'v. Belluno 1', cap = '31046', comune = 'Oderzo (TV)' , referente_aziendale = 'Cappellotto Mario', tutor_aziendale = 'Cappellotto Mario', telefono = '0422 207083', inizioam = '', fineam = '', iniziopm = '', finepm = '' where id = '22';</v>
      </c>
      <c r="C34" s="1300" t="str">
        <f t="shared" si="1"/>
        <v>update azienda SET email= 'mario@chs-italia.com', sito = 'www.chs-italia.com', n_dipendenti = '2', settore_attivita = 'commercio e servizi informatici', leg_denominazioneazienda = 'CHS', leg_via = 'v. Belluno 1', leg_comune = 'Oderzo (TV)', leg_iva = '03243170267', leg_nomecognome = 'Mario Cappellotto', leg_datanascita = '1958-04-28', leg_comunenascita = 'Oderzo (TV)' where id = '22';</v>
      </c>
      <c r="D34" s="1300" t="str">
        <f t="shared" si="5"/>
        <v>update azienda SET rapleg_codicefiscale = 'CPPMRA58D28F999S', rapleg_convenzionedata = '2017-01-24', rapleg_convenzioneprotocolo = '390/C24D' where id = '22';</v>
      </c>
      <c r="E34">
        <v>22</v>
      </c>
      <c r="F34" s="66"/>
      <c r="G34" s="66"/>
      <c r="H34" s="82"/>
      <c r="I34" s="66"/>
      <c r="J34" s="1295"/>
      <c r="K34" s="1389">
        <v>0</v>
      </c>
      <c r="L34" s="52" t="s">
        <v>40</v>
      </c>
      <c r="M34" s="67" t="s">
        <v>268</v>
      </c>
      <c r="N34" s="74" t="s">
        <v>269</v>
      </c>
      <c r="O34" s="83">
        <v>31046</v>
      </c>
      <c r="P34" s="75" t="s">
        <v>124</v>
      </c>
      <c r="Q34" s="70" t="s">
        <v>270</v>
      </c>
      <c r="R34" s="70" t="s">
        <v>270</v>
      </c>
      <c r="S34" s="94" t="s">
        <v>271</v>
      </c>
      <c r="T34" s="72"/>
      <c r="U34" s="73"/>
      <c r="V34" s="73"/>
      <c r="W34" s="73"/>
      <c r="X34" s="85" t="s">
        <v>272</v>
      </c>
      <c r="Y34" s="85" t="s">
        <v>273</v>
      </c>
      <c r="Z34" s="95">
        <v>2</v>
      </c>
      <c r="AA34" s="75" t="s">
        <v>274</v>
      </c>
      <c r="AB34" s="68" t="str">
        <f t="shared" si="6"/>
        <v>CHS</v>
      </c>
      <c r="AC34" s="70" t="str">
        <f t="shared" si="7"/>
        <v>v. Belluno 1</v>
      </c>
      <c r="AD34" s="70" t="str">
        <f t="shared" si="8"/>
        <v>Oderzo (TV)</v>
      </c>
      <c r="AE34" s="58" t="s">
        <v>275</v>
      </c>
      <c r="AF34" s="86" t="s">
        <v>276</v>
      </c>
      <c r="AG34" s="87">
        <v>21303</v>
      </c>
      <c r="AH34" s="86" t="s">
        <v>124</v>
      </c>
      <c r="AI34" s="88" t="s">
        <v>277</v>
      </c>
      <c r="AJ34" s="1258" t="s">
        <v>278</v>
      </c>
      <c r="AK34" s="81" t="s">
        <v>279</v>
      </c>
      <c r="AL34" s="6"/>
      <c r="AM34" s="6"/>
      <c r="AN34" s="6"/>
    </row>
    <row r="35" spans="1:42" ht="24.75" customHeight="1" thickBot="1">
      <c r="A35" s="1301" t="str">
        <f>"insert into azienda ( id, n_elettronici, n_automazioni, n_informatici, n_telecomunicazioni, n_liceo, id_docente, settore) values ('"&amp; E35 &amp;"','"&amp; F35 &amp;"','"&amp; G35 &amp;"','"&amp; H35 &amp;"','"&amp; I35 &amp;"','"&amp; J35 &amp;"','"&amp; K35 &amp;"','"&amp; L35 &amp;"');"</f>
        <v>insert into azienda ( id, n_elettronici, n_automazioni, n_informatici, n_telecomunicazioni, n_liceo, id_docente, settore) values ('23','','','','','','0','INFORMATICO');</v>
      </c>
      <c r="B35" s="1303" t="str">
        <f t="shared" si="0"/>
        <v>update azienda SET denominazione_azienda='CIELLE CNC', indirizzo = 'Via G. Toniolo 6Zona Artigianale', cap = '31030', comune = 'Breda di Piave (TV)' , referente_aziendale = 'De Lazzari Elena', tutor_aziendale = 'De Lazzari Elena', telefono = '04226050  0422605120', inizioam = '8.30', fineam = '12.30', iniziopm = '14.00', finepm = '18.00' where id = '23';</v>
      </c>
      <c r="C35" s="1300" t="str">
        <f t="shared" si="1"/>
        <v>update azienda SET email= 'edelazzari@ciellecnc.com', sito = 'www.cielle.it', n_dipendenti = '', settore_attivita = 'macchime laser', leg_denominazioneazienda = 'CIELLE CNC', leg_via = 'Via G. Toniolo 6Zona Artigianale', leg_comune = 'Breda di Piave (TV)', leg_iva = '00628870263', leg_nomecognome = 'Luigino De Lazzari', leg_datanascita = '1946-11-21', leg_comunenascita = 'Roncade (TV)' where id = '23';</v>
      </c>
      <c r="D35" s="1300" t="str">
        <f t="shared" si="5"/>
        <v>update azienda SET rapleg_codicefiscale = 'DLZLGN46S21H523I', rapleg_convenzionedata = '2019-05-04', rapleg_convenzioneprotocolo = '3279/C24D' where id = '23';</v>
      </c>
      <c r="E35">
        <v>23</v>
      </c>
      <c r="F35" s="82"/>
      <c r="G35" s="82"/>
      <c r="H35" s="82"/>
      <c r="I35" s="66"/>
      <c r="J35" s="1295"/>
      <c r="K35" s="1389">
        <v>0</v>
      </c>
      <c r="L35" s="52" t="s">
        <v>40</v>
      </c>
      <c r="M35" s="67" t="s">
        <v>280</v>
      </c>
      <c r="N35" s="74" t="s">
        <v>4875</v>
      </c>
      <c r="O35" s="83">
        <v>31030</v>
      </c>
      <c r="P35" s="75" t="s">
        <v>201</v>
      </c>
      <c r="Q35" s="70" t="s">
        <v>281</v>
      </c>
      <c r="R35" s="70" t="s">
        <v>281</v>
      </c>
      <c r="S35" s="94" t="s">
        <v>282</v>
      </c>
      <c r="T35" s="72" t="s">
        <v>61</v>
      </c>
      <c r="U35" s="73" t="s">
        <v>62</v>
      </c>
      <c r="V35" s="73" t="s">
        <v>142</v>
      </c>
      <c r="W35" s="73" t="s">
        <v>75</v>
      </c>
      <c r="X35" s="85" t="s">
        <v>283</v>
      </c>
      <c r="Y35" s="85" t="s">
        <v>284</v>
      </c>
      <c r="Z35" s="95"/>
      <c r="AA35" s="75" t="s">
        <v>285</v>
      </c>
      <c r="AB35" s="68" t="str">
        <f t="shared" si="6"/>
        <v>CIELLE CNC</v>
      </c>
      <c r="AC35" s="70" t="str">
        <f t="shared" si="7"/>
        <v>Via G. Toniolo 6Zona Artigianale</v>
      </c>
      <c r="AD35" s="70" t="str">
        <f t="shared" si="8"/>
        <v>Breda di Piave (TV)</v>
      </c>
      <c r="AE35" s="58" t="s">
        <v>286</v>
      </c>
      <c r="AF35" s="86" t="s">
        <v>287</v>
      </c>
      <c r="AG35" s="87">
        <v>17127</v>
      </c>
      <c r="AH35" s="86" t="s">
        <v>288</v>
      </c>
      <c r="AI35" s="90" t="s">
        <v>289</v>
      </c>
      <c r="AJ35" s="1258">
        <v>43589</v>
      </c>
      <c r="AK35" s="81" t="s">
        <v>55</v>
      </c>
      <c r="AL35" s="6"/>
      <c r="AM35" s="6"/>
      <c r="AN35" s="6"/>
    </row>
    <row r="36" spans="1:42" ht="24.75" customHeight="1" thickBot="1">
      <c r="A36" s="1301" t="str">
        <f>"insert into azienda ( id, n_elettronici, n_automazioni, n_informatici, n_telecomunicazioni, n_liceo, id_docente, settore) values ('"&amp; E36 &amp;"','"&amp; F36 &amp;"','"&amp; G36 &amp;"','"&amp; H36 &amp;"','"&amp; I36 &amp;"','"&amp; J36 &amp;"','"&amp; K36 &amp;"','"&amp; L36 &amp;"');"</f>
        <v>insert into azienda ( id, n_elettronici, n_automazioni, n_informatici, n_telecomunicazioni, n_liceo, id_docente, settore) values ('24','','','','','','0','INFORMATICO');</v>
      </c>
      <c r="B36" s="1303" t="str">
        <f t="shared" si="0"/>
        <v>update azienda SET denominazione_azienda='TENNIS CLUB 82 ASD CHIUSO', indirizzo = 'Via Medaglie d oro 6', cap = '31100', comune = 'Treviso (TV)' , referente_aziendale = 'Guadagnini Roberta', tutor_aziendale = 'Guadagnini Roberta', telefono = '422403316', inizioam = '', fineam = '', iniziopm = '', finepm = '' where id = '24';</v>
      </c>
      <c r="C36" s="1300" t="str">
        <f t="shared" si="1"/>
        <v>update azienda SET email= 'club82tv@yahoo.com', sito = 'www.club82treviso.com', n_dipendenti = '1', settore_attivita = 'servizi informatici', leg_denominazioneazienda = 'TENNIS CLUB 82 ASD CHIUSO', leg_via = 'Via Medaglie d oro 6', leg_comune = 'Treviso (TV)', leg_iva = '04516130269', leg_nomecognome = 'Roberto Guadagnini', leg_datanascita = '1983-12-29', leg_comunenascita = 'Venezia (VE)' where id = '24';</v>
      </c>
      <c r="D36" s="1300" t="str">
        <f t="shared" si="5"/>
        <v>update azienda SET rapleg_codicefiscale = 'GDGRRT83T69L736E', rapleg_convenzionedata = '2017-02-01', rapleg_convenzioneprotocolo = '531/C24D' where id = '24';</v>
      </c>
      <c r="E36">
        <v>24</v>
      </c>
      <c r="F36" s="66"/>
      <c r="G36" s="66"/>
      <c r="H36" s="82"/>
      <c r="I36" s="66"/>
      <c r="J36" s="1295"/>
      <c r="K36" s="1389">
        <v>0</v>
      </c>
      <c r="L36" s="52" t="s">
        <v>40</v>
      </c>
      <c r="M36" s="89" t="s">
        <v>290</v>
      </c>
      <c r="N36" s="89" t="s">
        <v>5108</v>
      </c>
      <c r="O36" s="113">
        <v>31100</v>
      </c>
      <c r="P36" s="114" t="s">
        <v>53</v>
      </c>
      <c r="Q36" s="115" t="s">
        <v>291</v>
      </c>
      <c r="R36" s="115" t="s">
        <v>291</v>
      </c>
      <c r="S36" s="116">
        <v>422403316</v>
      </c>
      <c r="T36" s="72"/>
      <c r="U36" s="73"/>
      <c r="V36" s="73"/>
      <c r="W36" s="73"/>
      <c r="X36" s="117" t="s">
        <v>292</v>
      </c>
      <c r="Y36" s="117" t="s">
        <v>293</v>
      </c>
      <c r="Z36" s="118">
        <v>1</v>
      </c>
      <c r="AA36" s="119" t="s">
        <v>51</v>
      </c>
      <c r="AB36" s="120" t="str">
        <f t="shared" si="6"/>
        <v>TENNIS CLUB 82 ASD CHIUSO</v>
      </c>
      <c r="AC36" s="115" t="str">
        <f t="shared" si="7"/>
        <v>Via Medaglie d oro 6</v>
      </c>
      <c r="AD36" s="70" t="str">
        <f t="shared" si="8"/>
        <v>Treviso (TV)</v>
      </c>
      <c r="AE36" s="58" t="s">
        <v>294</v>
      </c>
      <c r="AF36" s="121" t="s">
        <v>295</v>
      </c>
      <c r="AG36" s="122">
        <v>30679</v>
      </c>
      <c r="AH36" s="121" t="s">
        <v>187</v>
      </c>
      <c r="AI36" s="90" t="s">
        <v>296</v>
      </c>
      <c r="AJ36" s="1263">
        <v>42767</v>
      </c>
      <c r="AK36" s="123" t="s">
        <v>297</v>
      </c>
      <c r="AL36" s="124"/>
      <c r="AM36" s="6"/>
      <c r="AN36" s="6"/>
    </row>
    <row r="37" spans="1:42" ht="24.75" customHeight="1" thickBot="1">
      <c r="A37" s="1301" t="str">
        <f>"insert into azienda ( id, n_elettronici, n_automazioni, n_informatici, n_telecomunicazioni, n_liceo, id_docente, settore) values ('"&amp; E37 &amp;"','"&amp; F37 &amp;"','"&amp; G37 &amp;"','"&amp; H37 &amp;"','"&amp; I37 &amp;"','"&amp; J37 &amp;"','"&amp; K37 &amp;"','"&amp; L37 &amp;"');"</f>
        <v>insert into azienda ( id, n_elettronici, n_automazioni, n_informatici, n_telecomunicazioni, n_liceo, id_docente, settore) values ('25','','','','','','0','INFORMATICO');</v>
      </c>
      <c r="B37" s="1303" t="str">
        <f t="shared" si="0"/>
        <v>update azienda SET denominazione_azienda='CISL VENETO SERVIZI', indirizzo = 'Via Cacciatori del Sile 23', cap = '31100', comune = 'Treviso (TV)' , referente_aziendale = 'Bulighin Mario', tutor_aziendale = 'Bulighin Mario', telefono = '3346615998', inizioam = '8.30', fineam = '12.30', iniziopm = '14.30', finepm = '18.30' where id = '25';</v>
      </c>
      <c r="C37" s="1300" t="str">
        <f t="shared" si="1"/>
        <v>update azienda SET email= 'm.bulighin@cisl.it', sito = 'www.cislbellunotreviso.it', n_dipendenti = '', settore_attivita = 'servizi al cittadino', leg_denominazioneazienda = 'CISL VENETO SERVIZI', leg_via = 'Via Cacciatori del Sile 23', leg_comune = 'Treviso (TV)', leg_iva = '03099360269', leg_nomecognome = 'Roberto Miguel Griffa', leg_datanascita = '1975-01-14', leg_comunenascita = 'Concordia (Argentina)' where id = '25';</v>
      </c>
      <c r="D37" s="1300" t="str">
        <f t="shared" si="5"/>
        <v>update azienda SET rapleg_codicefiscale = 'GRFRRT75A14Z600H', rapleg_convenzionedata = '2019-05-04', rapleg_convenzioneprotocolo = '3279/C24D' where id = '25';</v>
      </c>
      <c r="E37">
        <v>25</v>
      </c>
      <c r="F37" s="66"/>
      <c r="G37" s="66"/>
      <c r="H37" s="82"/>
      <c r="I37" s="66"/>
      <c r="J37" s="1295"/>
      <c r="K37" s="1389">
        <v>0</v>
      </c>
      <c r="L37" s="52" t="s">
        <v>40</v>
      </c>
      <c r="M37" s="125" t="s">
        <v>298</v>
      </c>
      <c r="N37" s="74" t="s">
        <v>4876</v>
      </c>
      <c r="O37" s="83">
        <v>31100</v>
      </c>
      <c r="P37" s="75" t="s">
        <v>53</v>
      </c>
      <c r="Q37" s="70" t="s">
        <v>299</v>
      </c>
      <c r="R37" s="70" t="s">
        <v>299</v>
      </c>
      <c r="S37" s="94">
        <v>3346615998</v>
      </c>
      <c r="T37" s="72" t="s">
        <v>61</v>
      </c>
      <c r="U37" s="73" t="s">
        <v>62</v>
      </c>
      <c r="V37" s="73" t="s">
        <v>117</v>
      </c>
      <c r="W37" s="73" t="s">
        <v>118</v>
      </c>
      <c r="X37" s="85" t="s">
        <v>300</v>
      </c>
      <c r="Y37" s="85" t="s">
        <v>301</v>
      </c>
      <c r="Z37" s="95"/>
      <c r="AA37" s="75" t="s">
        <v>264</v>
      </c>
      <c r="AB37" s="68" t="str">
        <f t="shared" si="6"/>
        <v>CISL VENETO SERVIZI</v>
      </c>
      <c r="AC37" s="70" t="str">
        <f t="shared" si="7"/>
        <v>Via Cacciatori del Sile 23</v>
      </c>
      <c r="AD37" s="70" t="str">
        <f t="shared" si="8"/>
        <v>Treviso (TV)</v>
      </c>
      <c r="AE37" s="58" t="s">
        <v>302</v>
      </c>
      <c r="AF37" s="86" t="s">
        <v>303</v>
      </c>
      <c r="AG37" s="87">
        <v>27408</v>
      </c>
      <c r="AH37" s="86" t="s">
        <v>304</v>
      </c>
      <c r="AI37" s="88" t="s">
        <v>305</v>
      </c>
      <c r="AJ37" s="1258">
        <v>43589</v>
      </c>
      <c r="AK37" s="81" t="s">
        <v>55</v>
      </c>
      <c r="AL37" s="6"/>
      <c r="AM37" s="6"/>
      <c r="AN37" s="6"/>
    </row>
    <row r="38" spans="1:42" ht="24.75" customHeight="1" thickBot="1">
      <c r="A38" s="1301" t="str">
        <f>"insert into azienda ( id, n_elettronici, n_automazioni, n_informatici, n_telecomunicazioni, n_liceo, id_docente, settore) values ('"&amp; E38 &amp;"','"&amp; F38 &amp;"','"&amp; G38 &amp;"','"&amp; H38 &amp;"','"&amp; I38 &amp;"','"&amp; J38 &amp;"','"&amp; K38 &amp;"','"&amp; L38 &amp;"');"</f>
        <v>insert into azienda ( id, n_elettronici, n_automazioni, n_informatici, n_telecomunicazioni, n_liceo, id_docente, settore) values ('26','','','1','','','0','INFORMATICO');</v>
      </c>
      <c r="B38" s="1303" t="str">
        <f t="shared" si="0"/>
        <v>update azienda SET denominazione_azienda='COMPUTER SRL', indirizzo = 'v. Conegliano 94/B', cap = '31015', comune = 'Susegana (TV)' , referente_aziendale = 'Sartor Giovanni', tutor_aziendale = 'Dei Negri Gino', telefono = '0438 450500', inizioam = '8.15', fineam = '12.15', iniziopm = '14.00', finepm = '18.00' where id = '26';</v>
      </c>
      <c r="C38" s="1300" t="str">
        <f t="shared" si="1"/>
        <v>update azienda SET email= 'sartor@computersrl.com', sito = 'www.computersrl.com', n_dipendenti = '13', settore_attivita = 'servizi informatici', leg_denominazioneazienda = 'COMPUTER SRL', leg_via = 'v. Conegliano 94/B', leg_comune = 'Susegana (TV)', leg_iva = '0721520260', leg_nomecognome = 'Giovanni Sartor', leg_datanascita = '1946-08-05', leg_comunenascita = 'San Vendemmiano (TV)' where id = '26';</v>
      </c>
      <c r="D38" s="1300" t="str">
        <f t="shared" si="5"/>
        <v>update azienda SET rapleg_codicefiscale = 'SRTGNN46M05I382A', rapleg_convenzionedata = '2019-05-04', rapleg_convenzioneprotocolo = '3279/C24D' where id = '26';</v>
      </c>
      <c r="E38">
        <v>26</v>
      </c>
      <c r="F38" s="82"/>
      <c r="G38" s="66"/>
      <c r="H38" s="82">
        <v>1</v>
      </c>
      <c r="I38" s="66"/>
      <c r="J38" s="1295"/>
      <c r="K38" s="1389">
        <v>0</v>
      </c>
      <c r="L38" s="52" t="s">
        <v>40</v>
      </c>
      <c r="M38" s="67" t="s">
        <v>306</v>
      </c>
      <c r="N38" s="74" t="s">
        <v>307</v>
      </c>
      <c r="O38" s="83">
        <v>31015</v>
      </c>
      <c r="P38" s="104" t="s">
        <v>168</v>
      </c>
      <c r="Q38" s="70" t="s">
        <v>308</v>
      </c>
      <c r="R38" s="70" t="s">
        <v>309</v>
      </c>
      <c r="S38" s="94" t="s">
        <v>310</v>
      </c>
      <c r="T38" s="72" t="s">
        <v>311</v>
      </c>
      <c r="U38" s="73" t="s">
        <v>312</v>
      </c>
      <c r="V38" s="73" t="s">
        <v>142</v>
      </c>
      <c r="W38" s="73" t="s">
        <v>75</v>
      </c>
      <c r="X38" s="85" t="s">
        <v>313</v>
      </c>
      <c r="Y38" s="85" t="s">
        <v>314</v>
      </c>
      <c r="Z38" s="95">
        <v>13</v>
      </c>
      <c r="AA38" s="75" t="s">
        <v>51</v>
      </c>
      <c r="AB38" s="68" t="str">
        <f t="shared" si="6"/>
        <v>COMPUTER SRL</v>
      </c>
      <c r="AC38" s="70" t="str">
        <f t="shared" si="7"/>
        <v>v. Conegliano 94/B</v>
      </c>
      <c r="AD38" s="70" t="str">
        <f t="shared" si="8"/>
        <v>Susegana (TV)</v>
      </c>
      <c r="AE38" s="58" t="s">
        <v>315</v>
      </c>
      <c r="AF38" s="86" t="s">
        <v>316</v>
      </c>
      <c r="AG38" s="87">
        <v>17019</v>
      </c>
      <c r="AH38" s="86" t="s">
        <v>317</v>
      </c>
      <c r="AI38" s="88" t="s">
        <v>318</v>
      </c>
      <c r="AJ38" s="1258">
        <v>43589</v>
      </c>
      <c r="AK38" s="81" t="s">
        <v>55</v>
      </c>
      <c r="AL38" s="6"/>
      <c r="AM38" s="6"/>
      <c r="AN38" s="6"/>
    </row>
    <row r="39" spans="1:42" ht="24.75" customHeight="1" thickBot="1">
      <c r="A39" s="1301" t="str">
        <f>"insert into azienda ( id, n_elettronici, n_automazioni, n_informatici, n_telecomunicazioni, n_liceo, id_docente, settore) values ('"&amp; E39 &amp;"','"&amp; F39 &amp;"','"&amp; G39 &amp;"','"&amp; H39 &amp;"','"&amp; I39 &amp;"','"&amp; J39 &amp;"','"&amp; K39 &amp;"','"&amp; L39 &amp;"');"</f>
        <v>insert into azienda ( id, n_elettronici, n_automazioni, n_informatici, n_telecomunicazioni, n_liceo, id_docente, settore) values ('27','','','','','','0','INFORMATICO');</v>
      </c>
      <c r="B39" s="1303" t="str">
        <f t="shared" si="0"/>
        <v>update azienda SET denominazione_azienda='COMPUTERWARE SRL', indirizzo = 'Viale Brigata Treviso 21/d', cap = '31100', comune = 'Treviso (TV)' , referente_aziendale = 'Vicelli Pierluigi', tutor_aziendale = 'Vicelli Pierluigi', telefono = '0422 422422', inizioam = '8.30', fineam = '12.30', iniziopm = '14.30', finepm = '18.30' where id = '27';</v>
      </c>
      <c r="C39" s="1300" t="str">
        <f t="shared" si="1"/>
        <v>update azienda SET email= 'info@0422422422.it', sito = '', n_dipendenti = '10', settore_attivita = 'servizi informatici', leg_denominazioneazienda = 'COMPUTERWARE SRL', leg_via = 'Viale Brigata Treviso 21/d', leg_comune = 'Treviso (TV)', leg_iva = '04870230267', leg_nomecognome = 'Vicelli Pierluigi', leg_datanascita = '1977-10-09', leg_comunenascita = 'Conegliano (TV)' where id = '27';</v>
      </c>
      <c r="D39" s="1300" t="str">
        <f t="shared" si="5"/>
        <v>update azienda SET rapleg_codicefiscale = 'VCLPLG77R09C957J', rapleg_convenzionedata = '2019-05-04', rapleg_convenzioneprotocolo = '3279/C24D' where id = '27';</v>
      </c>
      <c r="E39">
        <v>27</v>
      </c>
      <c r="F39" s="66"/>
      <c r="G39" s="66"/>
      <c r="H39" s="82"/>
      <c r="I39" s="66"/>
      <c r="J39" s="1295"/>
      <c r="K39" s="1389">
        <v>0</v>
      </c>
      <c r="L39" s="52" t="s">
        <v>40</v>
      </c>
      <c r="M39" s="67" t="s">
        <v>319</v>
      </c>
      <c r="N39" s="74" t="s">
        <v>4877</v>
      </c>
      <c r="O39" s="83">
        <v>31100</v>
      </c>
      <c r="P39" s="75" t="s">
        <v>53</v>
      </c>
      <c r="Q39" s="70" t="s">
        <v>320</v>
      </c>
      <c r="R39" s="70" t="s">
        <v>320</v>
      </c>
      <c r="S39" s="94" t="s">
        <v>321</v>
      </c>
      <c r="T39" s="72" t="s">
        <v>61</v>
      </c>
      <c r="U39" s="73" t="s">
        <v>62</v>
      </c>
      <c r="V39" s="73" t="s">
        <v>117</v>
      </c>
      <c r="W39" s="73" t="s">
        <v>118</v>
      </c>
      <c r="X39" s="85" t="s">
        <v>322</v>
      </c>
      <c r="Y39" s="85"/>
      <c r="Z39" s="95">
        <v>10</v>
      </c>
      <c r="AA39" s="75" t="s">
        <v>51</v>
      </c>
      <c r="AB39" s="68" t="str">
        <f t="shared" si="6"/>
        <v>COMPUTERWARE SRL</v>
      </c>
      <c r="AC39" s="70" t="str">
        <f t="shared" si="7"/>
        <v>Viale Brigata Treviso 21/d</v>
      </c>
      <c r="AD39" s="70" t="str">
        <f t="shared" si="8"/>
        <v>Treviso (TV)</v>
      </c>
      <c r="AE39" s="58" t="s">
        <v>323</v>
      </c>
      <c r="AF39" s="86" t="s">
        <v>320</v>
      </c>
      <c r="AG39" s="87">
        <v>28407</v>
      </c>
      <c r="AH39" s="86" t="s">
        <v>80</v>
      </c>
      <c r="AI39" s="88" t="s">
        <v>324</v>
      </c>
      <c r="AJ39" s="1258">
        <v>43589</v>
      </c>
      <c r="AK39" s="81" t="s">
        <v>55</v>
      </c>
      <c r="AL39" s="6"/>
      <c r="AM39" s="6"/>
      <c r="AN39" s="6"/>
    </row>
    <row r="40" spans="1:42" ht="24.75" customHeight="1" thickBot="1">
      <c r="A40" s="1301" t="str">
        <f>"insert into azienda ( id, n_elettronici, n_automazioni, n_informatici, n_telecomunicazioni, n_liceo, id_docente, settore) values ('"&amp; E40 &amp;"','"&amp; F40 &amp;"','"&amp; G40 &amp;"','"&amp; H40 &amp;"','"&amp; I40 &amp;"','"&amp; J40 &amp;"','"&amp; K40 &amp;"','"&amp; L40 &amp;"');"</f>
        <v>insert into azienda ( id, n_elettronici, n_automazioni, n_informatici, n_telecomunicazioni, n_liceo, id_docente, settore) values ('28','','','','','','0','INFORMATICO');</v>
      </c>
      <c r="B40" s="1303" t="str">
        <f t="shared" si="0"/>
        <v>update azienda SET denominazione_azienda='COMUNE DI NERVESA', indirizzo = 'Piazza La Piave 1', cap = '31040', comune = 'Nervesa della Battaglia (TV)' , referente_aziendale = 'Tomietto Maria Rosa', tutor_aziendale = 'Tomietto Maria Rosa', telefono = '0422 886231', inizioam = '8.00', fineam = '13.30', iniziopm = '14.30', finepm = '18.00' where id = '28';</v>
      </c>
      <c r="C40" s="1300" t="str">
        <f t="shared" si="1"/>
        <v>update azienda SET email= 'segreteria@comune.nervesa.tv.it', sito = '', n_dipendenti = '20', settore_attivita = 'ATECO 841110, ISTAT 026050', leg_denominazioneazienda = 'COMUNE DI NERVESA', leg_via = 'Piazza La Piave 1', leg_comune = 'Nervesa della Battaglia (TV)', leg_iva = '00638210260', leg_nomecognome = 'Tomietto Maria Rosa', leg_datanascita = '1966-04-21', leg_comunenascita = 'Nervesa della Battaglia (TV)' where id = '28';</v>
      </c>
      <c r="D40" s="1300" t="str">
        <f t="shared" si="5"/>
        <v>update azienda SET rapleg_codicefiscale = 'TMTMRS66D61F872S', rapleg_convenzionedata = '2021-02-20', rapleg_convenzioneprotocolo = '2633/C24' where id = '28';</v>
      </c>
      <c r="E40">
        <v>28</v>
      </c>
      <c r="F40" s="66"/>
      <c r="G40" s="66"/>
      <c r="H40" s="82"/>
      <c r="I40" s="66"/>
      <c r="J40" s="1295"/>
      <c r="K40" s="1389">
        <v>0</v>
      </c>
      <c r="L40" s="52" t="s">
        <v>40</v>
      </c>
      <c r="M40" s="67" t="s">
        <v>325</v>
      </c>
      <c r="N40" s="74" t="s">
        <v>4878</v>
      </c>
      <c r="O40" s="83">
        <v>31040</v>
      </c>
      <c r="P40" s="75" t="s">
        <v>326</v>
      </c>
      <c r="Q40" s="70" t="s">
        <v>327</v>
      </c>
      <c r="R40" s="70" t="s">
        <v>327</v>
      </c>
      <c r="S40" s="94" t="s">
        <v>328</v>
      </c>
      <c r="T40" s="72" t="s">
        <v>45</v>
      </c>
      <c r="U40" s="73" t="s">
        <v>47</v>
      </c>
      <c r="V40" s="73" t="s">
        <v>117</v>
      </c>
      <c r="W40" s="73" t="s">
        <v>75</v>
      </c>
      <c r="X40" s="85" t="s">
        <v>329</v>
      </c>
      <c r="Y40" s="85"/>
      <c r="Z40" s="95">
        <v>20</v>
      </c>
      <c r="AA40" s="75" t="s">
        <v>330</v>
      </c>
      <c r="AB40" s="68" t="str">
        <f t="shared" si="6"/>
        <v>COMUNE DI NERVESA</v>
      </c>
      <c r="AC40" s="70" t="str">
        <f t="shared" si="7"/>
        <v>Piazza La Piave 1</v>
      </c>
      <c r="AD40" s="70" t="str">
        <f t="shared" si="8"/>
        <v>Nervesa della Battaglia (TV)</v>
      </c>
      <c r="AE40" s="58" t="s">
        <v>331</v>
      </c>
      <c r="AF40" s="86" t="s">
        <v>327</v>
      </c>
      <c r="AG40" s="87">
        <v>24218</v>
      </c>
      <c r="AH40" s="86" t="s">
        <v>326</v>
      </c>
      <c r="AI40" s="126" t="s">
        <v>332</v>
      </c>
      <c r="AJ40" s="1258">
        <v>44247</v>
      </c>
      <c r="AK40" s="81" t="s">
        <v>333</v>
      </c>
      <c r="AL40" s="6"/>
      <c r="AM40" s="6"/>
      <c r="AN40" s="6"/>
      <c r="AO40" s="6"/>
      <c r="AP40" s="6"/>
    </row>
    <row r="41" spans="1:42" ht="24.75" customHeight="1" thickBot="1">
      <c r="A41" s="1301" t="str">
        <f>"insert into azienda ( id, n_elettronici, n_automazioni, n_informatici, n_telecomunicazioni, n_liceo, id_docente, settore) values ('"&amp; E41 &amp;"','"&amp; F41 &amp;"','"&amp; G41 &amp;"','"&amp; H41 &amp;"','"&amp; I41 &amp;"','"&amp; J41 &amp;"','"&amp; K41 &amp;"','"&amp; L41 &amp;"');"</f>
        <v>insert into azienda ( id, n_elettronici, n_automazioni, n_informatici, n_telecomunicazioni, n_liceo, id_docente, settore) values ('29','','','','','','0','INFORMATICO');</v>
      </c>
      <c r="B41" s="1303" t="str">
        <f t="shared" si="0"/>
        <v>update azienda SET denominazione_azienda='COMUNICA COOPERATIVA SOCIALE ONLUS', indirizzo = 'V. Galvani 21/III', cap = '31020', comune = 'Villorba (TV)' , referente_aziendale = 'Corregioli Daniele', tutor_aziendale = 'Corregioli Daniele', telefono = '0422 432745', inizioam = '', fineam = '', iniziopm = '', finepm = '' where id = '29';</v>
      </c>
      <c r="C41" s="1300" t="str">
        <f t="shared" si="1"/>
        <v>update azienda SET email= 'info@cooperativacomunica.org', sito = '', n_dipendenti = '11', settore_attivita = 'animazione, educazione, corsi formazione', leg_denominazioneazienda = 'COMUNICA COOPERATIVA SOCIALE ONLUS', leg_via = 'Lungosile Mattei, 23', leg_comune = 'Treviso (TV)', leg_iva = '03715800268', leg_nomecognome = 'Marconi Matteo', leg_datanascita = ' 16/12/1970', leg_comunenascita = 'Treviso (TV)' where id = '29';</v>
      </c>
      <c r="D41" s="1300" t="str">
        <f t="shared" si="5"/>
        <v>update azienda SET rapleg_codicefiscale = 'MRCMTT90T16L407R', rapleg_convenzionedata = '2017-05-31', rapleg_convenzioneprotocolo = '2538/C24D' where id = '29';</v>
      </c>
      <c r="E41">
        <v>29</v>
      </c>
      <c r="F41" s="66"/>
      <c r="G41" s="66"/>
      <c r="H41" s="82"/>
      <c r="I41" s="66"/>
      <c r="J41" s="1295"/>
      <c r="K41" s="1389">
        <v>0</v>
      </c>
      <c r="L41" s="52" t="s">
        <v>40</v>
      </c>
      <c r="M41" s="67" t="s">
        <v>334</v>
      </c>
      <c r="N41" s="74" t="s">
        <v>4879</v>
      </c>
      <c r="O41" s="127">
        <v>31020</v>
      </c>
      <c r="P41" s="75" t="s">
        <v>71</v>
      </c>
      <c r="Q41" s="70" t="s">
        <v>335</v>
      </c>
      <c r="R41" s="70" t="s">
        <v>335</v>
      </c>
      <c r="S41" s="94" t="s">
        <v>336</v>
      </c>
      <c r="T41" s="72"/>
      <c r="U41" s="73"/>
      <c r="V41" s="73"/>
      <c r="W41" s="73"/>
      <c r="X41" s="86" t="s">
        <v>337</v>
      </c>
      <c r="Y41" s="85"/>
      <c r="Z41" s="95">
        <v>11</v>
      </c>
      <c r="AA41" s="75" t="s">
        <v>338</v>
      </c>
      <c r="AB41" s="68" t="str">
        <f t="shared" si="6"/>
        <v>COMUNICA COOPERATIVA SOCIALE ONLUS</v>
      </c>
      <c r="AC41" s="70" t="s">
        <v>339</v>
      </c>
      <c r="AD41" s="70" t="s">
        <v>53</v>
      </c>
      <c r="AE41" s="58" t="s">
        <v>340</v>
      </c>
      <c r="AF41" s="86" t="s">
        <v>341</v>
      </c>
      <c r="AG41" s="87" t="s">
        <v>342</v>
      </c>
      <c r="AH41" s="86" t="s">
        <v>53</v>
      </c>
      <c r="AI41" s="126" t="s">
        <v>343</v>
      </c>
      <c r="AJ41" s="1258">
        <v>42886</v>
      </c>
      <c r="AK41" s="81" t="s">
        <v>344</v>
      </c>
      <c r="AL41" s="6"/>
      <c r="AM41" s="6"/>
      <c r="AN41" s="6"/>
    </row>
    <row r="42" spans="1:42" ht="24.75" customHeight="1" thickBot="1">
      <c r="A42" s="1301" t="str">
        <f>"insert into azienda ( id, n_elettronici, n_automazioni, n_informatici, n_telecomunicazioni, n_liceo, id_docente, settore) values ('"&amp; E42 &amp;"','"&amp; F42 &amp;"','"&amp; G42 &amp;"','"&amp; H42 &amp;"','"&amp; I42 &amp;"','"&amp; J42 &amp;"','"&amp; K42 &amp;"','"&amp; L42 &amp;"');"</f>
        <v>insert into azienda ( id, n_elettronici, n_automazioni, n_informatici, n_telecomunicazioni, n_liceo, id_docente, settore) values ('30','','','','','','0','INFORMATICO');</v>
      </c>
      <c r="B42" s="1303" t="str">
        <f t="shared" si="0"/>
        <v>update azienda SET denominazione_azienda='SER. COOP. DE. Soc. Coop.', indirizzo = 'Via Roma 4/D', cap = '31020', comune = 'Lancenigo di Villorba (TV)' , referente_aziendale = 'Danila Attene', tutor_aziendale = 'Danila Attene', telefono = '0422 910926', inizioam = '8.30', fineam = '12.30', iniziopm = '13.30', finepm = '17.30' where id = '30';</v>
      </c>
      <c r="C42" s="1300" t="str">
        <f t="shared" si="1"/>
        <v>update azienda SET email= 'servizi.bltv@confcooperative.it', sito = 'www.bellunotreviso.confcooperative.it', n_dipendenti = '13', settore_attivita = 'servizi alle imprese', leg_denominazioneazienda = 'SER. COOP. DE. Soc. Coop.', leg_via = 'Via Roma 4/D', leg_comune = 'Lancenigo di Villorba (TV)', leg_iva = '01757300262', leg_nomecognome = 'Claudio Venturin', leg_datanascita = '1955-12-21', leg_comunenascita = 'Vazzola (TV)' where id = '30';</v>
      </c>
      <c r="D42" s="1300" t="str">
        <f t="shared" si="5"/>
        <v>update azienda SET rapleg_codicefiscale = 'VNTCLD55T21L700F', rapleg_convenzionedata = '2021-05-25', rapleg_convenzioneprotocolo = '7416/C24D' where id = '30';</v>
      </c>
      <c r="E42">
        <v>30</v>
      </c>
      <c r="F42" s="66"/>
      <c r="G42" s="66"/>
      <c r="H42" s="82"/>
      <c r="I42" s="66"/>
      <c r="J42" s="1295"/>
      <c r="K42" s="1389">
        <v>0</v>
      </c>
      <c r="L42" s="52" t="s">
        <v>40</v>
      </c>
      <c r="M42" s="67" t="s">
        <v>345</v>
      </c>
      <c r="N42" s="74" t="s">
        <v>346</v>
      </c>
      <c r="O42" s="127">
        <v>31020</v>
      </c>
      <c r="P42" s="75" t="s">
        <v>347</v>
      </c>
      <c r="Q42" s="70" t="s">
        <v>348</v>
      </c>
      <c r="R42" s="70" t="s">
        <v>348</v>
      </c>
      <c r="S42" s="94" t="s">
        <v>349</v>
      </c>
      <c r="T42" s="72" t="s">
        <v>61</v>
      </c>
      <c r="U42" s="73" t="s">
        <v>62</v>
      </c>
      <c r="V42" s="73" t="s">
        <v>47</v>
      </c>
      <c r="W42" s="73" t="s">
        <v>48</v>
      </c>
      <c r="X42" s="93" t="s">
        <v>350</v>
      </c>
      <c r="Y42" s="93" t="s">
        <v>351</v>
      </c>
      <c r="Z42" s="95">
        <v>13</v>
      </c>
      <c r="AA42" s="75" t="s">
        <v>352</v>
      </c>
      <c r="AB42" s="68" t="str">
        <f t="shared" si="6"/>
        <v>SER. COOP. DE. Soc. Coop.</v>
      </c>
      <c r="AC42" s="70" t="str">
        <f t="shared" ref="AC42:AC47" si="9">N42</f>
        <v>Via Roma 4/D</v>
      </c>
      <c r="AD42" s="70" t="str">
        <f t="shared" ref="AD42:AD47" si="10">P42</f>
        <v>Lancenigo di Villorba (TV)</v>
      </c>
      <c r="AE42" s="58" t="s">
        <v>353</v>
      </c>
      <c r="AF42" s="86" t="s">
        <v>354</v>
      </c>
      <c r="AG42" s="87">
        <v>20444</v>
      </c>
      <c r="AH42" s="86" t="s">
        <v>355</v>
      </c>
      <c r="AI42" s="90" t="s">
        <v>356</v>
      </c>
      <c r="AJ42" s="1258">
        <v>44341</v>
      </c>
      <c r="AK42" s="81" t="s">
        <v>357</v>
      </c>
      <c r="AL42" s="6"/>
      <c r="AM42" s="6"/>
      <c r="AN42" s="6"/>
    </row>
    <row r="43" spans="1:42" ht="24.75" customHeight="1" thickBot="1">
      <c r="A43" s="1301" t="str">
        <f>"insert into azienda ( id, n_elettronici, n_automazioni, n_informatici, n_telecomunicazioni, n_liceo, id_docente, settore) values ('"&amp; E43 &amp;"','"&amp; F43 &amp;"','"&amp; G43 &amp;"','"&amp; H43 &amp;"','"&amp; I43 &amp;"','"&amp; J43 &amp;"','"&amp; K43 &amp;"','"&amp; L43 &amp;"');"</f>
        <v>insert into azienda ( id, n_elettronici, n_automazioni, n_informatici, n_telecomunicazioni, n_liceo, id_docente, settore) values ('31','','','1','','','0','INFORMATICO');</v>
      </c>
      <c r="B43" s="1303" t="str">
        <f t="shared" si="0"/>
        <v>update azienda SET denominazione_azienda='CONSULMARC SVILUPPO', indirizzo = 'Via Pezza alta10/a', cap = '31046', comune = 'Oderzo (TV)' , referente_aziendale = 'Bragato Lidia', tutor_aziendale = 'Bragogna Davide', telefono = '0422 853611', inizioam = '9.00', fineam = '13.00', iniziopm = '14.00', finepm = '18.00' where id = '31';</v>
      </c>
      <c r="C43" s="1300" t="str">
        <f t="shared" si="1"/>
        <v>update azienda SET email= 'selezione@consulmarc.it', sito = 'www.consulmarc.it', n_dipendenti = '', settore_attivita = 'servizzi innovativi aziende', leg_denominazioneazienda = 'CONSULMARC SVILUPPO', leg_via = 'Via Pezza alta10/a', leg_comune = 'Oderzo (TV)', leg_iva = '02116310281', leg_nomecognome = 'Elena Toffolo', leg_datanascita = '1951-08-27', leg_comunenascita = 'Venezia (VE)' where id = '31';</v>
      </c>
      <c r="D43" s="1300" t="str">
        <f t="shared" si="5"/>
        <v>update azienda SET rapleg_codicefiscale = 'TFFLNE51M67L736M', rapleg_convenzionedata = '2019-05-04', rapleg_convenzioneprotocolo = '3279/C24D' where id = '31';</v>
      </c>
      <c r="E43">
        <v>31</v>
      </c>
      <c r="F43" s="66"/>
      <c r="G43" s="66"/>
      <c r="H43" s="82">
        <v>1</v>
      </c>
      <c r="I43" s="66"/>
      <c r="J43" s="1295"/>
      <c r="K43" s="1389">
        <v>0</v>
      </c>
      <c r="L43" s="52" t="s">
        <v>40</v>
      </c>
      <c r="M43" s="67" t="s">
        <v>358</v>
      </c>
      <c r="N43" s="74" t="s">
        <v>4880</v>
      </c>
      <c r="O43" s="127">
        <v>31046</v>
      </c>
      <c r="P43" s="75" t="s">
        <v>124</v>
      </c>
      <c r="Q43" s="70" t="s">
        <v>359</v>
      </c>
      <c r="R43" s="70" t="s">
        <v>360</v>
      </c>
      <c r="S43" s="94" t="s">
        <v>361</v>
      </c>
      <c r="T43" s="72" t="s">
        <v>362</v>
      </c>
      <c r="U43" s="73" t="s">
        <v>130</v>
      </c>
      <c r="V43" s="73" t="s">
        <v>142</v>
      </c>
      <c r="W43" s="73" t="s">
        <v>75</v>
      </c>
      <c r="X43" s="85" t="s">
        <v>363</v>
      </c>
      <c r="Y43" s="85" t="s">
        <v>364</v>
      </c>
      <c r="Z43" s="95"/>
      <c r="AA43" s="75" t="s">
        <v>365</v>
      </c>
      <c r="AB43" s="68" t="str">
        <f t="shared" si="6"/>
        <v>CONSULMARC SVILUPPO</v>
      </c>
      <c r="AC43" s="70" t="str">
        <f t="shared" si="9"/>
        <v>Via Pezza alta10/a</v>
      </c>
      <c r="AD43" s="70" t="str">
        <f t="shared" si="10"/>
        <v>Oderzo (TV)</v>
      </c>
      <c r="AE43" s="58" t="s">
        <v>366</v>
      </c>
      <c r="AF43" s="86" t="s">
        <v>367</v>
      </c>
      <c r="AG43" s="87">
        <v>18867</v>
      </c>
      <c r="AH43" s="86" t="s">
        <v>187</v>
      </c>
      <c r="AI43" s="88" t="s">
        <v>368</v>
      </c>
      <c r="AJ43" s="1258">
        <v>43589</v>
      </c>
      <c r="AK43" s="81" t="s">
        <v>55</v>
      </c>
      <c r="AL43" s="6"/>
      <c r="AM43" s="6"/>
      <c r="AN43" s="6"/>
    </row>
    <row r="44" spans="1:42" ht="23.35" customHeight="1" thickBot="1">
      <c r="A44" s="1301" t="str">
        <f>"insert into azienda ( id, n_elettronici, n_automazioni, n_informatici, n_telecomunicazioni, n_liceo, id_docente, settore) values ('"&amp; E44 &amp;"','"&amp; F44 &amp;"','"&amp; G44 &amp;"','"&amp; H44 &amp;"','"&amp; I44 &amp;"','"&amp; J44 &amp;"','"&amp; K44 &amp;"','"&amp; L44 &amp;"');"</f>
        <v>insert into azienda ( id, n_elettronici, n_automazioni, n_informatici, n_telecomunicazioni, n_liceo, id_docente, settore) values ('32','','','','','','0','INFORMATICO');</v>
      </c>
      <c r="B44" s="1303" t="str">
        <f t="shared" si="0"/>
        <v>update azienda SET denominazione_azienda='CONTARINA SPA', indirizzo = 'Via Vittorio Veneto 6', cap = '31027', comune = 'Spresiano (TV)' , referente_aziendale = 'Matteo Barbon', tutor_aziendale = 'Luigi Zanutto, Manuel Carniato', telefono = '0422 916500, 3601066501', inizioam = '8.15', fineam = '13.00', iniziopm = '14.00', finepm = '17.45' where id = '32';</v>
      </c>
      <c r="C44" s="1300" t="str">
        <f t="shared" si="1"/>
        <v>update azienda SET email= 'contarina@contarina.it', sito = 'www.contarina.it', n_dipendenti = '', settore_attivita = '', leg_denominazioneazienda = 'CONTARINA SPA', leg_via = 'Via Vittorio Veneto 6', leg_comune = 'Spresiano (TV)', leg_iva = '02196020263', leg_nomecognome = 'Rasera Michele', leg_datanascita = '1965-09-07', leg_comunenascita = 'Treviso (TV)' where id = '32';</v>
      </c>
      <c r="D44" s="1300" t="str">
        <f t="shared" si="5"/>
        <v>update azienda SET rapleg_codicefiscale = 'RSRMHL69P07L407Z', rapleg_convenzionedata = '2019-05-05', rapleg_convenzioneprotocolo = '3279/C24D' where id = '32';</v>
      </c>
      <c r="E44">
        <v>32</v>
      </c>
      <c r="F44" s="66"/>
      <c r="G44" s="66"/>
      <c r="H44" s="82"/>
      <c r="I44" s="66"/>
      <c r="J44" s="1295"/>
      <c r="K44" s="1389">
        <v>0</v>
      </c>
      <c r="L44" s="52" t="s">
        <v>40</v>
      </c>
      <c r="M44" s="67" t="s">
        <v>369</v>
      </c>
      <c r="N44" s="74" t="s">
        <v>370</v>
      </c>
      <c r="O44" s="127">
        <v>31027</v>
      </c>
      <c r="P44" s="75" t="s">
        <v>42</v>
      </c>
      <c r="Q44" s="70" t="s">
        <v>371</v>
      </c>
      <c r="R44" s="70" t="s">
        <v>372</v>
      </c>
      <c r="S44" s="94" t="s">
        <v>373</v>
      </c>
      <c r="T44" s="72" t="s">
        <v>311</v>
      </c>
      <c r="U44" s="73" t="s">
        <v>130</v>
      </c>
      <c r="V44" s="73" t="s">
        <v>142</v>
      </c>
      <c r="W44" s="73" t="s">
        <v>374</v>
      </c>
      <c r="X44" s="86" t="s">
        <v>375</v>
      </c>
      <c r="Y44" s="85" t="s">
        <v>376</v>
      </c>
      <c r="Z44" s="95"/>
      <c r="AA44" s="74"/>
      <c r="AB44" s="68" t="str">
        <f t="shared" si="6"/>
        <v>CONTARINA SPA</v>
      </c>
      <c r="AC44" s="70" t="str">
        <f t="shared" si="9"/>
        <v>Via Vittorio Veneto 6</v>
      </c>
      <c r="AD44" s="70" t="str">
        <f t="shared" si="10"/>
        <v>Spresiano (TV)</v>
      </c>
      <c r="AE44" s="58" t="s">
        <v>377</v>
      </c>
      <c r="AF44" s="86" t="s">
        <v>378</v>
      </c>
      <c r="AG44" s="58" t="s">
        <v>379</v>
      </c>
      <c r="AH44" s="86" t="s">
        <v>53</v>
      </c>
      <c r="AI44" s="88" t="s">
        <v>380</v>
      </c>
      <c r="AJ44" s="1258">
        <v>43590</v>
      </c>
      <c r="AK44" s="81" t="s">
        <v>55</v>
      </c>
      <c r="AL44" s="6"/>
      <c r="AM44" s="97" t="e">
        <f>IF(VLOOKUP(M44,[1]Totali!$P$13:$Q$235,1,FALSE)=M44,"Y","N")</f>
        <v>#N/A</v>
      </c>
      <c r="AN44" s="6"/>
      <c r="AO44" s="6"/>
      <c r="AP44" s="6"/>
    </row>
    <row r="45" spans="1:42" ht="23.35" customHeight="1" thickBot="1">
      <c r="A45" s="1301" t="str">
        <f>"insert into azienda ( id, n_elettronici, n_automazioni, n_informatici, n_telecomunicazioni, n_liceo, id_docente, settore) values ('"&amp; E45 &amp;"','"&amp; F45 &amp;"','"&amp; G45 &amp;"','"&amp; H45 &amp;"','"&amp; I45 &amp;"','"&amp; J45 &amp;"','"&amp; K45 &amp;"','"&amp; L45 &amp;"');"</f>
        <v>insert into azienda ( id, n_elettronici, n_automazioni, n_informatici, n_telecomunicazioni, n_liceo, id_docente, settore) values ('33','','','','','','0','INFORMATICO');</v>
      </c>
      <c r="B45" s="1303" t="str">
        <f t="shared" si="0"/>
        <v>update azienda SET denominazione_azienda='CONTE GESTIONI SAS', indirizzo = 'V. L. Galvani 6/A', cap = '31027', comune = 'Spresiano (TV)' , referente_aziendale = 'Conte Michele', tutor_aziendale = 'Conte Michele', telefono = '0422 521063', inizioam = '', fineam = '', iniziopm = '', finepm = '' where id = '33';</v>
      </c>
      <c r="C45" s="1300" t="str">
        <f t="shared" si="1"/>
        <v>update azienda SET email= 'francesca@contegestioni.it', sito = '', n_dipendenti = '10', settore_attivita = 'elaborazione dati', leg_denominazioneazienda = 'CONTE GESTIONI SAS', leg_via = 'V. L. Galvani 6/A', leg_comune = 'Spresiano (TV)', leg_iva = '04316670266', leg_nomecognome = 'Rocco Francesca', leg_datanascita = '1963-09-09', leg_comunenascita = 'Treviso (TV)' where id = '33';</v>
      </c>
      <c r="D45" s="1300" t="str">
        <f t="shared" si="5"/>
        <v>update azienda SET rapleg_codicefiscale = 'RCCFNC63P49L407V', rapleg_convenzionedata = '2017-06-05', rapleg_convenzioneprotocolo = '2589/C24D' where id = '33';</v>
      </c>
      <c r="E45">
        <v>33</v>
      </c>
      <c r="F45" s="66"/>
      <c r="G45" s="66"/>
      <c r="H45" s="82"/>
      <c r="I45" s="66"/>
      <c r="J45" s="1295"/>
      <c r="K45" s="1389">
        <v>0</v>
      </c>
      <c r="L45" s="52" t="s">
        <v>40</v>
      </c>
      <c r="M45" s="67" t="s">
        <v>381</v>
      </c>
      <c r="N45" s="74" t="s">
        <v>4881</v>
      </c>
      <c r="O45" s="127">
        <v>31027</v>
      </c>
      <c r="P45" s="75" t="s">
        <v>42</v>
      </c>
      <c r="Q45" s="70" t="s">
        <v>382</v>
      </c>
      <c r="R45" s="70" t="s">
        <v>382</v>
      </c>
      <c r="S45" s="94" t="s">
        <v>383</v>
      </c>
      <c r="T45" s="72"/>
      <c r="U45" s="73"/>
      <c r="V45" s="73"/>
      <c r="W45" s="73"/>
      <c r="X45" s="93" t="s">
        <v>384</v>
      </c>
      <c r="Y45" s="85"/>
      <c r="Z45" s="95">
        <v>10</v>
      </c>
      <c r="AA45" s="74" t="s">
        <v>385</v>
      </c>
      <c r="AB45" s="68" t="str">
        <f t="shared" si="6"/>
        <v>CONTE GESTIONI SAS</v>
      </c>
      <c r="AC45" s="70" t="str">
        <f t="shared" si="9"/>
        <v>V. L. Galvani 6/A</v>
      </c>
      <c r="AD45" s="70" t="str">
        <f t="shared" si="10"/>
        <v>Spresiano (TV)</v>
      </c>
      <c r="AE45" s="58" t="s">
        <v>386</v>
      </c>
      <c r="AF45" s="86" t="s">
        <v>387</v>
      </c>
      <c r="AG45" s="58" t="s">
        <v>388</v>
      </c>
      <c r="AH45" s="86" t="s">
        <v>53</v>
      </c>
      <c r="AI45" s="126" t="s">
        <v>389</v>
      </c>
      <c r="AJ45" s="1258">
        <v>42891</v>
      </c>
      <c r="AK45" s="81" t="s">
        <v>390</v>
      </c>
      <c r="AL45" s="6"/>
      <c r="AM45" s="6"/>
      <c r="AN45" s="6"/>
    </row>
    <row r="46" spans="1:42" ht="24.75" customHeight="1" thickBot="1">
      <c r="A46" s="1301" t="str">
        <f>"insert into azienda ( id, n_elettronici, n_automazioni, n_informatici, n_telecomunicazioni, n_liceo, id_docente, settore) values ('"&amp; E46 &amp;"','"&amp; F46 &amp;"','"&amp; G46 &amp;"','"&amp; H46 &amp;"','"&amp; I46 &amp;"','"&amp; J46 &amp;"','"&amp; K46 &amp;"','"&amp; L46 &amp;"');"</f>
        <v>insert into azienda ( id, n_elettronici, n_automazioni, n_informatici, n_telecomunicazioni, n_liceo, id_docente, settore) values ('34','','','','','','0','INFORMATICO');</v>
      </c>
      <c r="B46" s="1303" t="str">
        <f t="shared" si="0"/>
        <v>update azienda SET denominazione_azienda='DATA VENETA COMPUTERS', indirizzo = 'v. Mattei 2', cap = '31030', comune = 'Casier (TV)' , referente_aziendale = 'Brusadin Roberto', tutor_aziendale = 'Brusadin Roberto', telefono = '0422 381109', inizioam = '', fineam = '', iniziopm = '', finepm = '' where id = '34';</v>
      </c>
      <c r="C46" s="1300" t="str">
        <f t="shared" si="1"/>
        <v>update azienda SET email= 'r.brusadin@dataveneta.it', sito = 'www.dataveneta.it', n_dipendenti = '14', settore_attivita = 'servizi informatici', leg_denominazioneazienda = 'DATA VENETA COMPUTERS', leg_via = 'v. Mattei 2', leg_comune = 'Casier (TV)', leg_iva = '04492410263', leg_nomecognome = 'Andrea Barbon', leg_datanascita = '1966-11-23', leg_comunenascita = 'Treviso (TV)' where id = '34';</v>
      </c>
      <c r="D46" s="1300" t="str">
        <f t="shared" si="5"/>
        <v>update azienda SET rapleg_codicefiscale = 'BRBNDR66S23L407D', rapleg_convenzionedata = '2016-12-12', rapleg_convenzioneprotocolo = '7561/C17' where id = '34';</v>
      </c>
      <c r="E46">
        <v>34</v>
      </c>
      <c r="F46" s="66"/>
      <c r="G46" s="66"/>
      <c r="H46" s="82"/>
      <c r="I46" s="66"/>
      <c r="J46" s="1295"/>
      <c r="K46" s="1389">
        <v>0</v>
      </c>
      <c r="L46" s="52" t="s">
        <v>40</v>
      </c>
      <c r="M46" s="67" t="s">
        <v>391</v>
      </c>
      <c r="N46" s="74" t="s">
        <v>392</v>
      </c>
      <c r="O46" s="83">
        <v>31030</v>
      </c>
      <c r="P46" s="75" t="s">
        <v>84</v>
      </c>
      <c r="Q46" s="70" t="s">
        <v>393</v>
      </c>
      <c r="R46" s="70" t="s">
        <v>393</v>
      </c>
      <c r="S46" s="94" t="s">
        <v>394</v>
      </c>
      <c r="T46" s="72"/>
      <c r="U46" s="73"/>
      <c r="V46" s="73"/>
      <c r="W46" s="73"/>
      <c r="X46" s="85" t="s">
        <v>395</v>
      </c>
      <c r="Y46" s="85" t="s">
        <v>396</v>
      </c>
      <c r="Z46" s="95">
        <v>14</v>
      </c>
      <c r="AA46" s="75" t="s">
        <v>51</v>
      </c>
      <c r="AB46" s="68" t="str">
        <f t="shared" si="6"/>
        <v>DATA VENETA COMPUTERS</v>
      </c>
      <c r="AC46" s="70" t="str">
        <f t="shared" si="9"/>
        <v>v. Mattei 2</v>
      </c>
      <c r="AD46" s="70" t="str">
        <f t="shared" si="10"/>
        <v>Casier (TV)</v>
      </c>
      <c r="AE46" s="58" t="s">
        <v>397</v>
      </c>
      <c r="AF46" s="86" t="s">
        <v>398</v>
      </c>
      <c r="AG46" s="87">
        <v>24434</v>
      </c>
      <c r="AH46" s="86" t="s">
        <v>53</v>
      </c>
      <c r="AI46" s="90" t="s">
        <v>399</v>
      </c>
      <c r="AJ46" s="1258">
        <v>42716</v>
      </c>
      <c r="AK46" s="81" t="s">
        <v>400</v>
      </c>
      <c r="AL46" s="6"/>
      <c r="AM46" s="6"/>
      <c r="AN46" s="6"/>
    </row>
    <row r="47" spans="1:42" ht="24.75" customHeight="1" thickBot="1">
      <c r="A47" s="1301" t="str">
        <f>"insert into azienda ( id, n_elettronici, n_automazioni, n_informatici, n_telecomunicazioni, n_liceo, id_docente, settore) values ('"&amp; E47 &amp;"','"&amp; F47 &amp;"','"&amp; G47 &amp;"','"&amp; H47 &amp;"','"&amp; I47 &amp;"','"&amp; J47 &amp;"','"&amp; K47 &amp;"','"&amp; L47 &amp;"');"</f>
        <v>insert into azienda ( id, n_elettronici, n_automazioni, n_informatici, n_telecomunicazioni, n_liceo, id_docente, settore) values ('35','','','','','','0','INFORMATICO');</v>
      </c>
      <c r="B47" s="1303" t="str">
        <f t="shared" si="0"/>
        <v>update azienda SET denominazione_azienda='DBA LAB SPA', indirizzo = 'viale Felissent 20/D', cap = '31020', comune = 'Villorba (TV)' , referente_aziendale = '', tutor_aziendale = '', telefono = '0422 318811', inizioam = '8.30', fineam = '12.30', iniziopm = '13.30', finepm = '17.30' where id = '35';</v>
      </c>
      <c r="C47" s="1300" t="str">
        <f t="shared" si="1"/>
        <v>update azienda SET email= 'info@dbalab.it', sito = 'www.dbala.it', n_dipendenti = '1', settore_attivita = 'servizi informatici', leg_denominazioneazienda = 'DBA LAB SPA', leg_via = 'viale Felissent 20/D', leg_comune = 'Villorba (TV)', leg_iva = '04489820268', leg_nomecognome = 'Raffaele De Bettin', leg_datanascita = '1963-11-10', leg_comunenascita = 'Auronzo di cadore (BL)' where id = '35';</v>
      </c>
      <c r="D47" s="1300" t="str">
        <f t="shared" si="5"/>
        <v>update azienda SET rapleg_codicefiscale = 'DBTRFL63S10A501E', rapleg_convenzionedata = '2019-05-04', rapleg_convenzioneprotocolo = '3279/C24D' where id = '35';</v>
      </c>
      <c r="E47">
        <v>35</v>
      </c>
      <c r="F47" s="66"/>
      <c r="G47" s="66"/>
      <c r="H47" s="82"/>
      <c r="I47" s="82"/>
      <c r="J47" s="1296"/>
      <c r="K47" s="1389">
        <v>0</v>
      </c>
      <c r="L47" s="52" t="s">
        <v>40</v>
      </c>
      <c r="M47" s="67" t="s">
        <v>401</v>
      </c>
      <c r="N47" s="74" t="s">
        <v>4882</v>
      </c>
      <c r="O47" s="83">
        <v>31020</v>
      </c>
      <c r="P47" s="75" t="s">
        <v>71</v>
      </c>
      <c r="Q47" s="70"/>
      <c r="R47" s="70"/>
      <c r="S47" s="94" t="s">
        <v>402</v>
      </c>
      <c r="T47" s="72" t="s">
        <v>61</v>
      </c>
      <c r="U47" s="73" t="s">
        <v>62</v>
      </c>
      <c r="V47" s="73" t="s">
        <v>47</v>
      </c>
      <c r="W47" s="73" t="s">
        <v>48</v>
      </c>
      <c r="X47" s="85" t="s">
        <v>403</v>
      </c>
      <c r="Y47" s="85" t="s">
        <v>404</v>
      </c>
      <c r="Z47" s="95">
        <v>1</v>
      </c>
      <c r="AA47" s="75" t="s">
        <v>51</v>
      </c>
      <c r="AB47" s="68" t="str">
        <f t="shared" si="6"/>
        <v>DBA LAB SPA</v>
      </c>
      <c r="AC47" s="70" t="str">
        <f t="shared" si="9"/>
        <v>viale Felissent 20/D</v>
      </c>
      <c r="AD47" s="70" t="str">
        <f t="shared" si="10"/>
        <v>Villorba (TV)</v>
      </c>
      <c r="AE47" s="58" t="s">
        <v>405</v>
      </c>
      <c r="AF47" s="86" t="s">
        <v>406</v>
      </c>
      <c r="AG47" s="87">
        <v>23325</v>
      </c>
      <c r="AH47" s="86" t="s">
        <v>407</v>
      </c>
      <c r="AI47" s="88" t="s">
        <v>408</v>
      </c>
      <c r="AJ47" s="1258">
        <v>43589</v>
      </c>
      <c r="AK47" s="81" t="s">
        <v>55</v>
      </c>
      <c r="AL47" s="6"/>
      <c r="AM47" s="6"/>
      <c r="AN47" s="6"/>
    </row>
    <row r="48" spans="1:42" ht="31.8" customHeight="1" thickBot="1">
      <c r="A48" s="1301" t="str">
        <f>"insert into azienda ( id, n_elettronici, n_automazioni, n_informatici, n_telecomunicazioni, n_liceo, id_docente, settore) values ('"&amp; E48 &amp;"','"&amp; F48 &amp;"','"&amp; G48 &amp;"','"&amp; H48 &amp;"','"&amp; I48 &amp;"','"&amp; J48 &amp;"','"&amp; K48 &amp;"','"&amp; L48 &amp;"');"</f>
        <v>insert into azienda ( id, n_elettronici, n_automazioni, n_informatici, n_telecomunicazioni, n_liceo, id_docente, settore) values ('36','','','3','','','0','INFORMATICO');</v>
      </c>
      <c r="B48" s="1303" t="str">
        <f t="shared" si="0"/>
        <v>update azienda SET denominazione_azienda='E-SERVICES (De Longhi)
', indirizzo = 'Via Treviso 42 (V. Duca D Aosta 121)
', cap = '31030', comune = 'Silea (Mignagola di Carbonera) (TV)
' , referente_aziendale = 'Soligo Romano', tutor_aziendale = 'Soligo Romano', telefono = '0422 413096', inizioam = '9.00', fineam = '13.00', iniziopm = '14.00', finepm = '17.30' where id = '36';</v>
      </c>
      <c r="C48" s="1300" t="str">
        <f t="shared" si="1"/>
        <v>update azienda SET email= 'mariagiulia.paolucci@delonghigroup.com', sito = '', n_dipendenti = '251', settore_attivita = 'Ateco 62.09.09', leg_denominazioneazienda = 'E-SERVICES (De Longhi)
', leg_via = 'V. L. Seitz, 47', leg_comune = 'Treviso (TV)', leg_iva = '03486540267', leg_nomecognome = 'Ceschin Roberto', leg_datanascita = '1966-02-28', leg_comunenascita = 'Conegliano (TV)' where id = '36';</v>
      </c>
      <c r="D48" s="1300" t="str">
        <f t="shared" si="5"/>
        <v>update azienda SET rapleg_codicefiscale = 'CSRRRT66B28C957D', rapleg_convenzionedata = '2021-09-17', rapleg_convenzioneprotocolo = '14639/C24' where id = '36';</v>
      </c>
      <c r="E48">
        <v>36</v>
      </c>
      <c r="F48" s="66"/>
      <c r="G48" s="66"/>
      <c r="H48" s="82">
        <v>3</v>
      </c>
      <c r="I48" s="66"/>
      <c r="J48" s="1295"/>
      <c r="K48" s="1389">
        <v>0</v>
      </c>
      <c r="L48" s="52" t="s">
        <v>40</v>
      </c>
      <c r="M48" s="128" t="s">
        <v>409</v>
      </c>
      <c r="N48" s="1302" t="s">
        <v>5109</v>
      </c>
      <c r="O48" s="83">
        <v>31030</v>
      </c>
      <c r="P48" s="104" t="s">
        <v>410</v>
      </c>
      <c r="Q48" s="70" t="s">
        <v>411</v>
      </c>
      <c r="R48" s="70" t="s">
        <v>411</v>
      </c>
      <c r="S48" s="94" t="s">
        <v>412</v>
      </c>
      <c r="T48" s="72" t="s">
        <v>362</v>
      </c>
      <c r="U48" s="73" t="s">
        <v>130</v>
      </c>
      <c r="V48" s="73" t="s">
        <v>142</v>
      </c>
      <c r="W48" s="73" t="s">
        <v>48</v>
      </c>
      <c r="X48" s="75" t="s">
        <v>413</v>
      </c>
      <c r="Y48" s="129"/>
      <c r="Z48" s="95">
        <v>251</v>
      </c>
      <c r="AA48" s="75" t="s">
        <v>414</v>
      </c>
      <c r="AB48" s="68" t="str">
        <f t="shared" si="6"/>
        <v xml:space="preserve">E-SERVICES (De Longhi)
</v>
      </c>
      <c r="AC48" s="70" t="s">
        <v>415</v>
      </c>
      <c r="AD48" s="70" t="s">
        <v>53</v>
      </c>
      <c r="AE48" s="58" t="s">
        <v>416</v>
      </c>
      <c r="AF48" s="86" t="s">
        <v>417</v>
      </c>
      <c r="AG48" s="87">
        <v>24166</v>
      </c>
      <c r="AH48" s="86" t="s">
        <v>80</v>
      </c>
      <c r="AI48" s="86" t="s">
        <v>418</v>
      </c>
      <c r="AJ48" s="1258">
        <v>44456</v>
      </c>
      <c r="AK48" s="130" t="s">
        <v>419</v>
      </c>
      <c r="AL48" s="6"/>
      <c r="AM48" s="6"/>
      <c r="AN48" s="6"/>
    </row>
    <row r="49" spans="1:42" ht="23.95" customHeight="1" thickBot="1">
      <c r="A49" s="1301" t="str">
        <f>"insert into azienda ( id, n_elettronici, n_automazioni, n_informatici, n_telecomunicazioni, n_liceo, id_docente, settore) values ('"&amp; E49 &amp;"','"&amp; F49 &amp;"','"&amp; G49 &amp;"','"&amp; H49 &amp;"','"&amp; I49 &amp;"','"&amp; J49 &amp;"','"&amp; K49 &amp;"','"&amp; L49 &amp;"');"</f>
        <v>insert into azienda ( id, n_elettronici, n_automazioni, n_informatici, n_telecomunicazioni, n_liceo, id_docente, settore) values ('37','','','','','','0','INFORMATICO');</v>
      </c>
      <c r="B49" s="1303" t="str">
        <f t="shared" si="0"/>
        <v>update azienda SET denominazione_azienda='DELLA TOFFOLA SPA', indirizzo = 'v. Feltrina Sud 72', cap = '31040', comune = 'Trevignano (TV)' , referente_aziendale = 'Paneghel Laura', tutor_aziendale = 'Paneghel Laura', telefono = '0423 677300', inizioam = '', fineam = '', iniziopm = '', finepm = '' where id = '37';</v>
      </c>
      <c r="C49" s="1300" t="str">
        <f t="shared" si="1"/>
        <v>update azienda SET email= 'lpaneghel@della toffola.it', sito = 'www.dellatoffola.it', n_dipendenti = '150', settore_attivita = 'metalmeccanico', leg_denominazioneazienda = 'DELLA TOFFOLA SPA', leg_via = 'v. Feltrina Sud 72', leg_comune = 'Trevignano (TV)', leg_iva = '00556470268', leg_nomecognome = 'Vittorio Della Toffola', leg_datanascita = '1944-05-02', leg_comunenascita = 'Montebelluna (TV)' where id = '37';</v>
      </c>
      <c r="D49" s="1300" t="str">
        <f t="shared" si="5"/>
        <v>update azienda SET rapleg_codicefiscale = 'DLLVTR44E02F443W', rapleg_convenzionedata = '2017-01-17', rapleg_convenzioneprotocolo = '214/C24D' where id = '37';</v>
      </c>
      <c r="E49">
        <v>37</v>
      </c>
      <c r="F49" s="66"/>
      <c r="G49" s="66"/>
      <c r="H49" s="82"/>
      <c r="I49" s="66"/>
      <c r="J49" s="1295"/>
      <c r="K49" s="1389">
        <v>0</v>
      </c>
      <c r="L49" s="52" t="s">
        <v>40</v>
      </c>
      <c r="M49" s="67" t="s">
        <v>420</v>
      </c>
      <c r="N49" s="74" t="s">
        <v>421</v>
      </c>
      <c r="O49" s="83">
        <v>31040</v>
      </c>
      <c r="P49" s="75" t="s">
        <v>422</v>
      </c>
      <c r="Q49" s="70" t="s">
        <v>423</v>
      </c>
      <c r="R49" s="70" t="s">
        <v>423</v>
      </c>
      <c r="S49" s="94" t="s">
        <v>424</v>
      </c>
      <c r="T49" s="72"/>
      <c r="U49" s="73"/>
      <c r="V49" s="73"/>
      <c r="W49" s="73"/>
      <c r="X49" s="75" t="s">
        <v>425</v>
      </c>
      <c r="Y49" s="85" t="s">
        <v>426</v>
      </c>
      <c r="Z49" s="95">
        <v>150</v>
      </c>
      <c r="AA49" s="75" t="s">
        <v>427</v>
      </c>
      <c r="AB49" s="68" t="str">
        <f t="shared" si="6"/>
        <v>DELLA TOFFOLA SPA</v>
      </c>
      <c r="AC49" s="70" t="str">
        <f>N49</f>
        <v>v. Feltrina Sud 72</v>
      </c>
      <c r="AD49" s="70" t="str">
        <f>P49</f>
        <v>Trevignano (TV)</v>
      </c>
      <c r="AE49" s="58" t="s">
        <v>428</v>
      </c>
      <c r="AF49" s="86" t="s">
        <v>429</v>
      </c>
      <c r="AG49" s="87">
        <v>16194</v>
      </c>
      <c r="AH49" s="86" t="s">
        <v>145</v>
      </c>
      <c r="AI49" s="88" t="s">
        <v>430</v>
      </c>
      <c r="AJ49" s="1258" t="s">
        <v>103</v>
      </c>
      <c r="AK49" s="81" t="s">
        <v>431</v>
      </c>
      <c r="AL49" s="6"/>
      <c r="AM49" s="6"/>
      <c r="AN49" s="6"/>
    </row>
    <row r="50" spans="1:42" ht="24.75" customHeight="1" thickBot="1">
      <c r="A50" s="1301" t="str">
        <f>"insert into azienda ( id, n_elettronici, n_automazioni, n_informatici, n_telecomunicazioni, n_liceo, id_docente, settore) values ('"&amp; E50 &amp;"','"&amp; F50 &amp;"','"&amp; G50 &amp;"','"&amp; H50 &amp;"','"&amp; I50 &amp;"','"&amp; J50 &amp;"','"&amp; K50 &amp;"','"&amp; L50 &amp;"');"</f>
        <v>insert into azienda ( id, n_elettronici, n_automazioni, n_informatici, n_telecomunicazioni, n_liceo, id_docente, settore) values ('38','','','','','','0','INFORMATICO');</v>
      </c>
      <c r="B50" s="1303" t="str">
        <f t="shared" si="0"/>
        <v>update azienda SET denominazione_azienda='DELTA LINE', indirizzo = 'Terraglio  106', cap = '31100', comune = 'Treviso (TV)' , referente_aziendale = 'Corrado Scalto', tutor_aziendale = 'Corrado Scalto', telefono = '0422 403077', inizioam = '8.30', fineam = '12.30', iniziopm = '15.00', finepm = '19.00' where id = '38';</v>
      </c>
      <c r="C50" s="1300" t="str">
        <f t="shared" si="1"/>
        <v>update azienda SET email= 'info@deltaline.it', sito = '', n_dipendenti = '', settore_attivita = '', leg_denominazioneazienda = 'DELTA LINE', leg_via = 'Terraglio  106', leg_comune = 'Treviso (TV)', leg_iva = '03045900267', leg_nomecognome = 'Corrado Scalco', leg_datanascita = '1969-08-14', leg_comunenascita = 'Treviso (TV)' where id = '38';</v>
      </c>
      <c r="D50" s="1300" t="str">
        <f t="shared" si="5"/>
        <v>update azienda SET rapleg_codicefiscale = 'SCLCRD69M14L407Q', rapleg_convenzionedata = '2019-05-04', rapleg_convenzioneprotocolo = '3279/C24D' where id = '38';</v>
      </c>
      <c r="E50">
        <v>38</v>
      </c>
      <c r="F50" s="66"/>
      <c r="G50" s="66"/>
      <c r="H50" s="82"/>
      <c r="I50" s="66"/>
      <c r="J50" s="1295"/>
      <c r="K50" s="1389">
        <v>0</v>
      </c>
      <c r="L50" s="52" t="s">
        <v>40</v>
      </c>
      <c r="M50" s="67" t="s">
        <v>432</v>
      </c>
      <c r="N50" s="74" t="s">
        <v>4883</v>
      </c>
      <c r="O50" s="83">
        <v>31100</v>
      </c>
      <c r="P50" s="75" t="s">
        <v>53</v>
      </c>
      <c r="Q50" s="70" t="s">
        <v>433</v>
      </c>
      <c r="R50" s="70" t="s">
        <v>433</v>
      </c>
      <c r="S50" s="94" t="s">
        <v>434</v>
      </c>
      <c r="T50" s="72" t="s">
        <v>61</v>
      </c>
      <c r="U50" s="73" t="s">
        <v>62</v>
      </c>
      <c r="V50" s="73" t="s">
        <v>435</v>
      </c>
      <c r="W50" s="73" t="s">
        <v>436</v>
      </c>
      <c r="X50" s="75" t="s">
        <v>437</v>
      </c>
      <c r="Y50" s="75"/>
      <c r="Z50" s="95"/>
      <c r="AA50" s="75"/>
      <c r="AB50" s="68" t="str">
        <f t="shared" si="6"/>
        <v>DELTA LINE</v>
      </c>
      <c r="AC50" s="70" t="str">
        <f>N50</f>
        <v>Terraglio  106</v>
      </c>
      <c r="AD50" s="70" t="str">
        <f>P50</f>
        <v>Treviso (TV)</v>
      </c>
      <c r="AE50" s="58" t="s">
        <v>438</v>
      </c>
      <c r="AF50" s="86" t="s">
        <v>439</v>
      </c>
      <c r="AG50" s="87">
        <v>25429</v>
      </c>
      <c r="AH50" s="86" t="s">
        <v>53</v>
      </c>
      <c r="AI50" s="90" t="s">
        <v>440</v>
      </c>
      <c r="AJ50" s="1258">
        <v>43589</v>
      </c>
      <c r="AK50" s="81" t="s">
        <v>55</v>
      </c>
      <c r="AL50" s="6"/>
      <c r="AM50" s="6"/>
      <c r="AN50" s="6"/>
    </row>
    <row r="51" spans="1:42" ht="24.75" customHeight="1" thickBot="1">
      <c r="A51" s="1301" t="str">
        <f>"insert into azienda ( id, n_elettronici, n_automazioni, n_informatici, n_telecomunicazioni, n_liceo, id_docente, settore) values ('"&amp; E51 &amp;"','"&amp; F51 &amp;"','"&amp; G51 &amp;"','"&amp; H51 &amp;"','"&amp; I51 &amp;"','"&amp; J51 &amp;"','"&amp; K51 &amp;"','"&amp; L51 &amp;"');"</f>
        <v>insert into azienda ( id, n_elettronici, n_automazioni, n_informatici, n_telecomunicazioni, n_liceo, id_docente, settore) values ('39','','','1','','','0','INFORMATICO');</v>
      </c>
      <c r="B51" s="1303" t="str">
        <f t="shared" si="0"/>
        <v>update azienda SET denominazione_azienda='DIGIWARE SRL (adesso si chiama HENKO (Marghera))', indirizzo = 'Via Galilei 5 ', cap = '31021', comune = 'Mogliano Veneto (TV)' , referente_aziendale = 'Scarfi  Michele', tutor_aziendale = 'Scarfi  Michele', telefono = '041 5936176', inizioam = '9.00', fineam = '13.30', iniziopm = '14.30', finepm = '18.00' where id = '39';</v>
      </c>
      <c r="C51" s="1300" t="str">
        <f t="shared" si="1"/>
        <v>update azienda SET email= 'info@henko.it', sito = 'www.henko.it', n_dipendenti = '11-50', settore_attivita = 'servizi informatici', leg_denominazioneazienda = 'HENKO SRL', leg_via = 'Via delle industrie, 17/A', leg_comune = 'Venezia (VE)', leg_iva = '04531800276', leg_nomecognome = 'Michele Scarfì', leg_datanascita = '1962-05-17', leg_comunenascita = 'Venezia (VE)' where id = '39';</v>
      </c>
      <c r="D51" s="1300" t="str">
        <f t="shared" si="5"/>
        <v>update azienda SET rapleg_codicefiscale = 'SCRMHL62E17L736W', rapleg_convenzionedata = '2017-01-17', rapleg_convenzioneprotocolo = '216/C24D' where id = '39';</v>
      </c>
      <c r="E51">
        <v>39</v>
      </c>
      <c r="F51" s="66"/>
      <c r="G51" s="66"/>
      <c r="H51" s="1279">
        <v>1</v>
      </c>
      <c r="I51" s="66"/>
      <c r="J51" s="1295"/>
      <c r="K51" s="1389">
        <v>0</v>
      </c>
      <c r="L51" s="52" t="s">
        <v>40</v>
      </c>
      <c r="M51" s="67" t="s">
        <v>441</v>
      </c>
      <c r="N51" s="74" t="s">
        <v>4884</v>
      </c>
      <c r="O51" s="83">
        <v>31021</v>
      </c>
      <c r="P51" s="75" t="s">
        <v>442</v>
      </c>
      <c r="Q51" s="70" t="s">
        <v>5129</v>
      </c>
      <c r="R51" s="70" t="s">
        <v>5129</v>
      </c>
      <c r="S51" s="94" t="s">
        <v>443</v>
      </c>
      <c r="T51" s="72" t="s">
        <v>362</v>
      </c>
      <c r="U51" s="73" t="s">
        <v>47</v>
      </c>
      <c r="V51" s="73" t="s">
        <v>117</v>
      </c>
      <c r="W51" s="73" t="s">
        <v>75</v>
      </c>
      <c r="X51" s="75" t="s">
        <v>444</v>
      </c>
      <c r="Y51" s="85" t="s">
        <v>445</v>
      </c>
      <c r="Z51" s="95" t="s">
        <v>207</v>
      </c>
      <c r="AA51" s="75" t="s">
        <v>51</v>
      </c>
      <c r="AB51" s="68" t="s">
        <v>446</v>
      </c>
      <c r="AC51" s="70" t="s">
        <v>447</v>
      </c>
      <c r="AD51" s="70" t="s">
        <v>187</v>
      </c>
      <c r="AE51" s="58" t="s">
        <v>448</v>
      </c>
      <c r="AF51" s="86" t="s">
        <v>449</v>
      </c>
      <c r="AG51" s="87">
        <v>22783</v>
      </c>
      <c r="AH51" s="86" t="s">
        <v>187</v>
      </c>
      <c r="AI51" s="90" t="s">
        <v>450</v>
      </c>
      <c r="AJ51" s="1258" t="s">
        <v>103</v>
      </c>
      <c r="AK51" s="81" t="s">
        <v>451</v>
      </c>
      <c r="AL51" s="6"/>
      <c r="AM51" s="6"/>
      <c r="AN51" s="6"/>
    </row>
    <row r="52" spans="1:42" ht="24.75" customHeight="1" thickBot="1">
      <c r="A52" s="1301" t="str">
        <f>"insert into azienda ( id, n_elettronici, n_automazioni, n_informatici, n_telecomunicazioni, n_liceo, id_docente, settore) values ('"&amp; E52 &amp;"','"&amp; F52 &amp;"','"&amp; G52 &amp;"','"&amp; H52 &amp;"','"&amp; I52 &amp;"','"&amp; J52 &amp;"','"&amp; K52 &amp;"','"&amp; L52 &amp;"');"</f>
        <v>insert into azienda ( id, n_elettronici, n_automazioni, n_informatici, n_telecomunicazioni, n_liceo, id_docente, settore) values ('40','','','','','','0','INFORMATICO');</v>
      </c>
      <c r="B52" s="1303" t="str">
        <f t="shared" si="0"/>
        <v>update azienda SET denominazione_azienda='DIMOORA', indirizzo = 'Viale Liegi 35/B', cap = '00198', comune = 'Roma (RM)' , referente_aziendale = 'Pierpaolo Ranieri', tutor_aziendale = 'Pierpaolo Ranieri', telefono = '068552053/3395321016', inizioam = '', fineam = '', iniziopm = '', finepm = '' where id = '40';</v>
      </c>
      <c r="C52" s="1300" t="str">
        <f t="shared" si="1"/>
        <v>update azienda SET email= 'p.ranieri@dimoora.it', sito = 'https://www.dimoora.it/', n_dipendenti = '10', settore_attivita = 'sviluppo siti web', leg_denominazioneazienda = 'DIMOORA', leg_via = 'Viale Liegi 35/B', leg_comune = 'Roma (RM)', leg_iva = '15524401005', leg_nomecognome = 'Pier Paolo Ranieri', leg_datanascita = '1982-01-12', leg_comunenascita = 'Roma (RM)' where id = '40';</v>
      </c>
      <c r="D52" s="1300" t="str">
        <f t="shared" si="5"/>
        <v>update azienda SET rapleg_codicefiscale = 'RNRPPL82A12H501C', rapleg_convenzionedata = '2020-10-26', rapleg_convenzioneprotocolo = '13388/C24' where id = '40';</v>
      </c>
      <c r="E52">
        <v>40</v>
      </c>
      <c r="F52" s="66"/>
      <c r="G52" s="66"/>
      <c r="H52" s="82"/>
      <c r="I52" s="66"/>
      <c r="J52" s="1295"/>
      <c r="K52" s="1389">
        <v>0</v>
      </c>
      <c r="L52" s="52" t="s">
        <v>40</v>
      </c>
      <c r="M52" s="67" t="s">
        <v>452</v>
      </c>
      <c r="N52" s="74" t="s">
        <v>453</v>
      </c>
      <c r="O52" s="131" t="s">
        <v>454</v>
      </c>
      <c r="P52" s="75" t="s">
        <v>455</v>
      </c>
      <c r="Q52" s="70" t="s">
        <v>456</v>
      </c>
      <c r="R52" s="70" t="s">
        <v>456</v>
      </c>
      <c r="S52" s="94" t="s">
        <v>457</v>
      </c>
      <c r="T52" s="72"/>
      <c r="U52" s="73"/>
      <c r="V52" s="73"/>
      <c r="W52" s="73"/>
      <c r="X52" s="75" t="s">
        <v>458</v>
      </c>
      <c r="Y52" s="85" t="s">
        <v>459</v>
      </c>
      <c r="Z52" s="95">
        <v>10</v>
      </c>
      <c r="AA52" s="75" t="s">
        <v>460</v>
      </c>
      <c r="AB52" s="68" t="str">
        <f t="shared" ref="AB52:AC57" si="11">M52</f>
        <v>DIMOORA</v>
      </c>
      <c r="AC52" s="70" t="str">
        <f t="shared" si="11"/>
        <v>Viale Liegi 35/B</v>
      </c>
      <c r="AD52" s="70" t="str">
        <f t="shared" ref="AD52:AD57" si="12">P52</f>
        <v>Roma (RM)</v>
      </c>
      <c r="AE52" s="58" t="s">
        <v>461</v>
      </c>
      <c r="AF52" s="86" t="s">
        <v>462</v>
      </c>
      <c r="AG52" s="87">
        <v>29963</v>
      </c>
      <c r="AH52" s="86" t="s">
        <v>455</v>
      </c>
      <c r="AI52" s="90" t="s">
        <v>463</v>
      </c>
      <c r="AJ52" s="1258">
        <v>44130</v>
      </c>
      <c r="AK52" s="81" t="s">
        <v>464</v>
      </c>
      <c r="AL52" s="6"/>
      <c r="AM52" s="97" t="e">
        <f>IF(VLOOKUP(M52,[1]Totali!$P$13:$Q$235,1,FALSE)=M52,"Y","N")</f>
        <v>#N/A</v>
      </c>
      <c r="AN52" s="6"/>
      <c r="AO52" s="6"/>
      <c r="AP52" s="6"/>
    </row>
    <row r="53" spans="1:42" ht="24.75" customHeight="1" thickBot="1">
      <c r="A53" s="1301" t="str">
        <f>"insert into azienda ( id, n_elettronici, n_automazioni, n_informatici, n_telecomunicazioni, n_liceo, id_docente, settore) values ('"&amp; E53 &amp;"','"&amp; F53 &amp;"','"&amp; G53 &amp;"','"&amp; H53 &amp;"','"&amp; I53 &amp;"','"&amp; J53 &amp;"','"&amp; K53 &amp;"','"&amp; L53 &amp;"');"</f>
        <v>insert into azienda ( id, n_elettronici, n_automazioni, n_informatici, n_telecomunicazioni, n_liceo, id_docente, settore) values ('41','','','2','','','0','INFORMATICO');</v>
      </c>
      <c r="B53" s="1303" t="str">
        <f t="shared" si="0"/>
        <v>update azienda SET denominazione_azienda='DIRECT FROM ITALY', indirizzo = 'Viale Appiani 26/A', cap = '31100', comune = 'Treviso (TV)' , referente_aziendale = 'Andolfo Denis ', tutor_aziendale = 'AndolfoDenis', telefono = '348 0633710', inizioam = '9.00', fineam = '13.00', iniziopm = '14.30', finepm = '18.30' where id = '41';</v>
      </c>
      <c r="C53" s="1300" t="str">
        <f t="shared" si="1"/>
        <v>update azienda SET email= 'info@directfromitaly.it', sito = '', n_dipendenti = '44470', settore_attivita = 'Ateco 47.91.1', leg_denominazioneazienda = 'DIRECT FROM ITALY', leg_via = 'Viale Appiani 26/A', leg_comune = 'Treviso (TV)', leg_iva = '05031550261', leg_nomecognome = 'Andolfo Denis', leg_datanascita = '1971-09-07', leg_comunenascita = 'Montebelluna (TV)' where id = '41';</v>
      </c>
      <c r="D53" s="1300" t="str">
        <f t="shared" si="5"/>
        <v>update azienda SET rapleg_codicefiscale = 'NDLDNS71P07F443B', rapleg_convenzionedata = '2021-09-04', rapleg_convenzioneprotocolo = '0013391/c24' where id = '41';</v>
      </c>
      <c r="E53">
        <v>41</v>
      </c>
      <c r="F53" s="66"/>
      <c r="G53" s="66"/>
      <c r="H53" s="82">
        <v>2</v>
      </c>
      <c r="I53" s="66"/>
      <c r="J53" s="1295"/>
      <c r="K53" s="1389">
        <v>0</v>
      </c>
      <c r="L53" s="52" t="s">
        <v>40</v>
      </c>
      <c r="M53" s="128" t="s">
        <v>465</v>
      </c>
      <c r="N53" s="102" t="s">
        <v>4885</v>
      </c>
      <c r="O53" s="103">
        <v>31100</v>
      </c>
      <c r="P53" s="104" t="s">
        <v>53</v>
      </c>
      <c r="Q53" s="96" t="s">
        <v>466</v>
      </c>
      <c r="R53" s="96" t="s">
        <v>467</v>
      </c>
      <c r="S53" s="132" t="s">
        <v>468</v>
      </c>
      <c r="T53" s="133" t="s">
        <v>362</v>
      </c>
      <c r="U53" s="134" t="s">
        <v>130</v>
      </c>
      <c r="V53" s="134" t="s">
        <v>117</v>
      </c>
      <c r="W53" s="134" t="s">
        <v>118</v>
      </c>
      <c r="X53" s="135" t="s">
        <v>469</v>
      </c>
      <c r="Y53" s="129"/>
      <c r="Z53" s="136">
        <v>44470</v>
      </c>
      <c r="AA53" s="104" t="s">
        <v>470</v>
      </c>
      <c r="AB53" s="68" t="str">
        <f t="shared" si="11"/>
        <v>DIRECT FROM ITALY</v>
      </c>
      <c r="AC53" s="70" t="str">
        <f t="shared" si="11"/>
        <v>Viale Appiani 26/A</v>
      </c>
      <c r="AD53" s="70" t="str">
        <f t="shared" si="12"/>
        <v>Treviso (TV)</v>
      </c>
      <c r="AE53" s="137" t="s">
        <v>471</v>
      </c>
      <c r="AF53" s="138" t="s">
        <v>472</v>
      </c>
      <c r="AG53" s="139">
        <v>26183</v>
      </c>
      <c r="AH53" s="138" t="s">
        <v>145</v>
      </c>
      <c r="AI53" s="140" t="s">
        <v>473</v>
      </c>
      <c r="AJ53" s="1258">
        <v>44443</v>
      </c>
      <c r="AK53" s="141" t="s">
        <v>474</v>
      </c>
      <c r="AL53" s="6"/>
      <c r="AM53" s="6"/>
      <c r="AN53" s="6"/>
    </row>
    <row r="54" spans="1:42" ht="24.75" customHeight="1" thickBot="1">
      <c r="A54" s="1301" t="str">
        <f>"insert into azienda ( id, n_elettronici, n_automazioni, n_informatici, n_telecomunicazioni, n_liceo, id_docente, settore) values ('"&amp; E54 &amp;"','"&amp; F54 &amp;"','"&amp; G54 &amp;"','"&amp; H54 &amp;"','"&amp; I54 &amp;"','"&amp; J54 &amp;"','"&amp; K54 &amp;"','"&amp; L54 &amp;"');"</f>
        <v>insert into azienda ( id, n_elettronici, n_automazioni, n_informatici, n_telecomunicazioni, n_liceo, id_docente, settore) values ('42','','','','','','0','INFORMATICO');</v>
      </c>
      <c r="B54" s="1303" t="str">
        <f t="shared" si="0"/>
        <v>update azienda SET denominazione_azienda='DOCTOR MOUSE', indirizzo = 'v. Castellana 46', cap = '31100', comune = 'Treviso (TV)' , referente_aziendale = 'Grilli Fabio', tutor_aziendale = 'Grilli Fabio', telefono = '0422 433522', inizioam = '', fineam = '', iniziopm = '', finepm = '' where id = '42';</v>
      </c>
      <c r="C54" s="1300" t="str">
        <f t="shared" si="1"/>
        <v>update azienda SET email= 'info@doctormouse.it', sito = 'www.doctormouse.it', n_dipendenti = '1', settore_attivita = 'servizi informatici', leg_denominazioneazienda = 'DOCTOR MOUSE', leg_via = 'v. Castellana 46', leg_comune = 'Treviso (TV)', leg_iva = '04504040264', leg_nomecognome = 'Fabio Grilli', leg_datanascita = '1966-11-29', leg_comunenascita = 'Brindisi (BR)' where id = '42';</v>
      </c>
      <c r="D54" s="1300" t="str">
        <f t="shared" si="5"/>
        <v>update azienda SET rapleg_codicefiscale = 'GRLFBA66S29BI80D', rapleg_convenzionedata = '2016-12-27', rapleg_convenzioneprotocolo = '7902/C24' where id = '42';</v>
      </c>
      <c r="E54">
        <v>42</v>
      </c>
      <c r="F54" s="66"/>
      <c r="G54" s="66"/>
      <c r="H54" s="82"/>
      <c r="I54" s="66"/>
      <c r="J54" s="1295"/>
      <c r="K54" s="1389">
        <v>0</v>
      </c>
      <c r="L54" s="52" t="s">
        <v>40</v>
      </c>
      <c r="M54" s="67" t="s">
        <v>475</v>
      </c>
      <c r="N54" s="74" t="s">
        <v>476</v>
      </c>
      <c r="O54" s="83">
        <v>31100</v>
      </c>
      <c r="P54" s="75" t="s">
        <v>53</v>
      </c>
      <c r="Q54" s="70" t="s">
        <v>477</v>
      </c>
      <c r="R54" s="70" t="s">
        <v>477</v>
      </c>
      <c r="S54" s="94" t="s">
        <v>478</v>
      </c>
      <c r="T54" s="72"/>
      <c r="U54" s="73"/>
      <c r="V54" s="73"/>
      <c r="W54" s="73"/>
      <c r="X54" s="85" t="s">
        <v>479</v>
      </c>
      <c r="Y54" s="85" t="s">
        <v>480</v>
      </c>
      <c r="Z54" s="95">
        <v>1</v>
      </c>
      <c r="AA54" s="75" t="s">
        <v>51</v>
      </c>
      <c r="AB54" s="68" t="str">
        <f t="shared" si="11"/>
        <v>DOCTOR MOUSE</v>
      </c>
      <c r="AC54" s="70" t="str">
        <f t="shared" si="11"/>
        <v>v. Castellana 46</v>
      </c>
      <c r="AD54" s="70" t="str">
        <f t="shared" si="12"/>
        <v>Treviso (TV)</v>
      </c>
      <c r="AE54" s="58" t="s">
        <v>481</v>
      </c>
      <c r="AF54" s="86" t="s">
        <v>482</v>
      </c>
      <c r="AG54" s="87">
        <v>24440</v>
      </c>
      <c r="AH54" s="86" t="s">
        <v>483</v>
      </c>
      <c r="AI54" s="90" t="s">
        <v>484</v>
      </c>
      <c r="AJ54" s="1258" t="s">
        <v>111</v>
      </c>
      <c r="AK54" s="81" t="s">
        <v>485</v>
      </c>
      <c r="AL54" s="6"/>
      <c r="AM54" s="6"/>
      <c r="AN54" s="6"/>
    </row>
    <row r="55" spans="1:42" ht="24.75" customHeight="1" thickBot="1">
      <c r="A55" s="1301" t="str">
        <f>"insert into azienda ( id, n_elettronici, n_automazioni, n_informatici, n_telecomunicazioni, n_liceo, id_docente, settore) values ('"&amp; E55 &amp;"','"&amp; F55 &amp;"','"&amp; G55 &amp;"','"&amp; H55 &amp;"','"&amp; I55 &amp;"','"&amp; J55 &amp;"','"&amp; K55 &amp;"','"&amp; L55 &amp;"');"</f>
        <v>insert into azienda ( id, n_elettronici, n_automazioni, n_informatici, n_telecomunicazioni, n_liceo, id_docente, settore) values ('43','','','','','','0','INFORMATICO');</v>
      </c>
      <c r="B55" s="1303" t="str">
        <f t="shared" si="0"/>
        <v>update azienda SET denominazione_azienda='DOLCEFREDDO MORALBERTI SRL', indirizzo = 'v. San Marco 17', cap = '31052', comune = 'Maserada sul Piave (TV)' , referente_aziendale = 'Moratto Giovanni', tutor_aziendale = 'Moratto Giovanni', telefono = '0422 686679', inizioam = '', fineam = '', iniziopm = '', finepm = '' where id = '43';</v>
      </c>
      <c r="C55" s="1300" t="str">
        <f t="shared" si="1"/>
        <v>update azienda SET email= 'info@moralberti.com', sito = 'www.moralberti.com', n_dipendenti = '', settore_attivita = 'commercio alimenti surgelati', leg_denominazioneazienda = 'DOLCEFREDDO MORALBERTI SRL', leg_via = 'v. San Marco 17', leg_comune = 'Maserada sul Piave (TV)', leg_iva = '03012770263', leg_nomecognome = 'Giovanni Moratto', leg_datanascita = '1967-08-24', leg_comunenascita = 'Crocetta del Montello (TV)' where id = '43';</v>
      </c>
      <c r="D55" s="1300" t="str">
        <f t="shared" si="5"/>
        <v>update azienda SET rapleg_codicefiscale = 'MRTGNN67M24C670I', rapleg_convenzionedata = '2017-01-19', rapleg_convenzioneprotocolo = '280/C24D' where id = '43';</v>
      </c>
      <c r="E55">
        <v>43</v>
      </c>
      <c r="F55" s="66"/>
      <c r="G55" s="66"/>
      <c r="H55" s="82"/>
      <c r="I55" s="66"/>
      <c r="J55" s="1295"/>
      <c r="K55" s="1389">
        <v>0</v>
      </c>
      <c r="L55" s="52" t="s">
        <v>40</v>
      </c>
      <c r="M55" s="67" t="s">
        <v>486</v>
      </c>
      <c r="N55" s="74" t="s">
        <v>487</v>
      </c>
      <c r="O55" s="83">
        <v>31052</v>
      </c>
      <c r="P55" s="75" t="s">
        <v>488</v>
      </c>
      <c r="Q55" s="70" t="s">
        <v>489</v>
      </c>
      <c r="R55" s="70" t="s">
        <v>489</v>
      </c>
      <c r="S55" s="94" t="s">
        <v>490</v>
      </c>
      <c r="T55" s="72"/>
      <c r="U55" s="73"/>
      <c r="V55" s="73"/>
      <c r="W55" s="73"/>
      <c r="X55" s="85" t="s">
        <v>491</v>
      </c>
      <c r="Y55" s="75" t="s">
        <v>492</v>
      </c>
      <c r="Z55" s="95"/>
      <c r="AA55" s="75" t="s">
        <v>493</v>
      </c>
      <c r="AB55" s="68" t="str">
        <f t="shared" si="11"/>
        <v>DOLCEFREDDO MORALBERTI SRL</v>
      </c>
      <c r="AC55" s="70" t="str">
        <f t="shared" si="11"/>
        <v>v. San Marco 17</v>
      </c>
      <c r="AD55" s="70" t="str">
        <f t="shared" si="12"/>
        <v>Maserada sul Piave (TV)</v>
      </c>
      <c r="AE55" s="58" t="s">
        <v>494</v>
      </c>
      <c r="AF55" s="86" t="s">
        <v>495</v>
      </c>
      <c r="AG55" s="87">
        <v>24708</v>
      </c>
      <c r="AH55" s="86" t="s">
        <v>496</v>
      </c>
      <c r="AI55" s="90" t="s">
        <v>497</v>
      </c>
      <c r="AJ55" s="1258" t="s">
        <v>93</v>
      </c>
      <c r="AK55" s="81" t="s">
        <v>498</v>
      </c>
      <c r="AL55" s="6"/>
      <c r="AM55" s="6"/>
      <c r="AN55" s="6"/>
    </row>
    <row r="56" spans="1:42" ht="24.75" customHeight="1" thickBot="1">
      <c r="A56" s="1301" t="str">
        <f>"insert into azienda ( id, n_elettronici, n_automazioni, n_informatici, n_telecomunicazioni, n_liceo, id_docente, settore) values ('"&amp; E56 &amp;"','"&amp; F56 &amp;"','"&amp; G56 &amp;"','"&amp; H56 &amp;"','"&amp; I56 &amp;"','"&amp; J56 &amp;"','"&amp; K56 &amp;"','"&amp; L56 &amp;"');"</f>
        <v>insert into azienda ( id, n_elettronici, n_automazioni, n_informatici, n_telecomunicazioni, n_liceo, id_docente, settore) values ('44','','','','','','0','INFORMATICO');</v>
      </c>
      <c r="B56" s="1303" t="str">
        <f t="shared" si="0"/>
        <v>update azienda SET denominazione_azienda='EASY PC SRL', indirizzo = 'Via Bruno Maderna 7/23', cap = '30174', comune = 'Mestre (VE)' , referente_aziendale = 'Pizzato Dario', tutor_aziendale = 'Pizzato Dario', telefono = '041 971229', inizioam = '9.00', fineam = '13.00', iniziopm = '14.00', finepm = '18.00' where id = '44';</v>
      </c>
      <c r="C56" s="1300" t="str">
        <f t="shared" si="1"/>
        <v>update azienda SET email= 'info@easy.pc.it', sito = 'www.easy.pc.it', n_dipendenti = '1', settore_attivita = 'servizi informatici', leg_denominazioneazienda = 'EASY PC SRL', leg_via = 'Via Bruno Maderna 7/23', leg_comune = 'Mestre (VE)', leg_iva = '03226510273', leg_nomecognome = 'Pizzato Dario', leg_datanascita = '1975-08-08', leg_comunenascita = 'Treviso (TV)' where id = '44';</v>
      </c>
      <c r="D56" s="1300" t="str">
        <f t="shared" si="5"/>
        <v>update azienda SET rapleg_codicefiscale = '', rapleg_convenzionedata = '2019-05-04', rapleg_convenzioneprotocolo = '3279/C24D' where id = '44';</v>
      </c>
      <c r="E56">
        <v>44</v>
      </c>
      <c r="F56" s="66"/>
      <c r="G56" s="66"/>
      <c r="H56" s="82"/>
      <c r="I56" s="66"/>
      <c r="J56" s="1295"/>
      <c r="K56" s="1389">
        <v>0</v>
      </c>
      <c r="L56" s="52" t="s">
        <v>40</v>
      </c>
      <c r="M56" s="67" t="s">
        <v>499</v>
      </c>
      <c r="N56" s="142" t="s">
        <v>500</v>
      </c>
      <c r="O56" s="143">
        <v>30174</v>
      </c>
      <c r="P56" s="75" t="s">
        <v>501</v>
      </c>
      <c r="Q56" s="70" t="s">
        <v>502</v>
      </c>
      <c r="R56" s="70" t="s">
        <v>502</v>
      </c>
      <c r="S56" s="144" t="s">
        <v>503</v>
      </c>
      <c r="T56" s="145" t="s">
        <v>362</v>
      </c>
      <c r="U56" s="146" t="s">
        <v>130</v>
      </c>
      <c r="V56" s="146" t="s">
        <v>142</v>
      </c>
      <c r="W56" s="146" t="s">
        <v>75</v>
      </c>
      <c r="X56" s="147" t="s">
        <v>504</v>
      </c>
      <c r="Y56" s="147" t="s">
        <v>505</v>
      </c>
      <c r="Z56" s="148">
        <v>1</v>
      </c>
      <c r="AA56" s="149" t="s">
        <v>51</v>
      </c>
      <c r="AB56" s="68" t="str">
        <f t="shared" si="11"/>
        <v>EASY PC SRL</v>
      </c>
      <c r="AC56" s="70" t="str">
        <f t="shared" si="11"/>
        <v>Via Bruno Maderna 7/23</v>
      </c>
      <c r="AD56" s="70" t="str">
        <f t="shared" si="12"/>
        <v>Mestre (VE)</v>
      </c>
      <c r="AE56" s="58" t="s">
        <v>506</v>
      </c>
      <c r="AF56" s="86" t="s">
        <v>502</v>
      </c>
      <c r="AG56" s="87">
        <v>27614</v>
      </c>
      <c r="AH56" s="86" t="s">
        <v>53</v>
      </c>
      <c r="AI56" s="90"/>
      <c r="AJ56" s="1258">
        <v>43589</v>
      </c>
      <c r="AK56" s="81" t="s">
        <v>55</v>
      </c>
      <c r="AL56" s="6"/>
      <c r="AM56" s="6"/>
      <c r="AN56" s="6"/>
    </row>
    <row r="57" spans="1:42" ht="24.75" customHeight="1" thickBot="1">
      <c r="A57" s="1301" t="str">
        <f>"insert into azienda ( id, n_elettronici, n_automazioni, n_informatici, n_telecomunicazioni, n_liceo, id_docente, settore) values ('"&amp; E57 &amp;"','"&amp; F57 &amp;"','"&amp; G57 &amp;"','"&amp; H57 &amp;"','"&amp; I57 &amp;"','"&amp; J57 &amp;"','"&amp; K57 &amp;"','"&amp; L57 &amp;"');"</f>
        <v>insert into azienda ( id, n_elettronici, n_automazioni, n_informatici, n_telecomunicazioni, n_liceo, id_docente, settore) values ('45','1','1','','','','0','INFORMATICO');</v>
      </c>
      <c r="B57" s="1303" t="str">
        <f t="shared" si="0"/>
        <v>update azienda SET denominazione_azienda='ECMA SRL', indirizzo = 'V. Antonio Canova 7', cap = '31040', comune = 'Giavera del Montello (TV)' , referente_aziendale = 'Anziliero Angela', tutor_aziendale = 'Anziliero Angela', telefono = '0422 775153', inizioam = '6.00', fineam = '14.00', iniziopm = '14.00', finepm = '22.00' where id = '45';</v>
      </c>
      <c r="C57" s="1300" t="str">
        <f t="shared" si="1"/>
        <v>update azienda SET email= 'info@ecmamobili.com', sito = 'www.ecmamobili.com', n_dipendenti = '11-50', settore_attivita = 'Elementi per mobili', leg_denominazioneazienda = 'ECMA SRL', leg_via = 'V. Antonio Canova 7', leg_comune = 'Giavera del Montello (TV)', leg_iva = '01894010261', leg_nomecognome = 'Angela Anziliero', leg_datanascita = '1986-01-20', leg_comunenascita = 'Valdobbiadene (TV)' where id = '45';</v>
      </c>
      <c r="D57" s="1300" t="str">
        <f t="shared" si="5"/>
        <v>update azienda SET rapleg_codicefiscale = 'NZLNGL86A60L565I', rapleg_convenzionedata = '2021-05-07', rapleg_convenzioneprotocolo = '6429/C24' where id = '45';</v>
      </c>
      <c r="E57">
        <v>45</v>
      </c>
      <c r="F57" s="82">
        <v>1</v>
      </c>
      <c r="G57" s="82">
        <v>1</v>
      </c>
      <c r="H57" s="1280"/>
      <c r="I57" s="66"/>
      <c r="J57" s="1295"/>
      <c r="K57" s="1389">
        <v>0</v>
      </c>
      <c r="L57" s="52" t="s">
        <v>40</v>
      </c>
      <c r="M57" s="67" t="s">
        <v>507</v>
      </c>
      <c r="N57" s="142" t="s">
        <v>4886</v>
      </c>
      <c r="O57" s="143">
        <v>31040</v>
      </c>
      <c r="P57" s="75" t="s">
        <v>508</v>
      </c>
      <c r="Q57" s="70" t="s">
        <v>509</v>
      </c>
      <c r="R57" s="70" t="s">
        <v>509</v>
      </c>
      <c r="S57" s="144" t="s">
        <v>510</v>
      </c>
      <c r="T57" s="150" t="s">
        <v>511</v>
      </c>
      <c r="U57" s="151" t="s">
        <v>142</v>
      </c>
      <c r="V57" s="151" t="s">
        <v>142</v>
      </c>
      <c r="W57" s="152" t="s">
        <v>512</v>
      </c>
      <c r="X57" s="153" t="s">
        <v>513</v>
      </c>
      <c r="Y57" s="147" t="s">
        <v>514</v>
      </c>
      <c r="Z57" s="148" t="s">
        <v>207</v>
      </c>
      <c r="AA57" s="154" t="s">
        <v>515</v>
      </c>
      <c r="AB57" s="68" t="str">
        <f t="shared" si="11"/>
        <v>ECMA SRL</v>
      </c>
      <c r="AC57" s="70" t="str">
        <f t="shared" si="11"/>
        <v>V. Antonio Canova 7</v>
      </c>
      <c r="AD57" s="70" t="str">
        <f t="shared" si="12"/>
        <v>Giavera del Montello (TV)</v>
      </c>
      <c r="AE57" s="58" t="s">
        <v>516</v>
      </c>
      <c r="AF57" s="86" t="s">
        <v>517</v>
      </c>
      <c r="AG57" s="87">
        <v>31432</v>
      </c>
      <c r="AH57" s="86" t="s">
        <v>518</v>
      </c>
      <c r="AI57" s="90" t="s">
        <v>519</v>
      </c>
      <c r="AJ57" s="1258">
        <v>44323</v>
      </c>
      <c r="AK57" s="81" t="s">
        <v>520</v>
      </c>
      <c r="AL57" s="6"/>
      <c r="AM57" s="6"/>
      <c r="AN57" s="6"/>
      <c r="AO57" s="6"/>
      <c r="AP57" s="6"/>
    </row>
    <row r="58" spans="1:42" ht="23.35" customHeight="1" thickBot="1">
      <c r="A58" s="1301" t="str">
        <f>"insert into azienda ( id, n_elettronici, n_automazioni, n_informatici, n_telecomunicazioni, n_liceo, id_docente, settore) values ('"&amp; E58 &amp;"','"&amp; F58 &amp;"','"&amp; G58 &amp;"','"&amp; H58 &amp;"','"&amp; I58 &amp;"','"&amp; J58 &amp;"','"&amp; K58 &amp;"','"&amp; L58 &amp;"');"</f>
        <v>insert into azienda ( id, n_elettronici, n_automazioni, n_informatici, n_telecomunicazioni, n_liceo, id_docente, settore) values ('46','','','','','','0','INFORMATICO');</v>
      </c>
      <c r="B58" s="1303" t="str">
        <f t="shared" si="0"/>
        <v>update azienda SET denominazione_azienda='ECONATURASI  SPA', indirizzo = 'Via Palù 23', cap = '31020', comune = 'S. Vendemiano (TV)' , referente_aziendale = 'Zanoni Roberto', tutor_aziendale = 'Zamolli Alessandro', telefono = '045 8918611', inizioam = '', fineam = '', iniziopm = '', finepm = '' where id = '46';</v>
      </c>
      <c r="C58" s="1300" t="str">
        <f t="shared" si="1"/>
        <v>update azienda SET email= 'personale@econaturasi.it', sito = '', n_dipendenti = '251', settore_attivita = 'commercio all ingrosso e al dettaglia', leg_denominazioneazienda = 'ECONATURASI  SPA', leg_via = 'Via L. De Besi, 20/C', leg_comune = 'Verona (VR)', leg_iva = '02010550263', leg_nomecognome = 'Zanini Roberto', leg_datanascita = '1953-03-26', leg_comunenascita = 'Verona (VR)' where id = '46';</v>
      </c>
      <c r="D58" s="1300" t="str">
        <f t="shared" si="5"/>
        <v>update azienda SET rapleg_codicefiscale = 'ZNNRRT53C26L781S', rapleg_convenzionedata = '2017-04-22', rapleg_convenzioneprotocolo = '1928/c24d' where id = '46';</v>
      </c>
      <c r="E58">
        <v>46</v>
      </c>
      <c r="F58" s="82"/>
      <c r="G58" s="82"/>
      <c r="H58" s="82"/>
      <c r="I58" s="82"/>
      <c r="J58" s="1296"/>
      <c r="K58" s="1389">
        <v>0</v>
      </c>
      <c r="L58" s="52" t="s">
        <v>40</v>
      </c>
      <c r="M58" s="67" t="s">
        <v>5122</v>
      </c>
      <c r="N58" s="74" t="s">
        <v>4887</v>
      </c>
      <c r="O58" s="127">
        <v>31020</v>
      </c>
      <c r="P58" s="149" t="s">
        <v>521</v>
      </c>
      <c r="Q58" s="70" t="s">
        <v>522</v>
      </c>
      <c r="R58" s="70" t="s">
        <v>523</v>
      </c>
      <c r="S58" s="94" t="s">
        <v>524</v>
      </c>
      <c r="T58" s="58"/>
      <c r="U58" s="58"/>
      <c r="V58" s="58"/>
      <c r="W58" s="155"/>
      <c r="X58" s="93" t="s">
        <v>525</v>
      </c>
      <c r="Y58" s="156"/>
      <c r="Z58" s="95">
        <v>251</v>
      </c>
      <c r="AA58" s="74" t="s">
        <v>5144</v>
      </c>
      <c r="AB58" s="68" t="str">
        <f t="shared" ref="AB58:AB73" si="13">M58</f>
        <v>ECONATURASI  SPA</v>
      </c>
      <c r="AC58" s="75" t="s">
        <v>526</v>
      </c>
      <c r="AD58" s="70" t="s">
        <v>527</v>
      </c>
      <c r="AE58" s="58" t="s">
        <v>528</v>
      </c>
      <c r="AF58" s="86" t="s">
        <v>529</v>
      </c>
      <c r="AG58" s="58" t="s">
        <v>530</v>
      </c>
      <c r="AH58" s="86" t="s">
        <v>527</v>
      </c>
      <c r="AI58" s="86" t="s">
        <v>531</v>
      </c>
      <c r="AJ58" s="1262">
        <v>42847</v>
      </c>
      <c r="AK58" s="81" t="s">
        <v>532</v>
      </c>
      <c r="AL58" s="6"/>
      <c r="AM58" s="6"/>
      <c r="AN58" s="6"/>
      <c r="AO58" s="6"/>
      <c r="AP58" s="6"/>
    </row>
    <row r="59" spans="1:42" ht="24.75" customHeight="1" thickBot="1">
      <c r="A59" s="1301" t="str">
        <f>"insert into azienda ( id, n_elettronici, n_automazioni, n_informatici, n_telecomunicazioni, n_liceo, id_docente, settore) values ('"&amp; E59 &amp;"','"&amp; F59 &amp;"','"&amp; G59 &amp;"','"&amp; H59 &amp;"','"&amp; I59 &amp;"','"&amp; J59 &amp;"','"&amp; K59 &amp;"','"&amp; L59 &amp;"');"</f>
        <v>insert into azienda ( id, n_elettronici, n_automazioni, n_informatici, n_telecomunicazioni, n_liceo, id_docente, settore) values ('47','1','1','','','','0','INFORMATICO');</v>
      </c>
      <c r="B59" s="1303" t="str">
        <f t="shared" si="0"/>
        <v>update azienda SET denominazione_azienda='EFFICIENTA SCRL', indirizzo = 'v. Enrico Mattei 8', cap = '31059', comune = 'Zero Branco (TV)' , referente_aziendale = 'De Benedetti fabrizio', tutor_aziendale = 'De Benedetti fabrizio', telefono = '0422 1626815', inizioam = '8.00', fineam = '12.00', iniziopm = '13.30', finepm = '17.30' where id = '47';</v>
      </c>
      <c r="C59" s="1300" t="str">
        <f t="shared" si="1"/>
        <v>update azienda SET email= 'info@efficienta.it', sito = '', n_dipendenti = '10', settore_attivita = '', leg_denominazioneazienda = 'EFFICIENTA SCRL', leg_via = 'v. Enrico Mattei 8', leg_comune = 'Zero Branco (TV)', leg_iva = '0459160268', leg_nomecognome = 'De Benedetti fabrizio', leg_datanascita = '1971-09-25', leg_comunenascita = 'Treviso (TV)' where id = '47';</v>
      </c>
      <c r="D59" s="1300" t="str">
        <f t="shared" si="5"/>
        <v>update azienda SET rapleg_codicefiscale = 'DBNFRZ71P25L407J', rapleg_convenzionedata = '2019-05-04', rapleg_convenzioneprotocolo = '3279/C24D' where id = '47';</v>
      </c>
      <c r="E59">
        <v>47</v>
      </c>
      <c r="F59" s="82">
        <v>1</v>
      </c>
      <c r="G59" s="82">
        <v>1</v>
      </c>
      <c r="H59" s="82"/>
      <c r="I59" s="66"/>
      <c r="J59" s="1295"/>
      <c r="K59" s="1389">
        <v>0</v>
      </c>
      <c r="L59" s="52" t="s">
        <v>40</v>
      </c>
      <c r="M59" s="67" t="s">
        <v>533</v>
      </c>
      <c r="N59" s="74" t="s">
        <v>4888</v>
      </c>
      <c r="O59" s="83">
        <v>31059</v>
      </c>
      <c r="P59" s="75" t="s">
        <v>534</v>
      </c>
      <c r="Q59" s="70" t="s">
        <v>535</v>
      </c>
      <c r="R59" s="70" t="s">
        <v>535</v>
      </c>
      <c r="S59" s="94" t="s">
        <v>536</v>
      </c>
      <c r="T59" s="72" t="s">
        <v>45</v>
      </c>
      <c r="U59" s="73" t="s">
        <v>46</v>
      </c>
      <c r="V59" s="73" t="s">
        <v>47</v>
      </c>
      <c r="W59" s="73" t="s">
        <v>48</v>
      </c>
      <c r="X59" s="70" t="s">
        <v>537</v>
      </c>
      <c r="Y59" s="70"/>
      <c r="Z59" s="95">
        <v>10</v>
      </c>
      <c r="AA59" s="75"/>
      <c r="AB59" s="68" t="str">
        <f t="shared" si="13"/>
        <v>EFFICIENTA SCRL</v>
      </c>
      <c r="AC59" s="70" t="str">
        <f>N59</f>
        <v>v. Enrico Mattei 8</v>
      </c>
      <c r="AD59" s="70" t="str">
        <f>P59</f>
        <v>Zero Branco (TV)</v>
      </c>
      <c r="AE59" s="58" t="s">
        <v>538</v>
      </c>
      <c r="AF59" s="86" t="s">
        <v>535</v>
      </c>
      <c r="AG59" s="87">
        <v>26201</v>
      </c>
      <c r="AH59" s="86" t="s">
        <v>53</v>
      </c>
      <c r="AI59" s="90" t="s">
        <v>539</v>
      </c>
      <c r="AJ59" s="1258">
        <v>43589</v>
      </c>
      <c r="AK59" s="81" t="s">
        <v>55</v>
      </c>
      <c r="AL59" s="6"/>
      <c r="AM59" s="6"/>
      <c r="AN59" s="6"/>
    </row>
    <row r="60" spans="1:42" ht="24.75" customHeight="1" thickBot="1">
      <c r="A60" s="1301" t="str">
        <f>"insert into azienda ( id, n_elettronici, n_automazioni, n_informatici, n_telecomunicazioni, n_liceo, id_docente, settore) values ('"&amp; E60 &amp;"','"&amp; F60 &amp;"','"&amp; G60 &amp;"','"&amp; H60 &amp;"','"&amp; I60 &amp;"','"&amp; J60 &amp;"','"&amp; K60 &amp;"','"&amp; L60 &amp;"');"</f>
        <v>insert into azienda ( id, n_elettronici, n_automazioni, n_informatici, n_telecomunicazioni, n_liceo, id_docente, settore) values ('48','','','','','','0','INFORMATICO');</v>
      </c>
      <c r="B60" s="1303" t="str">
        <f t="shared" si="0"/>
        <v>update azienda SET denominazione_azienda='EMERGO S.R.L.', indirizzo = 'Via Scattolin 26', cap = '31055', comune = 'Quinto (TV)' , referente_aziendale = 'Gasparini Franco', tutor_aziendale = 'Bortoletto Ivan', telefono = '0422 445426', inizioam = '0,333333333333333', fineam = '0,541666666666667', iniziopm = '14.00', finepm = '17.00' where id = '48';</v>
      </c>
      <c r="C60" s="1300" t="str">
        <f t="shared" si="1"/>
        <v>update azienda SET email= 'amministrazione@emergo.srl', sito = '', n_dipendenti = '10-50', settore_attivita = 'Ateco 43.21.02 - Progett.Realiz.Manut.Imp.e Sistemi Telecom.Elettronici e Informatici', leg_denominazioneazienda = 'EMERGO S.R.L.', leg_via = 'Viale della Repubblica 209', leg_comune = 'Treviso (TV)', leg_iva = '04467060267', leg_nomecognome = 'Miglioranza Ido', leg_datanascita = '1973-09-14', leg_comunenascita = 'Treviso (TV)' where id = '48';</v>
      </c>
      <c r="D60" s="1300" t="str">
        <f t="shared" si="5"/>
        <v>update azienda SET rapleg_codicefiscale = 'MGLDIO73P14L407E', rapleg_convenzionedata = '2021-05-17', rapleg_convenzioneprotocolo = '6928' where id = '48';</v>
      </c>
      <c r="E60">
        <v>48</v>
      </c>
      <c r="F60" s="1281"/>
      <c r="G60" s="66"/>
      <c r="H60" s="82"/>
      <c r="I60" s="82"/>
      <c r="J60" s="1296"/>
      <c r="K60" s="1389">
        <v>0</v>
      </c>
      <c r="L60" s="52" t="s">
        <v>40</v>
      </c>
      <c r="M60" s="157" t="s">
        <v>540</v>
      </c>
      <c r="N60" s="74" t="s">
        <v>541</v>
      </c>
      <c r="O60" s="95">
        <v>31055</v>
      </c>
      <c r="P60" s="74" t="s">
        <v>542</v>
      </c>
      <c r="Q60" s="74" t="s">
        <v>543</v>
      </c>
      <c r="R60" s="74" t="s">
        <v>544</v>
      </c>
      <c r="S60" s="74" t="s">
        <v>545</v>
      </c>
      <c r="T60" s="158">
        <v>0.33333333333333331</v>
      </c>
      <c r="U60" s="158">
        <v>0.54166666666666663</v>
      </c>
      <c r="V60" s="73" t="s">
        <v>142</v>
      </c>
      <c r="W60" s="73" t="s">
        <v>131</v>
      </c>
      <c r="X60" s="70" t="s">
        <v>546</v>
      </c>
      <c r="Y60" s="159"/>
      <c r="Z60" s="95" t="s">
        <v>547</v>
      </c>
      <c r="AA60" s="75" t="s">
        <v>548</v>
      </c>
      <c r="AB60" s="68" t="str">
        <f t="shared" si="13"/>
        <v>EMERGO S.R.L.</v>
      </c>
      <c r="AC60" s="70" t="s">
        <v>549</v>
      </c>
      <c r="AD60" s="70" t="s">
        <v>53</v>
      </c>
      <c r="AE60" s="58" t="s">
        <v>550</v>
      </c>
      <c r="AF60" s="86" t="s">
        <v>551</v>
      </c>
      <c r="AG60" s="87">
        <v>26921</v>
      </c>
      <c r="AH60" s="86" t="s">
        <v>53</v>
      </c>
      <c r="AI60" s="90" t="s">
        <v>552</v>
      </c>
      <c r="AJ60" s="1258">
        <v>44333</v>
      </c>
      <c r="AK60" s="81" t="s">
        <v>553</v>
      </c>
      <c r="AL60" s="6"/>
      <c r="AM60" s="6"/>
      <c r="AN60" s="6"/>
    </row>
    <row r="61" spans="1:42" ht="24.75" customHeight="1" thickBot="1">
      <c r="A61" s="1301" t="str">
        <f>"insert into azienda ( id, n_elettronici, n_automazioni, n_informatici, n_telecomunicazioni, n_liceo, id_docente, settore) values ('"&amp; E61 &amp;"','"&amp; F61 &amp;"','"&amp; G61 &amp;"','"&amp; H61 &amp;"','"&amp; I61 &amp;"','"&amp; J61 &amp;"','"&amp; K61 &amp;"','"&amp; L61 &amp;"');"</f>
        <v>insert into azienda ( id, n_elettronici, n_automazioni, n_informatici, n_telecomunicazioni, n_liceo, id_docente, settore) values ('49','','','','','','0','INFORMATICO');</v>
      </c>
      <c r="B61" s="1303" t="str">
        <f t="shared" si="0"/>
        <v>update azienda SET denominazione_azienda='ENTER SNC', indirizzo = 'v. Cavallotti 80', cap = '31015', comune = 'Conegliano (TV)' , referente_aziendale = 'Bragato Stefano', tutor_aziendale = 'Bragato Stefano', telefono = '0438 418632', inizioam = '', fineam = '', iniziopm = '', finepm = '' where id = '49';</v>
      </c>
      <c r="C61" s="1300" t="str">
        <f t="shared" si="1"/>
        <v>update azienda SET email= 'entersnc@alice.it', sito = 'www.enterlab.net', n_dipendenti = '2', settore_attivita = 'commercio e servizi informatici', leg_denominazioneazienda = 'ENTER SNC', leg_via = 'v. Cavallotti 80', leg_comune = 'Conegliano (TV)', leg_iva = '0556470268', leg_nomecognome = 'Vittorio Della Toffola', leg_datanascita = '1944-05-02', leg_comunenascita = 'Montebelluna (TV)' where id = '49';</v>
      </c>
      <c r="D61" s="1300" t="str">
        <f t="shared" si="5"/>
        <v>update azienda SET rapleg_codicefiscale = 'DLLVTR44EO2F443W', rapleg_convenzionedata = '2016-12-27', rapleg_convenzioneprotocolo = '7908/C24' where id = '49';</v>
      </c>
      <c r="E61">
        <v>49</v>
      </c>
      <c r="F61" s="66"/>
      <c r="G61" s="66"/>
      <c r="H61" s="82"/>
      <c r="I61" s="66"/>
      <c r="J61" s="1295"/>
      <c r="K61" s="1389">
        <v>0</v>
      </c>
      <c r="L61" s="52" t="s">
        <v>40</v>
      </c>
      <c r="M61" s="67" t="s">
        <v>554</v>
      </c>
      <c r="N61" s="74" t="s">
        <v>555</v>
      </c>
      <c r="O61" s="83">
        <v>31015</v>
      </c>
      <c r="P61" s="75" t="s">
        <v>80</v>
      </c>
      <c r="Q61" s="70" t="s">
        <v>556</v>
      </c>
      <c r="R61" s="70" t="s">
        <v>556</v>
      </c>
      <c r="S61" s="84" t="s">
        <v>557</v>
      </c>
      <c r="T61" s="72"/>
      <c r="U61" s="73"/>
      <c r="V61" s="73"/>
      <c r="W61" s="73"/>
      <c r="X61" s="160" t="s">
        <v>558</v>
      </c>
      <c r="Y61" s="160" t="s">
        <v>559</v>
      </c>
      <c r="Z61" s="83">
        <v>2</v>
      </c>
      <c r="AA61" s="75" t="s">
        <v>274</v>
      </c>
      <c r="AB61" s="68" t="str">
        <f t="shared" si="13"/>
        <v>ENTER SNC</v>
      </c>
      <c r="AC61" s="70" t="str">
        <f>N61</f>
        <v>v. Cavallotti 80</v>
      </c>
      <c r="AD61" s="70" t="str">
        <f>P61</f>
        <v>Conegliano (TV)</v>
      </c>
      <c r="AE61" s="58" t="s">
        <v>560</v>
      </c>
      <c r="AF61" s="86" t="s">
        <v>429</v>
      </c>
      <c r="AG61" s="87">
        <v>16194</v>
      </c>
      <c r="AH61" s="86" t="s">
        <v>145</v>
      </c>
      <c r="AI61" s="88" t="s">
        <v>561</v>
      </c>
      <c r="AJ61" s="1258" t="s">
        <v>111</v>
      </c>
      <c r="AK61" s="81" t="s">
        <v>562</v>
      </c>
      <c r="AL61" s="6"/>
      <c r="AM61" s="6"/>
      <c r="AN61" s="6"/>
    </row>
    <row r="62" spans="1:42" ht="24.75" customHeight="1" thickBot="1">
      <c r="A62" s="1301" t="str">
        <f>"insert into azienda ( id, n_elettronici, n_automazioni, n_informatici, n_telecomunicazioni, n_liceo, id_docente, settore) values ('"&amp; E62 &amp;"','"&amp; F62 &amp;"','"&amp; G62 &amp;"','"&amp; H62 &amp;"','"&amp; I62 &amp;"','"&amp; J62 &amp;"','"&amp; K62 &amp;"','"&amp; L62 &amp;"');"</f>
        <v>insert into azienda ( id, n_elettronici, n_automazioni, n_informatici, n_telecomunicazioni, n_liceo, id_docente, settore) values ('50','','','','','','0','INFORMATICO');</v>
      </c>
      <c r="B62" s="1303" t="str">
        <f t="shared" si="0"/>
        <v>update azienda SET denominazione_azienda='ENTERPRISE GROUP SRL', indirizzo = 'v. Adige 10', cap = '31027', comune = 'Spresiano (TV)' , referente_aziendale = 'Bertozzi Andrea', tutor_aziendale = 'Bertozzi Andrea', telefono = '0422 5225', inizioam = '', fineam = '', iniziopm = '', finepm = '' where id = '50';</v>
      </c>
      <c r="C62" s="1300" t="str">
        <f t="shared" si="1"/>
        <v>update azienda SET email= 'andrea.bertozzi@levia.it', sito = 'www.levia.it', n_dipendenti = '34', settore_attivita = 'commercio e servizi informatici', leg_denominazioneazienda = 'ENTERPRISE GROUP SRL', leg_via = 'v. Adige 10', leg_comune = 'Spresiano (TV)', leg_iva = '04771480284', leg_nomecognome = 'Lucio Scaramella', leg_datanascita = '1963-06-09', leg_comunenascita = 'Udine (UD)' where id = '50';</v>
      </c>
      <c r="D62" s="1300" t="str">
        <f t="shared" si="5"/>
        <v>update azienda SET rapleg_codicefiscale = 'SCRLCU63H09L483T', rapleg_convenzionedata = '2017-01-21', rapleg_convenzioneprotocolo = '321/C24D' where id = '50';</v>
      </c>
      <c r="E62">
        <v>50</v>
      </c>
      <c r="F62" s="66"/>
      <c r="G62" s="66"/>
      <c r="H62" s="82"/>
      <c r="I62" s="66"/>
      <c r="J62" s="1295"/>
      <c r="K62" s="1389">
        <v>0</v>
      </c>
      <c r="L62" s="52" t="s">
        <v>40</v>
      </c>
      <c r="M62" s="67" t="s">
        <v>563</v>
      </c>
      <c r="N62" s="74" t="s">
        <v>564</v>
      </c>
      <c r="O62" s="83">
        <v>31027</v>
      </c>
      <c r="P62" s="75" t="s">
        <v>42</v>
      </c>
      <c r="Q62" s="70" t="s">
        <v>565</v>
      </c>
      <c r="R62" s="70" t="s">
        <v>565</v>
      </c>
      <c r="S62" s="84" t="s">
        <v>566</v>
      </c>
      <c r="T62" s="72"/>
      <c r="U62" s="73"/>
      <c r="V62" s="73"/>
      <c r="W62" s="73"/>
      <c r="X62" s="85" t="s">
        <v>567</v>
      </c>
      <c r="Y62" s="85" t="s">
        <v>568</v>
      </c>
      <c r="Z62" s="83">
        <v>34</v>
      </c>
      <c r="AA62" s="75" t="s">
        <v>274</v>
      </c>
      <c r="AB62" s="68" t="str">
        <f t="shared" si="13"/>
        <v>ENTERPRISE GROUP SRL</v>
      </c>
      <c r="AC62" s="70" t="str">
        <f>N62</f>
        <v>v. Adige 10</v>
      </c>
      <c r="AD62" s="70" t="str">
        <f>P62</f>
        <v>Spresiano (TV)</v>
      </c>
      <c r="AE62" s="58" t="s">
        <v>569</v>
      </c>
      <c r="AF62" s="86" t="s">
        <v>570</v>
      </c>
      <c r="AG62" s="87">
        <v>23171</v>
      </c>
      <c r="AH62" s="86" t="s">
        <v>571</v>
      </c>
      <c r="AI62" s="88" t="s">
        <v>572</v>
      </c>
      <c r="AJ62" s="1258" t="s">
        <v>573</v>
      </c>
      <c r="AK62" s="81" t="s">
        <v>574</v>
      </c>
      <c r="AL62" s="6"/>
      <c r="AM62" s="6"/>
      <c r="AN62" s="6"/>
    </row>
    <row r="63" spans="1:42" ht="24.75" customHeight="1" thickBot="1">
      <c r="A63" s="1301" t="str">
        <f>"insert into azienda ( id, n_elettronici, n_automazioni, n_informatici, n_telecomunicazioni, n_liceo, id_docente, settore) values ('"&amp; E63 &amp;"','"&amp; F63 &amp;"','"&amp; G63 &amp;"','"&amp; H63 &amp;"','"&amp; I63 &amp;"','"&amp; J63 &amp;"','"&amp; K63 &amp;"','"&amp; L63 &amp;"');"</f>
        <v>insert into azienda ( id, n_elettronici, n_automazioni, n_informatici, n_telecomunicazioni, n_liceo, id_docente, settore) values ('51','','','','','','0','INFORMATICO');</v>
      </c>
      <c r="B63" s="1303" t="str">
        <f t="shared" si="0"/>
        <v>update azienda SET denominazione_azienda='ERA DEL COMPUTER', indirizzo = 'v. Vittorio Veneto 66', cap = '31030', comune = 'Carbonera (TV)' , referente_aziendale = 'Erald Dermani', tutor_aziendale = 'Erald Dermani', telefono = '0422397102/3665026826', inizioam = '', fineam = '', iniziopm = '', finepm = '' where id = '51';</v>
      </c>
      <c r="C63" s="1300" t="str">
        <f t="shared" si="1"/>
        <v>update azienda SET email= 'info@eradelcomputer.com', sito = 'www.eradelcomputer.com', n_dipendenti = '/', settore_attivita = 'servizi informatici', leg_denominazioneazienda = 'ERA DEL COMPUTER', leg_via = 'v. Vittorio Veneto 66', leg_comune = 'Carbonera (TV)', leg_iva = '04362080261', leg_nomecognome = 'Domenico Baldasso', leg_datanascita = '1977-07-23', leg_comunenascita = 'Treviso (TV)' where id = '51';</v>
      </c>
      <c r="D63" s="1300" t="str">
        <f t="shared" si="5"/>
        <v>update azienda SET rapleg_codicefiscale = 'BLDDNC77L23L407N', rapleg_convenzionedata = '2017-01-10', rapleg_convenzioneprotocolo = '61/C24D' where id = '51';</v>
      </c>
      <c r="E63">
        <v>51</v>
      </c>
      <c r="F63" s="66"/>
      <c r="G63" s="66"/>
      <c r="H63" s="82"/>
      <c r="I63" s="66"/>
      <c r="J63" s="1295"/>
      <c r="K63" s="1389">
        <v>0</v>
      </c>
      <c r="L63" s="52" t="s">
        <v>40</v>
      </c>
      <c r="M63" s="67" t="s">
        <v>575</v>
      </c>
      <c r="N63" s="74" t="s">
        <v>576</v>
      </c>
      <c r="O63" s="83">
        <v>31030</v>
      </c>
      <c r="P63" s="75" t="s">
        <v>114</v>
      </c>
      <c r="Q63" s="70" t="s">
        <v>577</v>
      </c>
      <c r="R63" s="70" t="s">
        <v>577</v>
      </c>
      <c r="S63" s="84" t="s">
        <v>578</v>
      </c>
      <c r="T63" s="72"/>
      <c r="U63" s="73"/>
      <c r="V63" s="73"/>
      <c r="W63" s="73"/>
      <c r="X63" s="85" t="s">
        <v>579</v>
      </c>
      <c r="Y63" s="85" t="s">
        <v>580</v>
      </c>
      <c r="Z63" s="83" t="s">
        <v>89</v>
      </c>
      <c r="AA63" s="75" t="s">
        <v>51</v>
      </c>
      <c r="AB63" s="68" t="str">
        <f t="shared" si="13"/>
        <v>ERA DEL COMPUTER</v>
      </c>
      <c r="AC63" s="70" t="str">
        <f>N63</f>
        <v>v. Vittorio Veneto 66</v>
      </c>
      <c r="AD63" s="70" t="str">
        <f>P63</f>
        <v>Carbonera (TV)</v>
      </c>
      <c r="AE63" s="58" t="s">
        <v>181</v>
      </c>
      <c r="AF63" s="86" t="s">
        <v>182</v>
      </c>
      <c r="AG63" s="87">
        <v>28329</v>
      </c>
      <c r="AH63" s="86" t="s">
        <v>53</v>
      </c>
      <c r="AI63" s="88" t="s">
        <v>183</v>
      </c>
      <c r="AJ63" s="1258" t="s">
        <v>581</v>
      </c>
      <c r="AK63" s="81" t="s">
        <v>582</v>
      </c>
      <c r="AL63" s="6"/>
      <c r="AM63" s="6"/>
      <c r="AN63" s="6"/>
    </row>
    <row r="64" spans="1:42" ht="24.75" customHeight="1" thickBot="1">
      <c r="A64" s="1301" t="str">
        <f>"insert into azienda ( id, n_elettronici, n_automazioni, n_informatici, n_telecomunicazioni, n_liceo, id_docente, settore) values ('"&amp; E64 &amp;"','"&amp; F64 &amp;"','"&amp; G64 &amp;"','"&amp; H64 &amp;"','"&amp; I64 &amp;"','"&amp; J64 &amp;"','"&amp; K64 &amp;"','"&amp; L64 &amp;"');"</f>
        <v>insert into azienda ( id, n_elettronici, n_automazioni, n_informatici, n_telecomunicazioni, n_liceo, id_docente, settore) values ('52','','','','','','0','INFORMATICO');</v>
      </c>
      <c r="B64" s="1303" t="str">
        <f t="shared" si="0"/>
        <v>update azienda SET denominazione_azienda='ESSE LINK S.R.L.', indirizzo = 'v. Adige10', cap = '31027', comune = 'Spresiano (TV)' , referente_aziendale = 'Fumei Gianluca', tutor_aziendale = 'Fumei Gianluca', telefono = '0422 5225', inizioam = '8.30', fineam = '12.30', iniziopm = '14.00', finepm = '18.00' where id = '52';</v>
      </c>
      <c r="C64" s="1300" t="str">
        <f t="shared" si="1"/>
        <v>update azienda SET email= 'amministrazione@esselink.it', sito = '', n_dipendenti = '10', settore_attivita = 'Servizi informatici', leg_denominazioneazienda = 'ESSE LINK S.R.L.', leg_via = 'v. Adige, 101/a', leg_comune = 'Spresiano (TV)', leg_iva = '04737710261', leg_nomecognome = 'Fumei Gianluca', leg_datanascita = '1968-02-24', leg_comunenascita = 'Treviso (TV)' where id = '52';</v>
      </c>
      <c r="D64" s="1300" t="str">
        <f t="shared" si="5"/>
        <v>update azienda SET rapleg_codicefiscale = 'FMUGLC68B24L407I', rapleg_convenzionedata = '2019-05-04', rapleg_convenzioneprotocolo = '3279/C24D' where id = '52';</v>
      </c>
      <c r="E64">
        <v>52</v>
      </c>
      <c r="F64" s="66"/>
      <c r="G64" s="82"/>
      <c r="H64" s="82"/>
      <c r="I64" s="66"/>
      <c r="J64" s="1295"/>
      <c r="K64" s="1389">
        <v>0</v>
      </c>
      <c r="L64" s="52" t="s">
        <v>40</v>
      </c>
      <c r="M64" s="67" t="s">
        <v>583</v>
      </c>
      <c r="N64" s="74" t="s">
        <v>4889</v>
      </c>
      <c r="O64" s="83">
        <v>31027</v>
      </c>
      <c r="P64" s="75" t="s">
        <v>42</v>
      </c>
      <c r="Q64" s="70" t="s">
        <v>584</v>
      </c>
      <c r="R64" s="70" t="s">
        <v>584</v>
      </c>
      <c r="S64" s="84" t="s">
        <v>566</v>
      </c>
      <c r="T64" s="72" t="s">
        <v>61</v>
      </c>
      <c r="U64" s="73" t="s">
        <v>62</v>
      </c>
      <c r="V64" s="73" t="s">
        <v>142</v>
      </c>
      <c r="W64" s="73" t="s">
        <v>75</v>
      </c>
      <c r="X64" s="75" t="s">
        <v>585</v>
      </c>
      <c r="Y64" s="75"/>
      <c r="Z64" s="83">
        <v>10</v>
      </c>
      <c r="AA64" s="75" t="s">
        <v>586</v>
      </c>
      <c r="AB64" s="68" t="str">
        <f t="shared" si="13"/>
        <v>ESSE LINK S.R.L.</v>
      </c>
      <c r="AC64" s="70" t="s">
        <v>587</v>
      </c>
      <c r="AD64" s="70" t="s">
        <v>42</v>
      </c>
      <c r="AE64" s="58" t="s">
        <v>588</v>
      </c>
      <c r="AF64" s="86" t="s">
        <v>584</v>
      </c>
      <c r="AG64" s="87">
        <v>24892</v>
      </c>
      <c r="AH64" s="86" t="s">
        <v>53</v>
      </c>
      <c r="AI64" s="88" t="s">
        <v>589</v>
      </c>
      <c r="AJ64" s="1258">
        <v>43589</v>
      </c>
      <c r="AK64" s="81" t="s">
        <v>55</v>
      </c>
      <c r="AL64" s="6"/>
      <c r="AM64" s="6"/>
      <c r="AN64" s="6"/>
    </row>
    <row r="65" spans="1:42" ht="24.75" customHeight="1" thickBot="1">
      <c r="A65" s="1301" t="str">
        <f>"insert into azienda ( id, n_elettronici, n_automazioni, n_informatici, n_telecomunicazioni, n_liceo, id_docente, settore) values ('"&amp; E65 &amp;"','"&amp; F65 &amp;"','"&amp; G65 &amp;"','"&amp; H65 &amp;"','"&amp; I65 &amp;"','"&amp; J65 &amp;"','"&amp; K65 &amp;"','"&amp; L65 &amp;"');"</f>
        <v>insert into azienda ( id, n_elettronici, n_automazioni, n_informatici, n_telecomunicazioni, n_liceo, id_docente, settore) values ('53','','','','','','0','INFORMATICO');</v>
      </c>
      <c r="B65" s="1303" t="str">
        <f t="shared" si="0"/>
        <v>update azienda SET denominazione_azienda='ETA BETA DI BOLOGNI FEDERICO', indirizzo = 'v. Immacolata di Lourdes 135/B', cap = '31015', comune = 'Conegliano (TV)' , referente_aziendale = 'Bolognin Federico', tutor_aziendale = 'Bolognin Federico', telefono = '0438 21871', inizioam = '', fineam = '', iniziopm = '', finepm = '' where id = '53';</v>
      </c>
      <c r="C65" s="1300" t="str">
        <f t="shared" si="1"/>
        <v>update azienda SET email= 'info@etabetacomputer.net', sito = 'www.etabetacomputer.net', n_dipendenti = '2', settore_attivita = 'commercio, servizi informatici', leg_denominazioneazienda = 'ETA BETA DI BOLOGNI FEDERICO', leg_via = 'v. Immacolata di Lourdes 135/B', leg_comune = 'Conegliano (TV)', leg_iva = '03835750260', leg_nomecognome = 'Federico Bologni', leg_datanascita = '1971-10-02', leg_comunenascita = 'Vittorio Veneto (TV)' where id = '53';</v>
      </c>
      <c r="D65" s="1300" t="str">
        <f t="shared" si="5"/>
        <v>update azienda SET rapleg_codicefiscale = 'BLGFRC71R02M089K', rapleg_convenzionedata = '2017-01-21', rapleg_convenzioneprotocolo = '325/C24D' where id = '53';</v>
      </c>
      <c r="E65">
        <v>53</v>
      </c>
      <c r="F65" s="66"/>
      <c r="G65" s="66"/>
      <c r="H65" s="82"/>
      <c r="I65" s="66"/>
      <c r="J65" s="1295"/>
      <c r="K65" s="1389">
        <v>0</v>
      </c>
      <c r="L65" s="52" t="s">
        <v>40</v>
      </c>
      <c r="M65" s="67" t="s">
        <v>590</v>
      </c>
      <c r="N65" s="74" t="s">
        <v>591</v>
      </c>
      <c r="O65" s="83">
        <v>31015</v>
      </c>
      <c r="P65" s="75" t="s">
        <v>80</v>
      </c>
      <c r="Q65" s="70" t="s">
        <v>592</v>
      </c>
      <c r="R65" s="70" t="s">
        <v>592</v>
      </c>
      <c r="S65" s="84" t="s">
        <v>593</v>
      </c>
      <c r="T65" s="72"/>
      <c r="U65" s="73"/>
      <c r="V65" s="73"/>
      <c r="W65" s="73"/>
      <c r="X65" s="85" t="s">
        <v>594</v>
      </c>
      <c r="Y65" s="85" t="s">
        <v>595</v>
      </c>
      <c r="Z65" s="83">
        <v>2</v>
      </c>
      <c r="AA65" s="75" t="s">
        <v>596</v>
      </c>
      <c r="AB65" s="68" t="str">
        <f t="shared" si="13"/>
        <v>ETA BETA DI BOLOGNI FEDERICO</v>
      </c>
      <c r="AC65" s="70" t="str">
        <f t="shared" ref="AC65:AC73" si="14">N65</f>
        <v>v. Immacolata di Lourdes 135/B</v>
      </c>
      <c r="AD65" s="70" t="str">
        <f t="shared" ref="AD65:AD73" si="15">P65</f>
        <v>Conegliano (TV)</v>
      </c>
      <c r="AE65" s="58" t="s">
        <v>597</v>
      </c>
      <c r="AF65" s="86" t="s">
        <v>598</v>
      </c>
      <c r="AG65" s="87">
        <v>26208</v>
      </c>
      <c r="AH65" s="86" t="s">
        <v>599</v>
      </c>
      <c r="AI65" s="88" t="s">
        <v>600</v>
      </c>
      <c r="AJ65" s="1258" t="s">
        <v>573</v>
      </c>
      <c r="AK65" s="81" t="s">
        <v>601</v>
      </c>
      <c r="AL65" s="6"/>
      <c r="AM65" s="6"/>
      <c r="AN65" s="6"/>
    </row>
    <row r="66" spans="1:42" ht="23.35" customHeight="1" thickBot="1">
      <c r="A66" s="1301" t="str">
        <f>"insert into azienda ( id, n_elettronici, n_automazioni, n_informatici, n_telecomunicazioni, n_liceo, id_docente, settore) values ('"&amp; E66 &amp;"','"&amp; F66 &amp;"','"&amp; G66 &amp;"','"&amp; H66 &amp;"','"&amp; I66 &amp;"','"&amp; J66 &amp;"','"&amp; K66 &amp;"','"&amp; L66 &amp;"');"</f>
        <v>insert into azienda ( id, n_elettronici, n_automazioni, n_informatici, n_telecomunicazioni, n_liceo, id_docente, settore) values ('54','','','','','','0','INFORMATICO');</v>
      </c>
      <c r="B66" s="1303" t="str">
        <f t="shared" si="0"/>
        <v>update azienda SET denominazione_azienda='EURISING SRL', indirizzo = 'Via Delle Industrie 15', cap = '30175', comune = 'Venezia (VE)' , referente_aziendale = 'Palmerini Riccardo', tutor_aziendale = 'Palmerini Riccardo', telefono = '393 9033134', inizioam = '', fineam = '', iniziopm = '', finepm = '' where id = '54';</v>
      </c>
      <c r="C66" s="1300" t="str">
        <f t="shared" si="1"/>
        <v>update azienda SET email= 'info@eurising.eu', sito = '', n_dipendenti = '10', settore_attivita = 'Gestione database', leg_denominazioneazienda = 'EURISING SRL', leg_via = 'Via Delle Industrie 15', leg_comune = 'Venezia (VE)', leg_iva = '04345310272', leg_nomecognome = 'Palmerini Riccardo', leg_datanascita = '1965-01-30', leg_comunenascita = 'Bologna (BO)' where id = '54';</v>
      </c>
      <c r="D66" s="1300" t="str">
        <f t="shared" si="5"/>
        <v>update azienda SET rapleg_codicefiscale = 'PLMRCR65A30A944A', rapleg_convenzionedata = '2018-01-11', rapleg_convenzioneprotocolo = '168/C24D' where id = '54';</v>
      </c>
      <c r="E66">
        <v>54</v>
      </c>
      <c r="F66" s="82"/>
      <c r="G66" s="82"/>
      <c r="H66" s="82"/>
      <c r="I66" s="82"/>
      <c r="J66" s="1296"/>
      <c r="K66" s="1389">
        <v>0</v>
      </c>
      <c r="L66" s="52" t="s">
        <v>40</v>
      </c>
      <c r="M66" s="67" t="s">
        <v>602</v>
      </c>
      <c r="N66" s="161" t="s">
        <v>4890</v>
      </c>
      <c r="O66" s="108">
        <v>30175</v>
      </c>
      <c r="P66" s="162" t="s">
        <v>187</v>
      </c>
      <c r="Q66" s="70" t="s">
        <v>603</v>
      </c>
      <c r="R66" s="70" t="s">
        <v>603</v>
      </c>
      <c r="S66" s="163" t="s">
        <v>604</v>
      </c>
      <c r="T66" s="58"/>
      <c r="U66" s="58"/>
      <c r="V66" s="58"/>
      <c r="W66" s="58"/>
      <c r="X66" s="93" t="s">
        <v>605</v>
      </c>
      <c r="Y66" s="75"/>
      <c r="Z66" s="83">
        <v>10</v>
      </c>
      <c r="AA66" s="86" t="s">
        <v>606</v>
      </c>
      <c r="AB66" s="164" t="str">
        <f t="shared" si="13"/>
        <v>EURISING SRL</v>
      </c>
      <c r="AC66" s="110" t="str">
        <f t="shared" si="14"/>
        <v>Via Delle Industrie 15</v>
      </c>
      <c r="AD66" s="110" t="str">
        <f t="shared" si="15"/>
        <v>Venezia (VE)</v>
      </c>
      <c r="AE66" s="165" t="s">
        <v>607</v>
      </c>
      <c r="AF66" s="110" t="str">
        <f>Q66</f>
        <v>Palmerini Riccardo</v>
      </c>
      <c r="AG66" s="111">
        <v>23772</v>
      </c>
      <c r="AH66" s="110" t="s">
        <v>608</v>
      </c>
      <c r="AI66" s="112" t="s">
        <v>609</v>
      </c>
      <c r="AJ66" s="1259">
        <v>43111</v>
      </c>
      <c r="AK66" s="166" t="s">
        <v>610</v>
      </c>
      <c r="AL66" s="6"/>
      <c r="AM66" s="6"/>
      <c r="AN66" s="6"/>
      <c r="AO66" s="6"/>
      <c r="AP66" s="6"/>
    </row>
    <row r="67" spans="1:42" ht="24.75" customHeight="1" thickBot="1">
      <c r="A67" s="1301" t="str">
        <f>"insert into azienda ( id, n_elettronici, n_automazioni, n_informatici, n_telecomunicazioni, n_liceo, id_docente, settore) values ('"&amp; E67 &amp;"','"&amp; F67 &amp;"','"&amp; G67 &amp;"','"&amp; H67 &amp;"','"&amp; I67 &amp;"','"&amp; J67 &amp;"','"&amp; K67 &amp;"','"&amp; L67 &amp;"');"</f>
        <v>insert into azienda ( id, n_elettronici, n_automazioni, n_informatici, n_telecomunicazioni, n_liceo, id_docente, settore) values ('55','','','','','','0','INFORMATICO');</v>
      </c>
      <c r="B67" s="1303" t="str">
        <f t="shared" si="0"/>
        <v>update azienda SET denominazione_azienda='FILIPPO MARIA MARIANI SRL (peendy)', indirizzo = 'Borgo Cavour 45', cap = '31100', comune = 'Treviso (TV)' , referente_aziendale = '', tutor_aziendale = '', telefono = '3886482784', inizioam = '', fineam = '', iniziopm = '', finepm = '' where id = '55';</v>
      </c>
      <c r="C67" s="1300" t="str">
        <f t="shared" si="1"/>
        <v>update azienda SET email= '', sito = '', n_dipendenti = '', settore_attivita = '', leg_denominazioneazienda = 'FILIPPO MARIA MARIANI SRL (peendy)', leg_via = 'Borgo Cavour 45', leg_comune = 'Treviso (TV)', leg_iva = '', leg_nomecognome = '', leg_datanascita = '1900-01-00', leg_comunenascita = '' where id = '55';</v>
      </c>
      <c r="D67" s="1300" t="str">
        <f t="shared" si="5"/>
        <v>update azienda SET rapleg_codicefiscale = '', rapleg_convenzionedata = '2019-05-04', rapleg_convenzioneprotocolo = '3279/C24D' where id = '55';</v>
      </c>
      <c r="E67">
        <v>55</v>
      </c>
      <c r="F67" s="66"/>
      <c r="G67" s="66"/>
      <c r="H67" s="82"/>
      <c r="I67" s="66"/>
      <c r="J67" s="1295"/>
      <c r="K67" s="1389">
        <v>0</v>
      </c>
      <c r="L67" s="52" t="s">
        <v>40</v>
      </c>
      <c r="M67" s="67" t="s">
        <v>611</v>
      </c>
      <c r="N67" s="74" t="s">
        <v>4891</v>
      </c>
      <c r="O67" s="83">
        <v>31100</v>
      </c>
      <c r="P67" s="75" t="s">
        <v>53</v>
      </c>
      <c r="Q67" s="70"/>
      <c r="R67" s="70"/>
      <c r="S67" s="167" t="s">
        <v>612</v>
      </c>
      <c r="T67" s="168"/>
      <c r="U67" s="169"/>
      <c r="V67" s="169"/>
      <c r="W67" s="169"/>
      <c r="X67" s="170"/>
      <c r="Y67" s="170"/>
      <c r="Z67" s="171"/>
      <c r="AA67" s="172"/>
      <c r="AB67" s="68" t="str">
        <f t="shared" si="13"/>
        <v>FILIPPO MARIA MARIANI SRL (peendy)</v>
      </c>
      <c r="AC67" s="70" t="str">
        <f t="shared" si="14"/>
        <v>Borgo Cavour 45</v>
      </c>
      <c r="AD67" s="70" t="str">
        <f t="shared" si="15"/>
        <v>Treviso (TV)</v>
      </c>
      <c r="AE67" s="58"/>
      <c r="AF67" s="86"/>
      <c r="AG67" s="87"/>
      <c r="AH67" s="86"/>
      <c r="AI67" s="90"/>
      <c r="AJ67" s="1258">
        <v>43589</v>
      </c>
      <c r="AK67" s="81" t="s">
        <v>55</v>
      </c>
      <c r="AL67" s="6"/>
      <c r="AM67" s="6"/>
      <c r="AN67" s="6"/>
    </row>
    <row r="68" spans="1:42" ht="24.75" customHeight="1" thickBot="1">
      <c r="A68" s="1301" t="str">
        <f>"insert into azienda ( id, n_elettronici, n_automazioni, n_informatici, n_telecomunicazioni, n_liceo, id_docente, settore) values ('"&amp; E68 &amp;"','"&amp; F68 &amp;"','"&amp; G68 &amp;"','"&amp; H68 &amp;"','"&amp; I68 &amp;"','"&amp; J68 &amp;"','"&amp; K68 &amp;"','"&amp; L68 &amp;"');"</f>
        <v>insert into azienda ( id, n_elettronici, n_automazioni, n_informatici, n_telecomunicazioni, n_liceo, id_docente, settore) values ('56','','','','','','0','INFORMATICO');</v>
      </c>
      <c r="B68" s="1303" t="str">
        <f t="shared" si="0"/>
        <v>update azienda SET denominazione_azienda='FIN.IT SRL', indirizzo = 'v. Alfieri 1', cap = '31015', comune = 'Conegliano (TV)' , referente_aziendale = 'Donadel Gianni', tutor_aziendale = 'Donadel Gianni', telefono = '0438 360757', inizioam = '8.30', fineam = '13.00', iniziopm = '14.30', finepm = '18.00' where id = '56';</v>
      </c>
      <c r="C68" s="1300" t="str">
        <f t="shared" si="1"/>
        <v>update azienda SET email= 'selezione@finini', sito = '', n_dipendenti = '11-50', settore_attivita = 'consulenza informatica', leg_denominazioneazienda = 'FIN.IT SRL', leg_via = 'v. Alfieri 1', leg_comune = 'Conegliano (TV)', leg_iva = '03424670267', leg_nomecognome = 'Donadel Gianni', leg_datanascita = '1957-08-19', leg_comunenascita = 'Pieve di Soligo (TV)' where id = '56';</v>
      </c>
      <c r="D68" s="1300" t="str">
        <f t="shared" si="5"/>
        <v>update azienda SET rapleg_codicefiscale = 'DNGGNN57M19G645I', rapleg_convenzionedata = '2019-05-04', rapleg_convenzioneprotocolo = '3279/C24D' where id = '56';</v>
      </c>
      <c r="E68">
        <v>56</v>
      </c>
      <c r="F68" s="66"/>
      <c r="G68" s="66"/>
      <c r="H68" s="82"/>
      <c r="I68" s="66"/>
      <c r="J68" s="1295"/>
      <c r="K68" s="1389">
        <v>0</v>
      </c>
      <c r="L68" s="52" t="s">
        <v>40</v>
      </c>
      <c r="M68" s="67" t="s">
        <v>613</v>
      </c>
      <c r="N68" s="74" t="s">
        <v>4892</v>
      </c>
      <c r="O68" s="83">
        <v>31015</v>
      </c>
      <c r="P68" s="75" t="s">
        <v>80</v>
      </c>
      <c r="Q68" s="70" t="s">
        <v>614</v>
      </c>
      <c r="R68" s="70" t="s">
        <v>614</v>
      </c>
      <c r="S68" s="94" t="s">
        <v>615</v>
      </c>
      <c r="T68" s="72" t="s">
        <v>61</v>
      </c>
      <c r="U68" s="73" t="s">
        <v>130</v>
      </c>
      <c r="V68" s="73" t="s">
        <v>117</v>
      </c>
      <c r="W68" s="73" t="s">
        <v>75</v>
      </c>
      <c r="X68" s="162" t="s">
        <v>616</v>
      </c>
      <c r="Y68" s="162"/>
      <c r="Z68" s="108" t="s">
        <v>207</v>
      </c>
      <c r="AA68" s="74" t="s">
        <v>617</v>
      </c>
      <c r="AB68" s="68" t="str">
        <f t="shared" si="13"/>
        <v>FIN.IT SRL</v>
      </c>
      <c r="AC68" s="70" t="str">
        <f t="shared" si="14"/>
        <v>v. Alfieri 1</v>
      </c>
      <c r="AD68" s="70" t="str">
        <f t="shared" si="15"/>
        <v>Conegliano (TV)</v>
      </c>
      <c r="AE68" s="58" t="s">
        <v>618</v>
      </c>
      <c r="AF68" s="86" t="s">
        <v>614</v>
      </c>
      <c r="AG68" s="87">
        <v>21051</v>
      </c>
      <c r="AH68" s="86" t="s">
        <v>619</v>
      </c>
      <c r="AI68" s="90" t="s">
        <v>620</v>
      </c>
      <c r="AJ68" s="1258">
        <v>43589</v>
      </c>
      <c r="AK68" s="81" t="s">
        <v>55</v>
      </c>
      <c r="AL68" s="6"/>
      <c r="AM68" s="6"/>
      <c r="AN68" s="6"/>
    </row>
    <row r="69" spans="1:42" ht="24.75" customHeight="1" thickBot="1">
      <c r="A69" s="1301" t="str">
        <f>"insert into azienda ( id, n_elettronici, n_automazioni, n_informatici, n_telecomunicazioni, n_liceo, id_docente, settore) values ('"&amp; E69 &amp;"','"&amp; F69 &amp;"','"&amp; G69 &amp;"','"&amp; H69 &amp;"','"&amp; I69 &amp;"','"&amp; J69 &amp;"','"&amp; K69 &amp;"','"&amp; L69 &amp;"');"</f>
        <v>insert into azienda ( id, n_elettronici, n_automazioni, n_informatici, n_telecomunicazioni, n_liceo, id_docente, settore) values ('57','','','','','','0','INFORMATICO');</v>
      </c>
      <c r="B69" s="1303" t="str">
        <f t="shared" si="0"/>
        <v>update azienda SET denominazione_azienda='FLO.IT SRL', indirizzo = 'Via Castellana 48A', cap = '31039', comune = 'Riese Pio x (TV)' , referente_aziendale = '', tutor_aziendale = '', telefono = '0423 4532', inizioam = '', fineam = '', iniziopm = '', finepm = '' where id = '57';</v>
      </c>
      <c r="C69" s="1300" t="str">
        <f t="shared" si="1"/>
        <v>update azienda SET email= '', sito = '', n_dipendenti = '', settore_attivita = 'Ateco 46731 - rivendita legname', leg_denominazioneazienda = 'FLO.IT SRL', leg_via = 'Via Castellana 48A', leg_comune = 'Riese Pio x (TV)', leg_iva = '04304100268', leg_nomecognome = 'Florian Elvio', leg_datanascita = '1956-08-29', leg_comunenascita = 'Loria (TV)' where id = '57';</v>
      </c>
      <c r="D69" s="1300" t="str">
        <f t="shared" si="5"/>
        <v>update azienda SET rapleg_codicefiscale = 'FLRLVE56M29E692U', rapleg_convenzionedata = '2020-10-23', rapleg_convenzioneprotocolo = '13268/C24' where id = '57';</v>
      </c>
      <c r="E69">
        <v>57</v>
      </c>
      <c r="F69" s="66"/>
      <c r="G69" s="66"/>
      <c r="H69" s="82"/>
      <c r="I69" s="66"/>
      <c r="J69" s="1295"/>
      <c r="K69" s="1389">
        <v>0</v>
      </c>
      <c r="L69" s="52" t="s">
        <v>40</v>
      </c>
      <c r="M69" s="67" t="s">
        <v>621</v>
      </c>
      <c r="N69" s="74" t="s">
        <v>622</v>
      </c>
      <c r="O69" s="83">
        <v>31039</v>
      </c>
      <c r="P69" s="75" t="s">
        <v>623</v>
      </c>
      <c r="Q69" s="70"/>
      <c r="R69" s="70"/>
      <c r="S69" s="173" t="s">
        <v>624</v>
      </c>
      <c r="T69" s="72"/>
      <c r="U69" s="73"/>
      <c r="V69" s="73"/>
      <c r="W69" s="73"/>
      <c r="X69" s="162"/>
      <c r="Y69" s="162"/>
      <c r="Z69" s="108"/>
      <c r="AA69" s="74" t="s">
        <v>625</v>
      </c>
      <c r="AB69" s="68" t="str">
        <f t="shared" si="13"/>
        <v>FLO.IT SRL</v>
      </c>
      <c r="AC69" s="70" t="str">
        <f t="shared" si="14"/>
        <v>Via Castellana 48A</v>
      </c>
      <c r="AD69" s="70" t="str">
        <f t="shared" si="15"/>
        <v>Riese Pio x (TV)</v>
      </c>
      <c r="AE69" s="58" t="s">
        <v>626</v>
      </c>
      <c r="AF69" s="86" t="s">
        <v>627</v>
      </c>
      <c r="AG69" s="87">
        <v>20696</v>
      </c>
      <c r="AH69" s="86" t="s">
        <v>628</v>
      </c>
      <c r="AI69" s="90" t="s">
        <v>629</v>
      </c>
      <c r="AJ69" s="1258">
        <v>44127</v>
      </c>
      <c r="AK69" s="81" t="s">
        <v>630</v>
      </c>
      <c r="AL69" s="6"/>
      <c r="AM69" s="6"/>
      <c r="AN69" s="6"/>
      <c r="AO69" s="6"/>
      <c r="AP69" s="6"/>
    </row>
    <row r="70" spans="1:42" ht="24.75" customHeight="1" thickBot="1">
      <c r="A70" s="1301" t="str">
        <f>"insert into azienda ( id, n_elettronici, n_automazioni, n_informatici, n_telecomunicazioni, n_liceo, id_docente, settore) values ('"&amp; E70 &amp;"','"&amp; F70 &amp;"','"&amp; G70 &amp;"','"&amp; H70 &amp;"','"&amp; I70 &amp;"','"&amp; J70 &amp;"','"&amp; K70 &amp;"','"&amp; L70 &amp;"');"</f>
        <v>insert into azienda ( id, n_elettronici, n_automazioni, n_informatici, n_telecomunicazioni, n_liceo, id_docente, settore) values ('58','','','1?','','','0','INFORMATICO');</v>
      </c>
      <c r="B70" s="1303" t="str">
        <f t="shared" si="0"/>
        <v>update azienda SET denominazione_azienda='FOURTEEN TEC', indirizzo = 'V.le Fellissent 86/c', cap = '31100', comune = 'Treviso (TV)' , referente_aziendale = 'Palmisano Carmen', tutor_aziendale = 'Palmisano carmen', telefono = '0422 1722976', inizioam = '9.00', fineam = '13.00', iniziopm = '14.00', finepm = '18.00' where id = '58';</v>
      </c>
      <c r="C70" s="1300" t="str">
        <f t="shared" si="1"/>
        <v>update azienda SET email= 'info@fourteentec.com - carmen.palmisano@fourteentec.com', sito = '', n_dipendenti = '', settore_attivita = 'consulenza informatica', leg_denominazioneazienda = 'FOURTEEN TEC', leg_via = 'V.le Fellissent 86/c', leg_comune = 'Treviso (TV)', leg_iva = '03446101200', leg_nomecognome = 'Palmisano Carmen', leg_datanascita = '1986-12-14', leg_comunenascita = 'Bari (BA)' where id = '58';</v>
      </c>
      <c r="D70" s="1300" t="str">
        <f t="shared" si="5"/>
        <v>update azienda SET rapleg_codicefiscale = 'PLMCMN86T54A66', rapleg_convenzionedata = '2021-05-07', rapleg_convenzioneprotocolo = '6431/C24' where id = '58';</v>
      </c>
      <c r="E70">
        <v>58</v>
      </c>
      <c r="F70" s="66"/>
      <c r="G70" s="66"/>
      <c r="H70" s="82" t="s">
        <v>4862</v>
      </c>
      <c r="I70" s="66"/>
      <c r="J70" s="1295"/>
      <c r="K70" s="1389">
        <v>0</v>
      </c>
      <c r="L70" s="52" t="s">
        <v>40</v>
      </c>
      <c r="M70" s="67" t="s">
        <v>631</v>
      </c>
      <c r="N70" s="74" t="s">
        <v>4893</v>
      </c>
      <c r="O70" s="83">
        <v>31100</v>
      </c>
      <c r="P70" s="75" t="s">
        <v>53</v>
      </c>
      <c r="Q70" s="70" t="s">
        <v>632</v>
      </c>
      <c r="R70" s="70" t="s">
        <v>633</v>
      </c>
      <c r="S70" s="94" t="s">
        <v>634</v>
      </c>
      <c r="T70" s="72" t="s">
        <v>362</v>
      </c>
      <c r="U70" s="73" t="s">
        <v>130</v>
      </c>
      <c r="V70" s="73" t="s">
        <v>142</v>
      </c>
      <c r="W70" s="73" t="s">
        <v>75</v>
      </c>
      <c r="X70" s="174" t="s">
        <v>635</v>
      </c>
      <c r="Y70" s="162"/>
      <c r="Z70" s="108"/>
      <c r="AA70" s="74" t="s">
        <v>617</v>
      </c>
      <c r="AB70" s="68" t="str">
        <f t="shared" si="13"/>
        <v>FOURTEEN TEC</v>
      </c>
      <c r="AC70" s="70" t="str">
        <f t="shared" si="14"/>
        <v>V.le Fellissent 86/c</v>
      </c>
      <c r="AD70" s="70" t="str">
        <f t="shared" si="15"/>
        <v>Treviso (TV)</v>
      </c>
      <c r="AE70" s="58" t="s">
        <v>636</v>
      </c>
      <c r="AF70" s="86" t="s">
        <v>632</v>
      </c>
      <c r="AG70" s="87">
        <v>31760</v>
      </c>
      <c r="AH70" s="86" t="s">
        <v>637</v>
      </c>
      <c r="AI70" s="90" t="s">
        <v>638</v>
      </c>
      <c r="AJ70" s="1258">
        <v>44323</v>
      </c>
      <c r="AK70" s="81" t="s">
        <v>639</v>
      </c>
      <c r="AL70" s="6"/>
      <c r="AM70" s="6"/>
      <c r="AN70" s="6"/>
      <c r="AO70" s="6"/>
      <c r="AP70" s="6"/>
    </row>
    <row r="71" spans="1:42" ht="24.75" customHeight="1" thickBot="1">
      <c r="A71" s="1301" t="str">
        <f>"insert into azienda ( id, n_elettronici, n_automazioni, n_informatici, n_telecomunicazioni, n_liceo, id_docente, settore) values ('"&amp; E71 &amp;"','"&amp; F71 &amp;"','"&amp; G71 &amp;"','"&amp; H71 &amp;"','"&amp; I71 &amp;"','"&amp; J71 &amp;"','"&amp; K71 &amp;"','"&amp; L71 &amp;"');"</f>
        <v>insert into azienda ( id, n_elettronici, n_automazioni, n_informatici, n_telecomunicazioni, n_liceo, id_docente, settore) values ('59','','','1?','','','0','INFORMATICO');</v>
      </c>
      <c r="B71" s="1303" t="str">
        <f t="shared" si="0"/>
        <v>update azienda SET denominazione_azienda='GAM GROUP SRL', indirizzo = 'Via Callalta 31/E', cap = '31100', comune = 'Treviso (TV)' , referente_aziendale = 'Mirko Mellone', tutor_aziendale = 'Walter Zoccarato', telefono = '0422 583693/Sonia Maiano 3388106873', inizioam = '9.00', fineam = '13.00', iniziopm = '14.00', finepm = '18.00' where id = '59';</v>
      </c>
      <c r="C71" s="1300" t="str">
        <f t="shared" si="1"/>
        <v>update azienda SET email= 'sonia.maiano@gamgroup.it', sito = 'https://gamgroup.it/it/', n_dipendenti = '15', settore_attivita = 'Servizi informatici', leg_denominazioneazienda = 'GAM GROUP SRL', leg_via = 'Via Callalta 31/E', leg_comune = 'Treviso (TV)', leg_iva = '03641560267', leg_nomecognome = 'Mirko Mellone', leg_datanascita = '1967-09-18', leg_comunenascita = 'Treviso (TV)' where id = '59';</v>
      </c>
      <c r="D71" s="1300" t="str">
        <f t="shared" si="5"/>
        <v>update azienda SET rapleg_codicefiscale = 'MLLMRK67P18L407P', rapleg_convenzionedata = '2020-10-29', rapleg_convenzioneprotocolo = '13546/C24' where id = '59';</v>
      </c>
      <c r="E71">
        <v>59</v>
      </c>
      <c r="F71" s="66"/>
      <c r="G71" s="66"/>
      <c r="H71" s="82" t="s">
        <v>4862</v>
      </c>
      <c r="I71" s="66"/>
      <c r="J71" s="1295"/>
      <c r="K71" s="1389">
        <v>0</v>
      </c>
      <c r="L71" s="52" t="s">
        <v>40</v>
      </c>
      <c r="M71" s="67" t="s">
        <v>640</v>
      </c>
      <c r="N71" s="74" t="s">
        <v>641</v>
      </c>
      <c r="O71" s="83">
        <v>31100</v>
      </c>
      <c r="P71" s="75" t="s">
        <v>53</v>
      </c>
      <c r="Q71" s="70" t="s">
        <v>642</v>
      </c>
      <c r="R71" s="70" t="s">
        <v>643</v>
      </c>
      <c r="S71" s="94" t="s">
        <v>644</v>
      </c>
      <c r="T71" s="72" t="s">
        <v>362</v>
      </c>
      <c r="U71" s="73" t="s">
        <v>130</v>
      </c>
      <c r="V71" s="73" t="s">
        <v>142</v>
      </c>
      <c r="W71" s="73" t="s">
        <v>75</v>
      </c>
      <c r="X71" s="175" t="s">
        <v>645</v>
      </c>
      <c r="Y71" s="176" t="s">
        <v>646</v>
      </c>
      <c r="Z71" s="108">
        <v>15</v>
      </c>
      <c r="AA71" s="74" t="s">
        <v>586</v>
      </c>
      <c r="AB71" s="68" t="str">
        <f t="shared" si="13"/>
        <v>GAM GROUP SRL</v>
      </c>
      <c r="AC71" s="70" t="str">
        <f t="shared" si="14"/>
        <v>Via Callalta 31/E</v>
      </c>
      <c r="AD71" s="70" t="str">
        <f t="shared" si="15"/>
        <v>Treviso (TV)</v>
      </c>
      <c r="AE71" s="177" t="s">
        <v>647</v>
      </c>
      <c r="AF71" s="86" t="s">
        <v>642</v>
      </c>
      <c r="AG71" s="87">
        <v>24733</v>
      </c>
      <c r="AH71" s="86" t="s">
        <v>53</v>
      </c>
      <c r="AI71" s="90" t="s">
        <v>648</v>
      </c>
      <c r="AJ71" s="1258">
        <v>44133</v>
      </c>
      <c r="AK71" s="81" t="s">
        <v>649</v>
      </c>
      <c r="AL71" s="6"/>
      <c r="AM71" s="97" t="e">
        <f>IF(VLOOKUP(M70,[1]Totali!$P$13:$Q$235,1,FALSE)=M70,"Y","N")</f>
        <v>#N/A</v>
      </c>
      <c r="AN71" s="6"/>
      <c r="AO71" s="6"/>
      <c r="AP71" s="6"/>
    </row>
    <row r="72" spans="1:42" ht="24.75" customHeight="1" thickBot="1">
      <c r="A72" s="1301" t="str">
        <f>"insert into azienda ( id, n_elettronici, n_automazioni, n_informatici, n_telecomunicazioni, n_liceo, id_docente, settore) values ('"&amp; E72 &amp;"','"&amp; F72 &amp;"','"&amp; G72 &amp;"','"&amp; H72 &amp;"','"&amp; I72 &amp;"','"&amp; J72 &amp;"','"&amp; K72 &amp;"','"&amp; L72 &amp;"');"</f>
        <v>insert into azienda ( id, n_elettronici, n_automazioni, n_informatici, n_telecomunicazioni, n_liceo, id_docente, settore) values ('60','','','','','','0','INFORMATICO');</v>
      </c>
      <c r="B72" s="1303" t="str">
        <f t="shared" si="0"/>
        <v>update azienda SET denominazione_azienda='GEISOFT SRL', indirizzo = 'v.le Veneto 38', cap = '31015', comune = 'Conegliano (TV)' , referente_aziendale = 'Scarpel Sergio', tutor_aziendale = 'Scarpel Sergio', telefono = '0438 23295', inizioam = '9.00', fineam = '13.00', iniziopm = '14.00', finepm = '18.00' where id = '60';</v>
      </c>
      <c r="C72" s="1300" t="str">
        <f t="shared" si="1"/>
        <v>update azienda SET email= 'sergio.scarpel@geisoft.com', sito = 'www.geisoft.com', n_dipendenti = '8', settore_attivita = 'servizi informatici', leg_denominazioneazienda = 'GEISOFT SRL', leg_via = 'v.le Veneto 38', leg_comune = 'Conegliano (TV)', leg_iva = '03075490262', leg_nomecognome = 'Mauro Roggio', leg_datanascita = '1961-08-28', leg_comunenascita = 'Treviso (TV)' where id = '60';</v>
      </c>
      <c r="D72" s="1300" t="str">
        <f t="shared" si="5"/>
        <v>update azienda SET rapleg_codicefiscale = 'RGGMRA61M28L407L', rapleg_convenzionedata = '2019-05-04', rapleg_convenzioneprotocolo = '3279/C24D' where id = '60';</v>
      </c>
      <c r="E72">
        <v>60</v>
      </c>
      <c r="F72" s="66"/>
      <c r="G72" s="66"/>
      <c r="H72" s="82"/>
      <c r="I72" s="66"/>
      <c r="J72" s="1295"/>
      <c r="K72" s="1389">
        <v>0</v>
      </c>
      <c r="L72" s="52" t="s">
        <v>40</v>
      </c>
      <c r="M72" s="67" t="s">
        <v>650</v>
      </c>
      <c r="N72" s="74" t="s">
        <v>651</v>
      </c>
      <c r="O72" s="83">
        <v>31015</v>
      </c>
      <c r="P72" s="75" t="s">
        <v>80</v>
      </c>
      <c r="Q72" s="70" t="s">
        <v>652</v>
      </c>
      <c r="R72" s="70" t="s">
        <v>652</v>
      </c>
      <c r="S72" s="94" t="s">
        <v>653</v>
      </c>
      <c r="T72" s="72" t="s">
        <v>362</v>
      </c>
      <c r="U72" s="73" t="s">
        <v>130</v>
      </c>
      <c r="V72" s="73" t="s">
        <v>142</v>
      </c>
      <c r="W72" s="73" t="s">
        <v>75</v>
      </c>
      <c r="X72" s="85" t="s">
        <v>654</v>
      </c>
      <c r="Y72" s="85" t="s">
        <v>655</v>
      </c>
      <c r="Z72" s="83">
        <v>8</v>
      </c>
      <c r="AA72" s="74" t="s">
        <v>51</v>
      </c>
      <c r="AB72" s="68" t="str">
        <f t="shared" si="13"/>
        <v>GEISOFT SRL</v>
      </c>
      <c r="AC72" s="70" t="str">
        <f t="shared" si="14"/>
        <v>v.le Veneto 38</v>
      </c>
      <c r="AD72" s="70" t="str">
        <f t="shared" si="15"/>
        <v>Conegliano (TV)</v>
      </c>
      <c r="AE72" s="58" t="s">
        <v>656</v>
      </c>
      <c r="AF72" s="86" t="s">
        <v>657</v>
      </c>
      <c r="AG72" s="87">
        <v>22521</v>
      </c>
      <c r="AH72" s="86" t="s">
        <v>53</v>
      </c>
      <c r="AI72" s="90" t="s">
        <v>658</v>
      </c>
      <c r="AJ72" s="1258">
        <v>43589</v>
      </c>
      <c r="AK72" s="81" t="s">
        <v>55</v>
      </c>
      <c r="AL72" s="6"/>
      <c r="AM72" s="6"/>
      <c r="AN72" s="6"/>
    </row>
    <row r="73" spans="1:42" ht="24.75" customHeight="1" thickBot="1">
      <c r="A73" s="1301" t="str">
        <f>"insert into azienda ( id, n_elettronici, n_automazioni, n_informatici, n_telecomunicazioni, n_liceo, id_docente, settore) values ('"&amp; E73 &amp;"','"&amp; F73 &amp;"','"&amp; G73 &amp;"','"&amp; H73 &amp;"','"&amp; I73 &amp;"','"&amp; J73 &amp;"','"&amp; K73 &amp;"','"&amp; L73 &amp;"');"</f>
        <v>insert into azienda ( id, n_elettronici, n_automazioni, n_informatici, n_telecomunicazioni, n_liceo, id_docente, settore) values ('61','','','','','','0','INFORMATICO');</v>
      </c>
      <c r="B73" s="1303" t="str">
        <f t="shared" si="0"/>
        <v>update azienda SET denominazione_azienda='HOT SPOT S.R.L.', indirizzo = 'v.Cappella 34/D', cap = '31059', comune = 'Zero Branco (TV)' , referente_aziendale = 'Roccaro Carlo', tutor_aziendale = 'Roccaro Carlo', telefono = '0422 978720', inizioam = '', fineam = '', iniziopm = '', finepm = '' where id = '61';</v>
      </c>
      <c r="C73" s="1300" t="str">
        <f t="shared" si="1"/>
        <v>update azienda SET email= 'carlo@hotspotsrl.it', sito = '', n_dipendenti = '10', settore_attivita = '', leg_denominazioneazienda = 'HOT SPOT S.R.L.', leg_via = 'v.Cappella 34/D', leg_comune = 'Zero Branco (TV)', leg_iva = '03528630274', leg_nomecognome = 'Roccaro Carlo', leg_datanascita = '1972-12-10', leg_comunenascita = 'Mirano (VE)' where id = '61';</v>
      </c>
      <c r="D73" s="1300" t="str">
        <f t="shared" si="5"/>
        <v>update azienda SET rapleg_codicefiscale = 'RCCCRL72T10F241H', rapleg_convenzionedata = '2017-06-26', rapleg_convenzioneprotocolo = '3141/C24D' where id = '61';</v>
      </c>
      <c r="E73">
        <v>61</v>
      </c>
      <c r="F73" s="66"/>
      <c r="G73" s="66"/>
      <c r="H73" s="82"/>
      <c r="I73" s="66"/>
      <c r="J73" s="1295"/>
      <c r="K73" s="1389">
        <v>0</v>
      </c>
      <c r="L73" s="52" t="s">
        <v>40</v>
      </c>
      <c r="M73" s="89" t="s">
        <v>659</v>
      </c>
      <c r="N73" s="178" t="s">
        <v>4894</v>
      </c>
      <c r="O73" s="113">
        <v>31059</v>
      </c>
      <c r="P73" s="114" t="s">
        <v>534</v>
      </c>
      <c r="Q73" s="115" t="s">
        <v>660</v>
      </c>
      <c r="R73" s="115" t="s">
        <v>660</v>
      </c>
      <c r="S73" s="116" t="s">
        <v>661</v>
      </c>
      <c r="T73" s="179"/>
      <c r="U73" s="180"/>
      <c r="V73" s="180"/>
      <c r="W73" s="180"/>
      <c r="X73" s="117" t="s">
        <v>662</v>
      </c>
      <c r="Y73" s="181"/>
      <c r="Z73" s="113">
        <v>10</v>
      </c>
      <c r="AA73" s="178"/>
      <c r="AB73" s="120" t="str">
        <f t="shared" si="13"/>
        <v>HOT SPOT S.R.L.</v>
      </c>
      <c r="AC73" s="115" t="str">
        <f t="shared" si="14"/>
        <v>v.Cappella 34/D</v>
      </c>
      <c r="AD73" s="115" t="str">
        <f t="shared" si="15"/>
        <v>Zero Branco (TV)</v>
      </c>
      <c r="AE73" s="182" t="s">
        <v>663</v>
      </c>
      <c r="AF73" s="121" t="s">
        <v>660</v>
      </c>
      <c r="AG73" s="122">
        <v>26643</v>
      </c>
      <c r="AH73" s="121" t="s">
        <v>664</v>
      </c>
      <c r="AI73" s="183" t="s">
        <v>665</v>
      </c>
      <c r="AJ73" s="1263">
        <v>42912</v>
      </c>
      <c r="AK73" s="123" t="s">
        <v>666</v>
      </c>
      <c r="AL73" s="6"/>
      <c r="AM73" s="6"/>
      <c r="AN73" s="6"/>
    </row>
    <row r="74" spans="1:42" ht="24.75" customHeight="1" thickBot="1">
      <c r="A74" s="1301" t="str">
        <f>"insert into azienda ( id, n_elettronici, n_automazioni, n_informatici, n_telecomunicazioni, n_liceo, id_docente, settore) values ('"&amp; E74 &amp;"','"&amp; F74 &amp;"','"&amp; G74 &amp;"','"&amp; H74 &amp;"','"&amp; I74 &amp;"','"&amp; J74 &amp;"','"&amp; K74 &amp;"','"&amp; L74 &amp;"');"</f>
        <v>insert into azienda ( id, n_elettronici, n_automazioni, n_informatici, n_telecomunicazioni, n_liceo, id_docente, settore) values ('62','','','','','','0','INFORMATICO');</v>
      </c>
      <c r="B74" s="1303" t="str">
        <f t="shared" si="0"/>
        <v>update azienda SET denominazione_azienda='HENKO SRL', indirizzo = 'Via Delle Industrie 17/A', cap = '30175', comune = 'Venezia (VE)' , referente_aziendale = 'Gianluca Romanelli', tutor_aziendale = 'Marco Baù', telefono = '041 8629000', inizioam = '9.00', fineam = '13.30', iniziopm = '14.30', finepm = '18.00' where id = '62';</v>
      </c>
      <c r="C74" s="1300" t="str">
        <f t="shared" si="1"/>
        <v>update azienda SET email= 'info@henko.it', sito = '', n_dipendenti = '11-50', settore_attivita = '', leg_denominazioneazienda = 'HENKO SRL', leg_via = 'Via DELLE INDUSTRIE, 17/A', leg_comune = 'Venezia (VE)', leg_iva = '04531800276', leg_nomecognome = 'Scarfì Michele', leg_datanascita = '1962-05-17', leg_comunenascita = 'Venezia (VE)' where id = '62';</v>
      </c>
      <c r="D74" s="1300" t="str">
        <f t="shared" si="5"/>
        <v>update azienda SET rapleg_codicefiscale = 'SCRMHL62E17L736W', rapleg_convenzionedata = '2021-05-07', rapleg_convenzioneprotocolo = '6448/C24' where id = '62';</v>
      </c>
      <c r="E74">
        <v>62</v>
      </c>
      <c r="F74" s="66"/>
      <c r="G74" s="66"/>
      <c r="H74" s="82"/>
      <c r="I74" s="66"/>
      <c r="J74" s="1295"/>
      <c r="K74" s="1389">
        <v>0</v>
      </c>
      <c r="L74" s="52" t="s">
        <v>40</v>
      </c>
      <c r="M74" s="67" t="s">
        <v>446</v>
      </c>
      <c r="N74" s="74" t="s">
        <v>4895</v>
      </c>
      <c r="O74" s="83">
        <v>30175</v>
      </c>
      <c r="P74" s="75" t="s">
        <v>187</v>
      </c>
      <c r="Q74" s="70" t="s">
        <v>667</v>
      </c>
      <c r="R74" s="70" t="s">
        <v>668</v>
      </c>
      <c r="S74" s="94" t="s">
        <v>669</v>
      </c>
      <c r="T74" s="72" t="s">
        <v>362</v>
      </c>
      <c r="U74" s="73" t="s">
        <v>47</v>
      </c>
      <c r="V74" s="73" t="s">
        <v>117</v>
      </c>
      <c r="W74" s="73" t="s">
        <v>75</v>
      </c>
      <c r="X74" s="129" t="s">
        <v>444</v>
      </c>
      <c r="Y74" s="129"/>
      <c r="Z74" s="83" t="s">
        <v>207</v>
      </c>
      <c r="AA74" s="74"/>
      <c r="AB74" s="68" t="s">
        <v>446</v>
      </c>
      <c r="AC74" s="70" t="s">
        <v>670</v>
      </c>
      <c r="AD74" s="70" t="s">
        <v>187</v>
      </c>
      <c r="AE74" s="58" t="s">
        <v>448</v>
      </c>
      <c r="AF74" s="86" t="s">
        <v>671</v>
      </c>
      <c r="AG74" s="87">
        <v>22783</v>
      </c>
      <c r="AH74" s="86" t="s">
        <v>187</v>
      </c>
      <c r="AI74" s="90" t="s">
        <v>450</v>
      </c>
      <c r="AJ74" s="1258">
        <v>44323</v>
      </c>
      <c r="AK74" s="81" t="s">
        <v>672</v>
      </c>
      <c r="AL74" s="6"/>
      <c r="AM74" s="6"/>
      <c r="AN74" s="6"/>
    </row>
    <row r="75" spans="1:42" ht="24.75" customHeight="1" thickBot="1">
      <c r="A75" s="1301" t="str">
        <f>"insert into azienda ( id, n_elettronici, n_automazioni, n_informatici, n_telecomunicazioni, n_liceo, id_docente, settore) values ('"&amp; E75 &amp;"','"&amp; F75 &amp;"','"&amp; G75 &amp;"','"&amp; H75 &amp;"','"&amp; I75 &amp;"','"&amp; J75 &amp;"','"&amp; K75 &amp;"','"&amp; L75 &amp;"');"</f>
        <v>insert into azienda ( id, n_elettronici, n_automazioni, n_informatici, n_telecomunicazioni, n_liceo, id_docente, settore) values ('63','','','','','','0','INFORMATICO');</v>
      </c>
      <c r="B75" s="1303" t="str">
        <f t="shared" si="0"/>
        <v>update azienda SET denominazione_azienda='HUNEXT SOFTWARE SRL', indirizzo = 'v. Terraglio 263/A', cap = '31022', comune = 'Preganziol (TV)' , referente_aziendale = 'Bortolin Marco', tutor_aziendale = 'Bortolin Marco', telefono = '0422 633882', inizioam = '8.30', fineam = '13.00', iniziopm = '14.00', finepm = '17.00' where id = '63';</v>
      </c>
      <c r="C75" s="1300" t="str">
        <f t="shared" si="1"/>
        <v>update azienda SET email= 'software@hunext.com', sito = 'www.hunext.com', n_dipendenti = '8', settore_attivita = 'servizi informatici', leg_denominazioneazienda = 'HUNEXT SOFTWARE SRL', leg_via = 'v. Terraglio 263/A', leg_comune = 'Preganziol (TV)', leg_iva = '04505810269', leg_nomecognome = 'Mauro Badalin ', leg_datanascita = '1964-11-17', leg_comunenascita = 'Quarto d Altino (VE)' where id = '63';</v>
      </c>
      <c r="D75" s="1300" t="str">
        <f t="shared" si="5"/>
        <v>update azienda SET rapleg_codicefiscale = 'BDLMRA64S17H117X', rapleg_convenzionedata = '2019-05-04', rapleg_convenzioneprotocolo = '3279/C24D' where id = '63';</v>
      </c>
      <c r="E75">
        <v>63</v>
      </c>
      <c r="F75" s="66"/>
      <c r="G75" s="66"/>
      <c r="H75" s="82"/>
      <c r="I75" s="66"/>
      <c r="J75" s="1295"/>
      <c r="K75" s="1389">
        <v>0</v>
      </c>
      <c r="L75" s="52" t="s">
        <v>40</v>
      </c>
      <c r="M75" s="67" t="s">
        <v>673</v>
      </c>
      <c r="N75" s="74" t="s">
        <v>674</v>
      </c>
      <c r="O75" s="83">
        <v>31022</v>
      </c>
      <c r="P75" s="75" t="s">
        <v>675</v>
      </c>
      <c r="Q75" s="70" t="s">
        <v>676</v>
      </c>
      <c r="R75" s="70" t="s">
        <v>676</v>
      </c>
      <c r="S75" s="94" t="s">
        <v>677</v>
      </c>
      <c r="T75" s="72" t="s">
        <v>61</v>
      </c>
      <c r="U75" s="73" t="s">
        <v>130</v>
      </c>
      <c r="V75" s="73" t="s">
        <v>142</v>
      </c>
      <c r="W75" s="73" t="s">
        <v>131</v>
      </c>
      <c r="X75" s="85" t="s">
        <v>678</v>
      </c>
      <c r="Y75" s="85" t="s">
        <v>679</v>
      </c>
      <c r="Z75" s="83">
        <v>8</v>
      </c>
      <c r="AA75" s="74" t="s">
        <v>51</v>
      </c>
      <c r="AB75" s="68" t="str">
        <f t="shared" ref="AB75:AC81" si="16">M75</f>
        <v>HUNEXT SOFTWARE SRL</v>
      </c>
      <c r="AC75" s="70" t="str">
        <f t="shared" si="16"/>
        <v>v. Terraglio 263/A</v>
      </c>
      <c r="AD75" s="70" t="str">
        <f t="shared" ref="AD75:AD81" si="17">P75</f>
        <v>Preganziol (TV)</v>
      </c>
      <c r="AE75" s="58" t="s">
        <v>680</v>
      </c>
      <c r="AF75" s="86" t="s">
        <v>681</v>
      </c>
      <c r="AG75" s="87">
        <v>23698</v>
      </c>
      <c r="AH75" s="86" t="s">
        <v>5137</v>
      </c>
      <c r="AI75" s="88" t="s">
        <v>682</v>
      </c>
      <c r="AJ75" s="1258">
        <v>43589</v>
      </c>
      <c r="AK75" s="81" t="s">
        <v>55</v>
      </c>
      <c r="AL75" s="6"/>
      <c r="AM75" s="6"/>
      <c r="AN75" s="6"/>
    </row>
    <row r="76" spans="1:42" ht="24.75" customHeight="1" thickBot="1">
      <c r="A76" s="1301" t="str">
        <f>"insert into azienda ( id, n_elettronici, n_automazioni, n_informatici, n_telecomunicazioni, n_liceo, id_docente, settore) values ('"&amp; E76 &amp;"','"&amp; F76 &amp;"','"&amp; G76 &amp;"','"&amp; H76 &amp;"','"&amp; I76 &amp;"','"&amp; J76 &amp;"','"&amp; K76 &amp;"','"&amp; L76 &amp;"');"</f>
        <v>insert into azienda ( id, n_elettronici, n_automazioni, n_informatici, n_telecomunicazioni, n_liceo, id_docente, settore) values ('64','','','','','','0','INFORMATICO');</v>
      </c>
      <c r="B76" s="1303" t="str">
        <f t="shared" si="0"/>
        <v>update azienda SET denominazione_azienda='ICT4B2B SRL', indirizzo = 'v. Treviso 55', cap = '31020', comune = 'Silea (TV)' , referente_aziendale = 'Fiorin Franco', tutor_aziendale = 'Fiorin Franco', telefono = '0422 363320', inizioam = '9.00', fineam = '13.00', iniziopm = '14.00', finepm = '18.30' where id = '64';</v>
      </c>
      <c r="C76" s="1300" t="str">
        <f t="shared" si="1"/>
        <v>update azienda SET email= 'enrico.fiorin@ict4b2b.com', sito = 'www.ict4b2b.com', n_dipendenti = '19', settore_attivita = 'servizi informatici', leg_denominazioneazienda = 'ICT4B2B SRL', leg_via = 'v. Treviso 55', leg_comune = 'Silea (TV)', leg_iva = '04839900265', leg_nomecognome = 'Franco Fiorin', leg_datanascita = '1960-12-30', leg_comunenascita = 'Treviso (TV)' where id = '64';</v>
      </c>
      <c r="D76" s="1300" t="str">
        <f t="shared" si="5"/>
        <v>update azienda SET rapleg_codicefiscale = 'FRNFNC60T30L407R', rapleg_convenzionedata = '2019-05-04', rapleg_convenzioneprotocolo = '3279/C24D' where id = '64';</v>
      </c>
      <c r="E76">
        <v>64</v>
      </c>
      <c r="F76" s="66"/>
      <c r="G76" s="66"/>
      <c r="H76" s="82"/>
      <c r="I76" s="66"/>
      <c r="J76" s="1295"/>
      <c r="K76" s="1389">
        <v>0</v>
      </c>
      <c r="L76" s="52" t="s">
        <v>40</v>
      </c>
      <c r="M76" s="67" t="s">
        <v>683</v>
      </c>
      <c r="N76" s="74" t="s">
        <v>684</v>
      </c>
      <c r="O76" s="83">
        <v>31020</v>
      </c>
      <c r="P76" s="75" t="s">
        <v>685</v>
      </c>
      <c r="Q76" s="70" t="s">
        <v>686</v>
      </c>
      <c r="R76" s="70" t="s">
        <v>686</v>
      </c>
      <c r="S76" s="94" t="s">
        <v>687</v>
      </c>
      <c r="T76" s="72" t="s">
        <v>362</v>
      </c>
      <c r="U76" s="73" t="s">
        <v>130</v>
      </c>
      <c r="V76" s="73" t="s">
        <v>142</v>
      </c>
      <c r="W76" s="73" t="s">
        <v>118</v>
      </c>
      <c r="X76" s="93" t="s">
        <v>688</v>
      </c>
      <c r="Y76" s="93" t="s">
        <v>689</v>
      </c>
      <c r="Z76" s="83">
        <v>19</v>
      </c>
      <c r="AA76" s="74" t="s">
        <v>51</v>
      </c>
      <c r="AB76" s="68" t="str">
        <f t="shared" si="16"/>
        <v>ICT4B2B SRL</v>
      </c>
      <c r="AC76" s="70" t="str">
        <f t="shared" si="16"/>
        <v>v. Treviso 55</v>
      </c>
      <c r="AD76" s="70" t="str">
        <f t="shared" si="17"/>
        <v>Silea (TV)</v>
      </c>
      <c r="AE76" s="58" t="s">
        <v>690</v>
      </c>
      <c r="AF76" s="86" t="s">
        <v>691</v>
      </c>
      <c r="AG76" s="87">
        <v>22280</v>
      </c>
      <c r="AH76" s="86" t="s">
        <v>53</v>
      </c>
      <c r="AI76" s="90" t="s">
        <v>692</v>
      </c>
      <c r="AJ76" s="1258">
        <v>43589</v>
      </c>
      <c r="AK76" s="81" t="s">
        <v>55</v>
      </c>
      <c r="AL76" s="6"/>
      <c r="AM76" s="6"/>
      <c r="AN76" s="6"/>
    </row>
    <row r="77" spans="1:42" ht="24.75" customHeight="1" thickBot="1">
      <c r="A77" s="1301" t="str">
        <f>"insert into azienda ( id, n_elettronici, n_automazioni, n_informatici, n_telecomunicazioni, n_liceo, id_docente, settore) values ('"&amp; E77 &amp;"','"&amp; F77 &amp;"','"&amp; G77 &amp;"','"&amp; H77 &amp;"','"&amp; I77 &amp;"','"&amp; J77 &amp;"','"&amp; K77 &amp;"','"&amp; L77 &amp;"');"</f>
        <v>insert into azienda ( id, n_elettronici, n_automazioni, n_informatici, n_telecomunicazioni, n_liceo, id_docente, settore) values ('65','','','1','','','0','INFORMATICO');</v>
      </c>
      <c r="B77" s="1303" t="str">
        <f t="shared" ref="B77:B140" si="18">"update azienda SET denominazione_azienda='"&amp; M77 &amp;"', indirizzo = '"&amp; N77 &amp;"', cap = '"&amp; O77 &amp;"', comune = '"&amp; P77 &amp;"' , referente_aziendale = '"&amp; Q77 &amp;"', tutor_aziendale = '"&amp; R77 &amp;"', telefono = '"&amp; S77 &amp;"', inizioam = '"&amp; T77 &amp;"', fineam = '"&amp; U77 &amp;"', iniziopm = '"&amp; V77 &amp;"', finepm = '"&amp; W77 &amp;"' where id = '"&amp; E77 &amp;"';"</f>
        <v>update azienda SET denominazione_azienda='IDEA GRIP SNC', indirizzo = 'V.lo Zaccaria 4', cap = '31039', comune = 'Quinto di Treviso (TV)' , referente_aziendale = 'Franceschet Mauro', tutor_aziendale = 'Franceschet Mauro', telefono = '0422 97097', inizioam = '8.30', fineam = '12.30', iniziopm = '14.30', finepm = '18.30' where id = '65';</v>
      </c>
      <c r="C77" s="1300" t="str">
        <f t="shared" si="1"/>
        <v>update azienda SET email= 'amministrazione@ideagrip.it', sito = '', n_dipendenti = '', settore_attivita = 'servizi informatici', leg_denominazioneazienda = 'IDEA GRIP SNC', leg_via = 'V.lo Zaccaria 4', leg_comune = 'Quinto di Treviso (TV)', leg_iva = '04045190263', leg_nomecognome = 'Franceschet Mauro', leg_datanascita = '1970-01-03', leg_comunenascita = 'Torino (TO)' where id = '65';</v>
      </c>
      <c r="D77" s="1300" t="str">
        <f t="shared" si="5"/>
        <v>update azienda SET rapleg_codicefiscale = 'FRNMRA70A03L219D', rapleg_convenzionedata = '2021-02-20', rapleg_convenzioneprotocolo = '2621/C24' where id = '65';</v>
      </c>
      <c r="E77">
        <v>65</v>
      </c>
      <c r="F77" s="66"/>
      <c r="G77" s="66"/>
      <c r="H77" s="1282">
        <v>1</v>
      </c>
      <c r="I77" s="66"/>
      <c r="J77" s="1295"/>
      <c r="K77" s="1389">
        <v>0</v>
      </c>
      <c r="L77" s="52" t="s">
        <v>40</v>
      </c>
      <c r="M77" s="67" t="s">
        <v>693</v>
      </c>
      <c r="N77" s="74" t="s">
        <v>4896</v>
      </c>
      <c r="O77" s="83">
        <v>31039</v>
      </c>
      <c r="P77" s="75" t="s">
        <v>694</v>
      </c>
      <c r="Q77" s="70" t="s">
        <v>695</v>
      </c>
      <c r="R77" s="70" t="s">
        <v>695</v>
      </c>
      <c r="S77" s="94" t="s">
        <v>696</v>
      </c>
      <c r="T77" s="72" t="s">
        <v>61</v>
      </c>
      <c r="U77" s="73" t="s">
        <v>62</v>
      </c>
      <c r="V77" s="73" t="s">
        <v>117</v>
      </c>
      <c r="W77" s="73" t="s">
        <v>118</v>
      </c>
      <c r="X77" s="184" t="s">
        <v>697</v>
      </c>
      <c r="Y77" s="184"/>
      <c r="Z77" s="69"/>
      <c r="AA77" s="74" t="s">
        <v>51</v>
      </c>
      <c r="AB77" s="68" t="str">
        <f t="shared" si="16"/>
        <v>IDEA GRIP SNC</v>
      </c>
      <c r="AC77" s="70" t="str">
        <f t="shared" si="16"/>
        <v>V.lo Zaccaria 4</v>
      </c>
      <c r="AD77" s="70" t="str">
        <f t="shared" si="17"/>
        <v>Quinto di Treviso (TV)</v>
      </c>
      <c r="AE77" s="58" t="s">
        <v>698</v>
      </c>
      <c r="AF77" s="86" t="s">
        <v>695</v>
      </c>
      <c r="AG77" s="87">
        <v>25571</v>
      </c>
      <c r="AH77" s="86" t="s">
        <v>699</v>
      </c>
      <c r="AI77" s="90" t="s">
        <v>700</v>
      </c>
      <c r="AJ77" s="1258">
        <v>44247</v>
      </c>
      <c r="AK77" s="81" t="s">
        <v>701</v>
      </c>
      <c r="AL77" s="6"/>
      <c r="AM77" s="6"/>
      <c r="AN77" s="6"/>
      <c r="AO77" s="6"/>
      <c r="AP77" s="6"/>
    </row>
    <row r="78" spans="1:42" ht="24.75" customHeight="1" thickBot="1">
      <c r="A78" s="1301" t="str">
        <f>"insert into azienda ( id, n_elettronici, n_automazioni, n_informatici, n_telecomunicazioni, n_liceo, id_docente, settore) values ('"&amp; E78 &amp;"','"&amp; F78 &amp;"','"&amp; G78 &amp;"','"&amp; H78 &amp;"','"&amp; I78 &amp;"','"&amp; J78 &amp;"','"&amp; K78 &amp;"','"&amp; L78 &amp;"');"</f>
        <v>insert into azienda ( id, n_elettronici, n_automazioni, n_informatici, n_telecomunicazioni, n_liceo, id_docente, settore) values ('66','','','','','','0','INFORMATICO');</v>
      </c>
      <c r="B78" s="1303" t="str">
        <f t="shared" si="18"/>
        <v>update azienda SET denominazione_azienda='INTERPUTER', indirizzo = 'v. Padova 73/B', cap = '30037', comune = 'Scorzè (VE)' , referente_aziendale = 'Ruosi Marco', tutor_aziendale = 'Ruosi Marco', telefono = '041 5840663', inizioam = '', fineam = '', iniziopm = '', finepm = '' where id = '66';</v>
      </c>
      <c r="C78" s="1300" t="str">
        <f t="shared" ref="C78:C141" si="19">"update azienda SET email= '"&amp; X78 &amp;"', sito = '"&amp; Y78 &amp;"', n_dipendenti = '"&amp; Z78 &amp;"', settore_attivita = '"&amp; AA78 &amp;"', leg_denominazioneazienda = '"&amp; AB78 &amp;"', leg_via = '"&amp; AC78 &amp;"', leg_comune = '"&amp; AD78 &amp;"', leg_iva = '"&amp; AE78 &amp;"', leg_nomecognome = '"&amp; AF78 &amp;"', leg_datanascita = '"&amp; TEXT(AG78,"AAAA-MM-GG") &amp;"', leg_comunenascita = '"&amp; AH78 &amp;"' where id = '"&amp; E78 &amp;"';"</f>
        <v>update azienda SET email= 'info@interputer.it', sito = 'www.interpunter.it', n_dipendenti = '3', settore_attivita = 'commercio e servizi informatici', leg_denominazioneazienda = 'INTERPUTER', leg_via = 'v. Padova 73/B', leg_comune = 'Scorzè (VE)', leg_iva = '03464640279', leg_nomecognome = 'Marco Ruosi', leg_datanascita = '1957-02-24', leg_comunenascita = 'Cavezzo (MO)' where id = '66';</v>
      </c>
      <c r="D78" s="1300" t="str">
        <f t="shared" ref="D78:D141" si="20">"update azienda SET rapleg_codicefiscale = '"&amp; AI78 &amp;"', rapleg_convenzionedata = '"&amp; TEXT(AJ78,"AAAA-MM-GG") &amp;"', rapleg_convenzioneprotocolo = '"&amp; AK78 &amp;"' where id = '"&amp;E78 &amp;"';"</f>
        <v>update azienda SET rapleg_codicefiscale = 'RSUMRC57B24C398C', rapleg_convenzionedata = '2016-12-23', rapleg_convenzioneprotocolo = '7862/C24' where id = '66';</v>
      </c>
      <c r="E78">
        <v>66</v>
      </c>
      <c r="F78" s="66"/>
      <c r="G78" s="66"/>
      <c r="H78" s="82"/>
      <c r="I78" s="66"/>
      <c r="J78" s="1295"/>
      <c r="K78" s="1389">
        <v>0</v>
      </c>
      <c r="L78" s="52" t="s">
        <v>40</v>
      </c>
      <c r="M78" s="67" t="s">
        <v>702</v>
      </c>
      <c r="N78" s="74" t="s">
        <v>703</v>
      </c>
      <c r="O78" s="83">
        <v>30037</v>
      </c>
      <c r="P78" s="75" t="s">
        <v>57</v>
      </c>
      <c r="Q78" s="70" t="s">
        <v>704</v>
      </c>
      <c r="R78" s="70" t="s">
        <v>704</v>
      </c>
      <c r="S78" s="84" t="s">
        <v>705</v>
      </c>
      <c r="T78" s="72"/>
      <c r="U78" s="73"/>
      <c r="V78" s="73"/>
      <c r="W78" s="73"/>
      <c r="X78" s="185" t="s">
        <v>706</v>
      </c>
      <c r="Y78" s="185" t="s">
        <v>707</v>
      </c>
      <c r="Z78" s="69">
        <v>3</v>
      </c>
      <c r="AA78" s="75" t="s">
        <v>274</v>
      </c>
      <c r="AB78" s="68" t="str">
        <f t="shared" si="16"/>
        <v>INTERPUTER</v>
      </c>
      <c r="AC78" s="70" t="str">
        <f t="shared" si="16"/>
        <v>v. Padova 73/B</v>
      </c>
      <c r="AD78" s="70" t="str">
        <f t="shared" si="17"/>
        <v>Scorzè (VE)</v>
      </c>
      <c r="AE78" s="58" t="s">
        <v>708</v>
      </c>
      <c r="AF78" s="86" t="s">
        <v>709</v>
      </c>
      <c r="AG78" s="87">
        <v>20875</v>
      </c>
      <c r="AH78" s="86" t="s">
        <v>710</v>
      </c>
      <c r="AI78" s="90" t="s">
        <v>711</v>
      </c>
      <c r="AJ78" s="1258" t="s">
        <v>184</v>
      </c>
      <c r="AK78" s="81" t="s">
        <v>712</v>
      </c>
      <c r="AL78" s="6"/>
      <c r="AM78" s="6"/>
      <c r="AN78" s="6"/>
    </row>
    <row r="79" spans="1:42" ht="24.75" customHeight="1" thickBot="1">
      <c r="A79" s="1301" t="str">
        <f>"insert into azienda ( id, n_elettronici, n_automazioni, n_informatici, n_telecomunicazioni, n_liceo, id_docente, settore) values ('"&amp; E79 &amp;"','"&amp; F79 &amp;"','"&amp; G79 &amp;"','"&amp; H79 &amp;"','"&amp; I79 &amp;"','"&amp; J79 &amp;"','"&amp; K79 &amp;"','"&amp; L79 &amp;"');"</f>
        <v>insert into azienda ( id, n_elettronici, n_automazioni, n_informatici, n_telecomunicazioni, n_liceo, id_docente, settore) values ('67','','','','','','0','INFORMATICO');</v>
      </c>
      <c r="B79" s="1303" t="str">
        <f t="shared" si="18"/>
        <v>update azienda SET denominazione_azienda='IRF EUROPA', indirizzo = 'via Francesco ferrara3', cap = '31030', comune = 'Casier (TV)' , referente_aziendale = 'Gabriele Biasetto', tutor_aziendale = 'Gabriele Biasetto', telefono = '422340145', inizioam = '', fineam = '', iniziopm = '', finepm = '' where id = '67';</v>
      </c>
      <c r="C79" s="1300" t="str">
        <f t="shared" si="19"/>
        <v>update azienda SET email= 'irf-europa@irf-europa.com', sito = 'www.irf-europa.com', n_dipendenti = '20', settore_attivita = 'mettallurgico', leg_denominazioneazienda = 'IRF EUROPA', leg_via = 'via Francesco ferrara3', leg_comune = 'Casier (TV)', leg_iva = '01060420018', leg_nomecognome = 'Giovanni Piccoli', leg_datanascita = '1963-09-19', leg_comunenascita = 'Paese (TV)' where id = '67';</v>
      </c>
      <c r="D79" s="1300" t="str">
        <f t="shared" si="20"/>
        <v>update azienda SET rapleg_codicefiscale = 'PCCGNN63P19G229W', rapleg_convenzionedata = '2017-01-23', rapleg_convenzioneprotocolo = '347/C24D' where id = '67';</v>
      </c>
      <c r="E79">
        <v>67</v>
      </c>
      <c r="F79" s="66"/>
      <c r="G79" s="66"/>
      <c r="H79" s="82"/>
      <c r="I79" s="66"/>
      <c r="J79" s="1295"/>
      <c r="K79" s="1389">
        <v>0</v>
      </c>
      <c r="L79" s="52" t="s">
        <v>40</v>
      </c>
      <c r="M79" s="67" t="s">
        <v>713</v>
      </c>
      <c r="N79" s="74" t="s">
        <v>4897</v>
      </c>
      <c r="O79" s="83">
        <v>31030</v>
      </c>
      <c r="P79" s="75" t="s">
        <v>84</v>
      </c>
      <c r="Q79" s="70" t="s">
        <v>714</v>
      </c>
      <c r="R79" s="70" t="s">
        <v>714</v>
      </c>
      <c r="S79" s="84">
        <v>422340145</v>
      </c>
      <c r="T79" s="72"/>
      <c r="U79" s="73"/>
      <c r="V79" s="73"/>
      <c r="W79" s="73"/>
      <c r="X79" s="85" t="s">
        <v>715</v>
      </c>
      <c r="Y79" s="85" t="s">
        <v>716</v>
      </c>
      <c r="Z79" s="83">
        <v>20</v>
      </c>
      <c r="AA79" s="75" t="s">
        <v>717</v>
      </c>
      <c r="AB79" s="68" t="str">
        <f t="shared" si="16"/>
        <v>IRF EUROPA</v>
      </c>
      <c r="AC79" s="70" t="str">
        <f t="shared" si="16"/>
        <v>via Francesco ferrara3</v>
      </c>
      <c r="AD79" s="70" t="str">
        <f t="shared" si="17"/>
        <v>Casier (TV)</v>
      </c>
      <c r="AE79" s="58" t="s">
        <v>718</v>
      </c>
      <c r="AF79" s="86" t="s">
        <v>719</v>
      </c>
      <c r="AG79" s="87">
        <v>23273</v>
      </c>
      <c r="AH79" s="86" t="s">
        <v>149</v>
      </c>
      <c r="AI79" s="90" t="s">
        <v>720</v>
      </c>
      <c r="AJ79" s="1258">
        <v>42758</v>
      </c>
      <c r="AK79" s="81" t="s">
        <v>721</v>
      </c>
      <c r="AL79" s="6"/>
      <c r="AM79" s="6"/>
      <c r="AN79" s="6"/>
    </row>
    <row r="80" spans="1:42" ht="24.75" customHeight="1" thickBot="1">
      <c r="A80" s="1301" t="str">
        <f>"insert into azienda ( id, n_elettronici, n_automazioni, n_informatici, n_telecomunicazioni, n_liceo, id_docente, settore) values ('"&amp; E80 &amp;"','"&amp; F80 &amp;"','"&amp; G80 &amp;"','"&amp; H80 &amp;"','"&amp; I80 &amp;"','"&amp; J80 &amp;"','"&amp; K80 &amp;"','"&amp; L80 &amp;"');"</f>
        <v>insert into azienda ( id, n_elettronici, n_automazioni, n_informatici, n_telecomunicazioni, n_liceo, id_docente, settore) values ('68','','','2','','','0','INFORMATICO');</v>
      </c>
      <c r="B80" s="1303" t="str">
        <f t="shared" si="18"/>
        <v>update azienda SET denominazione_azienda='JAZZ INFORMATICA', indirizzo = 'Via Donatori del Sangue 7', cap = '31020', comune = 'Villorba (TV)' , referente_aziendale = '', tutor_aziendale = '', telefono = '339 3377039', inizioam = '9.00 ', fineam = '12.30', iniziopm = '15.30', finepm = '19.00' where id = '68';</v>
      </c>
      <c r="C80" s="1300" t="str">
        <f t="shared" si="19"/>
        <v>update azienda SET email= 'box@jazzinformatica.it', sito = 'www.jazzinformatica.it', n_dipendenti = '', settore_attivita = 'servizi hardware informatici', leg_denominazioneazienda = 'JAZZ INFORMATICA', leg_via = 'Via Donatori del Sangue 7', leg_comune = 'Villorba (TV)', leg_iva = '04331790263', leg_nomecognome = 'Lucio rettore', leg_datanascita = '1968-07-06', leg_comunenascita = 'Maser (TV)' where id = '68';</v>
      </c>
      <c r="D80" s="1300" t="str">
        <f t="shared" si="20"/>
        <v>update azienda SET rapleg_codicefiscale = 'RTTLCU68L06F009Q', rapleg_convenzionedata = '2019-05-04', rapleg_convenzioneprotocolo = '3279/C24D' where id = '68';</v>
      </c>
      <c r="E80">
        <v>68</v>
      </c>
      <c r="F80" s="66"/>
      <c r="G80" s="66"/>
      <c r="H80" s="82">
        <v>2</v>
      </c>
      <c r="I80" s="66"/>
      <c r="J80" s="1295"/>
      <c r="K80" s="1389">
        <v>0</v>
      </c>
      <c r="L80" s="52" t="s">
        <v>40</v>
      </c>
      <c r="M80" s="67" t="s">
        <v>722</v>
      </c>
      <c r="N80" s="74" t="s">
        <v>4898</v>
      </c>
      <c r="O80" s="83">
        <v>31020</v>
      </c>
      <c r="P80" s="75" t="s">
        <v>71</v>
      </c>
      <c r="Q80" s="70"/>
      <c r="R80" s="70"/>
      <c r="S80" s="84" t="s">
        <v>723</v>
      </c>
      <c r="T80" s="72" t="s">
        <v>724</v>
      </c>
      <c r="U80" s="73" t="s">
        <v>62</v>
      </c>
      <c r="V80" s="73" t="s">
        <v>725</v>
      </c>
      <c r="W80" s="73" t="s">
        <v>436</v>
      </c>
      <c r="X80" s="75" t="s">
        <v>726</v>
      </c>
      <c r="Y80" s="85" t="s">
        <v>727</v>
      </c>
      <c r="Z80" s="83"/>
      <c r="AA80" s="75" t="s">
        <v>728</v>
      </c>
      <c r="AB80" s="68" t="str">
        <f t="shared" si="16"/>
        <v>JAZZ INFORMATICA</v>
      </c>
      <c r="AC80" s="70" t="str">
        <f t="shared" si="16"/>
        <v>Via Donatori del Sangue 7</v>
      </c>
      <c r="AD80" s="70" t="str">
        <f t="shared" si="17"/>
        <v>Villorba (TV)</v>
      </c>
      <c r="AE80" s="58" t="s">
        <v>729</v>
      </c>
      <c r="AF80" s="86" t="s">
        <v>730</v>
      </c>
      <c r="AG80" s="87">
        <v>25025</v>
      </c>
      <c r="AH80" s="86" t="s">
        <v>731</v>
      </c>
      <c r="AI80" s="88" t="s">
        <v>732</v>
      </c>
      <c r="AJ80" s="1258">
        <v>43589</v>
      </c>
      <c r="AK80" s="81" t="s">
        <v>55</v>
      </c>
      <c r="AL80" s="6"/>
      <c r="AM80" s="6"/>
      <c r="AN80" s="6"/>
    </row>
    <row r="81" spans="1:42" ht="24.75" customHeight="1" thickBot="1">
      <c r="A81" s="1301" t="str">
        <f>"insert into azienda ( id, n_elettronici, n_automazioni, n_informatici, n_telecomunicazioni, n_liceo, id_docente, settore) values ('"&amp; E81 &amp;"','"&amp; F81 &amp;"','"&amp; G81 &amp;"','"&amp; H81 &amp;"','"&amp; I81 &amp;"','"&amp; J81 &amp;"','"&amp; K81 &amp;"','"&amp; L81 &amp;"');"</f>
        <v>insert into azienda ( id, n_elettronici, n_automazioni, n_informatici, n_telecomunicazioni, n_liceo, id_docente, settore) values ('69','','','','','','0','INFORMATICO');</v>
      </c>
      <c r="B81" s="1303" t="str">
        <f t="shared" si="18"/>
        <v>update azienda SET denominazione_azienda='JMAX SRL', indirizzo = 'Via dell economia 8/e', cap = '35010', comune = 'Trebaseleghe (PD)' , referente_aziendale = 'Della Regina Andrea', tutor_aziendale = 'Della Regina Andrea', telefono = '049 9387939', inizioam = '8.30', fineam = '12.30', iniziopm = '14.30', finepm = '18.30' where id = '69';</v>
      </c>
      <c r="C81" s="1300" t="str">
        <f t="shared" si="19"/>
        <v>update azienda SET email= 'michela.bonetti@jmax.it', sito = '', n_dipendenti = '', settore_attivita = '', leg_denominazioneazienda = 'JMAX SRL', leg_via = 'Via dell economia 8/e', leg_comune = 'Trebaseleghe (PD)', leg_iva = '03412960274', leg_nomecognome = 'Rogante Fabio', leg_datanascita = '1964-11-28', leg_comunenascita = 'Venezia (VE)' where id = '69';</v>
      </c>
      <c r="D81" s="1300" t="str">
        <f t="shared" si="20"/>
        <v>update azienda SET rapleg_codicefiscale = '', rapleg_convenzionedata = '2019-05-04', rapleg_convenzioneprotocolo = '3279/C24D' where id = '69';</v>
      </c>
      <c r="E81">
        <v>69</v>
      </c>
      <c r="F81" s="66"/>
      <c r="G81" s="66"/>
      <c r="H81" s="82"/>
      <c r="I81" s="66"/>
      <c r="J81" s="1295"/>
      <c r="K81" s="1389">
        <v>0</v>
      </c>
      <c r="L81" s="52" t="s">
        <v>40</v>
      </c>
      <c r="M81" s="67" t="s">
        <v>733</v>
      </c>
      <c r="N81" s="74" t="s">
        <v>5110</v>
      </c>
      <c r="O81" s="83">
        <v>35010</v>
      </c>
      <c r="P81" s="75" t="s">
        <v>734</v>
      </c>
      <c r="Q81" s="70" t="s">
        <v>735</v>
      </c>
      <c r="R81" s="70" t="s">
        <v>735</v>
      </c>
      <c r="S81" s="84" t="s">
        <v>736</v>
      </c>
      <c r="T81" s="72" t="s">
        <v>61</v>
      </c>
      <c r="U81" s="73" t="s">
        <v>62</v>
      </c>
      <c r="V81" s="73" t="s">
        <v>117</v>
      </c>
      <c r="W81" s="73" t="s">
        <v>118</v>
      </c>
      <c r="X81" s="186" t="s">
        <v>737</v>
      </c>
      <c r="Y81" s="75"/>
      <c r="Z81" s="83"/>
      <c r="AA81" s="75"/>
      <c r="AB81" s="68" t="str">
        <f t="shared" si="16"/>
        <v>JMAX SRL</v>
      </c>
      <c r="AC81" s="70" t="str">
        <f t="shared" si="16"/>
        <v>Via dell economia 8/e</v>
      </c>
      <c r="AD81" s="70" t="str">
        <f t="shared" si="17"/>
        <v>Trebaseleghe (PD)</v>
      </c>
      <c r="AE81" s="58" t="s">
        <v>738</v>
      </c>
      <c r="AF81" s="86" t="s">
        <v>739</v>
      </c>
      <c r="AG81" s="87">
        <v>23709</v>
      </c>
      <c r="AH81" s="86" t="s">
        <v>187</v>
      </c>
      <c r="AI81" s="88"/>
      <c r="AJ81" s="1258">
        <v>43589</v>
      </c>
      <c r="AK81" s="81" t="s">
        <v>55</v>
      </c>
      <c r="AL81" s="6"/>
      <c r="AM81" s="6"/>
      <c r="AN81" s="6"/>
      <c r="AO81" s="6"/>
      <c r="AP81" s="6"/>
    </row>
    <row r="82" spans="1:42" ht="24.75" customHeight="1" thickBot="1">
      <c r="A82" s="1301" t="str">
        <f>"insert into azienda ( id, n_elettronici, n_automazioni, n_informatici, n_telecomunicazioni, n_liceo, id_docente, settore) values ('"&amp; E82 &amp;"','"&amp; F82 &amp;"','"&amp; G82 &amp;"','"&amp; H82 &amp;"','"&amp; I82 &amp;"','"&amp; J82 &amp;"','"&amp; K82 &amp;"','"&amp; L82 &amp;"');"</f>
        <v>insert into azienda ( id, n_elettronici, n_automazioni, n_informatici, n_telecomunicazioni, n_liceo, id_docente, settore) values ('70','','','','','','0','INFORMATICO');</v>
      </c>
      <c r="B82" s="1303" t="str">
        <f t="shared" si="18"/>
        <v>update azienda SET denominazione_azienda='KART 2000 INTERNATIONAL SRL', indirizzo = 'Via Enrico Fermi 29/b', cap = '31046', comune = 'Oderzo (TV)' , referente_aziendale = 'Peater Gamelli', tutor_aziendale = 'Peater Gamelli', telefono = '393 8479990', inizioam = '8.15', fineam = '12.30', iniziopm = '14.30', finepm = '17.30' where id = '70';</v>
      </c>
      <c r="C82" s="1300" t="str">
        <f t="shared" si="19"/>
        <v>update azienda SET email= 'info@kart2000.com', sito = 'www.solutiontiming.com', n_dipendenti = '44470', settore_attivita = '', leg_denominazioneazienda = 'KART 2000 INTERNATIONA SRL', leg_via = 'Via Enrico Fermi, 29/b', leg_comune = 'Oderzo (TV)', leg_iva = '03619650264', leg_nomecognome = 'Parato Giovanni', leg_datanascita = '1962-05-10', leg_comunenascita = 'Erchie (br)' where id = '70';</v>
      </c>
      <c r="D82" s="1300" t="str">
        <f t="shared" si="20"/>
        <v>update azienda SET rapleg_codicefiscale = 'PRTGNN62E10D422Q', rapleg_convenzionedata = '2021-05-20', rapleg_convenzioneprotocolo = '7167/C24D' where id = '70';</v>
      </c>
      <c r="E82">
        <v>70</v>
      </c>
      <c r="F82" s="66"/>
      <c r="G82" s="66"/>
      <c r="H82" s="82"/>
      <c r="I82" s="66"/>
      <c r="J82" s="1295"/>
      <c r="K82" s="1389">
        <v>0</v>
      </c>
      <c r="L82" s="52" t="s">
        <v>40</v>
      </c>
      <c r="M82" s="67" t="s">
        <v>740</v>
      </c>
      <c r="N82" s="74" t="s">
        <v>4899</v>
      </c>
      <c r="O82" s="83">
        <v>31046</v>
      </c>
      <c r="P82" s="75" t="s">
        <v>124</v>
      </c>
      <c r="Q82" s="70" t="s">
        <v>742</v>
      </c>
      <c r="R82" s="70" t="s">
        <v>742</v>
      </c>
      <c r="S82" s="84" t="s">
        <v>743</v>
      </c>
      <c r="T82" s="72" t="s">
        <v>311</v>
      </c>
      <c r="U82" s="73" t="s">
        <v>62</v>
      </c>
      <c r="V82" s="73" t="s">
        <v>117</v>
      </c>
      <c r="W82" s="73" t="s">
        <v>48</v>
      </c>
      <c r="X82" s="105" t="s">
        <v>744</v>
      </c>
      <c r="Y82" s="85" t="s">
        <v>745</v>
      </c>
      <c r="Z82" s="187">
        <v>44470</v>
      </c>
      <c r="AA82" s="75"/>
      <c r="AB82" s="67" t="s">
        <v>746</v>
      </c>
      <c r="AC82" s="74" t="s">
        <v>741</v>
      </c>
      <c r="AD82" s="70" t="s">
        <v>124</v>
      </c>
      <c r="AE82" s="58" t="s">
        <v>747</v>
      </c>
      <c r="AF82" s="86" t="s">
        <v>748</v>
      </c>
      <c r="AG82" s="87">
        <v>22776</v>
      </c>
      <c r="AH82" s="86" t="s">
        <v>749</v>
      </c>
      <c r="AI82" s="90" t="s">
        <v>750</v>
      </c>
      <c r="AJ82" s="1258">
        <v>44336</v>
      </c>
      <c r="AK82" s="81" t="s">
        <v>751</v>
      </c>
      <c r="AL82" s="6"/>
      <c r="AM82" s="6"/>
      <c r="AN82" s="6"/>
    </row>
    <row r="83" spans="1:42" ht="24.75" customHeight="1" thickBot="1">
      <c r="A83" s="1301" t="str">
        <f>"insert into azienda ( id, n_elettronici, n_automazioni, n_informatici, n_telecomunicazioni, n_liceo, id_docente, settore) values ('"&amp; E83 &amp;"','"&amp; F83 &amp;"','"&amp; G83 &amp;"','"&amp; H83 &amp;"','"&amp; I83 &amp;"','"&amp; J83 &amp;"','"&amp; K83 &amp;"','"&amp; L83 &amp;"');"</f>
        <v>insert into azienda ( id, n_elettronici, n_automazioni, n_informatici, n_telecomunicazioni, n_liceo, id_docente, settore) values ('71','','','','','','0','INFORMATICO');</v>
      </c>
      <c r="B83" s="1303" t="str">
        <f t="shared" si="18"/>
        <v>update azienda SET denominazione_azienda='KIMIA', indirizzo = 'Via dell Indipendenza 8', cap = '31050', comune = 'Ponzano Veneto (TV)' , referente_aziendale = '', tutor_aziendale = '', telefono = '0422 440818', inizioam = '', fineam = '', iniziopm = '', finepm = '' where id = '71';</v>
      </c>
      <c r="C83" s="1300" t="str">
        <f t="shared" si="19"/>
        <v>update azienda SET email= 'amministrazione@kimiasrl.it', sito = 'www.kimiasrl.com', n_dipendenti = '', settore_attivita = 'analisi chimiche', leg_denominazioneazienda = 'KIMIA', leg_via = 'Via dell Indipendenza 8', leg_comune = 'Ponzano Veneto (TV)', leg_iva = '03332420268', leg_nomecognome = 'Valter Parin', leg_datanascita = '1952-08-09', leg_comunenascita = 'Treviso (TV)' where id = '71';</v>
      </c>
      <c r="D83" s="1300" t="str">
        <f t="shared" si="20"/>
        <v>update azienda SET rapleg_codicefiscale = 'PSNVTR52M09L407C', rapleg_convenzionedata = '2017-01-28', rapleg_convenzioneprotocolo = '470/C24D' where id = '71';</v>
      </c>
      <c r="E83">
        <v>71</v>
      </c>
      <c r="F83" s="66"/>
      <c r="G83" s="66"/>
      <c r="H83" s="82"/>
      <c r="I83" s="66"/>
      <c r="J83" s="1295"/>
      <c r="K83" s="1389">
        <v>0</v>
      </c>
      <c r="L83" s="52" t="s">
        <v>40</v>
      </c>
      <c r="M83" s="67" t="s">
        <v>752</v>
      </c>
      <c r="N83" s="74" t="s">
        <v>5111</v>
      </c>
      <c r="O83" s="83">
        <v>31050</v>
      </c>
      <c r="P83" s="75" t="s">
        <v>753</v>
      </c>
      <c r="Q83" s="70"/>
      <c r="R83" s="70"/>
      <c r="S83" s="84" t="s">
        <v>754</v>
      </c>
      <c r="T83" s="72"/>
      <c r="U83" s="73"/>
      <c r="V83" s="73"/>
      <c r="W83" s="73"/>
      <c r="X83" s="75" t="s">
        <v>755</v>
      </c>
      <c r="Y83" s="85" t="s">
        <v>756</v>
      </c>
      <c r="Z83" s="83"/>
      <c r="AA83" s="75" t="s">
        <v>757</v>
      </c>
      <c r="AB83" s="68" t="str">
        <f t="shared" ref="AB83:AB96" si="21">M83</f>
        <v>KIMIA</v>
      </c>
      <c r="AC83" s="70" t="str">
        <f t="shared" ref="AC83:AC96" si="22">N83</f>
        <v>Via dell Indipendenza 8</v>
      </c>
      <c r="AD83" s="70" t="str">
        <f t="shared" ref="AD83:AD96" si="23">P83</f>
        <v>Ponzano Veneto (TV)</v>
      </c>
      <c r="AE83" s="58" t="s">
        <v>758</v>
      </c>
      <c r="AF83" s="86" t="s">
        <v>759</v>
      </c>
      <c r="AG83" s="87">
        <v>19215</v>
      </c>
      <c r="AH83" s="86" t="s">
        <v>53</v>
      </c>
      <c r="AI83" s="90" t="s">
        <v>760</v>
      </c>
      <c r="AJ83" s="1258" t="s">
        <v>761</v>
      </c>
      <c r="AK83" s="81" t="s">
        <v>762</v>
      </c>
      <c r="AL83" s="6"/>
      <c r="AM83" s="6"/>
      <c r="AN83" s="6"/>
    </row>
    <row r="84" spans="1:42" ht="24.75" customHeight="1" thickBot="1">
      <c r="A84" s="1301" t="str">
        <f>"insert into azienda ( id, n_elettronici, n_automazioni, n_informatici, n_telecomunicazioni, n_liceo, id_docente, settore) values ('"&amp; E84 &amp;"','"&amp; F84 &amp;"','"&amp; G84 &amp;"','"&amp; H84 &amp;"','"&amp; I84 &amp;"','"&amp; J84 &amp;"','"&amp; K84 &amp;"','"&amp; L84 &amp;"');"</f>
        <v>insert into azienda ( id, n_elettronici, n_automazioni, n_informatici, n_telecomunicazioni, n_liceo, id_docente, settore) values ('72','','','','','','0','INFORMATICO');</v>
      </c>
      <c r="B84" s="1303" t="str">
        <f t="shared" si="18"/>
        <v>update azienda SET denominazione_azienda='KODIS SRL', indirizzo = 'V. Enrico Azzi 1', cap = '31038', comune = 'Paese (TV)' , referente_aziendale = '', tutor_aziendale = '', telefono = '0422 1760695', inizioam = '', fineam = '', iniziopm = '', finepm = '' where id = '72';</v>
      </c>
      <c r="C84" s="1300" t="str">
        <f t="shared" si="19"/>
        <v>update azienda SET email= 'info@kodis.com', sito = '', n_dipendenti = '', settore_attivita = 'Industria 4.0', leg_denominazioneazienda = 'KODIS SRL', leg_via = 'V. Enrico Azzi 1', leg_comune = 'Paese (TV)', leg_iva = '', leg_nomecognome = '', leg_datanascita = '1900-01-00', leg_comunenascita = '' where id = '72';</v>
      </c>
      <c r="D84" s="1300" t="str">
        <f t="shared" si="20"/>
        <v>update azienda SET rapleg_codicefiscale = '', rapleg_convenzionedata = '1900-01-00', rapleg_convenzioneprotocolo = '' where id = '72';</v>
      </c>
      <c r="E84">
        <v>72</v>
      </c>
      <c r="F84" s="66"/>
      <c r="G84" s="82"/>
      <c r="H84" s="82"/>
      <c r="I84" s="66"/>
      <c r="J84" s="1295"/>
      <c r="K84" s="1389">
        <v>0</v>
      </c>
      <c r="L84" s="52" t="s">
        <v>40</v>
      </c>
      <c r="M84" s="67" t="s">
        <v>763</v>
      </c>
      <c r="N84" s="74" t="s">
        <v>4900</v>
      </c>
      <c r="O84" s="83">
        <v>31038</v>
      </c>
      <c r="P84" s="75" t="s">
        <v>149</v>
      </c>
      <c r="Q84" s="70"/>
      <c r="R84" s="70"/>
      <c r="S84" s="84" t="s">
        <v>764</v>
      </c>
      <c r="T84" s="72"/>
      <c r="U84" s="73"/>
      <c r="V84" s="73"/>
      <c r="W84" s="73"/>
      <c r="X84" s="85" t="s">
        <v>765</v>
      </c>
      <c r="Y84" s="85"/>
      <c r="Z84" s="83"/>
      <c r="AA84" s="75" t="s">
        <v>766</v>
      </c>
      <c r="AB84" s="68" t="str">
        <f t="shared" si="21"/>
        <v>KODIS SRL</v>
      </c>
      <c r="AC84" s="70" t="str">
        <f t="shared" si="22"/>
        <v>V. Enrico Azzi 1</v>
      </c>
      <c r="AD84" s="70" t="str">
        <f t="shared" si="23"/>
        <v>Paese (TV)</v>
      </c>
      <c r="AE84" s="58"/>
      <c r="AF84" s="126"/>
      <c r="AG84" s="111"/>
      <c r="AH84" s="86"/>
      <c r="AI84" s="86"/>
      <c r="AJ84" s="1262"/>
      <c r="AK84" s="81"/>
      <c r="AL84" s="6"/>
      <c r="AM84" s="6"/>
      <c r="AN84" s="6"/>
      <c r="AO84" s="6"/>
      <c r="AP84" s="6"/>
    </row>
    <row r="85" spans="1:42" ht="24.75" customHeight="1" thickBot="1">
      <c r="A85" s="1301" t="str">
        <f>"insert into azienda ( id, n_elettronici, n_automazioni, n_informatici, n_telecomunicazioni, n_liceo, id_docente, settore) values ('"&amp; E85 &amp;"','"&amp; F85 &amp;"','"&amp; G85 &amp;"','"&amp; H85 &amp;"','"&amp; I85 &amp;"','"&amp; J85 &amp;"','"&amp; K85 &amp;"','"&amp; L85 &amp;"');"</f>
        <v>insert into azienda ( id, n_elettronici, n_automazioni, n_informatici, n_telecomunicazioni, n_liceo, id_docente, settore) values ('73','','','2','','','0','INFORMATICO');</v>
      </c>
      <c r="B85" s="1303" t="str">
        <f t="shared" si="18"/>
        <v>update azienda SET denominazione_azienda='KUIK', indirizzo = 'Vicolo Giuseppe Verdi 89', cap = '31020', comune = 'Villorba (TV)' , referente_aziendale = 'Diego Visentin', tutor_aziendale = 'Diego Visentin', telefono = '340 224 7886', inizioam = '', fineam = '', iniziopm = '', finepm = '' where id = '73';</v>
      </c>
      <c r="C85" s="1300" t="str">
        <f t="shared" si="19"/>
        <v>update azienda SET email= 'dv@kuik.it', sito = '', n_dipendenti = '', settore_attivita = 'Servizi informatici', leg_denominazioneazienda = 'KUIK', leg_via = 'Vicolo Giuseppe Verdi 89', leg_comune = 'Villorba (TV)', leg_iva = '04498830266', leg_nomecognome = 'Visentin Diego', leg_datanascita = '1980-12-28', leg_comunenascita = 'Conegliano (TV)' where id = '73';</v>
      </c>
      <c r="D85" s="1300" t="str">
        <f t="shared" si="20"/>
        <v>update azienda SET rapleg_codicefiscale = 'VSNDGI80T28C957R', rapleg_convenzionedata = '2020-10-24', rapleg_convenzioneprotocolo = '13321/C24' where id = '73';</v>
      </c>
      <c r="E85">
        <v>73</v>
      </c>
      <c r="F85" s="66"/>
      <c r="G85" s="66"/>
      <c r="H85" s="82">
        <v>2</v>
      </c>
      <c r="I85" s="66"/>
      <c r="J85" s="1295"/>
      <c r="K85" s="1389">
        <v>0</v>
      </c>
      <c r="L85" s="52" t="s">
        <v>40</v>
      </c>
      <c r="M85" s="67" t="s">
        <v>767</v>
      </c>
      <c r="N85" s="74" t="s">
        <v>4901</v>
      </c>
      <c r="O85" s="83">
        <v>31020</v>
      </c>
      <c r="P85" s="75" t="s">
        <v>71</v>
      </c>
      <c r="Q85" s="70" t="s">
        <v>768</v>
      </c>
      <c r="R85" s="70" t="s">
        <v>768</v>
      </c>
      <c r="S85" s="92" t="s">
        <v>769</v>
      </c>
      <c r="T85" s="72"/>
      <c r="U85" s="73"/>
      <c r="V85" s="73"/>
      <c r="W85" s="73"/>
      <c r="X85" s="86" t="s">
        <v>770</v>
      </c>
      <c r="Y85" s="86"/>
      <c r="Z85" s="83"/>
      <c r="AA85" s="75" t="s">
        <v>586</v>
      </c>
      <c r="AB85" s="68" t="str">
        <f t="shared" si="21"/>
        <v>KUIK</v>
      </c>
      <c r="AC85" s="70" t="str">
        <f t="shared" si="22"/>
        <v>Vicolo Giuseppe Verdi 89</v>
      </c>
      <c r="AD85" s="70" t="str">
        <f t="shared" si="23"/>
        <v>Villorba (TV)</v>
      </c>
      <c r="AE85" s="155" t="s">
        <v>771</v>
      </c>
      <c r="AF85" s="86" t="s">
        <v>772</v>
      </c>
      <c r="AG85" s="87">
        <v>29583</v>
      </c>
      <c r="AH85" s="86" t="s">
        <v>80</v>
      </c>
      <c r="AI85" s="86" t="s">
        <v>773</v>
      </c>
      <c r="AJ85" s="1262">
        <v>44128</v>
      </c>
      <c r="AK85" s="81" t="s">
        <v>774</v>
      </c>
      <c r="AL85" s="6"/>
      <c r="AM85" s="97" t="e">
        <f>IF(VLOOKUP(M84,[1]Totali!$P$13:$Q$235,1,FALSE)=M84,"Y","N")</f>
        <v>#N/A</v>
      </c>
      <c r="AN85" s="6"/>
      <c r="AO85" s="6"/>
      <c r="AP85" s="6"/>
    </row>
    <row r="86" spans="1:42" ht="24.75" customHeight="1" thickBot="1">
      <c r="A86" s="1301" t="str">
        <f>"insert into azienda ( id, n_elettronici, n_automazioni, n_informatici, n_telecomunicazioni, n_liceo, id_docente, settore) values ('"&amp; E86 &amp;"','"&amp; F86 &amp;"','"&amp; G86 &amp;"','"&amp; H86 &amp;"','"&amp; I86 &amp;"','"&amp; J86 &amp;"','"&amp; K86 &amp;"','"&amp; L86 &amp;"');"</f>
        <v>insert into azienda ( id, n_elettronici, n_automazioni, n_informatici, n_telecomunicazioni, n_liceo, id_docente, settore) values ('74','','','','','','0','INFORMATICO');</v>
      </c>
      <c r="B86" s="1303" t="str">
        <f t="shared" si="18"/>
        <v>update azienda SET denominazione_azienda='LAVANDERIA PIAVE S.R.L', indirizzo = 'Via G. Mazzini 64', cap = '31010', comune = 'Cimadolmo (TV)' , referente_aziendale = 'Mario Baro', tutor_aziendale = 'Mario Baro', telefono = '0422 743090', inizioam = '', fineam = '', iniziopm = '', finepm = '' where id = '74';</v>
      </c>
      <c r="C86" s="1300" t="str">
        <f t="shared" si="19"/>
        <v>update azienda SET email= 'mario.baro@lavanderiapiave.it', sito = 'http://www.lavanderiapiave.it/', n_dipendenti = '', settore_attivita = 'Servizi di pulizia', leg_denominazioneazienda = 'LAVANDERIA PIAVE S.R.L', leg_via = 'Via G. Mazzini 64', leg_comune = 'Cimadolmo (TV)', leg_iva = '00856030267', leg_nomecognome = 'Baro Igino', leg_datanascita = '1956-01-14', leg_comunenascita = 'Cimadolmo  (TV)' where id = '74';</v>
      </c>
      <c r="D86" s="1300" t="str">
        <f t="shared" si="20"/>
        <v>update azienda SET rapleg_codicefiscale = 'BRAGNI56A14C689Y', rapleg_convenzionedata = '2021-09-09', rapleg_convenzioneprotocolo = '13783/C24' where id = '74';</v>
      </c>
      <c r="E86">
        <v>74</v>
      </c>
      <c r="F86" s="66"/>
      <c r="G86" s="66"/>
      <c r="H86" s="82"/>
      <c r="I86" s="66"/>
      <c r="J86" s="1295"/>
      <c r="K86" s="1389">
        <v>0</v>
      </c>
      <c r="L86" s="52" t="s">
        <v>40</v>
      </c>
      <c r="M86" s="128" t="s">
        <v>775</v>
      </c>
      <c r="N86" s="102" t="s">
        <v>4902</v>
      </c>
      <c r="O86" s="103">
        <v>31010</v>
      </c>
      <c r="P86" s="104" t="s">
        <v>776</v>
      </c>
      <c r="Q86" s="96" t="s">
        <v>777</v>
      </c>
      <c r="R86" s="96" t="s">
        <v>777</v>
      </c>
      <c r="S86" s="188" t="s">
        <v>778</v>
      </c>
      <c r="T86" s="72"/>
      <c r="U86" s="73"/>
      <c r="V86" s="73"/>
      <c r="W86" s="73"/>
      <c r="X86" s="189" t="s">
        <v>779</v>
      </c>
      <c r="Y86" s="190" t="s">
        <v>780</v>
      </c>
      <c r="Z86" s="83"/>
      <c r="AA86" s="104" t="s">
        <v>781</v>
      </c>
      <c r="AB86" s="68" t="str">
        <f t="shared" si="21"/>
        <v>LAVANDERIA PIAVE S.R.L</v>
      </c>
      <c r="AC86" s="70" t="str">
        <f t="shared" si="22"/>
        <v>Via G. Mazzini 64</v>
      </c>
      <c r="AD86" s="70" t="str">
        <f t="shared" si="23"/>
        <v>Cimadolmo (TV)</v>
      </c>
      <c r="AE86" s="191" t="s">
        <v>782</v>
      </c>
      <c r="AF86" s="138" t="s">
        <v>783</v>
      </c>
      <c r="AG86" s="192">
        <v>20468</v>
      </c>
      <c r="AH86" s="138" t="s">
        <v>784</v>
      </c>
      <c r="AI86" s="138" t="s">
        <v>785</v>
      </c>
      <c r="AJ86" s="1262">
        <v>44448</v>
      </c>
      <c r="AK86" s="130" t="s">
        <v>786</v>
      </c>
      <c r="AL86" s="6"/>
      <c r="AM86" s="6"/>
      <c r="AN86" s="6"/>
    </row>
    <row r="87" spans="1:42" ht="24.75" customHeight="1" thickBot="1">
      <c r="A87" s="1301" t="str">
        <f>"insert into azienda ( id, n_elettronici, n_automazioni, n_informatici, n_telecomunicazioni, n_liceo, id_docente, settore) values ('"&amp; E87 &amp;"','"&amp; F87 &amp;"','"&amp; G87 &amp;"','"&amp; H87 &amp;"','"&amp; I87 &amp;"','"&amp; J87 &amp;"','"&amp; K87 &amp;"','"&amp; L87 &amp;"');"</f>
        <v>insert into azienda ( id, n_elettronici, n_automazioni, n_informatici, n_telecomunicazioni, n_liceo, id_docente, settore) values ('75','','','','','','0','INFORMATICO');</v>
      </c>
      <c r="B87" s="1303" t="str">
        <f t="shared" si="18"/>
        <v>update azienda SET denominazione_azienda='MHT SRL', indirizzo = 'Via Roma 4', cap = '31020', comune = 'Villorba (TV)' , referente_aziendale = 'PATRIZIA ULERI', tutor_aziendale = 'Coin Franco', telefono = '0422 911796', inizioam = '', fineam = '', iniziopm = '', finepm = '' where id = '75';</v>
      </c>
      <c r="C87" s="1300" t="str">
        <f t="shared" si="19"/>
        <v>update azienda SET email= 'talent@mht.net', sito = 'www.mht.net', n_dipendenti = '1', settore_attivita = 'servizi informatici', leg_denominazioneazienda = 'MHT SRL', leg_via = 'Via Roma 4', leg_comune = 'Villorba (TV)', leg_iva = '03305220265', leg_nomecognome = 'PATRIZIA ULERI', leg_datanascita = '1959-06-24', leg_comunenascita = 'Pont-Canadese (TO )' where id = '75';</v>
      </c>
      <c r="D87" s="1300" t="str">
        <f t="shared" si="20"/>
        <v>update azienda SET rapleg_codicefiscale = 'LRUPRZ59H64G826Z', rapleg_convenzionedata = '2017-01-23', rapleg_convenzioneprotocolo = '348/C24D' where id = '75';</v>
      </c>
      <c r="E87">
        <v>75</v>
      </c>
      <c r="F87" s="66"/>
      <c r="G87" s="66"/>
      <c r="H87" s="82"/>
      <c r="I87" s="66"/>
      <c r="J87" s="1295"/>
      <c r="K87" s="1389">
        <v>0</v>
      </c>
      <c r="L87" s="52" t="s">
        <v>40</v>
      </c>
      <c r="M87" s="67" t="s">
        <v>787</v>
      </c>
      <c r="N87" s="74" t="s">
        <v>788</v>
      </c>
      <c r="O87" s="83">
        <v>31020</v>
      </c>
      <c r="P87" s="75" t="s">
        <v>71</v>
      </c>
      <c r="Q87" s="70" t="s">
        <v>789</v>
      </c>
      <c r="R87" s="70" t="s">
        <v>790</v>
      </c>
      <c r="S87" s="92" t="s">
        <v>791</v>
      </c>
      <c r="T87" s="72"/>
      <c r="U87" s="73"/>
      <c r="V87" s="73"/>
      <c r="W87" s="73"/>
      <c r="X87" s="93" t="s">
        <v>792</v>
      </c>
      <c r="Y87" s="93" t="s">
        <v>793</v>
      </c>
      <c r="Z87" s="83">
        <v>1</v>
      </c>
      <c r="AA87" s="75" t="s">
        <v>51</v>
      </c>
      <c r="AB87" s="68" t="str">
        <f t="shared" si="21"/>
        <v>MHT SRL</v>
      </c>
      <c r="AC87" s="70" t="str">
        <f t="shared" si="22"/>
        <v>Via Roma 4</v>
      </c>
      <c r="AD87" s="70" t="str">
        <f t="shared" si="23"/>
        <v>Villorba (TV)</v>
      </c>
      <c r="AE87" s="58" t="s">
        <v>794</v>
      </c>
      <c r="AF87" s="126" t="s">
        <v>789</v>
      </c>
      <c r="AG87" s="78">
        <v>21725</v>
      </c>
      <c r="AH87" s="86" t="s">
        <v>795</v>
      </c>
      <c r="AI87" s="126" t="s">
        <v>796</v>
      </c>
      <c r="AJ87" s="1258">
        <v>42758</v>
      </c>
      <c r="AK87" s="81" t="s">
        <v>797</v>
      </c>
      <c r="AL87" s="6"/>
      <c r="AM87" s="6"/>
      <c r="AN87" s="6"/>
    </row>
    <row r="88" spans="1:42" ht="24.75" customHeight="1" thickBot="1">
      <c r="A88" s="1301" t="str">
        <f>"insert into azienda ( id, n_elettronici, n_automazioni, n_informatici, n_telecomunicazioni, n_liceo, id_docente, settore) values ('"&amp; E88 &amp;"','"&amp; F88 &amp;"','"&amp; G88 &amp;"','"&amp; H88 &amp;"','"&amp; I88 &amp;"','"&amp; J88 &amp;"','"&amp; K88 &amp;"','"&amp; L88 &amp;"');"</f>
        <v>insert into azienda ( id, n_elettronici, n_automazioni, n_informatici, n_telecomunicazioni, n_liceo, id_docente, settore) values ('76','','','','','','0','INFORMATICO');</v>
      </c>
      <c r="B88" s="1303" t="str">
        <f t="shared" si="18"/>
        <v>update azienda SET denominazione_azienda='MIDI MEDIA', indirizzo = 'v. Noalese 37', cap = '31100', comune = 'Treviso (TV)' , referente_aziendale = 'Roggio Mauro', tutor_aziendale = 'Roggio Mauro', telefono = '0422 434456', inizioam = '', fineam = '', iniziopm = '', finepm = '' where id = '76';</v>
      </c>
      <c r="C88" s="1300" t="str">
        <f t="shared" si="19"/>
        <v>update azienda SET email= 'info@midimedia.it', sito = 'www.midimedia.it', n_dipendenti = '1', settore_attivita = 'servizi informatici telecom', leg_denominazioneazienda = 'MIDI MEDIA', leg_via = 'v. Noalese 37', leg_comune = 'Treviso (TV)', leg_iva = '03075490262', leg_nomecognome = 'Mauro Roggio', leg_datanascita = '1961-08-28', leg_comunenascita = 'Treviso (TV)' where id = '76';</v>
      </c>
      <c r="D88" s="1300" t="str">
        <f t="shared" si="20"/>
        <v>update azienda SET rapleg_codicefiscale = 'RGGMRA61M28L407L', rapleg_convenzionedata = '2016-12-27', rapleg_convenzioneprotocolo = '7913/C24' where id = '76';</v>
      </c>
      <c r="E88">
        <v>76</v>
      </c>
      <c r="F88" s="66"/>
      <c r="G88" s="66"/>
      <c r="H88" s="82"/>
      <c r="I88" s="66"/>
      <c r="J88" s="1295"/>
      <c r="K88" s="1389">
        <v>0</v>
      </c>
      <c r="L88" s="52" t="s">
        <v>40</v>
      </c>
      <c r="M88" s="67" t="s">
        <v>798</v>
      </c>
      <c r="N88" s="74" t="s">
        <v>799</v>
      </c>
      <c r="O88" s="83">
        <v>31100</v>
      </c>
      <c r="P88" s="75" t="s">
        <v>53</v>
      </c>
      <c r="Q88" s="70" t="s">
        <v>800</v>
      </c>
      <c r="R88" s="70" t="s">
        <v>800</v>
      </c>
      <c r="S88" s="84" t="s">
        <v>801</v>
      </c>
      <c r="T88" s="72"/>
      <c r="U88" s="73"/>
      <c r="V88" s="73"/>
      <c r="W88" s="73"/>
      <c r="X88" s="85" t="s">
        <v>802</v>
      </c>
      <c r="Y88" s="85" t="s">
        <v>803</v>
      </c>
      <c r="Z88" s="83">
        <v>1</v>
      </c>
      <c r="AA88" s="75" t="s">
        <v>804</v>
      </c>
      <c r="AB88" s="74" t="str">
        <f t="shared" si="21"/>
        <v>MIDI MEDIA</v>
      </c>
      <c r="AC88" s="70" t="str">
        <f t="shared" si="22"/>
        <v>v. Noalese 37</v>
      </c>
      <c r="AD88" s="70" t="str">
        <f t="shared" si="23"/>
        <v>Treviso (TV)</v>
      </c>
      <c r="AE88" s="58" t="s">
        <v>656</v>
      </c>
      <c r="AF88" s="86" t="s">
        <v>657</v>
      </c>
      <c r="AG88" s="87">
        <v>22521</v>
      </c>
      <c r="AH88" s="86" t="s">
        <v>53</v>
      </c>
      <c r="AI88" s="88" t="s">
        <v>658</v>
      </c>
      <c r="AJ88" s="1258" t="s">
        <v>111</v>
      </c>
      <c r="AK88" s="81" t="s">
        <v>805</v>
      </c>
      <c r="AL88" s="6"/>
      <c r="AM88" s="6"/>
      <c r="AN88" s="6"/>
    </row>
    <row r="89" spans="1:42" ht="24.75" customHeight="1" thickBot="1">
      <c r="A89" s="1301" t="str">
        <f>"insert into azienda ( id, n_elettronici, n_automazioni, n_informatici, n_telecomunicazioni, n_liceo, id_docente, settore) values ('"&amp; E89 &amp;"','"&amp; F89 &amp;"','"&amp; G89 &amp;"','"&amp; H89 &amp;"','"&amp; I89 &amp;"','"&amp; J89 &amp;"','"&amp; K89 &amp;"','"&amp; L89 &amp;"');"</f>
        <v>insert into azienda ( id, n_elettronici, n_automazioni, n_informatici, n_telecomunicazioni, n_liceo, id_docente, settore) values ('77','','','','','','0','INFORMATICO');</v>
      </c>
      <c r="B89" s="1303" t="str">
        <f t="shared" si="18"/>
        <v>update azienda SET denominazione_azienda='MILESTONE D3SIGN SRL', indirizzo = 'v. Friuli 10', cap = '31020', comune = 'S. Vendemiano (TV)' , referente_aziendale = 'Jassica Genna', tutor_aziendale = '', telefono = '0438 1918092', inizioam = '', fineam = '', iniziopm = '', finepm = '' where id = '77';</v>
      </c>
      <c r="C89" s="1300" t="str">
        <f t="shared" si="19"/>
        <v>update azienda SET email= 'md3.finance@milestone-d3sign.com', sito = '', n_dipendenti = '', settore_attivita = 'servizi finanziari', leg_denominazioneazienda = 'MILESTONE D3SIGN SRL', leg_via = 'v. Friuli 10', leg_comune = 'S. Vendemiano (TV)', leg_iva = '', leg_nomecognome = '', leg_datanascita = '1900-01-00', leg_comunenascita = '' where id = '77';</v>
      </c>
      <c r="D89" s="1300" t="str">
        <f t="shared" si="20"/>
        <v>update azienda SET rapleg_codicefiscale = '', rapleg_convenzionedata = '2019-05-04', rapleg_convenzioneprotocolo = '3279/C24D' where id = '77';</v>
      </c>
      <c r="E89">
        <v>77</v>
      </c>
      <c r="F89" s="66"/>
      <c r="G89" s="66"/>
      <c r="H89" s="82"/>
      <c r="I89" s="66"/>
      <c r="J89" s="1295"/>
      <c r="K89" s="1389">
        <v>0</v>
      </c>
      <c r="L89" s="52" t="s">
        <v>40</v>
      </c>
      <c r="M89" s="67" t="s">
        <v>806</v>
      </c>
      <c r="N89" s="74" t="s">
        <v>4903</v>
      </c>
      <c r="O89" s="83">
        <v>31020</v>
      </c>
      <c r="P89" s="149" t="s">
        <v>521</v>
      </c>
      <c r="Q89" s="70" t="s">
        <v>807</v>
      </c>
      <c r="R89" s="70"/>
      <c r="S89" s="84" t="s">
        <v>808</v>
      </c>
      <c r="T89" s="72"/>
      <c r="U89" s="73"/>
      <c r="V89" s="73"/>
      <c r="W89" s="73"/>
      <c r="X89" s="85" t="s">
        <v>809</v>
      </c>
      <c r="Y89" s="193"/>
      <c r="Z89" s="83"/>
      <c r="AA89" s="75" t="s">
        <v>810</v>
      </c>
      <c r="AB89" s="75" t="str">
        <f t="shared" si="21"/>
        <v>MILESTONE D3SIGN SRL</v>
      </c>
      <c r="AC89" s="70" t="str">
        <f t="shared" si="22"/>
        <v>v. Friuli 10</v>
      </c>
      <c r="AD89" s="70" t="str">
        <f t="shared" si="23"/>
        <v>S. Vendemiano (TV)</v>
      </c>
      <c r="AE89" s="58"/>
      <c r="AF89" s="86"/>
      <c r="AG89" s="87"/>
      <c r="AH89" s="86"/>
      <c r="AI89" s="90"/>
      <c r="AJ89" s="1258">
        <v>43589</v>
      </c>
      <c r="AK89" s="81" t="s">
        <v>55</v>
      </c>
      <c r="AL89" s="6"/>
      <c r="AM89" s="6"/>
      <c r="AN89" s="6"/>
    </row>
    <row r="90" spans="1:42" ht="24.75" customHeight="1" thickBot="1">
      <c r="A90" s="1301" t="str">
        <f>"insert into azienda ( id, n_elettronici, n_automazioni, n_informatici, n_telecomunicazioni, n_liceo, id_docente, settore) values ('"&amp; E90 &amp;"','"&amp; F90 &amp;"','"&amp; G90 &amp;"','"&amp; H90 &amp;"','"&amp; I90 &amp;"','"&amp; J90 &amp;"','"&amp; K90 &amp;"','"&amp; L90 &amp;"');"</f>
        <v>insert into azienda ( id, n_elettronici, n_automazioni, n_informatici, n_telecomunicazioni, n_liceo, id_docente, settore) values ('78','','','','','','0','INFORMATICO');</v>
      </c>
      <c r="B90" s="1303" t="str">
        <f t="shared" si="18"/>
        <v>update azienda SET denominazione_azienda='MIND-WARE ', indirizzo = 'via N.Machiavelli33', cap = '31021', comune = 'Mogliano Veneto (TV)' , referente_aziendale = 'Beninatto Francesco', tutor_aziendale = 'Beninatto Francesco', telefono = '3405906603', inizioam = '', fineam = '', iniziopm = '', finepm = '' where id = '78';</v>
      </c>
      <c r="C90" s="1300" t="str">
        <f t="shared" si="19"/>
        <v>update azienda SET email= 'info@mind-ware.it', sito = 'www.mind-ware.it', n_dipendenti = '', settore_attivita = 'servizi informatici', leg_denominazioneazienda = 'MIND-WARE ', leg_via = 'via N.Machiavelli33', leg_comune = 'Mogliano Veneto (TV)', leg_iva = '0721520260', leg_nomecognome = 'Giovanni Sartor', leg_datanascita = '1946-08-05', leg_comunenascita = 'San Vendemmiano (TV)' where id = '78';</v>
      </c>
      <c r="D90" s="1300" t="str">
        <f t="shared" si="20"/>
        <v>update azienda SET rapleg_codicefiscale = 'SRTGNN46M05I382A', rapleg_convenzionedata = '2016-12-27', rapleg_convenzioneprotocolo = '7889/C24' where id = '78';</v>
      </c>
      <c r="E90">
        <v>78</v>
      </c>
      <c r="F90" s="66"/>
      <c r="G90" s="66"/>
      <c r="H90" s="82"/>
      <c r="I90" s="66"/>
      <c r="J90" s="1295"/>
      <c r="K90" s="1389">
        <v>0</v>
      </c>
      <c r="L90" s="52" t="s">
        <v>40</v>
      </c>
      <c r="M90" s="67" t="s">
        <v>811</v>
      </c>
      <c r="N90" s="74" t="s">
        <v>4904</v>
      </c>
      <c r="O90" s="83">
        <v>31021</v>
      </c>
      <c r="P90" s="75" t="s">
        <v>442</v>
      </c>
      <c r="Q90" s="70" t="s">
        <v>812</v>
      </c>
      <c r="R90" s="70" t="s">
        <v>812</v>
      </c>
      <c r="S90" s="84">
        <v>3405906603</v>
      </c>
      <c r="T90" s="72"/>
      <c r="U90" s="73"/>
      <c r="V90" s="73"/>
      <c r="W90" s="73"/>
      <c r="X90" s="176" t="s">
        <v>813</v>
      </c>
      <c r="Y90" s="176" t="s">
        <v>814</v>
      </c>
      <c r="Z90" s="83"/>
      <c r="AA90" s="75" t="s">
        <v>51</v>
      </c>
      <c r="AB90" s="68" t="str">
        <f t="shared" si="21"/>
        <v xml:space="preserve">MIND-WARE </v>
      </c>
      <c r="AC90" s="70" t="str">
        <f t="shared" si="22"/>
        <v>via N.Machiavelli33</v>
      </c>
      <c r="AD90" s="70" t="str">
        <f t="shared" si="23"/>
        <v>Mogliano Veneto (TV)</v>
      </c>
      <c r="AE90" s="58" t="s">
        <v>315</v>
      </c>
      <c r="AF90" s="86" t="s">
        <v>316</v>
      </c>
      <c r="AG90" s="87">
        <v>17019</v>
      </c>
      <c r="AH90" s="86" t="s">
        <v>317</v>
      </c>
      <c r="AI90" s="90" t="s">
        <v>318</v>
      </c>
      <c r="AJ90" s="1258" t="s">
        <v>111</v>
      </c>
      <c r="AK90" s="81" t="s">
        <v>815</v>
      </c>
      <c r="AL90" s="6"/>
      <c r="AM90" s="6"/>
      <c r="AN90" s="6"/>
    </row>
    <row r="91" spans="1:42" ht="24.75" customHeight="1" thickBot="1">
      <c r="A91" s="1301" t="str">
        <f>"insert into azienda ( id, n_elettronici, n_automazioni, n_informatici, n_telecomunicazioni, n_liceo, id_docente, settore) values ('"&amp; E91 &amp;"','"&amp; F91 &amp;"','"&amp; G91 &amp;"','"&amp; H91 &amp;"','"&amp; I91 &amp;"','"&amp; J91 &amp;"','"&amp; K91 &amp;"','"&amp; L91 &amp;"');"</f>
        <v>insert into azienda ( id, n_elettronici, n_automazioni, n_informatici, n_telecomunicazioni, n_liceo, id_docente, settore) values ('79','','','','','','0','INFORMATICO');</v>
      </c>
      <c r="B91" s="1303" t="str">
        <f t="shared" si="18"/>
        <v>update azienda SET denominazione_azienda='MTS SRL', indirizzo = 'v.E.Reginato 85/H', cap = '31100', comune = 'Treviso (TV)' , referente_aziendale = 'Pertile Marco', tutor_aziendale = 'Pertile Marco', telefono = '3484048764', inizioam = '', fineam = '', iniziopm = '', finepm = '' where id = '79';</v>
      </c>
      <c r="C91" s="1300" t="str">
        <f t="shared" si="19"/>
        <v>update azienda SET email= 'm.pertile@mtsinformatica.com', sito = 'www.mtsinformatica.com', n_dipendenti = '1', settore_attivita = 'servizi informatici', leg_denominazioneazienda = 'MTS SRL', leg_via = 'v.E.Reginato 85/H', leg_comune = 'Treviso (TV)', leg_iva = '03611030267', leg_nomecognome = 'Marco Pertile', leg_datanascita = '1972-12-25', leg_comunenascita = 'Mestre (VE)' where id = '79';</v>
      </c>
      <c r="D91" s="1300" t="str">
        <f t="shared" si="20"/>
        <v>update azienda SET rapleg_codicefiscale = 'PRTMRC721T25L736U', rapleg_convenzionedata = '2017-01-21', rapleg_convenzioneprotocolo = '337/C24D' where id = '79';</v>
      </c>
      <c r="E91">
        <v>79</v>
      </c>
      <c r="F91" s="66"/>
      <c r="G91" s="66"/>
      <c r="H91" s="82"/>
      <c r="I91" s="66"/>
      <c r="J91" s="1295"/>
      <c r="K91" s="1389">
        <v>0</v>
      </c>
      <c r="L91" s="52" t="s">
        <v>40</v>
      </c>
      <c r="M91" s="67" t="s">
        <v>816</v>
      </c>
      <c r="N91" s="75" t="s">
        <v>4905</v>
      </c>
      <c r="O91" s="83">
        <v>31100</v>
      </c>
      <c r="P91" s="75" t="s">
        <v>53</v>
      </c>
      <c r="Q91" s="70" t="s">
        <v>817</v>
      </c>
      <c r="R91" s="70" t="s">
        <v>817</v>
      </c>
      <c r="S91" s="163">
        <v>3484048764</v>
      </c>
      <c r="T91" s="72"/>
      <c r="U91" s="73"/>
      <c r="V91" s="73"/>
      <c r="W91" s="73"/>
      <c r="X91" s="93" t="s">
        <v>818</v>
      </c>
      <c r="Y91" s="93" t="s">
        <v>819</v>
      </c>
      <c r="Z91" s="95">
        <v>1</v>
      </c>
      <c r="AA91" s="75" t="s">
        <v>51</v>
      </c>
      <c r="AB91" s="68" t="str">
        <f t="shared" si="21"/>
        <v>MTS SRL</v>
      </c>
      <c r="AC91" s="70" t="str">
        <f t="shared" si="22"/>
        <v>v.E.Reginato 85/H</v>
      </c>
      <c r="AD91" s="70" t="str">
        <f t="shared" si="23"/>
        <v>Treviso (TV)</v>
      </c>
      <c r="AE91" s="58" t="s">
        <v>820</v>
      </c>
      <c r="AF91" s="86" t="s">
        <v>821</v>
      </c>
      <c r="AG91" s="87">
        <v>26658</v>
      </c>
      <c r="AH91" s="86" t="s">
        <v>501</v>
      </c>
      <c r="AI91" s="88" t="s">
        <v>822</v>
      </c>
      <c r="AJ91" s="1258">
        <v>42756</v>
      </c>
      <c r="AK91" s="81" t="s">
        <v>823</v>
      </c>
      <c r="AL91" s="6"/>
      <c r="AM91" s="6"/>
      <c r="AN91" s="6"/>
    </row>
    <row r="92" spans="1:42" ht="24.75" customHeight="1" thickBot="1">
      <c r="A92" s="1301" t="str">
        <f>"insert into azienda ( id, n_elettronici, n_automazioni, n_informatici, n_telecomunicazioni, n_liceo, id_docente, settore) values ('"&amp; E92 &amp;"','"&amp; F92 &amp;"','"&amp; G92 &amp;"','"&amp; H92 &amp;"','"&amp; I92 &amp;"','"&amp; J92 &amp;"','"&amp; K92 &amp;"','"&amp; L92 &amp;"');"</f>
        <v>insert into azienda ( id, n_elettronici, n_automazioni, n_informatici, n_telecomunicazioni, n_liceo, id_docente, settore) values ('80','','','','','','0','INFORMATICO');</v>
      </c>
      <c r="B92" s="1303" t="str">
        <f t="shared" si="18"/>
        <v>update azienda SET denominazione_azienda='MUNICIPIO DI SAN BIAGIO DI C.', indirizzo = 'Via Postumia Centro 71', cap = '31048', comune = 'San Biagio di Callalta (TV)' , referente_aziendale = '', tutor_aziendale = '', telefono = '0422 894373 ', inizioam = '', fineam = '', iniziopm = '', finepm = '' where id = '80';</v>
      </c>
      <c r="C92" s="1300" t="str">
        <f t="shared" si="19"/>
        <v>update azienda SET email= 'info@comune.sanbiagio.tv.it', sito = '', n_dipendenti = '', settore_attivita = 'servizi informatici', leg_denominazioneazienda = 'MUNICIPIO DI SAN BIAGIO DI C.', leg_via = 'Via Postumia Centro 71', leg_comune = 'San Biagio di Callalta (TV)', leg_iva = '80009250269', leg_nomecognome = '', leg_datanascita = '1900-01-00', leg_comunenascita = '' where id = '80';</v>
      </c>
      <c r="D92" s="1300" t="str">
        <f t="shared" si="20"/>
        <v>update azienda SET rapleg_codicefiscale = '', rapleg_convenzionedata = '2018-05-18', rapleg_convenzioneprotocolo = '3257/C24D' where id = '80';</v>
      </c>
      <c r="E92">
        <v>80</v>
      </c>
      <c r="F92" s="66"/>
      <c r="G92" s="66"/>
      <c r="H92" s="82"/>
      <c r="I92" s="66"/>
      <c r="J92" s="1295"/>
      <c r="K92" s="1389">
        <v>0</v>
      </c>
      <c r="L92" s="52" t="s">
        <v>40</v>
      </c>
      <c r="M92" s="67" t="s">
        <v>824</v>
      </c>
      <c r="N92" s="68" t="s">
        <v>4906</v>
      </c>
      <c r="O92" s="69">
        <v>31048</v>
      </c>
      <c r="P92" s="70" t="s">
        <v>825</v>
      </c>
      <c r="Q92" s="70"/>
      <c r="R92" s="70"/>
      <c r="S92" s="94" t="s">
        <v>826</v>
      </c>
      <c r="T92" s="72"/>
      <c r="U92" s="73"/>
      <c r="V92" s="73"/>
      <c r="W92" s="73"/>
      <c r="X92" s="93" t="s">
        <v>827</v>
      </c>
      <c r="Y92" s="194"/>
      <c r="Z92" s="95"/>
      <c r="AA92" s="75" t="s">
        <v>51</v>
      </c>
      <c r="AB92" s="68" t="str">
        <f t="shared" si="21"/>
        <v>MUNICIPIO DI SAN BIAGIO DI C.</v>
      </c>
      <c r="AC92" s="70" t="str">
        <f t="shared" si="22"/>
        <v>Via Postumia Centro 71</v>
      </c>
      <c r="AD92" s="70" t="str">
        <f t="shared" si="23"/>
        <v>San Biagio di Callalta (TV)</v>
      </c>
      <c r="AE92" s="58">
        <v>80009250269</v>
      </c>
      <c r="AF92" s="86"/>
      <c r="AG92" s="87"/>
      <c r="AH92" s="86"/>
      <c r="AI92" s="88"/>
      <c r="AJ92" s="1258">
        <v>43238</v>
      </c>
      <c r="AK92" s="81" t="s">
        <v>828</v>
      </c>
      <c r="AL92" s="6"/>
      <c r="AM92" s="6"/>
      <c r="AN92" s="6"/>
    </row>
    <row r="93" spans="1:42" ht="24.75" customHeight="1" thickBot="1">
      <c r="A93" s="1301" t="str">
        <f>"insert into azienda ( id, n_elettronici, n_automazioni, n_informatici, n_telecomunicazioni, n_liceo, id_docente, settore) values ('"&amp; E93 &amp;"','"&amp; F93 &amp;"','"&amp; G93 &amp;"','"&amp; H93 &amp;"','"&amp; I93 &amp;"','"&amp; J93 &amp;"','"&amp; K93 &amp;"','"&amp; L93 &amp;"');"</f>
        <v>insert into azienda ( id, n_elettronici, n_automazioni, n_informatici, n_telecomunicazioni, n_liceo, id_docente, settore) values ('81','','','3','','','0','INFORMATICO');</v>
      </c>
      <c r="B93" s="1303" t="str">
        <f t="shared" si="18"/>
        <v>update azienda SET denominazione_azienda='COMUNE DI TREVISO', indirizzo = 'v. Municipio16', cap = '31100', comune = 'Treviso (TV)' , referente_aziendale = 'Coniglioni Venera', tutor_aziendale = 'Roberto Meneghetti', telefono = '0422-658354', inizioam = '8.00', fineam = '14.00', iniziopm = '15.00', finepm = '17.00' where id = '81';</v>
      </c>
      <c r="C93" s="1300" t="str">
        <f t="shared" si="19"/>
        <v>update azienda SET email= 'venera.coniglione@comune.treviso.it', sito = 'www.comune.trevisso.it', n_dipendenti = 'Grande', settore_attivita = 'servizi informatici', leg_denominazioneazienda = 'COMUNE DI TREVISO', leg_via = 'v. Municipio16', leg_comune = 'Treviso (TV)', leg_iva = '80007310263', leg_nomecognome = 'Corocher Gaspare', leg_datanascita = '1965-12-21', leg_comunenascita = 'Motta di Livenza (TV)' where id = '81';</v>
      </c>
      <c r="D93" s="1300" t="str">
        <f t="shared" si="20"/>
        <v>update azienda SET rapleg_codicefiscale = 'CRCGPR65T21F770P', rapleg_convenzionedata = '2018-05-18', rapleg_convenzioneprotocolo = '7171/C24D' where id = '81';</v>
      </c>
      <c r="E93">
        <v>81</v>
      </c>
      <c r="F93" s="66"/>
      <c r="G93" s="66"/>
      <c r="H93" s="1282">
        <v>3</v>
      </c>
      <c r="I93" s="66"/>
      <c r="J93" s="1295"/>
      <c r="K93" s="1389">
        <v>0</v>
      </c>
      <c r="L93" s="52" t="s">
        <v>40</v>
      </c>
      <c r="M93" s="67" t="s">
        <v>829</v>
      </c>
      <c r="N93" s="68" t="s">
        <v>4907</v>
      </c>
      <c r="O93" s="83">
        <v>31100</v>
      </c>
      <c r="P93" s="70" t="s">
        <v>53</v>
      </c>
      <c r="Q93" s="70" t="s">
        <v>830</v>
      </c>
      <c r="R93" s="70" t="s">
        <v>831</v>
      </c>
      <c r="S93" s="94" t="s">
        <v>832</v>
      </c>
      <c r="T93" s="72" t="s">
        <v>45</v>
      </c>
      <c r="U93" s="73" t="s">
        <v>142</v>
      </c>
      <c r="V93" s="73" t="s">
        <v>435</v>
      </c>
      <c r="W93" s="73" t="s">
        <v>131</v>
      </c>
      <c r="X93" s="195" t="s">
        <v>833</v>
      </c>
      <c r="Y93" s="93" t="s">
        <v>834</v>
      </c>
      <c r="Z93" s="95" t="s">
        <v>835</v>
      </c>
      <c r="AA93" s="75" t="s">
        <v>51</v>
      </c>
      <c r="AB93" s="68" t="str">
        <f t="shared" si="21"/>
        <v>COMUNE DI TREVISO</v>
      </c>
      <c r="AC93" s="70" t="str">
        <f t="shared" si="22"/>
        <v>v. Municipio16</v>
      </c>
      <c r="AD93" s="70" t="str">
        <f t="shared" si="23"/>
        <v>Treviso (TV)</v>
      </c>
      <c r="AE93" s="58">
        <v>80007310263</v>
      </c>
      <c r="AF93" s="86" t="s">
        <v>836</v>
      </c>
      <c r="AG93" s="87">
        <v>24097</v>
      </c>
      <c r="AH93" s="86" t="s">
        <v>837</v>
      </c>
      <c r="AI93" s="88" t="s">
        <v>838</v>
      </c>
      <c r="AJ93" s="1258">
        <v>43238</v>
      </c>
      <c r="AK93" s="196" t="s">
        <v>839</v>
      </c>
      <c r="AL93" s="6"/>
      <c r="AM93" s="6"/>
      <c r="AN93" s="6"/>
    </row>
    <row r="94" spans="1:42" ht="24.75" customHeight="1" thickBot="1">
      <c r="A94" s="1301" t="str">
        <f>"insert into azienda ( id, n_elettronici, n_automazioni, n_informatici, n_telecomunicazioni, n_liceo, id_docente, settore) values ('"&amp; E94 &amp;"','"&amp; F94 &amp;"','"&amp; G94 &amp;"','"&amp; H94 &amp;"','"&amp; I94 &amp;"','"&amp; J94 &amp;"','"&amp; K94 &amp;"','"&amp; L94 &amp;"');"</f>
        <v>insert into azienda ( id, n_elettronici, n_automazioni, n_informatici, n_telecomunicazioni, n_liceo, id_docente, settore) values ('82','','','1','','','0','INFORMATICO');</v>
      </c>
      <c r="B94" s="1303" t="str">
        <f t="shared" si="18"/>
        <v>update azienda SET denominazione_azienda='MP INFORMATICA TREVISO', indirizzo = 'V. Santa Bona nuova 33/b', cap = '31100', comune = 'Treviso (TV)' , referente_aziendale = 'Paba Mario', tutor_aziendale = 'Paba Mario', telefono = '0422 1991085', inizioam = '9.00', fineam = '12.30', iniziopm = '15.30', finepm = '19.30' where id = '82';</v>
      </c>
      <c r="C94" s="1300" t="str">
        <f t="shared" si="19"/>
        <v>update azienda SET email= 'info@mpinformatica33.it', sito = '', n_dipendenti = '', settore_attivita = '', leg_denominazioneazienda = 'MP INFORMATICA TREVISO', leg_via = 'V. Santa Bona nuova 33/b', leg_comune = 'Treviso (TV)', leg_iva = '10413371005', leg_nomecognome = 'Paba Mario', leg_datanascita = '1972-12-21', leg_comunenascita = 'Roma (RM)' where id = '82';</v>
      </c>
      <c r="D94" s="1300" t="str">
        <f t="shared" si="20"/>
        <v>update azienda SET rapleg_codicefiscale = '', rapleg_convenzionedata = '2021-05-20', rapleg_convenzioneprotocolo = '7189/C24D' where id = '82';</v>
      </c>
      <c r="E94">
        <v>82</v>
      </c>
      <c r="F94" s="66"/>
      <c r="G94" s="66"/>
      <c r="H94" s="1282">
        <v>1</v>
      </c>
      <c r="I94" s="66"/>
      <c r="J94" s="1295"/>
      <c r="K94" s="1389">
        <v>0</v>
      </c>
      <c r="L94" s="52" t="s">
        <v>40</v>
      </c>
      <c r="M94" s="67" t="s">
        <v>840</v>
      </c>
      <c r="N94" s="68" t="s">
        <v>4908</v>
      </c>
      <c r="O94" s="197">
        <v>31100</v>
      </c>
      <c r="P94" s="70" t="s">
        <v>53</v>
      </c>
      <c r="Q94" s="70" t="s">
        <v>841</v>
      </c>
      <c r="R94" s="70" t="s">
        <v>841</v>
      </c>
      <c r="S94" s="198" t="s">
        <v>842</v>
      </c>
      <c r="T94" s="72" t="s">
        <v>362</v>
      </c>
      <c r="U94" s="73" t="s">
        <v>62</v>
      </c>
      <c r="V94" s="73" t="s">
        <v>725</v>
      </c>
      <c r="W94" s="73" t="s">
        <v>843</v>
      </c>
      <c r="X94" s="126" t="s">
        <v>844</v>
      </c>
      <c r="Y94" s="75"/>
      <c r="Z94" s="95"/>
      <c r="AA94" s="75"/>
      <c r="AB94" s="68" t="str">
        <f t="shared" si="21"/>
        <v>MP INFORMATICA TREVISO</v>
      </c>
      <c r="AC94" s="70" t="str">
        <f t="shared" si="22"/>
        <v>V. Santa Bona nuova 33/b</v>
      </c>
      <c r="AD94" s="70" t="str">
        <f t="shared" si="23"/>
        <v>Treviso (TV)</v>
      </c>
      <c r="AE94" s="58" t="s">
        <v>845</v>
      </c>
      <c r="AF94" s="86" t="s">
        <v>841</v>
      </c>
      <c r="AG94" s="87">
        <v>26654</v>
      </c>
      <c r="AH94" s="86" t="s">
        <v>455</v>
      </c>
      <c r="AI94" s="88"/>
      <c r="AJ94" s="1258">
        <v>44336</v>
      </c>
      <c r="AK94" s="81" t="s">
        <v>846</v>
      </c>
      <c r="AL94" s="6"/>
      <c r="AM94" s="6"/>
      <c r="AN94" s="6"/>
    </row>
    <row r="95" spans="1:42" ht="24.75" customHeight="1" thickBot="1">
      <c r="A95" s="1301" t="str">
        <f>"insert into azienda ( id, n_elettronici, n_automazioni, n_informatici, n_telecomunicazioni, n_liceo, id_docente, settore) values ('"&amp; E95 &amp;"','"&amp; F95 &amp;"','"&amp; G95 &amp;"','"&amp; H95 &amp;"','"&amp; I95 &amp;"','"&amp; J95 &amp;"','"&amp; K95 &amp;"','"&amp; L95 &amp;"');"</f>
        <v>insert into azienda ( id, n_elettronici, n_automazioni, n_informatici, n_telecomunicazioni, n_liceo, id_docente, settore) values ('83','','','','','','0','INFORMATICO');</v>
      </c>
      <c r="B95" s="1303" t="str">
        <f t="shared" si="18"/>
        <v>update azienda SET denominazione_azienda='NET-PRIME SRL', indirizzo = 'v. Adige 10/A', cap = '31027', comune = 'Spresiano (TV)' , referente_aziendale = 'Soldera Luca', tutor_aziendale = 'Soldera Luca', telefono = '0422 5225', inizioam = '', fineam = '', iniziopm = '
', finepm = '' where id = '83';</v>
      </c>
      <c r="C95" s="1300" t="str">
        <f t="shared" si="19"/>
        <v>update azienda SET email= 'luca.soldera@net-prime.it', sito = 'www.net-prime.it', n_dipendenti = '7', settore_attivita = 'servizi informatici', leg_denominazioneazienda = 'NET-PRIME SRL', leg_via = 'v. Adige 10/A', leg_comune = 'Spresiano (TV)', leg_iva = '3192600272', leg_nomecognome = 'Michele Scarfì', leg_datanascita = '1962-05-17', leg_comunenascita = 'Venezia (VE)' where id = '83';</v>
      </c>
      <c r="D95" s="1300" t="str">
        <f t="shared" si="20"/>
        <v>update azienda SET rapleg_codicefiscale = 'SCRMHL62E17L736W', rapleg_convenzionedata = '2017-01-19', rapleg_convenzioneprotocolo = '282/C24D' where id = '83';</v>
      </c>
      <c r="E95">
        <v>83</v>
      </c>
      <c r="F95" s="66"/>
      <c r="G95" s="66"/>
      <c r="H95" s="82"/>
      <c r="I95" s="66"/>
      <c r="J95" s="1295"/>
      <c r="K95" s="1389">
        <v>0</v>
      </c>
      <c r="L95" s="52" t="s">
        <v>40</v>
      </c>
      <c r="M95" s="67" t="s">
        <v>847</v>
      </c>
      <c r="N95" s="74" t="s">
        <v>848</v>
      </c>
      <c r="O95" s="83">
        <v>31027</v>
      </c>
      <c r="P95" s="70" t="s">
        <v>42</v>
      </c>
      <c r="Q95" s="70" t="s">
        <v>849</v>
      </c>
      <c r="R95" s="70" t="s">
        <v>849</v>
      </c>
      <c r="S95" s="198" t="s">
        <v>566</v>
      </c>
      <c r="T95" s="72"/>
      <c r="U95" s="73"/>
      <c r="V95" s="73" t="s">
        <v>850</v>
      </c>
      <c r="W95" s="73"/>
      <c r="X95" s="85" t="s">
        <v>851</v>
      </c>
      <c r="Y95" s="85" t="s">
        <v>852</v>
      </c>
      <c r="Z95" s="95">
        <v>7</v>
      </c>
      <c r="AA95" s="75" t="s">
        <v>51</v>
      </c>
      <c r="AB95" s="68" t="str">
        <f t="shared" si="21"/>
        <v>NET-PRIME SRL</v>
      </c>
      <c r="AC95" s="70" t="str">
        <f t="shared" si="22"/>
        <v>v. Adige 10/A</v>
      </c>
      <c r="AD95" s="70" t="str">
        <f t="shared" si="23"/>
        <v>Spresiano (TV)</v>
      </c>
      <c r="AE95" s="58">
        <v>3192600272</v>
      </c>
      <c r="AF95" s="86" t="s">
        <v>449</v>
      </c>
      <c r="AG95" s="87">
        <v>22783</v>
      </c>
      <c r="AH95" s="86" t="s">
        <v>187</v>
      </c>
      <c r="AI95" s="88" t="s">
        <v>450</v>
      </c>
      <c r="AJ95" s="1258" t="s">
        <v>93</v>
      </c>
      <c r="AK95" s="81" t="s">
        <v>853</v>
      </c>
      <c r="AL95" s="6"/>
      <c r="AM95" s="6"/>
      <c r="AN95" s="6"/>
    </row>
    <row r="96" spans="1:42" ht="24.75" customHeight="1" thickBot="1">
      <c r="A96" s="1301" t="str">
        <f>"insert into azienda ( id, n_elettronici, n_automazioni, n_informatici, n_telecomunicazioni, n_liceo, id_docente, settore) values ('"&amp; E96 &amp;"','"&amp; F96 &amp;"','"&amp; G96 &amp;"','"&amp; H96 &amp;"','"&amp; I96 &amp;"','"&amp; J96 &amp;"','"&amp; K96 &amp;"','"&amp; L96 &amp;"');"</f>
        <v>insert into azienda ( id, n_elettronici, n_automazioni, n_informatici, n_telecomunicazioni, n_liceo, id_docente, settore) values ('84','','','','','','0','INFORMATICO');</v>
      </c>
      <c r="B96" s="1303" t="str">
        <f t="shared" si="18"/>
        <v>update azienda SET denominazione_azienda='NORDEST INFORMATICA SRL', indirizzo = 'v. Treviso 214', cap = '31020', comune = 'S. Vendemiano (TV)' , referente_aziendale = 'Franco Fiorentini', tutor_aziendale = 'Franco Fiorentini', telefono = '0438 1736453', inizioam = '', fineam = '', iniziopm = '', finepm = '' where id = '84';</v>
      </c>
      <c r="C96" s="1300" t="str">
        <f t="shared" si="19"/>
        <v>update azienda SET email= 'info@neinformatica.it', sito = 'www.neinformatica.it', n_dipendenti = '/', settore_attivita = 'servizi informatici', leg_denominazioneazienda = 'NORDEST INFORMATICA SRL', leg_via = 'v. Treviso 214', leg_comune = 'S. Vendemiano (TV)', leg_iva = '3175920267', leg_nomecognome = 'Franco Fiorentini', leg_datanascita = '1963-01-05', leg_comunenascita = 'Conegliano (TV)' where id = '84';</v>
      </c>
      <c r="D96" s="1300" t="str">
        <f t="shared" si="20"/>
        <v>update azienda SET rapleg_codicefiscale = 'FRNFNC63A05C957Y', rapleg_convenzionedata = '2017-01-24', rapleg_convenzioneprotocolo = '387/C24D' where id = '84';</v>
      </c>
      <c r="E96">
        <v>84</v>
      </c>
      <c r="F96" s="66"/>
      <c r="G96" s="66"/>
      <c r="H96" s="82"/>
      <c r="I96" s="66"/>
      <c r="J96" s="1295"/>
      <c r="K96" s="1389">
        <v>0</v>
      </c>
      <c r="L96" s="52" t="s">
        <v>40</v>
      </c>
      <c r="M96" s="67" t="s">
        <v>854</v>
      </c>
      <c r="N96" s="74" t="s">
        <v>855</v>
      </c>
      <c r="O96" s="83">
        <v>31020</v>
      </c>
      <c r="P96" s="149" t="s">
        <v>521</v>
      </c>
      <c r="Q96" s="70" t="s">
        <v>856</v>
      </c>
      <c r="R96" s="70" t="s">
        <v>856</v>
      </c>
      <c r="S96" s="94" t="s">
        <v>857</v>
      </c>
      <c r="T96" s="72"/>
      <c r="U96" s="73"/>
      <c r="V96" s="73"/>
      <c r="W96" s="73"/>
      <c r="X96" s="85" t="s">
        <v>858</v>
      </c>
      <c r="Y96" s="85" t="s">
        <v>859</v>
      </c>
      <c r="Z96" s="95" t="s">
        <v>89</v>
      </c>
      <c r="AA96" s="75" t="s">
        <v>51</v>
      </c>
      <c r="AB96" s="68" t="str">
        <f t="shared" si="21"/>
        <v>NORDEST INFORMATICA SRL</v>
      </c>
      <c r="AC96" s="70" t="str">
        <f t="shared" si="22"/>
        <v>v. Treviso 214</v>
      </c>
      <c r="AD96" s="70" t="str">
        <f t="shared" si="23"/>
        <v>S. Vendemiano (TV)</v>
      </c>
      <c r="AE96" s="58">
        <v>3175920267</v>
      </c>
      <c r="AF96" s="86" t="s">
        <v>856</v>
      </c>
      <c r="AG96" s="87">
        <v>23016</v>
      </c>
      <c r="AH96" s="86" t="s">
        <v>80</v>
      </c>
      <c r="AI96" s="112" t="s">
        <v>860</v>
      </c>
      <c r="AJ96" s="1258" t="s">
        <v>278</v>
      </c>
      <c r="AK96" s="81" t="s">
        <v>861</v>
      </c>
      <c r="AL96" s="6"/>
      <c r="AM96" s="6"/>
      <c r="AN96" s="6"/>
    </row>
    <row r="97" spans="1:42" ht="24.75" customHeight="1" thickBot="1">
      <c r="A97" s="1301" t="str">
        <f>"insert into azienda ( id, n_elettronici, n_automazioni, n_informatici, n_telecomunicazioni, n_liceo, id_docente, settore) values ('"&amp; E97 &amp;"','"&amp; F97 &amp;"','"&amp; G97 &amp;"','"&amp; H97 &amp;"','"&amp; I97 &amp;"','"&amp; J97 &amp;"','"&amp; K97 &amp;"','"&amp; L97 &amp;"');"</f>
        <v>insert into azienda ( id, n_elettronici, n_automazioni, n_informatici, n_telecomunicazioni, n_liceo, id_docente, settore) values ('85','','','','','','0','INFORMATICO');</v>
      </c>
      <c r="B97" s="1303" t="str">
        <f t="shared" si="18"/>
        <v>update azienda SET denominazione_azienda='OASIS
', indirizzo = '', cap = '30175', comune = 'Marghera (VE)' , referente_aziendale = '', tutor_aziendale = '', telefono = '', inizioam = '', fineam = '', iniziopm = '', finepm = '' where id = '85';</v>
      </c>
      <c r="C97" s="1300" t="str">
        <f t="shared" si="19"/>
        <v>update azienda SET email= 'direzione@bbcc.it
', sito = '', n_dipendenti = '', settore_attivita = '', leg_denominazioneazienda = '', leg_via = '', leg_comune = '', leg_iva = '', leg_nomecognome = '', leg_datanascita = '1900-01-00', leg_comunenascita = '' where id = '85';</v>
      </c>
      <c r="D97" s="1300" t="str">
        <f t="shared" si="20"/>
        <v>update azienda SET rapleg_codicefiscale = '', rapleg_convenzionedata = '1900-01-00', rapleg_convenzioneprotocolo = '' where id = '85';</v>
      </c>
      <c r="E97">
        <v>85</v>
      </c>
      <c r="F97" s="66"/>
      <c r="G97" s="66"/>
      <c r="H97" s="82"/>
      <c r="I97" s="66"/>
      <c r="J97" s="1295"/>
      <c r="K97" s="1389">
        <v>0</v>
      </c>
      <c r="L97" s="52" t="s">
        <v>40</v>
      </c>
      <c r="M97" s="67" t="s">
        <v>862</v>
      </c>
      <c r="N97" s="74"/>
      <c r="O97" s="127">
        <v>30175</v>
      </c>
      <c r="P97" s="75" t="s">
        <v>863</v>
      </c>
      <c r="Q97" s="70"/>
      <c r="R97" s="70"/>
      <c r="S97" s="94"/>
      <c r="T97" s="72"/>
      <c r="U97" s="73"/>
      <c r="V97" s="73"/>
      <c r="W97" s="73"/>
      <c r="X97" s="149" t="s">
        <v>864</v>
      </c>
      <c r="Y97" s="85"/>
      <c r="Z97" s="95"/>
      <c r="AA97" s="75"/>
      <c r="AB97" s="68"/>
      <c r="AC97" s="70"/>
      <c r="AD97" s="70"/>
      <c r="AE97" s="58"/>
      <c r="AF97" s="86"/>
      <c r="AG97" s="87"/>
      <c r="AH97" s="90"/>
      <c r="AI97" s="112"/>
      <c r="AJ97" s="1262"/>
      <c r="AK97" s="81"/>
      <c r="AL97" s="6"/>
      <c r="AM97" s="6"/>
      <c r="AN97" s="6"/>
    </row>
    <row r="98" spans="1:42" ht="24.75" customHeight="1" thickBot="1">
      <c r="A98" s="1301" t="str">
        <f>"insert into azienda ( id, n_elettronici, n_automazioni, n_informatici, n_telecomunicazioni, n_liceo, id_docente, settore) values ('"&amp; E98 &amp;"','"&amp; F98 &amp;"','"&amp; G98 &amp;"','"&amp; H98 &amp;"','"&amp; I98 &amp;"','"&amp; J98 &amp;"','"&amp; K98 &amp;"','"&amp; L98 &amp;"');"</f>
        <v>insert into azienda ( id, n_elettronici, n_automazioni, n_informatici, n_telecomunicazioni, n_liceo, id_docente, settore) values ('86','','','','','','0','INFORMATICO');</v>
      </c>
      <c r="B98" s="1303" t="str">
        <f t="shared" si="18"/>
        <v>update azienda SET denominazione_azienda='OLOJIN SRL', indirizzo = 'Via Ferrovia 26', cap = '31020', comune = 'San Fior (TV)' , referente_aziendale = 'Zanchetta Roberto', tutor_aziendale = 'Zanchetta Roberto', telefono = '0438 409186', inizioam = '', fineam = '', iniziopm = '', finepm = '' where id = '86';</v>
      </c>
      <c r="C98" s="1300" t="str">
        <f t="shared" si="19"/>
        <v>update azienda SET email= 'amministrazione@olojin.it', sito = '', n_dipendenti = '20', settore_attivita = '', leg_denominazioneazienda = 'OLOJIN SRL', leg_via = 'Via Ferrovia 26', leg_comune = 'San Fior (TV)', leg_iva = '1560130930', leg_nomecognome = 'Notturno Stefano', leg_datanascita = '1973-01-23', leg_comunenascita = 'Conegliano V. (TV)' where id = '86';</v>
      </c>
      <c r="D98" s="1300" t="str">
        <f t="shared" si="20"/>
        <v>update azienda SET rapleg_codicefiscale = 'NTTSFN73A23C957Q', rapleg_convenzionedata = '2017-05-31', rapleg_convenzioneprotocolo = '2540/c24d' where id = '86';</v>
      </c>
      <c r="E98">
        <v>86</v>
      </c>
      <c r="F98" s="66"/>
      <c r="G98" s="66"/>
      <c r="H98" s="82"/>
      <c r="I98" s="66"/>
      <c r="J98" s="1295"/>
      <c r="K98" s="1389">
        <v>0</v>
      </c>
      <c r="L98" s="52" t="s">
        <v>40</v>
      </c>
      <c r="M98" s="67" t="s">
        <v>865</v>
      </c>
      <c r="N98" s="74" t="s">
        <v>4909</v>
      </c>
      <c r="O98" s="127">
        <v>31020</v>
      </c>
      <c r="P98" s="75" t="s">
        <v>866</v>
      </c>
      <c r="Q98" s="70" t="s">
        <v>867</v>
      </c>
      <c r="R98" s="70" t="s">
        <v>867</v>
      </c>
      <c r="S98" s="94" t="s">
        <v>868</v>
      </c>
      <c r="T98" s="72"/>
      <c r="U98" s="73"/>
      <c r="V98" s="73"/>
      <c r="W98" s="73"/>
      <c r="X98" s="85" t="s">
        <v>869</v>
      </c>
      <c r="Y98" s="85"/>
      <c r="Z98" s="95">
        <v>20</v>
      </c>
      <c r="AA98" s="75"/>
      <c r="AB98" s="68" t="str">
        <f>M98</f>
        <v>OLOJIN SRL</v>
      </c>
      <c r="AC98" s="70" t="str">
        <f>N98</f>
        <v>Via Ferrovia 26</v>
      </c>
      <c r="AD98" s="70" t="str">
        <f>P98</f>
        <v>San Fior (TV)</v>
      </c>
      <c r="AE98" s="58">
        <v>1560130930</v>
      </c>
      <c r="AF98" s="86" t="s">
        <v>870</v>
      </c>
      <c r="AG98" s="87">
        <v>26687</v>
      </c>
      <c r="AH98" s="90" t="s">
        <v>871</v>
      </c>
      <c r="AI98" s="86" t="s">
        <v>872</v>
      </c>
      <c r="AJ98" s="1262">
        <v>42886</v>
      </c>
      <c r="AK98" s="81" t="s">
        <v>873</v>
      </c>
      <c r="AL98" s="6"/>
      <c r="AM98" s="6"/>
      <c r="AN98" s="6"/>
    </row>
    <row r="99" spans="1:42" ht="24.75" customHeight="1" thickBot="1">
      <c r="A99" s="1301" t="str">
        <f>"insert into azienda ( id, n_elettronici, n_automazioni, n_informatici, n_telecomunicazioni, n_liceo, id_docente, settore) values ('"&amp; E99 &amp;"','"&amp; F99 &amp;"','"&amp; G99 &amp;"','"&amp; H99 &amp;"','"&amp; I99 &amp;"','"&amp; J99 &amp;"','"&amp; K99 &amp;"','"&amp; L99 &amp;"');"</f>
        <v>insert into azienda ( id, n_elettronici, n_automazioni, n_informatici, n_telecomunicazioni, n_liceo, id_docente, settore) values ('87','','','','','','0','INFORMATICO');</v>
      </c>
      <c r="B99" s="1303" t="str">
        <f t="shared" si="18"/>
        <v>update azienda SET denominazione_azienda='PANOTEC SRL', indirizzo = 'Via G. Polese 2', cap = '31010', comune = 'Cimadolmo (TV)' , referente_aziendale = 'Dal Bo  Sabrina', tutor_aziendale = 'Di Buscolo Marco', telefono = '0422 432715', inizioam = '8.00', fineam = '12.00', iniziopm = '13.00', finepm = '17.00' where id = '87';</v>
      </c>
      <c r="C99" s="1300" t="str">
        <f t="shared" si="19"/>
        <v>update azienda SET email= 'uff.personale@panotec.it', sito = '', n_dipendenti = '60', settore_attivita = 'Industria manifatturiera', leg_denominazioneazienda = 'PANOTEC SRL', leg_via = 'Via G. Polese 2', leg_comune = 'Cimadolmo (TV)', leg_iva = '02462930260', leg_nomecognome = 'Capoia Giuseppe', leg_datanascita = '1954-03-17', leg_comunenascita = 'Ponte di Piave (TV)' where id = '87';</v>
      </c>
      <c r="D99" s="1300" t="str">
        <f t="shared" si="20"/>
        <v>update azienda SET rapleg_codicefiscale = 'CPAGPP54C17G846Z', rapleg_convenzionedata = '2018-03-23', rapleg_convenzioneprotocolo = '1991/C24' where id = '87';</v>
      </c>
      <c r="E99">
        <v>87</v>
      </c>
      <c r="F99" s="82"/>
      <c r="G99" s="82"/>
      <c r="H99" s="82"/>
      <c r="I99" s="66"/>
      <c r="J99" s="1295"/>
      <c r="K99" s="1389">
        <v>0</v>
      </c>
      <c r="L99" s="52" t="s">
        <v>40</v>
      </c>
      <c r="M99" s="67" t="s">
        <v>874</v>
      </c>
      <c r="N99" s="74" t="s">
        <v>4910</v>
      </c>
      <c r="O99" s="127">
        <v>31010</v>
      </c>
      <c r="P99" s="75" t="s">
        <v>776</v>
      </c>
      <c r="Q99" s="70" t="s">
        <v>5130</v>
      </c>
      <c r="R99" s="70" t="s">
        <v>875</v>
      </c>
      <c r="S99" s="94" t="s">
        <v>876</v>
      </c>
      <c r="T99" s="72" t="s">
        <v>45</v>
      </c>
      <c r="U99" s="73" t="s">
        <v>46</v>
      </c>
      <c r="V99" s="73" t="s">
        <v>130</v>
      </c>
      <c r="W99" s="73" t="s">
        <v>131</v>
      </c>
      <c r="X99" s="93" t="s">
        <v>877</v>
      </c>
      <c r="Y99" s="85"/>
      <c r="Z99" s="95">
        <v>60</v>
      </c>
      <c r="AA99" s="75" t="s">
        <v>878</v>
      </c>
      <c r="AB99" s="68" t="str">
        <f>M99</f>
        <v>PANOTEC SRL</v>
      </c>
      <c r="AC99" s="70" t="str">
        <f>N99</f>
        <v>Via G. Polese 2</v>
      </c>
      <c r="AD99" s="70" t="str">
        <f>P99</f>
        <v>Cimadolmo (TV)</v>
      </c>
      <c r="AE99" s="58" t="s">
        <v>879</v>
      </c>
      <c r="AF99" s="86" t="s">
        <v>880</v>
      </c>
      <c r="AG99" s="87">
        <v>19800</v>
      </c>
      <c r="AH99" s="90" t="s">
        <v>881</v>
      </c>
      <c r="AI99" s="86" t="s">
        <v>882</v>
      </c>
      <c r="AJ99" s="1262">
        <v>43182</v>
      </c>
      <c r="AK99" s="81" t="s">
        <v>883</v>
      </c>
      <c r="AL99" s="6"/>
      <c r="AM99" s="6"/>
      <c r="AN99" s="6"/>
    </row>
    <row r="100" spans="1:42" ht="24.75" customHeight="1" thickBot="1">
      <c r="A100" s="1301" t="str">
        <f>"insert into azienda ( id, n_elettronici, n_automazioni, n_informatici, n_telecomunicazioni, n_liceo, id_docente, settore) values ('"&amp; E100 &amp;"','"&amp; F100 &amp;"','"&amp; G100 &amp;"','"&amp; H100 &amp;"','"&amp; I100 &amp;"','"&amp; J100 &amp;"','"&amp; K100 &amp;"','"&amp; L100 &amp;"');"</f>
        <v>insert into azienda ( id, n_elettronici, n_automazioni, n_informatici, n_telecomunicazioni, n_liceo, id_docente, settore) values ('88','','','','','','0','INFORMATICO');</v>
      </c>
      <c r="B100" s="1303" t="str">
        <f t="shared" si="18"/>
        <v>update azienda SET denominazione_azienda='PAPER ECO SRL', indirizzo = 'Via Pacinotti14', cap = '31100', comune = 'Casale sul Sile (TV)' , referente_aziendale = 'Biasuzzi Andrea', tutor_aziendale = 'Biasuzzi Andrea', telefono = '0422 670659', inizioam = '8.30', fineam = '12.30', iniziopm = '13.30', finepm = '17.30' where id = '88';</v>
      </c>
      <c r="C100" s="1300" t="str">
        <f t="shared" si="19"/>
        <v>update azienda SET email= 'amministrazione@paper-eco.com', sito = '', n_dipendenti = '44470', settore_attivita = 'ATECO 17-21 ; ISTAT 026086 - Fabbricazione imballaggi carta e cartone', leg_denominazioneazienda = 'PAPER ECO SRL', leg_via = 'Via Borin, 48', leg_comune = 'Treviso (TV)', leg_iva = '05098310260', leg_nomecognome = 'Biasuzzi Andrea', leg_datanascita = '1968-08-22', leg_comunenascita = 'Treviso (TV)' where id = '88';</v>
      </c>
      <c r="D100" s="1300" t="str">
        <f t="shared" si="20"/>
        <v>update azienda SET rapleg_codicefiscale = 'BSZNDR86M22L407J', rapleg_convenzionedata = '2021-03-23', rapleg_convenzioneprotocolo = '4320/C24' where id = '88';</v>
      </c>
      <c r="E100">
        <v>88</v>
      </c>
      <c r="F100" s="82"/>
      <c r="G100" s="1277"/>
      <c r="H100" s="82"/>
      <c r="I100" s="66"/>
      <c r="J100" s="1295"/>
      <c r="K100" s="1389">
        <v>0</v>
      </c>
      <c r="L100" s="52" t="s">
        <v>40</v>
      </c>
      <c r="M100" s="67" t="s">
        <v>884</v>
      </c>
      <c r="N100" s="70" t="s">
        <v>4911</v>
      </c>
      <c r="O100" s="127">
        <v>31100</v>
      </c>
      <c r="P100" s="70" t="s">
        <v>127</v>
      </c>
      <c r="Q100" s="70" t="s">
        <v>885</v>
      </c>
      <c r="R100" s="70" t="s">
        <v>885</v>
      </c>
      <c r="S100" s="94" t="s">
        <v>886</v>
      </c>
      <c r="T100" s="72" t="s">
        <v>61</v>
      </c>
      <c r="U100" s="73" t="s">
        <v>62</v>
      </c>
      <c r="V100" s="73" t="s">
        <v>47</v>
      </c>
      <c r="W100" s="73" t="s">
        <v>48</v>
      </c>
      <c r="X100" s="93" t="s">
        <v>887</v>
      </c>
      <c r="Y100" s="85"/>
      <c r="Z100" s="199">
        <v>44470</v>
      </c>
      <c r="AA100" s="75" t="s">
        <v>888</v>
      </c>
      <c r="AB100" s="68" t="str">
        <f t="shared" ref="AB100:AB110" si="24">M100</f>
        <v>PAPER ECO SRL</v>
      </c>
      <c r="AC100" s="70" t="s">
        <v>889</v>
      </c>
      <c r="AD100" s="70" t="s">
        <v>53</v>
      </c>
      <c r="AE100" s="58" t="s">
        <v>890</v>
      </c>
      <c r="AF100" s="86" t="s">
        <v>885</v>
      </c>
      <c r="AG100" s="87">
        <v>25072</v>
      </c>
      <c r="AH100" s="90" t="s">
        <v>53</v>
      </c>
      <c r="AI100" s="86" t="s">
        <v>891</v>
      </c>
      <c r="AJ100" s="1262">
        <v>44278</v>
      </c>
      <c r="AK100" s="81" t="s">
        <v>892</v>
      </c>
      <c r="AL100" s="6"/>
      <c r="AM100" s="6"/>
      <c r="AN100" s="6"/>
      <c r="AO100" s="6"/>
      <c r="AP100" s="6"/>
    </row>
    <row r="101" spans="1:42" ht="24.75" customHeight="1" thickBot="1">
      <c r="A101" s="1301" t="str">
        <f>"insert into azienda ( id, n_elettronici, n_automazioni, n_informatici, n_telecomunicazioni, n_liceo, id_docente, settore) values ('"&amp; E101 &amp;"','"&amp; F101 &amp;"','"&amp; G101 &amp;"','"&amp; H101 &amp;"','"&amp; I101 &amp;"','"&amp; J101 &amp;"','"&amp; K101 &amp;"','"&amp; L101 &amp;"');"</f>
        <v>insert into azienda ( id, n_elettronici, n_automazioni, n_informatici, n_telecomunicazioni, n_liceo, id_docente, settore) values ('89','','','','','','0','INFORMATICO');</v>
      </c>
      <c r="B101" s="1303" t="str">
        <f t="shared" si="18"/>
        <v>update azienda SET denominazione_azienda='PARROCCHIA SAN BARTOLOMEO APOSTOLO', indirizzo = 'Piazza Chiesa 15', cap = '31050', comune = 'Ponzano Veneto (TV)' , referente_aziendale = 'Bernardi Chiara', tutor_aziendale = 'Feltrin Lisa', telefono = '0422 969183', inizioam = '', fineam = '', iniziopm = '', finepm = '' where id = '89';</v>
      </c>
      <c r="C101" s="1300" t="str">
        <f t="shared" si="19"/>
        <v>update azienda SET email= 'infanzia.merlengo@alice.it', sito = '', n_dipendenti = '10', settore_attivita = 'parrocchia', leg_denominazioneazienda = 'PARROCCHIA SAN BARTOLOMEO APOSTOLO', leg_via = 'Piazza Chiesa 15', leg_comune = 'Ponzano Veneto (TV)', leg_iva = '80008490262', leg_nomecognome = 'Don Roberto Cavalli', leg_datanascita = '1957-11-10', leg_comunenascita = 'Bassano del Grappa (VI)' where id = '89';</v>
      </c>
      <c r="D101" s="1300" t="str">
        <f t="shared" si="20"/>
        <v>update azienda SET rapleg_codicefiscale = 'CVLRRT57S10A703C', rapleg_convenzionedata = '2019-05-04', rapleg_convenzioneprotocolo = '3279/C24D' where id = '89';</v>
      </c>
      <c r="E101">
        <v>89</v>
      </c>
      <c r="F101" s="66"/>
      <c r="G101" s="66"/>
      <c r="H101" s="82"/>
      <c r="I101" s="66"/>
      <c r="J101" s="1295"/>
      <c r="K101" s="1389">
        <v>0</v>
      </c>
      <c r="L101" s="52" t="s">
        <v>40</v>
      </c>
      <c r="M101" s="67" t="s">
        <v>893</v>
      </c>
      <c r="N101" s="74" t="s">
        <v>4912</v>
      </c>
      <c r="O101" s="127">
        <v>31050</v>
      </c>
      <c r="P101" s="75" t="s">
        <v>753</v>
      </c>
      <c r="Q101" s="70" t="s">
        <v>894</v>
      </c>
      <c r="R101" s="70" t="s">
        <v>895</v>
      </c>
      <c r="S101" s="94" t="s">
        <v>896</v>
      </c>
      <c r="T101" s="72"/>
      <c r="U101" s="73"/>
      <c r="V101" s="73"/>
      <c r="W101" s="73"/>
      <c r="X101" s="93" t="s">
        <v>897</v>
      </c>
      <c r="Y101" s="85"/>
      <c r="Z101" s="95">
        <v>10</v>
      </c>
      <c r="AA101" s="75" t="s">
        <v>898</v>
      </c>
      <c r="AB101" s="68" t="str">
        <f t="shared" si="24"/>
        <v>PARROCCHIA SAN BARTOLOMEO APOSTOLO</v>
      </c>
      <c r="AC101" s="70" t="str">
        <f t="shared" ref="AC101:AC106" si="25">N101</f>
        <v>Piazza Chiesa 15</v>
      </c>
      <c r="AD101" s="70" t="str">
        <f t="shared" ref="AD101:AD106" si="26">P101</f>
        <v>Ponzano Veneto (TV)</v>
      </c>
      <c r="AE101" s="58" t="s">
        <v>899</v>
      </c>
      <c r="AF101" s="86" t="s">
        <v>900</v>
      </c>
      <c r="AG101" s="87">
        <v>21134</v>
      </c>
      <c r="AH101" s="90" t="s">
        <v>901</v>
      </c>
      <c r="AI101" s="86" t="s">
        <v>902</v>
      </c>
      <c r="AJ101" s="1258">
        <v>43589</v>
      </c>
      <c r="AK101" s="81" t="s">
        <v>55</v>
      </c>
      <c r="AL101" s="6"/>
      <c r="AM101" s="6"/>
      <c r="AN101" s="6"/>
    </row>
    <row r="102" spans="1:42" ht="24.75" customHeight="1" thickBot="1">
      <c r="A102" s="1301" t="str">
        <f>"insert into azienda ( id, n_elettronici, n_automazioni, n_informatici, n_telecomunicazioni, n_liceo, id_docente, settore) values ('"&amp; E102 &amp;"','"&amp; F102 &amp;"','"&amp; G102 &amp;"','"&amp; H102 &amp;"','"&amp; I102 &amp;"','"&amp; J102 &amp;"','"&amp; K102 &amp;"','"&amp; L102 &amp;"');"</f>
        <v>insert into azienda ( id, n_elettronici, n_automazioni, n_informatici, n_telecomunicazioni, n_liceo, id_docente, settore) values ('90','','','','','','0','INFORMATICO');</v>
      </c>
      <c r="B102" s="1303" t="str">
        <f t="shared" si="18"/>
        <v>update azienda SET denominazione_azienda='PCCLINIC', indirizzo = 'Via Tiziano Vecellio 2', cap = '31030', comune = 'Casier (TV)' , referente_aziendale = 'Simone scaramuzza', tutor_aziendale = 'Simone scaramuzza', telefono = '3401848845', inizioam = '', fineam = '', iniziopm = '', finepm = '' where id = '90';</v>
      </c>
      <c r="C102" s="1300" t="str">
        <f t="shared" si="19"/>
        <v>update azienda SET email= 'info@assistenzapcclinic.it', sito = 'www.assistenzapcclinic.it', n_dipendenti = '1', settore_attivita = ' assistenza sistemistica aziendale', leg_denominazioneazienda = 'PCCLINIC', leg_via = 'Via Tiziano Vecellio 2', leg_comune = 'Casier (TV)', leg_iva = '3762800260', leg_nomecognome = 'Matteo Gottardo', leg_datanascita = '1974-04-22', leg_comunenascita = 'Treviso (TV)' where id = '90';</v>
      </c>
      <c r="D102" s="1300" t="str">
        <f t="shared" si="20"/>
        <v>update azienda SET rapleg_codicefiscale = 'GTTMTT74B22L407J', rapleg_convenzionedata = '2017-01-23', rapleg_convenzioneprotocolo = '349/C24D' where id = '90';</v>
      </c>
      <c r="E102">
        <v>90</v>
      </c>
      <c r="F102" s="66"/>
      <c r="G102" s="66"/>
      <c r="H102" s="82"/>
      <c r="I102" s="66"/>
      <c r="J102" s="1295"/>
      <c r="K102" s="1389">
        <v>0</v>
      </c>
      <c r="L102" s="52" t="s">
        <v>40</v>
      </c>
      <c r="M102" s="67" t="s">
        <v>903</v>
      </c>
      <c r="N102" s="74" t="s">
        <v>904</v>
      </c>
      <c r="O102" s="83">
        <v>31030</v>
      </c>
      <c r="P102" s="75" t="s">
        <v>84</v>
      </c>
      <c r="Q102" s="70" t="s">
        <v>905</v>
      </c>
      <c r="R102" s="70" t="s">
        <v>905</v>
      </c>
      <c r="S102" s="94">
        <v>3401848845</v>
      </c>
      <c r="T102" s="72"/>
      <c r="U102" s="73"/>
      <c r="V102" s="73"/>
      <c r="W102" s="73"/>
      <c r="X102" s="85" t="s">
        <v>906</v>
      </c>
      <c r="Y102" s="85" t="s">
        <v>907</v>
      </c>
      <c r="Z102" s="95">
        <v>1</v>
      </c>
      <c r="AA102" s="75" t="s">
        <v>908</v>
      </c>
      <c r="AB102" s="68" t="str">
        <f t="shared" si="24"/>
        <v>PCCLINIC</v>
      </c>
      <c r="AC102" s="70" t="str">
        <f t="shared" si="25"/>
        <v>Via Tiziano Vecellio 2</v>
      </c>
      <c r="AD102" s="70" t="str">
        <f t="shared" si="26"/>
        <v>Casier (TV)</v>
      </c>
      <c r="AE102" s="58">
        <v>3762800260</v>
      </c>
      <c r="AF102" s="86" t="s">
        <v>909</v>
      </c>
      <c r="AG102" s="87">
        <v>27141</v>
      </c>
      <c r="AH102" s="86" t="s">
        <v>53</v>
      </c>
      <c r="AI102" s="200" t="s">
        <v>910</v>
      </c>
      <c r="AJ102" s="1258">
        <v>42758</v>
      </c>
      <c r="AK102" s="81" t="s">
        <v>911</v>
      </c>
      <c r="AL102" s="6"/>
      <c r="AM102" s="6"/>
      <c r="AN102" s="6"/>
    </row>
    <row r="103" spans="1:42" ht="24.75" customHeight="1" thickBot="1">
      <c r="A103" s="1301" t="str">
        <f>"insert into azienda ( id, n_elettronici, n_automazioni, n_informatici, n_telecomunicazioni, n_liceo, id_docente, settore) values ('"&amp; E103 &amp;"','"&amp; F103 &amp;"','"&amp; G103 &amp;"','"&amp; H103 &amp;"','"&amp; I103 &amp;"','"&amp; J103 &amp;"','"&amp; K103 &amp;"','"&amp; L103 &amp;"');"</f>
        <v>insert into azienda ( id, n_elettronici, n_automazioni, n_informatici, n_telecomunicazioni, n_liceo, id_docente, settore) values ('91','','','','','','0','INFORMATICO');</v>
      </c>
      <c r="B103" s="1303" t="str">
        <f t="shared" si="18"/>
        <v>update azienda SET denominazione_azienda='PLANETECH', indirizzo = 'v. Postumia 67', cap = '31050', comune = 'Ponzano Veneto (TV)' , referente_aziendale = 'Mattiuzzo Maurizio', tutor_aziendale = 'Mattiuzzo Maurizio', telefono = '0422 963090', inizioam = '', fineam = '', iniziopm = '', finepm = '' where id = '91';</v>
      </c>
      <c r="C103" s="1300" t="str">
        <f t="shared" si="19"/>
        <v>update azienda SET email= 'info@planetechsrl.com', sito = 'www.planetechsrl.com', n_dipendenti = '', settore_attivita = 'commercio e servizi informatici', leg_denominazioneazienda = 'PLANETECH', leg_via = 'v. Postumia 67', leg_comune = 'Ponzano Veneto (TV)', leg_iva = '3131070264', leg_nomecognome = 'Federico Cadamuro', leg_datanascita = '1967-10-06', leg_comunenascita = 'Treviso (TV)' where id = '91';</v>
      </c>
      <c r="D103" s="1300" t="str">
        <f t="shared" si="20"/>
        <v>update azienda SET rapleg_codicefiscale = 'CDMFRC67R06L407T', rapleg_convenzionedata = '2016-12-27', rapleg_convenzioneprotocolo = '7912/C24' where id = '91';</v>
      </c>
      <c r="E103">
        <v>91</v>
      </c>
      <c r="F103" s="66"/>
      <c r="G103" s="66"/>
      <c r="H103" s="82"/>
      <c r="I103" s="66"/>
      <c r="J103" s="1295"/>
      <c r="K103" s="1389">
        <v>0</v>
      </c>
      <c r="L103" s="52" t="s">
        <v>40</v>
      </c>
      <c r="M103" s="67" t="s">
        <v>912</v>
      </c>
      <c r="N103" s="74" t="s">
        <v>913</v>
      </c>
      <c r="O103" s="83">
        <v>31050</v>
      </c>
      <c r="P103" s="75" t="s">
        <v>753</v>
      </c>
      <c r="Q103" s="70" t="s">
        <v>914</v>
      </c>
      <c r="R103" s="70" t="s">
        <v>914</v>
      </c>
      <c r="S103" s="94" t="s">
        <v>915</v>
      </c>
      <c r="T103" s="72"/>
      <c r="U103" s="73"/>
      <c r="V103" s="73"/>
      <c r="W103" s="73"/>
      <c r="X103" s="85" t="s">
        <v>916</v>
      </c>
      <c r="Y103" s="85" t="s">
        <v>917</v>
      </c>
      <c r="Z103" s="95"/>
      <c r="AA103" s="75" t="s">
        <v>274</v>
      </c>
      <c r="AB103" s="68" t="str">
        <f t="shared" si="24"/>
        <v>PLANETECH</v>
      </c>
      <c r="AC103" s="70" t="str">
        <f t="shared" si="25"/>
        <v>v. Postumia 67</v>
      </c>
      <c r="AD103" s="70" t="str">
        <f t="shared" si="26"/>
        <v>Ponzano Veneto (TV)</v>
      </c>
      <c r="AE103" s="58">
        <v>3131070264</v>
      </c>
      <c r="AF103" s="86" t="s">
        <v>101</v>
      </c>
      <c r="AG103" s="87">
        <v>24751</v>
      </c>
      <c r="AH103" s="86" t="s">
        <v>53</v>
      </c>
      <c r="AI103" s="88" t="s">
        <v>102</v>
      </c>
      <c r="AJ103" s="1258" t="s">
        <v>111</v>
      </c>
      <c r="AK103" s="81" t="s">
        <v>918</v>
      </c>
      <c r="AL103" s="6"/>
      <c r="AM103" s="6"/>
      <c r="AN103" s="6"/>
    </row>
    <row r="104" spans="1:42" ht="24.75" customHeight="1" thickBot="1">
      <c r="A104" s="1301" t="str">
        <f>"insert into azienda ( id, n_elettronici, n_automazioni, n_informatici, n_telecomunicazioni, n_liceo, id_docente, settore) values ('"&amp; E104 &amp;"','"&amp; F104 &amp;"','"&amp; G104 &amp;"','"&amp; H104 &amp;"','"&amp; I104 &amp;"','"&amp; J104 &amp;"','"&amp; K104 &amp;"','"&amp; L104 &amp;"');"</f>
        <v>insert into azienda ( id, n_elettronici, n_automazioni, n_informatici, n_telecomunicazioni, n_liceo, id_docente, settore) values ('92','','','','','','0','INFORMATICO');</v>
      </c>
      <c r="B104" s="1303" t="str">
        <f t="shared" si="18"/>
        <v>update azienda SET denominazione_azienda='POLIFAR SRL', indirizzo = 'v. Don L. Sturzo 4', cap = '30037', comune = 'Scorzè (VE)' , referente_aziendale = 'Biancon Luisa', tutor_aziendale = '', telefono = '0422 97337', inizioam = '', fineam = '', iniziopm = '', finepm = '' where id = '92';</v>
      </c>
      <c r="C104" s="1300" t="str">
        <f t="shared" si="19"/>
        <v>update azienda SET email= 'biancon@polifar.it', sito = '', n_dipendenti = '10', settore_attivita = 'Informatica', leg_denominazioneazienda = 'POLIFAR SRL', leg_via = 'v. Don L. Sturzo 4', leg_comune = 'Scorzè (VE)', leg_iva = '03110210261', leg_nomecognome = 'Gian Francesco Biancon', leg_datanascita = '1957-08-17', leg_comunenascita = 'Scorze  (VE)' where id = '92';</v>
      </c>
      <c r="D104" s="1300" t="str">
        <f t="shared" si="20"/>
        <v>update azienda SET rapleg_codicefiscale = 'BNCGFR57M17I55G', rapleg_convenzionedata = '1900-01-00', rapleg_convenzioneprotocolo = '' where id = '92';</v>
      </c>
      <c r="E104">
        <v>92</v>
      </c>
      <c r="F104" s="66"/>
      <c r="G104" s="66"/>
      <c r="H104" s="82"/>
      <c r="I104" s="66"/>
      <c r="J104" s="1295"/>
      <c r="K104" s="1389">
        <v>0</v>
      </c>
      <c r="L104" s="52" t="s">
        <v>40</v>
      </c>
      <c r="M104" s="67" t="s">
        <v>919</v>
      </c>
      <c r="N104" s="74" t="s">
        <v>4913</v>
      </c>
      <c r="O104" s="83">
        <v>30037</v>
      </c>
      <c r="P104" s="75" t="s">
        <v>57</v>
      </c>
      <c r="Q104" s="70" t="s">
        <v>920</v>
      </c>
      <c r="R104" s="70"/>
      <c r="S104" s="94" t="s">
        <v>921</v>
      </c>
      <c r="T104" s="72"/>
      <c r="U104" s="73"/>
      <c r="V104" s="73"/>
      <c r="W104" s="73"/>
      <c r="X104" s="85" t="s">
        <v>922</v>
      </c>
      <c r="Y104" s="85"/>
      <c r="Z104" s="95">
        <v>10</v>
      </c>
      <c r="AA104" s="75" t="s">
        <v>923</v>
      </c>
      <c r="AB104" s="68" t="str">
        <f t="shared" si="24"/>
        <v>POLIFAR SRL</v>
      </c>
      <c r="AC104" s="70" t="str">
        <f t="shared" si="25"/>
        <v>v. Don L. Sturzo 4</v>
      </c>
      <c r="AD104" s="70" t="str">
        <f t="shared" si="26"/>
        <v>Scorzè (VE)</v>
      </c>
      <c r="AE104" s="58" t="s">
        <v>924</v>
      </c>
      <c r="AF104" s="86" t="s">
        <v>925</v>
      </c>
      <c r="AG104" s="87">
        <v>21049</v>
      </c>
      <c r="AH104" s="86" t="s">
        <v>5134</v>
      </c>
      <c r="AI104" s="90" t="s">
        <v>926</v>
      </c>
      <c r="AJ104" s="1258"/>
      <c r="AK104" s="81"/>
      <c r="AL104" s="6"/>
      <c r="AM104" s="6"/>
      <c r="AN104" s="6"/>
    </row>
    <row r="105" spans="1:42" ht="24.75" customHeight="1" thickBot="1">
      <c r="A105" s="1301" t="str">
        <f>"insert into azienda ( id, n_elettronici, n_automazioni, n_informatici, n_telecomunicazioni, n_liceo, id_docente, settore) values ('"&amp; E105 &amp;"','"&amp; F105 &amp;"','"&amp; G105 &amp;"','"&amp; H105 &amp;"','"&amp; I105 &amp;"','"&amp; J105 &amp;"','"&amp; K105 &amp;"','"&amp; L105 &amp;"');"</f>
        <v>insert into azienda ( id, n_elettronici, n_automazioni, n_informatici, n_telecomunicazioni, n_liceo, id_docente, settore) values ('93','','2','','','','0','INFORMATICO');</v>
      </c>
      <c r="B105" s="1303" t="str">
        <f t="shared" si="18"/>
        <v>update azienda SET denominazione_azienda='PROVEN Sas', indirizzo = 'Via Bosco10', cap = '31032', comune = 'Casale sul Sile (TV)' , referente_aziendale = 'Tronchin Alberto', tutor_aziendale = 'Tronchin Alberto', telefono = '347 2703847', inizioam = '', fineam = '', iniziopm = '', finepm = '' where id = '93';</v>
      </c>
      <c r="C105" s="1300" t="str">
        <f t="shared" si="19"/>
        <v>update azienda SET email= 'proven@proven.team', sito = '', n_dipendenti = '', settore_attivita = '', leg_denominazioneazienda = 'PROVEN Sas', leg_via = 'Via Bosco10', leg_comune = 'Casale sul Sile (TV)', leg_iva = '05070360267', leg_nomecognome = 'Alberto Tronchin', leg_datanascita = '1972-04-26', leg_comunenascita = 'Treviso (TV)' where id = '93';</v>
      </c>
      <c r="D105" s="1300" t="str">
        <f t="shared" si="20"/>
        <v>update azienda SET rapleg_codicefiscale = '', rapleg_convenzionedata = '2021-05-20', rapleg_convenzioneprotocolo = '7177/C24D' where id = '93';</v>
      </c>
      <c r="E105">
        <v>93</v>
      </c>
      <c r="F105" s="1283"/>
      <c r="G105" s="1284">
        <v>2</v>
      </c>
      <c r="H105" s="1284"/>
      <c r="I105" s="66"/>
      <c r="J105" s="1295"/>
      <c r="K105" s="1389">
        <v>0</v>
      </c>
      <c r="L105" s="52" t="s">
        <v>40</v>
      </c>
      <c r="M105" s="126" t="s">
        <v>927</v>
      </c>
      <c r="N105" s="74" t="s">
        <v>4914</v>
      </c>
      <c r="O105" s="83">
        <v>31032</v>
      </c>
      <c r="P105" s="75" t="s">
        <v>127</v>
      </c>
      <c r="Q105" s="70" t="s">
        <v>928</v>
      </c>
      <c r="R105" s="70" t="s">
        <v>928</v>
      </c>
      <c r="S105" s="201" t="s">
        <v>929</v>
      </c>
      <c r="T105" s="72"/>
      <c r="U105" s="73"/>
      <c r="V105" s="73"/>
      <c r="W105" s="73"/>
      <c r="X105" s="129" t="s">
        <v>930</v>
      </c>
      <c r="Y105" s="129"/>
      <c r="Z105" s="95"/>
      <c r="AA105" s="75"/>
      <c r="AB105" s="68" t="str">
        <f t="shared" si="24"/>
        <v>PROVEN Sas</v>
      </c>
      <c r="AC105" s="70" t="str">
        <f t="shared" si="25"/>
        <v>Via Bosco10</v>
      </c>
      <c r="AD105" s="70" t="str">
        <f t="shared" si="26"/>
        <v>Casale sul Sile (TV)</v>
      </c>
      <c r="AE105" s="58" t="s">
        <v>931</v>
      </c>
      <c r="AF105" s="86" t="s">
        <v>932</v>
      </c>
      <c r="AG105" s="87">
        <v>26415</v>
      </c>
      <c r="AH105" s="86" t="s">
        <v>53</v>
      </c>
      <c r="AI105" s="90"/>
      <c r="AJ105" s="1258">
        <v>44336</v>
      </c>
      <c r="AK105" s="81" t="s">
        <v>933</v>
      </c>
      <c r="AL105" s="6"/>
      <c r="AM105" s="6"/>
      <c r="AN105" s="6"/>
    </row>
    <row r="106" spans="1:42" ht="24.75" customHeight="1" thickBot="1">
      <c r="A106" s="1301" t="str">
        <f>"insert into azienda ( id, n_elettronici, n_automazioni, n_informatici, n_telecomunicazioni, n_liceo, id_docente, settore) values ('"&amp; E106 &amp;"','"&amp; F106 &amp;"','"&amp; G106 &amp;"','"&amp; H106 &amp;"','"&amp; I106 &amp;"','"&amp; J106 &amp;"','"&amp; K106 &amp;"','"&amp; L106 &amp;"');"</f>
        <v>insert into azienda ( id, n_elettronici, n_automazioni, n_informatici, n_telecomunicazioni, n_liceo, id_docente, settore) values ('94','','','','','','0','INFORMATICO');</v>
      </c>
      <c r="B106" s="1303" t="str">
        <f t="shared" si="18"/>
        <v>update azienda SET denominazione_azienda='PUNTO INFORMATICO SRL', indirizzo = 'Largo Molino 2', cap = '31020', comune = 'Villorba (TV)' , referente_aziendale = 'Zanin Claudia', tutor_aziendale = 'Zanin Claudia', telefono = '0422 303171', inizioam = '', fineam = '', iniziopm = '', finepm = '' where id = '94';</v>
      </c>
      <c r="C106" s="1300" t="str">
        <f t="shared" si="19"/>
        <v>update azienda SET email= 'info@pitv.it', sito = 'www.pitv.it', n_dipendenti = '9', settore_attivita = 'servizi informatici', leg_denominazioneazienda = 'PUNTO INFORMATICO SRL', leg_via = 'Largo Molino 2', leg_comune = 'Villorba (TV)', leg_iva = '3204990265', leg_nomecognome = 'Stefano Bassan', leg_datanascita = '1965-10-11', leg_comunenascita = 'Treviso (TV)' where id = '94';</v>
      </c>
      <c r="D106" s="1300" t="str">
        <f t="shared" si="20"/>
        <v>update azienda SET rapleg_codicefiscale = 'BSSSFN65R11L407K', rapleg_convenzionedata = '2017-01-17', rapleg_convenzioneprotocolo = '215/C24D' where id = '94';</v>
      </c>
      <c r="E106">
        <v>94</v>
      </c>
      <c r="F106" s="1283"/>
      <c r="G106" s="1283"/>
      <c r="H106" s="1284"/>
      <c r="I106" s="66"/>
      <c r="J106" s="1295"/>
      <c r="K106" s="1389">
        <v>0</v>
      </c>
      <c r="L106" s="52" t="s">
        <v>40</v>
      </c>
      <c r="M106" s="67" t="s">
        <v>934</v>
      </c>
      <c r="N106" s="74" t="s">
        <v>935</v>
      </c>
      <c r="O106" s="83">
        <v>31020</v>
      </c>
      <c r="P106" s="75" t="s">
        <v>71</v>
      </c>
      <c r="Q106" s="70" t="s">
        <v>936</v>
      </c>
      <c r="R106" s="70" t="s">
        <v>936</v>
      </c>
      <c r="S106" s="94" t="s">
        <v>937</v>
      </c>
      <c r="T106" s="72"/>
      <c r="U106" s="73"/>
      <c r="V106" s="73"/>
      <c r="W106" s="73"/>
      <c r="X106" s="85" t="s">
        <v>938</v>
      </c>
      <c r="Y106" s="85" t="s">
        <v>939</v>
      </c>
      <c r="Z106" s="95">
        <v>9</v>
      </c>
      <c r="AA106" s="75" t="s">
        <v>51</v>
      </c>
      <c r="AB106" s="68" t="str">
        <f t="shared" si="24"/>
        <v>PUNTO INFORMATICO SRL</v>
      </c>
      <c r="AC106" s="70" t="str">
        <f t="shared" si="25"/>
        <v>Largo Molino 2</v>
      </c>
      <c r="AD106" s="70" t="str">
        <f t="shared" si="26"/>
        <v>Villorba (TV)</v>
      </c>
      <c r="AE106" s="58">
        <v>3204990265</v>
      </c>
      <c r="AF106" s="86" t="s">
        <v>940</v>
      </c>
      <c r="AG106" s="87">
        <v>24026</v>
      </c>
      <c r="AH106" s="86" t="s">
        <v>53</v>
      </c>
      <c r="AI106" s="90" t="s">
        <v>941</v>
      </c>
      <c r="AJ106" s="1258" t="s">
        <v>103</v>
      </c>
      <c r="AK106" s="81" t="s">
        <v>942</v>
      </c>
      <c r="AL106" s="6"/>
      <c r="AM106" s="6"/>
      <c r="AN106" s="6"/>
    </row>
    <row r="107" spans="1:42" ht="24.75" customHeight="1" thickBot="1">
      <c r="A107" s="1301" t="str">
        <f>"insert into azienda ( id, n_elettronici, n_automazioni, n_informatici, n_telecomunicazioni, n_liceo, id_docente, settore) values ('"&amp; E107 &amp;"','"&amp; F107 &amp;"','"&amp; G107 &amp;"','"&amp; H107 &amp;"','"&amp; I107 &amp;"','"&amp; J107 &amp;"','"&amp; K107 &amp;"','"&amp; L107 &amp;"');"</f>
        <v>insert into azienda ( id, n_elettronici, n_automazioni, n_informatici, n_telecomunicazioni, n_liceo, id_docente, settore) values ('95','','','','','','0','INFORMATICO');</v>
      </c>
      <c r="B107" s="1303" t="str">
        <f t="shared" si="18"/>
        <v>update azienda SET denominazione_azienda='QUA.D.R.A. S.R.L.', indirizzo = 'Via Dante 12
', cap = '31010', comune = 'Orsago (TV)' , referente_aziendale = 'Altinier Corrado
', tutor_aziendale = 'Daniotti Alberto', telefono = '0438 1710004', inizioam = '9.00', fineam = '13.00', iniziopm = '14.00', finepm = '18.00' where id = '95';</v>
      </c>
      <c r="C107" s="1300" t="str">
        <f t="shared" si="19"/>
        <v>update azienda SET email= 'info@quadra-group.it', sito = '', n_dipendenti = '44105', settore_attivita = '71.1 - Progettazione,Realiz.ne prodotti Macchinari sviluppo software', leg_denominazioneazienda = 'QUA.D.R.A. S.R.L.', leg_via = 'Via Friuli, 11', leg_comune = 'San vendemmiano (TV)', leg_iva = '03392600262', leg_nomecognome = 'Altinier Corrado', leg_datanascita = '1964-12-24', leg_comunenascita = 'Conegliano (TV)' where id = '95';</v>
      </c>
      <c r="D107" s="1300" t="str">
        <f t="shared" si="20"/>
        <v>update azienda SET rapleg_codicefiscale = 'LTNCRD64T24C957P', rapleg_convenzionedata = '2020-02-04', rapleg_convenzioneprotocolo = '1252/C24D' where id = '95';</v>
      </c>
      <c r="E107">
        <v>95</v>
      </c>
      <c r="F107" s="66"/>
      <c r="G107" s="66"/>
      <c r="H107" s="82"/>
      <c r="I107" s="66"/>
      <c r="J107" s="1295"/>
      <c r="K107" s="1389">
        <v>0</v>
      </c>
      <c r="L107" s="52" t="s">
        <v>40</v>
      </c>
      <c r="M107" s="67" t="s">
        <v>943</v>
      </c>
      <c r="N107" s="1302" t="s">
        <v>4915</v>
      </c>
      <c r="O107" s="83">
        <v>31010</v>
      </c>
      <c r="P107" s="75" t="s">
        <v>944</v>
      </c>
      <c r="Q107" s="70" t="s">
        <v>945</v>
      </c>
      <c r="R107" s="70" t="s">
        <v>946</v>
      </c>
      <c r="S107" s="94" t="s">
        <v>947</v>
      </c>
      <c r="T107" s="58" t="s">
        <v>362</v>
      </c>
      <c r="U107" s="58" t="s">
        <v>130</v>
      </c>
      <c r="V107" s="58" t="s">
        <v>142</v>
      </c>
      <c r="W107" s="155" t="s">
        <v>75</v>
      </c>
      <c r="X107" s="86" t="s">
        <v>948</v>
      </c>
      <c r="Y107" s="156"/>
      <c r="Z107" s="202">
        <v>44105</v>
      </c>
      <c r="AA107" s="203" t="s">
        <v>949</v>
      </c>
      <c r="AB107" s="68" t="str">
        <f t="shared" si="24"/>
        <v>QUA.D.R.A. S.R.L.</v>
      </c>
      <c r="AC107" s="70" t="s">
        <v>950</v>
      </c>
      <c r="AD107" s="70" t="s">
        <v>951</v>
      </c>
      <c r="AE107" s="58" t="s">
        <v>952</v>
      </c>
      <c r="AF107" s="86" t="s">
        <v>953</v>
      </c>
      <c r="AG107" s="58" t="s">
        <v>954</v>
      </c>
      <c r="AH107" s="86" t="s">
        <v>80</v>
      </c>
      <c r="AI107" s="88" t="s">
        <v>955</v>
      </c>
      <c r="AJ107" s="1258">
        <v>43865</v>
      </c>
      <c r="AK107" s="81" t="s">
        <v>956</v>
      </c>
      <c r="AL107" s="6"/>
      <c r="AM107" s="6"/>
      <c r="AN107" s="6"/>
    </row>
    <row r="108" spans="1:42" ht="24.75" customHeight="1" thickBot="1">
      <c r="A108" s="1301" t="str">
        <f>"insert into azienda ( id, n_elettronici, n_automazioni, n_informatici, n_telecomunicazioni, n_liceo, id_docente, settore) values ('"&amp; E108 &amp;"','"&amp; F108 &amp;"','"&amp; G108 &amp;"','"&amp; H108 &amp;"','"&amp; I108 &amp;"','"&amp; J108 &amp;"','"&amp; K108 &amp;"','"&amp; L108 &amp;"');"</f>
        <v>insert into azienda ( id, n_elettronici, n_automazioni, n_informatici, n_telecomunicazioni, n_liceo, id_docente, settore) values ('96','','','1','','','0','INFORMATICO');</v>
      </c>
      <c r="B108" s="1303" t="str">
        <f t="shared" si="18"/>
        <v>update azienda SET denominazione_azienda='QUERTY LAB SRL', indirizzo = 'V. XXIV maggio 35/a', cap = '31015', comune = 'Conegliano (TV)' , referente_aziendale = 'Casagrande Riccardo', tutor_aziendale = 'Casagrande Riccardo', telefono = '3474424884', inizioam = '', fineam = '', iniziopm = '', finepm = '' where id = '96';</v>
      </c>
      <c r="C108" s="1300" t="str">
        <f t="shared" si="19"/>
        <v>update azienda SET email= 'riccardo@qwertylab.it', sito = 'www.qwertylab.it', n_dipendenti = '7', settore_attivita = 'commercio e servizi informatici', leg_denominazioneazienda = 'QUERTY LAB SRL', leg_via = 'V. XXIV maggio 35/a', leg_comune = 'Conegliano (TV)', leg_iva = '4783000260', leg_nomecognome = 'Riccardo Casagrande', leg_datanascita = '1976-09-12', leg_comunenascita = 'Conegliano (TV)' where id = '96';</v>
      </c>
      <c r="D108" s="1300" t="str">
        <f t="shared" si="20"/>
        <v>update azienda SET rapleg_codicefiscale = 'CSGRCR76P12C957Y', rapleg_convenzionedata = '2017-01-13', rapleg_convenzioneprotocolo = '165/C24D' where id = '96';</v>
      </c>
      <c r="E108">
        <v>96</v>
      </c>
      <c r="F108" s="66"/>
      <c r="G108" s="66"/>
      <c r="H108" s="82">
        <v>1</v>
      </c>
      <c r="I108" s="66"/>
      <c r="J108" s="1295"/>
      <c r="K108" s="1389">
        <v>0</v>
      </c>
      <c r="L108" s="52" t="s">
        <v>40</v>
      </c>
      <c r="M108" s="67" t="s">
        <v>957</v>
      </c>
      <c r="N108" s="74" t="s">
        <v>958</v>
      </c>
      <c r="O108" s="83">
        <v>31015</v>
      </c>
      <c r="P108" s="204" t="s">
        <v>80</v>
      </c>
      <c r="Q108" s="70" t="s">
        <v>959</v>
      </c>
      <c r="R108" s="70" t="s">
        <v>959</v>
      </c>
      <c r="S108" s="205">
        <v>3474424884</v>
      </c>
      <c r="T108" s="72"/>
      <c r="U108" s="73"/>
      <c r="V108" s="73"/>
      <c r="W108" s="73"/>
      <c r="X108" s="75" t="s">
        <v>960</v>
      </c>
      <c r="Y108" s="85" t="s">
        <v>961</v>
      </c>
      <c r="Z108" s="197">
        <v>7</v>
      </c>
      <c r="AA108" s="75" t="s">
        <v>274</v>
      </c>
      <c r="AB108" s="68" t="str">
        <f t="shared" si="24"/>
        <v>QUERTY LAB SRL</v>
      </c>
      <c r="AC108" s="70" t="str">
        <f>N108</f>
        <v>V. XXIV maggio 35/a</v>
      </c>
      <c r="AD108" s="70" t="str">
        <f>P108</f>
        <v>Conegliano (TV)</v>
      </c>
      <c r="AE108" s="58">
        <v>4783000260</v>
      </c>
      <c r="AF108" s="86" t="s">
        <v>962</v>
      </c>
      <c r="AG108" s="87">
        <v>28015</v>
      </c>
      <c r="AH108" s="86" t="s">
        <v>80</v>
      </c>
      <c r="AI108" s="90" t="s">
        <v>963</v>
      </c>
      <c r="AJ108" s="1258" t="s">
        <v>964</v>
      </c>
      <c r="AK108" s="81" t="s">
        <v>965</v>
      </c>
      <c r="AL108" s="6"/>
      <c r="AM108" s="6"/>
      <c r="AN108" s="6"/>
    </row>
    <row r="109" spans="1:42" ht="24.75" customHeight="1" thickBot="1">
      <c r="A109" s="1301" t="str">
        <f>"insert into azienda ( id, n_elettronici, n_automazioni, n_informatici, n_telecomunicazioni, n_liceo, id_docente, settore) values ('"&amp; E109 &amp;"','"&amp; F109 &amp;"','"&amp; G109 &amp;"','"&amp; H109 &amp;"','"&amp; I109 &amp;"','"&amp; J109 &amp;"','"&amp; K109 &amp;"','"&amp; L109 &amp;"');"</f>
        <v>insert into azienda ( id, n_elettronici, n_automazioni, n_informatici, n_telecomunicazioni, n_liceo, id_docente, settore) values ('97','','','1','','','0','INFORMATICO');</v>
      </c>
      <c r="B109" s="1303" t="str">
        <f t="shared" si="18"/>
        <v>update azienda SET denominazione_azienda='RADIO TV 2000 SRL', indirizzo = 'v. Dante Alighieri 126/B', cap = '31027', comune = 'Spresiano (TV)' , referente_aziendale = 'Gottardo Matteo', tutor_aziendale = 'Modesto Ilaria', telefono = '0422 725644', inizioam = '8.30', fineam = '12.30', iniziopm = '15.30', finepm = '19.00' where id = '97';</v>
      </c>
      <c r="C109" s="1300" t="str">
        <f t="shared" si="19"/>
        <v>update azienda SET email= 'info@radiotv2000.it', sito = 'www.radiotv2000.expertonline.it', n_dipendenti = '8', settore_attivita = 'commercio apparecchi', leg_denominazioneazienda = 'RADIO TV 2000 SRL', leg_via = 'v. Dante Alighieri 126/B', leg_comune = 'Spresiano (TV)', leg_iva = '3762800260', leg_nomecognome = 'Matteo Gottardo', leg_datanascita = '1974-04-22', leg_comunenascita = 'Treviso (TV)' where id = '97';</v>
      </c>
      <c r="D109" s="1300" t="str">
        <f t="shared" si="20"/>
        <v>update azienda SET rapleg_codicefiscale = 'GTTMTT74B22L407J', rapleg_convenzionedata = '2019-05-04', rapleg_convenzioneprotocolo = '3279/C24D' where id = '97';</v>
      </c>
      <c r="E109">
        <v>97</v>
      </c>
      <c r="F109" s="82"/>
      <c r="G109" s="82"/>
      <c r="H109" s="82">
        <v>1</v>
      </c>
      <c r="I109" s="66"/>
      <c r="J109" s="1295"/>
      <c r="K109" s="1389">
        <v>0</v>
      </c>
      <c r="L109" s="52" t="s">
        <v>40</v>
      </c>
      <c r="M109" s="67" t="s">
        <v>966</v>
      </c>
      <c r="N109" s="74" t="s">
        <v>967</v>
      </c>
      <c r="O109" s="83">
        <v>31027</v>
      </c>
      <c r="P109" s="75" t="s">
        <v>42</v>
      </c>
      <c r="Q109" s="70" t="s">
        <v>968</v>
      </c>
      <c r="R109" s="70" t="s">
        <v>969</v>
      </c>
      <c r="S109" s="94" t="s">
        <v>970</v>
      </c>
      <c r="T109" s="72" t="s">
        <v>61</v>
      </c>
      <c r="U109" s="73" t="s">
        <v>62</v>
      </c>
      <c r="V109" s="73" t="s">
        <v>725</v>
      </c>
      <c r="W109" s="73" t="s">
        <v>436</v>
      </c>
      <c r="X109" s="85" t="s">
        <v>971</v>
      </c>
      <c r="Y109" s="85" t="s">
        <v>972</v>
      </c>
      <c r="Z109" s="95">
        <v>8</v>
      </c>
      <c r="AA109" s="75" t="s">
        <v>973</v>
      </c>
      <c r="AB109" s="68" t="str">
        <f t="shared" si="24"/>
        <v>RADIO TV 2000 SRL</v>
      </c>
      <c r="AC109" s="70" t="str">
        <f>N109</f>
        <v>v. Dante Alighieri 126/B</v>
      </c>
      <c r="AD109" s="70" t="str">
        <f>P109</f>
        <v>Spresiano (TV)</v>
      </c>
      <c r="AE109" s="58">
        <v>3762800260</v>
      </c>
      <c r="AF109" s="86" t="s">
        <v>909</v>
      </c>
      <c r="AG109" s="87">
        <v>27141</v>
      </c>
      <c r="AH109" s="86" t="s">
        <v>53</v>
      </c>
      <c r="AI109" s="90" t="s">
        <v>910</v>
      </c>
      <c r="AJ109" s="1258">
        <v>43589</v>
      </c>
      <c r="AK109" s="81" t="s">
        <v>55</v>
      </c>
      <c r="AL109" s="6"/>
      <c r="AM109" s="6"/>
      <c r="AN109" s="6"/>
    </row>
    <row r="110" spans="1:42" ht="24.75" customHeight="1" thickBot="1">
      <c r="A110" s="1301" t="str">
        <f>"insert into azienda ( id, n_elettronici, n_automazioni, n_informatici, n_telecomunicazioni, n_liceo, id_docente, settore) values ('"&amp; E110 &amp;"','"&amp; F110 &amp;"','"&amp; G110 &amp;"','"&amp; H110 &amp;"','"&amp; I110 &amp;"','"&amp; J110 &amp;"','"&amp; K110 &amp;"','"&amp; L110 &amp;"');"</f>
        <v>insert into azienda ( id, n_elettronici, n_automazioni, n_informatici, n_telecomunicazioni, n_liceo, id_docente, settore) values ('98','','','','','','0','INFORMATICO');</v>
      </c>
      <c r="B110" s="1303" t="str">
        <f t="shared" si="18"/>
        <v>update azienda SET denominazione_azienda='REAN SPA', indirizzo = 'Via adige 10', cap = '31027', comune = 'Spresiano (TV)' , referente_aziendale = 'Latin Sabina', tutor_aziendale = 'Mancuso Luca', telefono = '0422 5225', inizioam = '8.30', fineam = '12.30', iniziopm = '14.00', finepm = '14.00' where id = '98';</v>
      </c>
      <c r="C110" s="1300" t="str">
        <f t="shared" si="19"/>
        <v>update azienda SET email= 'sabina.latin@levia.it', sito = '', n_dipendenti = '51-250', settore_attivita = '', leg_denominazioneazienda = 'REAN SPA', leg_via = 'Via Rugabella, 1', leg_comune = 'Milano (MI)', leg_iva = '01233220324', leg_nomecognome = 'Parovel Alessandro', leg_datanascita = '1972-05-28', leg_comunenascita = 'Trieste (TS)' where id = '98';</v>
      </c>
      <c r="D110" s="1300" t="str">
        <f t="shared" si="20"/>
        <v>update azienda SET rapleg_codicefiscale = 'PRVLSN72E28L424Q', rapleg_convenzionedata = '2019-05-04', rapleg_convenzioneprotocolo = '3279/C24D' where id = '98';</v>
      </c>
      <c r="E110">
        <v>98</v>
      </c>
      <c r="F110" s="66"/>
      <c r="G110" s="66"/>
      <c r="H110" s="82"/>
      <c r="I110" s="66"/>
      <c r="J110" s="1295"/>
      <c r="K110" s="1389">
        <v>0</v>
      </c>
      <c r="L110" s="52" t="s">
        <v>40</v>
      </c>
      <c r="M110" s="67" t="s">
        <v>974</v>
      </c>
      <c r="N110" s="74" t="s">
        <v>4916</v>
      </c>
      <c r="O110" s="83">
        <v>31027</v>
      </c>
      <c r="P110" s="75" t="s">
        <v>42</v>
      </c>
      <c r="Q110" s="70" t="s">
        <v>975</v>
      </c>
      <c r="R110" s="70" t="s">
        <v>976</v>
      </c>
      <c r="S110" s="94" t="s">
        <v>566</v>
      </c>
      <c r="T110" s="72" t="s">
        <v>61</v>
      </c>
      <c r="U110" s="73" t="s">
        <v>62</v>
      </c>
      <c r="V110" s="73" t="s">
        <v>142</v>
      </c>
      <c r="W110" s="73" t="s">
        <v>142</v>
      </c>
      <c r="X110" s="75" t="s">
        <v>977</v>
      </c>
      <c r="Y110" s="75"/>
      <c r="Z110" s="95" t="s">
        <v>193</v>
      </c>
      <c r="AA110" s="75"/>
      <c r="AB110" s="68" t="str">
        <f t="shared" si="24"/>
        <v>REAN SPA</v>
      </c>
      <c r="AC110" s="74" t="s">
        <v>978</v>
      </c>
      <c r="AD110" s="70" t="s">
        <v>234</v>
      </c>
      <c r="AE110" s="58" t="s">
        <v>979</v>
      </c>
      <c r="AF110" s="86" t="s">
        <v>980</v>
      </c>
      <c r="AG110" s="87">
        <v>26447</v>
      </c>
      <c r="AH110" s="86" t="s">
        <v>981</v>
      </c>
      <c r="AI110" s="90" t="s">
        <v>982</v>
      </c>
      <c r="AJ110" s="1258">
        <v>43589</v>
      </c>
      <c r="AK110" s="81" t="s">
        <v>55</v>
      </c>
      <c r="AL110" s="6"/>
      <c r="AM110" s="6"/>
      <c r="AN110" s="6"/>
    </row>
    <row r="111" spans="1:42" ht="24.75" customHeight="1" thickBot="1">
      <c r="A111" s="1301" t="str">
        <f>"insert into azienda ( id, n_elettronici, n_automazioni, n_informatici, n_telecomunicazioni, n_liceo, id_docente, settore) values ('"&amp; E111 &amp;"','"&amp; F111 &amp;"','"&amp; G111 &amp;"','"&amp; H111 &amp;"','"&amp; I111 &amp;"','"&amp; J111 &amp;"','"&amp; K111 &amp;"','"&amp; L111 &amp;"');"</f>
        <v>insert into azienda ( id, n_elettronici, n_automazioni, n_informatici, n_telecomunicazioni, n_liceo, id_docente, settore) values ('99','','','','','','0','INFORMATICO');</v>
      </c>
      <c r="B111" s="1303" t="str">
        <f t="shared" si="18"/>
        <v>update azienda SET denominazione_azienda='ROBYONE SRL', indirizzo = 'Via Lazzaretto 10/B', cap = '35010', comune = 'Trebaselehe (PD)' , referente_aziendale = 'Morello Roberto', tutor_aziendale = 'Morello Roberto', telefono = '049 0998416', inizioam = '8.30', fineam = '13.00', iniziopm = '14.30', finepm = '18.00' where id = '99';</v>
      </c>
      <c r="C111" s="1300" t="str">
        <f t="shared" si="19"/>
        <v>update azienda SET email= 'amministrazione@robyone.net', sito = 'www.robyone.net', n_dipendenti = '11-50', settore_attivita = '', leg_denominazioneazienda = 'ROBYONE SRL', leg_via = 'Via Lazzaretto, 10/B', leg_comune = 'Trebaseleghe (PD)', leg_iva = '04435720281', leg_nomecognome = 'Morello Roberto', leg_datanascita = '1968-11-06', leg_comunenascita = 'Camposampiero (PD)' where id = '99';</v>
      </c>
      <c r="D111" s="1300" t="str">
        <f t="shared" si="20"/>
        <v>update azienda SET rapleg_codicefiscale = 'MRLRRT68S06B563E', rapleg_convenzionedata = '2021-05-14', rapleg_convenzioneprotocolo = '6815/C24' where id = '99';</v>
      </c>
      <c r="E111">
        <v>99</v>
      </c>
      <c r="F111" s="66"/>
      <c r="G111" s="66"/>
      <c r="H111" s="82"/>
      <c r="I111" s="66"/>
      <c r="J111" s="1295"/>
      <c r="K111" s="1389">
        <v>0</v>
      </c>
      <c r="L111" s="52" t="s">
        <v>40</v>
      </c>
      <c r="M111" s="67" t="s">
        <v>983</v>
      </c>
      <c r="N111" s="74" t="s">
        <v>4917</v>
      </c>
      <c r="O111" s="83">
        <v>35010</v>
      </c>
      <c r="P111" s="75" t="s">
        <v>985</v>
      </c>
      <c r="Q111" s="70" t="s">
        <v>986</v>
      </c>
      <c r="R111" s="70" t="s">
        <v>986</v>
      </c>
      <c r="S111" s="94" t="s">
        <v>987</v>
      </c>
      <c r="T111" s="72" t="s">
        <v>61</v>
      </c>
      <c r="U111" s="73" t="s">
        <v>130</v>
      </c>
      <c r="V111" s="73" t="s">
        <v>117</v>
      </c>
      <c r="W111" s="73" t="s">
        <v>75</v>
      </c>
      <c r="X111" s="129" t="s">
        <v>988</v>
      </c>
      <c r="Y111" s="85" t="s">
        <v>989</v>
      </c>
      <c r="Z111" s="95" t="s">
        <v>207</v>
      </c>
      <c r="AA111" s="75"/>
      <c r="AB111" s="68" t="s">
        <v>983</v>
      </c>
      <c r="AC111" s="68" t="s">
        <v>984</v>
      </c>
      <c r="AD111" s="70" t="s">
        <v>734</v>
      </c>
      <c r="AE111" s="58" t="s">
        <v>990</v>
      </c>
      <c r="AF111" s="86" t="s">
        <v>986</v>
      </c>
      <c r="AG111" s="87">
        <v>25148</v>
      </c>
      <c r="AH111" s="86" t="s">
        <v>991</v>
      </c>
      <c r="AI111" s="90" t="s">
        <v>992</v>
      </c>
      <c r="AJ111" s="1258">
        <v>44330</v>
      </c>
      <c r="AK111" s="81" t="s">
        <v>993</v>
      </c>
      <c r="AL111" s="6"/>
      <c r="AM111" s="6"/>
      <c r="AN111" s="6"/>
    </row>
    <row r="112" spans="1:42" ht="24.75" customHeight="1" thickBot="1">
      <c r="A112" s="1301" t="str">
        <f>"insert into azienda ( id, n_elettronici, n_automazioni, n_informatici, n_telecomunicazioni, n_liceo, id_docente, settore) values ('"&amp; E112 &amp;"','"&amp; F112 &amp;"','"&amp; G112 &amp;"','"&amp; H112 &amp;"','"&amp; I112 &amp;"','"&amp; J112 &amp;"','"&amp; K112 &amp;"','"&amp; L112 &amp;"');"</f>
        <v>insert into azienda ( id, n_elettronici, n_automazioni, n_informatici, n_telecomunicazioni, n_liceo, id_docente, settore) values ('100','','','','','','0','INFORMATICO');</v>
      </c>
      <c r="B112" s="1303" t="str">
        <f t="shared" si="18"/>
        <v>update azienda SET denominazione_azienda='SARTORETTO SAS', indirizzo = 'v. S. Antonino 209', cap = '31100', comune = 'Treviso (TV)' , referente_aziendale = 'Sartoretto Luca', tutor_aziendale = 'Sartoretto Luca', telefono = '0422 321610', inizioam = '', fineam = '', iniziopm = '', finepm = '' where id = '100';</v>
      </c>
      <c r="C112" s="1300" t="str">
        <f t="shared" si="19"/>
        <v>update azienda SET email= 'preventivi@sartoretto.com', sito = 'www.sartoretto.com', n_dipendenti = '1', settore_attivita = 'commercio e servizi informatici', leg_denominazioneazienda = 'SARTORETTO SAS', leg_via = 'v. S. Antonino 209', leg_comune = 'Treviso (TV)', leg_iva = '3738100266', leg_nomecognome = 'Luca Sartoretto', leg_datanascita = '1974-01-03', leg_comunenascita = 'Treviso (TV)' where id = '100';</v>
      </c>
      <c r="D112" s="1300" t="str">
        <f t="shared" si="20"/>
        <v>update azienda SET rapleg_codicefiscale = 'SRTLCU74AOIL407P', rapleg_convenzionedata = '2017-02-27', rapleg_convenzioneprotocolo = '1009/C24D' where id = '100';</v>
      </c>
      <c r="E112">
        <v>100</v>
      </c>
      <c r="F112" s="66"/>
      <c r="G112" s="66"/>
      <c r="H112" s="82"/>
      <c r="I112" s="66"/>
      <c r="J112" s="1295"/>
      <c r="K112" s="1389">
        <v>0</v>
      </c>
      <c r="L112" s="52" t="s">
        <v>40</v>
      </c>
      <c r="M112" s="67" t="s">
        <v>994</v>
      </c>
      <c r="N112" s="74" t="s">
        <v>995</v>
      </c>
      <c r="O112" s="83">
        <v>31100</v>
      </c>
      <c r="P112" s="75" t="s">
        <v>53</v>
      </c>
      <c r="Q112" s="70" t="s">
        <v>996</v>
      </c>
      <c r="R112" s="70" t="s">
        <v>996</v>
      </c>
      <c r="S112" s="94" t="s">
        <v>997</v>
      </c>
      <c r="T112" s="72"/>
      <c r="U112" s="73"/>
      <c r="V112" s="73"/>
      <c r="W112" s="73"/>
      <c r="X112" s="85" t="s">
        <v>998</v>
      </c>
      <c r="Y112" s="85" t="s">
        <v>999</v>
      </c>
      <c r="Z112" s="95">
        <v>1</v>
      </c>
      <c r="AA112" s="75" t="s">
        <v>274</v>
      </c>
      <c r="AB112" s="68" t="str">
        <f>M112</f>
        <v>SARTORETTO SAS</v>
      </c>
      <c r="AC112" s="70" t="str">
        <f>N112</f>
        <v>v. S. Antonino 209</v>
      </c>
      <c r="AD112" s="70" t="str">
        <f>P112</f>
        <v>Treviso (TV)</v>
      </c>
      <c r="AE112" s="58">
        <v>3738100266</v>
      </c>
      <c r="AF112" s="86" t="s">
        <v>1000</v>
      </c>
      <c r="AG112" s="87">
        <v>27032</v>
      </c>
      <c r="AH112" s="86" t="s">
        <v>53</v>
      </c>
      <c r="AI112" s="90" t="s">
        <v>1001</v>
      </c>
      <c r="AJ112" s="1258" t="s">
        <v>1002</v>
      </c>
      <c r="AK112" s="81" t="s">
        <v>1003</v>
      </c>
      <c r="AL112" s="6"/>
      <c r="AM112" s="6"/>
      <c r="AN112" s="6"/>
    </row>
    <row r="113" spans="1:42" ht="24.75" customHeight="1" thickBot="1">
      <c r="A113" s="1301" t="str">
        <f>"insert into azienda ( id, n_elettronici, n_automazioni, n_informatici, n_telecomunicazioni, n_liceo, id_docente, settore) values ('"&amp; E113 &amp;"','"&amp; F113 &amp;"','"&amp; G113 &amp;"','"&amp; H113 &amp;"','"&amp; I113 &amp;"','"&amp; J113 &amp;"','"&amp; K113 &amp;"','"&amp; L113 &amp;"');"</f>
        <v>insert into azienda ( id, n_elettronici, n_automazioni, n_informatici, n_telecomunicazioni, n_liceo, id_docente, settore) values ('101','','','','','','0','INFORMATICO');</v>
      </c>
      <c r="B113" s="1303" t="str">
        <f t="shared" si="18"/>
        <v>update azienda SET denominazione_azienda='SCINTILLE SRL', indirizzo = 'V. San Lazzaro 32', cap = '31100', comune = 'Treviso (TV)' , referente_aziendale = 'Barbieri Bruno', tutor_aziendale = '', telefono = '342 5159422 - 0422 301 115', inizioam = '', fineam = '', iniziopm = '', finepm = '' where id = '101';</v>
      </c>
      <c r="C113" s="1300" t="str">
        <f t="shared" si="19"/>
        <v>update azienda SET email= 'bruno@scintille.net', sito = 'www.scintille .net', n_dipendenti = '', settore_attivita = 'commercio e servizi informatici', leg_denominazioneazienda = 'SCINTILLE SRL', leg_via = 'V. Saltorio, 7', leg_comune = 'Treviso (TV)', leg_iva = 'IT04636010268', leg_nomecognome = '', leg_datanascita = '1900-01-00', leg_comunenascita = '' where id = '101';</v>
      </c>
      <c r="D113" s="1300" t="str">
        <f t="shared" si="20"/>
        <v>update azienda SET rapleg_codicefiscale = 'BRBBRN73R22L407H', rapleg_convenzionedata = '1900-01-00', rapleg_convenzioneprotocolo = '' where id = '101';</v>
      </c>
      <c r="E113">
        <v>101</v>
      </c>
      <c r="F113" s="66"/>
      <c r="G113" s="66"/>
      <c r="H113" s="82"/>
      <c r="I113" s="66"/>
      <c r="J113" s="1295"/>
      <c r="K113" s="1389">
        <v>0</v>
      </c>
      <c r="L113" s="52" t="s">
        <v>40</v>
      </c>
      <c r="M113" s="67" t="s">
        <v>1004</v>
      </c>
      <c r="N113" s="74" t="s">
        <v>4918</v>
      </c>
      <c r="O113" s="83">
        <v>31100</v>
      </c>
      <c r="P113" s="75" t="s">
        <v>53</v>
      </c>
      <c r="Q113" s="70" t="s">
        <v>1005</v>
      </c>
      <c r="R113" s="70"/>
      <c r="S113" s="94" t="s">
        <v>1006</v>
      </c>
      <c r="T113" s="72"/>
      <c r="U113" s="73"/>
      <c r="V113" s="73"/>
      <c r="W113" s="73"/>
      <c r="X113" s="85" t="s">
        <v>1007</v>
      </c>
      <c r="Y113" s="85" t="s">
        <v>1008</v>
      </c>
      <c r="Z113" s="95"/>
      <c r="AA113" s="75" t="s">
        <v>274</v>
      </c>
      <c r="AB113" s="68" t="str">
        <f t="shared" ref="AB113:AB120" si="27">M113</f>
        <v>SCINTILLE SRL</v>
      </c>
      <c r="AC113" s="70" t="s">
        <v>1009</v>
      </c>
      <c r="AD113" s="70" t="s">
        <v>53</v>
      </c>
      <c r="AE113" s="58" t="s">
        <v>1010</v>
      </c>
      <c r="AF113" s="86"/>
      <c r="AG113" s="87"/>
      <c r="AH113" s="86"/>
      <c r="AI113" s="90" t="s">
        <v>1011</v>
      </c>
      <c r="AJ113" s="1258"/>
      <c r="AK113" s="81"/>
      <c r="AL113" s="6"/>
      <c r="AM113" s="6"/>
      <c r="AN113" s="6"/>
      <c r="AO113" s="6"/>
      <c r="AP113" s="6"/>
    </row>
    <row r="114" spans="1:42" ht="24.75" customHeight="1" thickBot="1">
      <c r="A114" s="1301" t="str">
        <f>"insert into azienda ( id, n_elettronici, n_automazioni, n_informatici, n_telecomunicazioni, n_liceo, id_docente, settore) values ('"&amp; E114 &amp;"','"&amp; F114 &amp;"','"&amp; G114 &amp;"','"&amp; H114 &amp;"','"&amp; I114 &amp;"','"&amp; J114 &amp;"','"&amp; K114 &amp;"','"&amp; L114 &amp;"');"</f>
        <v>insert into azienda ( id, n_elettronici, n_automazioni, n_informatici, n_telecomunicazioni, n_liceo, id_docente, settore) values ('102','','','','','','0','INFORMATICO');</v>
      </c>
      <c r="B114" s="1303" t="str">
        <f t="shared" si="18"/>
        <v>update azienda SET denominazione_azienda='SHADO SRL', indirizzo = 'Via Sile 41 31056', cap = '31056', comune = 'Roncade (TV)' , referente_aziendale = 'Alessandra Guido', tutor_aziendale = 'Alessandra Guido', telefono = '0422 789611', inizioam = '', fineam = '', iniziopm = '', finepm = '' where id = '102';</v>
      </c>
      <c r="C114" s="1300" t="str">
        <f t="shared" si="19"/>
        <v>update azienda SET email= 'alessandra.guido@h-farm.com', sito = 'http://www.shado-srl.com', n_dipendenti = '', settore_attivita = 'servizi e analisi chimiche', leg_denominazioneazienda = 'SHADO SRL', leg_via = 'Via Sile 41 31056', leg_comune = 'Roncade (TV)', leg_iva = '4153820263', leg_nomecognome = '', leg_datanascita = '1900-01-00', leg_comunenascita = '' where id = '102';</v>
      </c>
      <c r="D114" s="1300" t="str">
        <f t="shared" si="20"/>
        <v>update azienda SET rapleg_codicefiscale = '', rapleg_convenzionedata = '2017-01-25', rapleg_convenzioneprotocolo = '396/C24D' where id = '102';</v>
      </c>
      <c r="E114">
        <v>102</v>
      </c>
      <c r="F114" s="66"/>
      <c r="G114" s="66"/>
      <c r="H114" s="82"/>
      <c r="I114" s="66"/>
      <c r="J114" s="1295"/>
      <c r="K114" s="1389">
        <v>0</v>
      </c>
      <c r="L114" s="52" t="s">
        <v>40</v>
      </c>
      <c r="M114" s="67" t="s">
        <v>1012</v>
      </c>
      <c r="N114" s="74" t="s">
        <v>4919</v>
      </c>
      <c r="O114" s="83">
        <v>31056</v>
      </c>
      <c r="P114" s="75" t="s">
        <v>288</v>
      </c>
      <c r="Q114" s="70" t="s">
        <v>1013</v>
      </c>
      <c r="R114" s="70" t="s">
        <v>1013</v>
      </c>
      <c r="S114" s="94" t="s">
        <v>1014</v>
      </c>
      <c r="T114" s="72"/>
      <c r="U114" s="73"/>
      <c r="V114" s="73"/>
      <c r="W114" s="73"/>
      <c r="X114" s="85" t="s">
        <v>1015</v>
      </c>
      <c r="Y114" s="85" t="s">
        <v>1016</v>
      </c>
      <c r="Z114" s="95"/>
      <c r="AA114" s="75" t="s">
        <v>1017</v>
      </c>
      <c r="AB114" s="68" t="str">
        <f t="shared" si="27"/>
        <v>SHADO SRL</v>
      </c>
      <c r="AC114" s="70" t="str">
        <f>N114</f>
        <v>Via Sile 41 31056</v>
      </c>
      <c r="AD114" s="70" t="str">
        <f>P114</f>
        <v>Roncade (TV)</v>
      </c>
      <c r="AE114" s="58">
        <v>4153820263</v>
      </c>
      <c r="AF114" s="86"/>
      <c r="AG114" s="83"/>
      <c r="AH114" s="86"/>
      <c r="AI114" s="90"/>
      <c r="AJ114" s="1258" t="s">
        <v>1018</v>
      </c>
      <c r="AK114" s="81" t="s">
        <v>1019</v>
      </c>
      <c r="AL114" s="6"/>
      <c r="AM114" s="6"/>
      <c r="AN114" s="6"/>
    </row>
    <row r="115" spans="1:42" ht="24.75" customHeight="1" thickBot="1">
      <c r="A115" s="1301" t="str">
        <f>"insert into azienda ( id, n_elettronici, n_automazioni, n_informatici, n_telecomunicazioni, n_liceo, id_docente, settore) values ('"&amp; E115 &amp;"','"&amp; F115 &amp;"','"&amp; G115 &amp;"','"&amp; H115 &amp;"','"&amp; I115 &amp;"','"&amp; J115 &amp;"','"&amp; K115 &amp;"','"&amp; L115 &amp;"');"</f>
        <v>insert into azienda ( id, n_elettronici, n_automazioni, n_informatici, n_telecomunicazioni, n_liceo, id_docente, settore) values ('103','','','','','','0','INFORMATICO');</v>
      </c>
      <c r="B115" s="1303" t="str">
        <f t="shared" si="18"/>
        <v>update azienda SET denominazione_azienda='SIEI AUTOMAZIONI SRL', indirizzo = 'Via Verdi 5', cap = '31010', comune = 'San Michele di Piave - Cimadolmo (TV)' , referente_aziendale = 'Sig.ra Ivana Betto', tutor_aziendale = 'Sig.ra Ivana Betto', telefono = '0438 492525', inizioam = '', fineam = '', iniziopm = '', finepm = '' where id = '103';</v>
      </c>
      <c r="C115" s="1300" t="str">
        <f t="shared" si="19"/>
        <v>update azienda SET email= 'amministrazione@sieiautomazioni.it', sito = '', n_dipendenti = '', settore_attivita = 'http://www.sieiautomazioni.com/', leg_denominazioneazienda = 'SIEI AUTOMAZIONI SRL', leg_via = 'Via Verdi 5', leg_comune = 'San Michele di Piave - Cimadolmo (TV)', leg_iva = '2468700261', leg_nomecognome = 'Angelo Ros', leg_datanascita = '1958-08-24', leg_comunenascita = 'Svizzera (EU)' where id = '103';</v>
      </c>
      <c r="D115" s="1300" t="str">
        <f t="shared" si="20"/>
        <v>update azienda SET rapleg_codicefiscale = 'RSONGL58MZ4Z133F', rapleg_convenzionedata = '2017-01-25', rapleg_convenzioneprotocolo = '394/C24D' where id = '103';</v>
      </c>
      <c r="E115">
        <v>103</v>
      </c>
      <c r="F115" s="66"/>
      <c r="G115" s="66"/>
      <c r="H115" s="82"/>
      <c r="I115" s="66"/>
      <c r="J115" s="1295"/>
      <c r="K115" s="1389">
        <v>0</v>
      </c>
      <c r="L115" s="52" t="s">
        <v>40</v>
      </c>
      <c r="M115" s="67" t="s">
        <v>1020</v>
      </c>
      <c r="N115" s="74" t="s">
        <v>4920</v>
      </c>
      <c r="O115" s="83">
        <v>31010</v>
      </c>
      <c r="P115" s="75" t="s">
        <v>1021</v>
      </c>
      <c r="Q115" s="70" t="s">
        <v>1022</v>
      </c>
      <c r="R115" s="70" t="s">
        <v>1022</v>
      </c>
      <c r="S115" s="94" t="s">
        <v>1023</v>
      </c>
      <c r="T115" s="72"/>
      <c r="U115" s="73"/>
      <c r="V115" s="73"/>
      <c r="W115" s="73"/>
      <c r="X115" s="75" t="s">
        <v>1024</v>
      </c>
      <c r="Y115" s="75"/>
      <c r="Z115" s="95"/>
      <c r="AA115" s="75" t="s">
        <v>1025</v>
      </c>
      <c r="AB115" s="68" t="str">
        <f t="shared" si="27"/>
        <v>SIEI AUTOMAZIONI SRL</v>
      </c>
      <c r="AC115" s="70" t="str">
        <f>N115</f>
        <v>Via Verdi 5</v>
      </c>
      <c r="AD115" s="70" t="str">
        <f>P115</f>
        <v>San Michele di Piave - Cimadolmo (TV)</v>
      </c>
      <c r="AE115" s="58">
        <v>2468700261</v>
      </c>
      <c r="AF115" s="86" t="s">
        <v>1026</v>
      </c>
      <c r="AG115" s="87">
        <v>21421</v>
      </c>
      <c r="AH115" s="86" t="s">
        <v>1027</v>
      </c>
      <c r="AI115" s="88" t="s">
        <v>1028</v>
      </c>
      <c r="AJ115" s="1258" t="s">
        <v>1018</v>
      </c>
      <c r="AK115" s="81" t="s">
        <v>1029</v>
      </c>
      <c r="AL115" s="6"/>
      <c r="AM115" s="6"/>
      <c r="AN115" s="6"/>
    </row>
    <row r="116" spans="1:42" ht="24.75" customHeight="1" thickBot="1">
      <c r="A116" s="1301" t="str">
        <f>"insert into azienda ( id, n_elettronici, n_automazioni, n_informatici, n_telecomunicazioni, n_liceo, id_docente, settore) values ('"&amp; E116 &amp;"','"&amp; F116 &amp;"','"&amp; G116 &amp;"','"&amp; H116 &amp;"','"&amp; I116 &amp;"','"&amp; J116 &amp;"','"&amp; K116 &amp;"','"&amp; L116 &amp;"');"</f>
        <v>insert into azienda ( id, n_elettronici, n_automazioni, n_informatici, n_telecomunicazioni, n_liceo, id_docente, settore) values ('104','','','','','','0','INFORMATICO');</v>
      </c>
      <c r="B116" s="1303" t="str">
        <f t="shared" si="18"/>
        <v>update azienda SET denominazione_azienda='SIES', indirizzo = 'viale 4 novembre  113', cap = '31100', comune = 'Treviso (TV)' , referente_aziendale = 'Barbon Andrea', tutor_aziendale = 'Barbon Andrea', telefono = '3482418930', inizioam = '', fineam = '', iniziopm = '', finepm = '' where id = '104';</v>
      </c>
      <c r="C116" s="1300" t="str">
        <f t="shared" si="19"/>
        <v>update azienda SET email= 'amministrazione@sies.it', sito = 'www.sies.it', n_dipendenti = '', settore_attivita = 'servizi informatici', leg_denominazioneazienda = 'SIES', leg_via = 'viale 4 novembre  113', leg_comune = 'Treviso (TV)', leg_iva = '4492410263', leg_nomecognome = 'Andrea Barbon', leg_datanascita = '1966-11-23', leg_comunenascita = 'Treviso (TV)' where id = '104';</v>
      </c>
      <c r="D116" s="1300" t="str">
        <f t="shared" si="20"/>
        <v>update azienda SET rapleg_codicefiscale = 'BRBNDR66S23L407D', rapleg_convenzionedata = '2016-12-27', rapleg_convenzioneprotocolo = '7911/C24' where id = '104';</v>
      </c>
      <c r="E116">
        <v>104</v>
      </c>
      <c r="F116" s="66"/>
      <c r="G116" s="66"/>
      <c r="H116" s="82"/>
      <c r="I116" s="66"/>
      <c r="J116" s="1295"/>
      <c r="K116" s="1389">
        <v>0</v>
      </c>
      <c r="L116" s="52" t="s">
        <v>40</v>
      </c>
      <c r="M116" s="67" t="s">
        <v>1030</v>
      </c>
      <c r="N116" s="74" t="s">
        <v>4921</v>
      </c>
      <c r="O116" s="83">
        <v>31100</v>
      </c>
      <c r="P116" s="75" t="s">
        <v>53</v>
      </c>
      <c r="Q116" s="70" t="s">
        <v>1031</v>
      </c>
      <c r="R116" s="70" t="s">
        <v>1031</v>
      </c>
      <c r="S116" s="94">
        <v>3482418930</v>
      </c>
      <c r="T116" s="72"/>
      <c r="U116" s="73"/>
      <c r="V116" s="73"/>
      <c r="W116" s="73"/>
      <c r="X116" s="85" t="s">
        <v>1032</v>
      </c>
      <c r="Y116" s="85" t="s">
        <v>1033</v>
      </c>
      <c r="Z116" s="95"/>
      <c r="AA116" s="75" t="s">
        <v>51</v>
      </c>
      <c r="AB116" s="68" t="str">
        <f t="shared" si="27"/>
        <v>SIES</v>
      </c>
      <c r="AC116" s="70" t="str">
        <f>N116</f>
        <v>viale 4 novembre  113</v>
      </c>
      <c r="AD116" s="70" t="str">
        <f>P116</f>
        <v>Treviso (TV)</v>
      </c>
      <c r="AE116" s="58">
        <v>4492410263</v>
      </c>
      <c r="AF116" s="86" t="s">
        <v>398</v>
      </c>
      <c r="AG116" s="87">
        <v>24434</v>
      </c>
      <c r="AH116" s="86" t="s">
        <v>53</v>
      </c>
      <c r="AI116" s="90" t="s">
        <v>399</v>
      </c>
      <c r="AJ116" s="1258" t="s">
        <v>111</v>
      </c>
      <c r="AK116" s="81" t="s">
        <v>1034</v>
      </c>
      <c r="AL116" s="6"/>
      <c r="AM116" s="6"/>
      <c r="AN116" s="6"/>
    </row>
    <row r="117" spans="1:42" ht="24.75" customHeight="1" thickBot="1">
      <c r="A117" s="1301" t="str">
        <f>"insert into azienda ( id, n_elettronici, n_automazioni, n_informatici, n_telecomunicazioni, n_liceo, id_docente, settore) values ('"&amp; E117 &amp;"','"&amp; F117 &amp;"','"&amp; G117 &amp;"','"&amp; H117 &amp;"','"&amp; I117 &amp;"','"&amp; J117 &amp;"','"&amp; K117 &amp;"','"&amp; L117 &amp;"');"</f>
        <v>insert into azienda ( id, n_elettronici, n_automazioni, n_informatici, n_telecomunicazioni, n_liceo, id_docente, settore) values ('105','','','','','','0','INFORMATICO');</v>
      </c>
      <c r="B117" s="1303" t="str">
        <f t="shared" si="18"/>
        <v>update azienda SET denominazione_azienda='SIPA SPA', indirizzo = 'Via Caduti del Lavoro 3', cap = '31029', comune = 'Vittorio Veneto (TV)' , referente_aziendale = 'Liviero Alessandra', tutor_aziendale = 'Rossetto Paolo', telefono = '0438 911511', inizioam = '8.30', fineam = '12.30', iniziopm = '13.30', finepm = '17.30' where id = '105';</v>
      </c>
      <c r="C117" s="1300" t="str">
        <f t="shared" si="19"/>
        <v>update azienda SET email= 'personale@zoppas.com', sito = '', n_dipendenti = '&gt;251', settore_attivita = 'Progettazione e costruzione di impianti', leg_denominazioneazienda = 'SIPA SPA', leg_via = 'Via Caduti del Lavoro 3', leg_comune = 'Vittorio Veneto (TV)', leg_iva = '01118790268', leg_nomecognome = 'Narder Antonio', leg_datanascita = '1964-09-10', leg_comunenascita = 'Conegliano (TV)' where id = '105';</v>
      </c>
      <c r="D117" s="1300" t="str">
        <f t="shared" si="20"/>
        <v>update azienda SET rapleg_codicefiscale = 'NRDNTN64P10C957X', rapleg_convenzionedata = '2019-05-04', rapleg_convenzioneprotocolo = '3279/C24D' where id = '105';</v>
      </c>
      <c r="E117">
        <v>105</v>
      </c>
      <c r="F117" s="66"/>
      <c r="G117" s="66"/>
      <c r="H117" s="82"/>
      <c r="I117" s="66"/>
      <c r="J117" s="1295"/>
      <c r="K117" s="1389">
        <v>0</v>
      </c>
      <c r="L117" s="52" t="s">
        <v>40</v>
      </c>
      <c r="M117" s="67" t="s">
        <v>1035</v>
      </c>
      <c r="N117" s="74" t="s">
        <v>4922</v>
      </c>
      <c r="O117" s="83">
        <v>31029</v>
      </c>
      <c r="P117" s="126" t="s">
        <v>599</v>
      </c>
      <c r="Q117" s="70" t="s">
        <v>1036</v>
      </c>
      <c r="R117" s="70" t="s">
        <v>1037</v>
      </c>
      <c r="S117" s="94" t="s">
        <v>1038</v>
      </c>
      <c r="T117" s="72" t="s">
        <v>61</v>
      </c>
      <c r="U117" s="73" t="s">
        <v>62</v>
      </c>
      <c r="V117" s="73" t="s">
        <v>47</v>
      </c>
      <c r="W117" s="73" t="s">
        <v>48</v>
      </c>
      <c r="X117" s="86" t="s">
        <v>1039</v>
      </c>
      <c r="Y117" s="85"/>
      <c r="Z117" s="95" t="s">
        <v>65</v>
      </c>
      <c r="AA117" s="75" t="s">
        <v>1040</v>
      </c>
      <c r="AB117" s="68" t="str">
        <f t="shared" si="27"/>
        <v>SIPA SPA</v>
      </c>
      <c r="AC117" s="70" t="str">
        <f>N117</f>
        <v>Via Caduti del Lavoro 3</v>
      </c>
      <c r="AD117" s="70" t="str">
        <f>P117</f>
        <v>Vittorio Veneto (TV)</v>
      </c>
      <c r="AE117" s="58" t="s">
        <v>1041</v>
      </c>
      <c r="AF117" s="86" t="s">
        <v>1042</v>
      </c>
      <c r="AG117" s="87">
        <v>23630</v>
      </c>
      <c r="AH117" s="86" t="s">
        <v>80</v>
      </c>
      <c r="AI117" s="90" t="s">
        <v>1043</v>
      </c>
      <c r="AJ117" s="1258">
        <v>43589</v>
      </c>
      <c r="AK117" s="81" t="s">
        <v>55</v>
      </c>
      <c r="AL117" s="6"/>
      <c r="AM117" s="6"/>
      <c r="AN117" s="6"/>
    </row>
    <row r="118" spans="1:42" ht="24.75" customHeight="1" thickBot="1">
      <c r="A118" s="1301" t="str">
        <f>"insert into azienda ( id, n_elettronici, n_automazioni, n_informatici, n_telecomunicazioni, n_liceo, id_docente, settore) values ('"&amp; E118 &amp;"','"&amp; F118 &amp;"','"&amp; G118 &amp;"','"&amp; H118 &amp;"','"&amp; I118 &amp;"','"&amp; J118 &amp;"','"&amp; K118 &amp;"','"&amp; L118 &amp;"');"</f>
        <v>insert into azienda ( id, n_elettronici, n_automazioni, n_informatici, n_telecomunicazioni, n_liceo, id_docente, settore) values ('106','','','','','','0','INFORMATICO');</v>
      </c>
      <c r="B118" s="1303" t="str">
        <f t="shared" si="18"/>
        <v>update azienda SET denominazione_azienda='SIX LAB SRL', indirizzo = 'Viale della Repubblica 235', cap = '31100', comune = 'Treviso (TV)' , referente_aziendale = 'Genovese Andrea', tutor_aziendale = 'Bergamo Yuri', telefono = '0422 484672', inizioam = '9.00', fineam = '13.00', iniziopm = '14.00', finepm = '18.00' where id = '106';</v>
      </c>
      <c r="C118" s="1300" t="str">
        <f t="shared" si="19"/>
        <v>update azienda SET email= 'info@gruppogenovese.com', sito = '', n_dipendenti = '43739', settore_attivita = 'Sviluppo e programmazione software', leg_denominazioneazienda = 'SIX LAB SRL', leg_via = 'Via giovanni Gasparini, 50', leg_comune = 'Porcellendo (TV)', leg_iva = '04885880262', leg_nomecognome = 'Genovese Andrea', leg_datanascita = '1974-04-12', leg_comunenascita = 'Treviso (TV)' where id = '106';</v>
      </c>
      <c r="D118" s="1300" t="str">
        <f t="shared" si="20"/>
        <v>update azienda SET rapleg_codicefiscale = 'GNVNDR74S12L407V', rapleg_convenzionedata = '2019-05-04', rapleg_convenzioneprotocolo = '3279/C24D' where id = '106';</v>
      </c>
      <c r="E118">
        <v>106</v>
      </c>
      <c r="F118" s="66"/>
      <c r="G118" s="66"/>
      <c r="H118" s="82"/>
      <c r="I118" s="66"/>
      <c r="J118" s="1295"/>
      <c r="K118" s="1389">
        <v>0</v>
      </c>
      <c r="L118" s="52" t="s">
        <v>40</v>
      </c>
      <c r="M118" s="67" t="s">
        <v>1044</v>
      </c>
      <c r="N118" s="74" t="s">
        <v>4923</v>
      </c>
      <c r="O118" s="83">
        <v>31100</v>
      </c>
      <c r="P118" s="75" t="s">
        <v>53</v>
      </c>
      <c r="Q118" s="70" t="s">
        <v>1045</v>
      </c>
      <c r="R118" s="70" t="s">
        <v>1046</v>
      </c>
      <c r="S118" s="94" t="s">
        <v>1047</v>
      </c>
      <c r="T118" s="72" t="s">
        <v>362</v>
      </c>
      <c r="U118" s="73" t="s">
        <v>130</v>
      </c>
      <c r="V118" s="73" t="s">
        <v>142</v>
      </c>
      <c r="W118" s="73" t="s">
        <v>75</v>
      </c>
      <c r="X118" s="75" t="s">
        <v>1048</v>
      </c>
      <c r="Y118" s="75"/>
      <c r="Z118" s="202">
        <v>43739</v>
      </c>
      <c r="AA118" s="75" t="s">
        <v>1049</v>
      </c>
      <c r="AB118" s="68" t="str">
        <f t="shared" si="27"/>
        <v>SIX LAB SRL</v>
      </c>
      <c r="AC118" s="70" t="s">
        <v>1050</v>
      </c>
      <c r="AD118" s="70" t="s">
        <v>1051</v>
      </c>
      <c r="AE118" s="58" t="s">
        <v>1052</v>
      </c>
      <c r="AF118" s="86" t="s">
        <v>1045</v>
      </c>
      <c r="AG118" s="87">
        <v>27131</v>
      </c>
      <c r="AH118" s="86" t="s">
        <v>53</v>
      </c>
      <c r="AI118" s="90" t="s">
        <v>1053</v>
      </c>
      <c r="AJ118" s="1258">
        <v>43589</v>
      </c>
      <c r="AK118" s="81" t="s">
        <v>55</v>
      </c>
      <c r="AL118" s="6"/>
      <c r="AM118" s="6"/>
      <c r="AN118" s="6"/>
    </row>
    <row r="119" spans="1:42" ht="24.75" customHeight="1" thickBot="1">
      <c r="A119" s="1301" t="str">
        <f>"insert into azienda ( id, n_elettronici, n_automazioni, n_informatici, n_telecomunicazioni, n_liceo, id_docente, settore) values ('"&amp; E119 &amp;"','"&amp; F119 &amp;"','"&amp; G119 &amp;"','"&amp; H119 &amp;"','"&amp; I119 &amp;"','"&amp; J119 &amp;"','"&amp; K119 &amp;"','"&amp; L119 &amp;"');"</f>
        <v>insert into azienda ( id, n_elettronici, n_automazioni, n_informatici, n_telecomunicazioni, n_liceo, id_docente, settore) values ('107','','','2','','','0','INFORMATICO');</v>
      </c>
      <c r="B119" s="1303" t="str">
        <f t="shared" si="18"/>
        <v>update azienda SET denominazione_azienda='SMC TREVISO SRL', indirizzo = 'v. Roma 4', cap = '31020', comune = 'Villorba (TV)' , referente_aziendale = 'Valeri Paolo', tutor_aziendale = 'Valeri Paolo', telefono = '0422 608043', inizioam = '8.30', fineam = '12.30', iniziopm = '14.00', finepm = '18.00' where id = '107';</v>
      </c>
      <c r="C119" s="1300" t="str">
        <f t="shared" si="19"/>
        <v>update azienda SET email= 'ufficio.personale@smc.it', sito = 'www.smc.it', n_dipendenti = '2', settore_attivita = 'servizi informatici', leg_denominazioneazienda = 'SMC TREVISO SRL', leg_via = 'v. Roma 4', leg_comune = 'Villorba (TV)', leg_iva = '3304900263', leg_nomecognome = 'Carlo Piccin', leg_datanascita = '1952-05-29', leg_comunenascita = 'Conegliano (TV)' where id = '107';</v>
      </c>
      <c r="D119" s="1300" t="str">
        <f t="shared" si="20"/>
        <v>update azienda SET rapleg_codicefiscale = 'PCCCRL52E29C957T', rapleg_convenzionedata = '2019-05-04', rapleg_convenzioneprotocolo = '3279/C24D' where id = '107';</v>
      </c>
      <c r="E119">
        <v>107</v>
      </c>
      <c r="F119" s="66"/>
      <c r="G119" s="66"/>
      <c r="H119" s="1282">
        <v>2</v>
      </c>
      <c r="I119" s="66"/>
      <c r="J119" s="1295"/>
      <c r="K119" s="1389">
        <v>0</v>
      </c>
      <c r="L119" s="52" t="s">
        <v>40</v>
      </c>
      <c r="M119" s="67" t="s">
        <v>1054</v>
      </c>
      <c r="N119" s="74" t="s">
        <v>1055</v>
      </c>
      <c r="O119" s="83">
        <v>31020</v>
      </c>
      <c r="P119" s="75" t="s">
        <v>71</v>
      </c>
      <c r="Q119" s="70" t="s">
        <v>1056</v>
      </c>
      <c r="R119" s="70" t="s">
        <v>1056</v>
      </c>
      <c r="S119" s="94" t="s">
        <v>1057</v>
      </c>
      <c r="T119" s="72" t="s">
        <v>61</v>
      </c>
      <c r="U119" s="73" t="s">
        <v>62</v>
      </c>
      <c r="V119" s="73" t="s">
        <v>142</v>
      </c>
      <c r="W119" s="73" t="s">
        <v>75</v>
      </c>
      <c r="X119" s="135" t="s">
        <v>1058</v>
      </c>
      <c r="Y119" s="85" t="s">
        <v>1059</v>
      </c>
      <c r="Z119" s="95">
        <v>2</v>
      </c>
      <c r="AA119" s="75" t="s">
        <v>51</v>
      </c>
      <c r="AB119" s="68" t="str">
        <f t="shared" si="27"/>
        <v>SMC TREVISO SRL</v>
      </c>
      <c r="AC119" s="70" t="str">
        <f>N119</f>
        <v>v. Roma 4</v>
      </c>
      <c r="AD119" s="70" t="str">
        <f>P119</f>
        <v>Villorba (TV)</v>
      </c>
      <c r="AE119" s="58">
        <v>3304900263</v>
      </c>
      <c r="AF119" s="86" t="s">
        <v>1060</v>
      </c>
      <c r="AG119" s="87">
        <v>19143</v>
      </c>
      <c r="AH119" s="86" t="s">
        <v>80</v>
      </c>
      <c r="AI119" s="90" t="s">
        <v>1061</v>
      </c>
      <c r="AJ119" s="1258">
        <v>43589</v>
      </c>
      <c r="AK119" s="81" t="s">
        <v>55</v>
      </c>
      <c r="AL119" s="6"/>
      <c r="AM119" s="6"/>
      <c r="AN119" s="6"/>
    </row>
    <row r="120" spans="1:42" ht="24.75" customHeight="1" thickBot="1">
      <c r="A120" s="1301" t="str">
        <f>"insert into azienda ( id, n_elettronici, n_automazioni, n_informatici, n_telecomunicazioni, n_liceo, id_docente, settore) values ('"&amp; E120 &amp;"','"&amp; F120 &amp;"','"&amp; G120 &amp;"','"&amp; H120 &amp;"','"&amp; I120 &amp;"','"&amp; J120 &amp;"','"&amp; K120 &amp;"','"&amp; L120 &amp;"');"</f>
        <v>insert into azienda ( id, n_elettronici, n_automazioni, n_informatici, n_telecomunicazioni, n_liceo, id_docente, settore) values ('108','','','','','','0','INFORMATICO');</v>
      </c>
      <c r="B120" s="1303" t="str">
        <f t="shared" si="18"/>
        <v>update azienda SET denominazione_azienda='SMURFIT KAPPA ITALIA SPA', indirizzo = 'v. Monti 12', cap = '20123', comune = 'Milano (MI)' , referente_aziendale = 'Picot Livia', tutor_aziendale = 'Coren Marco', telefono = '0438 757304', inizioam = '8.30', fineam = '12.30', iniziopm = '14.30', finepm = '18.30' where id = '108';</v>
      </c>
      <c r="C120" s="1300" t="str">
        <f t="shared" si="19"/>
        <v>update azienda SET email= 'livia.picot@smurfitkappa.it', sito = '', n_dipendenti = '51-250', settore_attivita = 'Attività manifatturiera', leg_denominazioneazienda = 'SMURFIT KAPPA ITALIA SPA', leg_via = 'Via IV novembre, 52', leg_comune = 'Susegana (TV)', leg_iva = '07034140157', leg_nomecognome = 'Franchini Enrico', leg_datanascita = '1970-08-02', leg_comunenascita = 'Vicenza (VI)' where id = '108';</v>
      </c>
      <c r="D120" s="1300" t="str">
        <f t="shared" si="20"/>
        <v>update azienda SET rapleg_codicefiscale = 'FRNNRC70M02L840S', rapleg_convenzionedata = '2019-05-04', rapleg_convenzioneprotocolo = '3279/C24D' where id = '108';</v>
      </c>
      <c r="E120">
        <v>108</v>
      </c>
      <c r="F120" s="66"/>
      <c r="G120" s="82"/>
      <c r="H120" s="82"/>
      <c r="I120" s="66"/>
      <c r="J120" s="1295"/>
      <c r="K120" s="1389">
        <v>0</v>
      </c>
      <c r="L120" s="52" t="s">
        <v>40</v>
      </c>
      <c r="M120" s="67" t="s">
        <v>1062</v>
      </c>
      <c r="N120" s="74" t="s">
        <v>4924</v>
      </c>
      <c r="O120" s="83">
        <v>20123</v>
      </c>
      <c r="P120" s="75" t="s">
        <v>234</v>
      </c>
      <c r="Q120" s="70" t="s">
        <v>1063</v>
      </c>
      <c r="R120" s="70" t="s">
        <v>1064</v>
      </c>
      <c r="S120" s="94" t="s">
        <v>1065</v>
      </c>
      <c r="T120" s="72" t="s">
        <v>61</v>
      </c>
      <c r="U120" s="73" t="s">
        <v>62</v>
      </c>
      <c r="V120" s="73" t="s">
        <v>117</v>
      </c>
      <c r="W120" s="73" t="s">
        <v>118</v>
      </c>
      <c r="X120" s="85" t="s">
        <v>1066</v>
      </c>
      <c r="Y120" s="85"/>
      <c r="Z120" s="95" t="s">
        <v>193</v>
      </c>
      <c r="AA120" s="75" t="s">
        <v>1067</v>
      </c>
      <c r="AB120" s="68" t="str">
        <f t="shared" si="27"/>
        <v>SMURFIT KAPPA ITALIA SPA</v>
      </c>
      <c r="AC120" s="68" t="s">
        <v>1068</v>
      </c>
      <c r="AD120" s="70" t="s">
        <v>168</v>
      </c>
      <c r="AE120" s="58" t="s">
        <v>1069</v>
      </c>
      <c r="AF120" s="86" t="s">
        <v>1070</v>
      </c>
      <c r="AG120" s="87">
        <v>25782</v>
      </c>
      <c r="AH120" s="206" t="s">
        <v>1071</v>
      </c>
      <c r="AI120" s="112" t="s">
        <v>1072</v>
      </c>
      <c r="AJ120" s="1258">
        <v>43589</v>
      </c>
      <c r="AK120" s="81" t="s">
        <v>55</v>
      </c>
      <c r="AL120" s="6"/>
      <c r="AM120" s="6"/>
      <c r="AN120" s="6"/>
    </row>
    <row r="121" spans="1:42" ht="24.75" customHeight="1" thickBot="1">
      <c r="A121" s="1301" t="str">
        <f>"insert into azienda ( id, n_elettronici, n_automazioni, n_informatici, n_telecomunicazioni, n_liceo, id_docente, settore) values ('"&amp; E121 &amp;"','"&amp; F121 &amp;"','"&amp; G121 &amp;"','"&amp; H121 &amp;"','"&amp; I121 &amp;"','"&amp; J121 &amp;"','"&amp; K121 &amp;"','"&amp; L121 &amp;"');"</f>
        <v>insert into azienda ( id, n_elettronici, n_automazioni, n_informatici, n_telecomunicazioni, n_liceo, id_docente, settore) values ('109','','','','','','0','INFORMATICO');</v>
      </c>
      <c r="B121" s="1303" t="str">
        <f t="shared" si="18"/>
        <v>update azienda SET denominazione_azienda='SOLINF SRL', indirizzo = 'Via Piave 20', cap = '31100', comune = 'Treviso (TV)' , referente_aziendale = 'Laura Annibal', tutor_aziendale = 'Laura Annibal', telefono = '0422 306727', inizioam = '', fineam = '', iniziopm = '', finepm = '' where id = '109';</v>
      </c>
      <c r="C121" s="1300" t="str">
        <f t="shared" si="19"/>
        <v>update azienda SET email= 'info@solinf.eu', sito = '', n_dipendenti = '', settore_attivita = 'servizi informatici', leg_denominazioneazienda = 'SOLINF', leg_via = 'Via Piave, 20', leg_comune = 'Treviso (TV)', leg_iva = '03692620267', leg_nomecognome = 'Scarpa Marco', leg_datanascita = '1960-05-18', leg_comunenascita = 'Venezia (VE)' where id = '109';</v>
      </c>
      <c r="D121" s="1300" t="str">
        <f t="shared" si="20"/>
        <v>update azienda SET rapleg_codicefiscale = 'SCRMRC60E18L736E', rapleg_convenzionedata = '2019-05-04', rapleg_convenzioneprotocolo = '3279/C24D' where id = '109';</v>
      </c>
      <c r="E121">
        <v>109</v>
      </c>
      <c r="F121" s="66"/>
      <c r="G121" s="66"/>
      <c r="H121" s="82"/>
      <c r="I121" s="66"/>
      <c r="J121" s="1295"/>
      <c r="K121" s="1389">
        <v>0</v>
      </c>
      <c r="L121" s="52" t="s">
        <v>40</v>
      </c>
      <c r="M121" s="67" t="s">
        <v>1073</v>
      </c>
      <c r="N121" s="74" t="s">
        <v>4925</v>
      </c>
      <c r="O121" s="83">
        <v>31100</v>
      </c>
      <c r="P121" s="75" t="s">
        <v>53</v>
      </c>
      <c r="Q121" s="70" t="s">
        <v>1075</v>
      </c>
      <c r="R121" s="70" t="s">
        <v>1075</v>
      </c>
      <c r="S121" s="94" t="s">
        <v>1076</v>
      </c>
      <c r="T121" s="207"/>
      <c r="U121" s="208"/>
      <c r="V121" s="208"/>
      <c r="W121" s="208"/>
      <c r="X121" s="209" t="s">
        <v>1077</v>
      </c>
      <c r="Y121" s="75"/>
      <c r="Z121" s="95"/>
      <c r="AA121" s="75" t="s">
        <v>51</v>
      </c>
      <c r="AB121" s="68" t="s">
        <v>1078</v>
      </c>
      <c r="AC121" s="74" t="s">
        <v>1074</v>
      </c>
      <c r="AD121" s="70" t="s">
        <v>53</v>
      </c>
      <c r="AE121" s="58" t="s">
        <v>1079</v>
      </c>
      <c r="AF121" s="86" t="s">
        <v>1080</v>
      </c>
      <c r="AG121" s="87">
        <v>22054</v>
      </c>
      <c r="AH121" s="86" t="s">
        <v>187</v>
      </c>
      <c r="AI121" s="112" t="s">
        <v>1081</v>
      </c>
      <c r="AJ121" s="1258">
        <v>43589</v>
      </c>
      <c r="AK121" s="81" t="s">
        <v>55</v>
      </c>
      <c r="AL121" s="6"/>
      <c r="AM121" s="6"/>
      <c r="AN121" s="6"/>
    </row>
    <row r="122" spans="1:42" ht="24.75" customHeight="1" thickBot="1">
      <c r="A122" s="1301" t="str">
        <f>"insert into azienda ( id, n_elettronici, n_automazioni, n_informatici, n_telecomunicazioni, n_liceo, id_docente, settore) values ('"&amp; E122 &amp;"','"&amp; F122 &amp;"','"&amp; G122 &amp;"','"&amp; H122 &amp;"','"&amp; I122 &amp;"','"&amp; J122 &amp;"','"&amp; K122 &amp;"','"&amp; L122 &amp;"');"</f>
        <v>insert into azienda ( id, n_elettronici, n_automazioni, n_informatici, n_telecomunicazioni, n_liceo, id_docente, settore) values ('110','','','','','','0','INFORMATICO');</v>
      </c>
      <c r="B122" s="1303" t="str">
        <f t="shared" si="18"/>
        <v>update azienda SET denominazione_azienda='SOLUZIONI DIGITALI SRL', indirizzo = 'Via Monte Cervino 6', cap = '30173', comune = 'Venezia (VE)' , referente_aziendale = 'Rossetto Enrico', tutor_aziendale = 'Rossetto Enrico', telefono = '041 5351518', inizioam = '', fineam = '', iniziopm = '', finepm = '' where id = '110';</v>
      </c>
      <c r="C122" s="1300" t="str">
        <f t="shared" si="19"/>
        <v>update azienda SET email= 'er@soluzionidigitali.com', sito = '', n_dipendenti = '10', settore_attivita = '', leg_denominazioneazienda = 'SOLUZIONI DIGITALI SRL', leg_via = 'Via Monte Cervino 6', leg_comune = 'Venezia (VE)', leg_iva = '3217460272', leg_nomecognome = 'Rossetto Enrico', leg_datanascita = '1967-05-19', leg_comunenascita = 'Mestre (VE)' where id = '110';</v>
      </c>
      <c r="D122" s="1300" t="str">
        <f t="shared" si="20"/>
        <v>update azienda SET rapleg_codicefiscale = 'RSSNRC67E19L736E', rapleg_convenzionedata = '2017-06-05', rapleg_convenzioneprotocolo = '2585/C24D' where id = '110';</v>
      </c>
      <c r="E122">
        <v>110</v>
      </c>
      <c r="F122" s="66"/>
      <c r="G122" s="66"/>
      <c r="H122" s="82"/>
      <c r="I122" s="66"/>
      <c r="J122" s="1295"/>
      <c r="K122" s="1389">
        <v>0</v>
      </c>
      <c r="L122" s="52" t="s">
        <v>40</v>
      </c>
      <c r="M122" s="67" t="s">
        <v>1082</v>
      </c>
      <c r="N122" s="74" t="s">
        <v>4926</v>
      </c>
      <c r="O122" s="127">
        <v>30173</v>
      </c>
      <c r="P122" s="210" t="s">
        <v>187</v>
      </c>
      <c r="Q122" s="70" t="s">
        <v>1083</v>
      </c>
      <c r="R122" s="70" t="s">
        <v>1083</v>
      </c>
      <c r="S122" s="94" t="s">
        <v>1084</v>
      </c>
      <c r="T122" s="58"/>
      <c r="U122" s="58"/>
      <c r="V122" s="58"/>
      <c r="W122" s="58"/>
      <c r="X122" s="75" t="s">
        <v>1085</v>
      </c>
      <c r="Y122" s="85"/>
      <c r="Z122" s="95">
        <v>10</v>
      </c>
      <c r="AA122" s="75"/>
      <c r="AB122" s="68" t="str">
        <f t="shared" ref="AB122:AC128" si="28">M122</f>
        <v>SOLUZIONI DIGITALI SRL</v>
      </c>
      <c r="AC122" s="70" t="str">
        <f t="shared" si="28"/>
        <v>Via Monte Cervino 6</v>
      </c>
      <c r="AD122" s="70" t="str">
        <f>P122</f>
        <v>Venezia (VE)</v>
      </c>
      <c r="AE122" s="58">
        <v>3217460272</v>
      </c>
      <c r="AF122" s="86" t="s">
        <v>1083</v>
      </c>
      <c r="AG122" s="87">
        <v>24611</v>
      </c>
      <c r="AH122" s="86" t="s">
        <v>501</v>
      </c>
      <c r="AI122" s="126" t="s">
        <v>1086</v>
      </c>
      <c r="AJ122" s="1258">
        <v>42891</v>
      </c>
      <c r="AK122" s="81" t="s">
        <v>1087</v>
      </c>
      <c r="AL122" s="6"/>
      <c r="AM122" s="6"/>
      <c r="AN122" s="6"/>
    </row>
    <row r="123" spans="1:42" ht="24.75" customHeight="1" thickBot="1">
      <c r="A123" s="1301" t="str">
        <f>"insert into azienda ( id, n_elettronici, n_automazioni, n_informatici, n_telecomunicazioni, n_liceo, id_docente, settore) values ('"&amp; E123 &amp;"','"&amp; F123 &amp;"','"&amp; G123 &amp;"','"&amp; H123 &amp;"','"&amp; I123 &amp;"','"&amp; J123 &amp;"','"&amp; K123 &amp;"','"&amp; L123 &amp;"');"</f>
        <v>insert into azienda ( id, n_elettronici, n_automazioni, n_informatici, n_telecomunicazioni, n_liceo, id_docente, settore) values ('111','','','','','','0','INFORMATICO');</v>
      </c>
      <c r="B123" s="1303" t="str">
        <f t="shared" si="18"/>
        <v>update azienda SET denominazione_azienda='SOTREVA SPA', indirizzo = 'v.le Montegrappa 27/B', cap = '31100', comune = 'Treviso (TV)' , referente_aziendale = 'Stocco Davide', tutor_aziendale = 'Stocco Davide', telefono = '0422 4374', inizioam = '', fineam = '', iniziopm = '', finepm = '' where id = '111';</v>
      </c>
      <c r="C123" s="1300" t="str">
        <f t="shared" si="19"/>
        <v>update azienda SET email= 'davide.stocco@sotreva.com', sito = 'www.sotreva.com', n_dipendenti = '62', settore_attivita = 'commercio, autoveicoli', leg_denominazioneazienda = 'SOTREVA SPA', leg_via = 'v.le Montegrappa 27/B', leg_comune = 'Treviso (TV)', leg_iva = '2116310281', leg_nomecognome = 'Elena Toffolo', leg_datanascita = '1951-08-27', leg_comunenascita = 'Venezia (VE)' where id = '111';</v>
      </c>
      <c r="D123" s="1300" t="str">
        <f t="shared" si="20"/>
        <v>update azienda SET rapleg_codicefiscale = 'TFFLNE51M67L763M', rapleg_convenzionedata = '2017-01-23', rapleg_convenzioneprotocolo = '339/C24D' where id = '111';</v>
      </c>
      <c r="E123">
        <v>111</v>
      </c>
      <c r="F123" s="66"/>
      <c r="G123" s="66"/>
      <c r="H123" s="82"/>
      <c r="I123" s="66"/>
      <c r="J123" s="1295"/>
      <c r="K123" s="1389">
        <v>0</v>
      </c>
      <c r="L123" s="52" t="s">
        <v>40</v>
      </c>
      <c r="M123" s="67" t="s">
        <v>1088</v>
      </c>
      <c r="N123" s="74" t="s">
        <v>1089</v>
      </c>
      <c r="O123" s="127">
        <v>31100</v>
      </c>
      <c r="P123" s="75" t="s">
        <v>53</v>
      </c>
      <c r="Q123" s="70" t="s">
        <v>1090</v>
      </c>
      <c r="R123" s="70" t="s">
        <v>1090</v>
      </c>
      <c r="S123" s="94" t="s">
        <v>1091</v>
      </c>
      <c r="T123" s="58"/>
      <c r="U123" s="58"/>
      <c r="V123" s="58"/>
      <c r="W123" s="58"/>
      <c r="X123" s="85" t="s">
        <v>1092</v>
      </c>
      <c r="Y123" s="85" t="s">
        <v>1093</v>
      </c>
      <c r="Z123" s="95">
        <v>62</v>
      </c>
      <c r="AA123" s="75" t="s">
        <v>1094</v>
      </c>
      <c r="AB123" s="68" t="str">
        <f t="shared" si="28"/>
        <v>SOTREVA SPA</v>
      </c>
      <c r="AC123" s="70" t="str">
        <f t="shared" si="28"/>
        <v>v.le Montegrappa 27/B</v>
      </c>
      <c r="AD123" s="70" t="str">
        <f>P355</f>
        <v>Treviso (TV)</v>
      </c>
      <c r="AE123" s="58">
        <v>2116310281</v>
      </c>
      <c r="AF123" s="86" t="s">
        <v>367</v>
      </c>
      <c r="AG123" s="87">
        <v>18867</v>
      </c>
      <c r="AH123" s="86" t="s">
        <v>187</v>
      </c>
      <c r="AI123" s="88" t="s">
        <v>1095</v>
      </c>
      <c r="AJ123" s="1258">
        <v>42758</v>
      </c>
      <c r="AK123" s="81" t="s">
        <v>1096</v>
      </c>
      <c r="AL123" s="6"/>
      <c r="AM123" s="6"/>
      <c r="AN123" s="6"/>
    </row>
    <row r="124" spans="1:42" ht="23.35" customHeight="1" thickBot="1">
      <c r="A124" s="1301" t="str">
        <f>"insert into azienda ( id, n_elettronici, n_automazioni, n_informatici, n_telecomunicazioni, n_liceo, id_docente, settore) values ('"&amp; E124 &amp;"','"&amp; F124 &amp;"','"&amp; G124 &amp;"','"&amp; H124 &amp;"','"&amp; I124 &amp;"','"&amp; J124 &amp;"','"&amp; K124 &amp;"','"&amp; L124 &amp;"');"</f>
        <v>insert into azienda ( id, n_elettronici, n_automazioni, n_informatici, n_telecomunicazioni, n_liceo, id_docente, settore) values ('112','','','','','','0','INFORMATICO');</v>
      </c>
      <c r="B124" s="1303" t="str">
        <f t="shared" si="18"/>
        <v>update azienda SET denominazione_azienda='SPECIFICI EUROPE SRL', indirizzo = 'v. Roma 101/5', cap = '30020', comune = 'Quarto d Altino (TV)' , referente_aziendale = 'Salomoni Luca', tutor_aziendale = 'Salomoni Luca', telefono = '0422 823977', inizioam = '', fineam = '', iniziopm = '', finepm = '' where id = '112';</v>
      </c>
      <c r="C124" s="1300" t="str">
        <f t="shared" si="19"/>
        <v>update azienda SET email= 'l.salomoni@specifiglobal.com', sito = 'www.specifiglobal.com', n_dipendenti = '15', settore_attivita = 'servizi informatici', leg_denominazioneazienda = 'SPECIFICI EUROPE SRL', leg_via = 'v. Roma 101/5', leg_comune = 'Quarto d Altino (TV)', leg_iva = '4311610275', leg_nomecognome = 'Luca Salomoni', leg_datanascita = '1970-07-29', leg_comunenascita = 'Quarto d Altino (VE)' where id = '112';</v>
      </c>
      <c r="D124" s="1300" t="str">
        <f t="shared" si="20"/>
        <v>update azienda SET rapleg_codicefiscale = 'SLMLCU70L29H117Q', rapleg_convenzionedata = '2017-01-16', rapleg_convenzioneprotocolo = '2016/C24D' where id = '112';</v>
      </c>
      <c r="E124">
        <v>112</v>
      </c>
      <c r="F124" s="66"/>
      <c r="G124" s="66"/>
      <c r="H124" s="82"/>
      <c r="I124" s="66"/>
      <c r="J124" s="1295"/>
      <c r="K124" s="1389">
        <v>0</v>
      </c>
      <c r="L124" s="52" t="s">
        <v>40</v>
      </c>
      <c r="M124" s="67" t="s">
        <v>1097</v>
      </c>
      <c r="N124" s="74" t="s">
        <v>1098</v>
      </c>
      <c r="O124" s="127">
        <v>30020</v>
      </c>
      <c r="P124" s="75" t="s">
        <v>5139</v>
      </c>
      <c r="Q124" s="70" t="s">
        <v>1099</v>
      </c>
      <c r="R124" s="70" t="s">
        <v>1099</v>
      </c>
      <c r="S124" s="94" t="s">
        <v>1100</v>
      </c>
      <c r="T124" s="58"/>
      <c r="U124" s="58"/>
      <c r="V124" s="58"/>
      <c r="W124" s="58"/>
      <c r="X124" s="85" t="s">
        <v>1101</v>
      </c>
      <c r="Y124" s="85" t="s">
        <v>1102</v>
      </c>
      <c r="Z124" s="95">
        <v>15</v>
      </c>
      <c r="AA124" s="75" t="s">
        <v>51</v>
      </c>
      <c r="AB124" s="68" t="str">
        <f t="shared" si="28"/>
        <v>SPECIFICI EUROPE SRL</v>
      </c>
      <c r="AC124" s="70" t="str">
        <f t="shared" si="28"/>
        <v>v. Roma 101/5</v>
      </c>
      <c r="AD124" s="70" t="str">
        <f>P124</f>
        <v>Quarto d Altino (TV)</v>
      </c>
      <c r="AE124" s="58">
        <v>4311610275</v>
      </c>
      <c r="AF124" s="86" t="s">
        <v>1103</v>
      </c>
      <c r="AG124" s="87">
        <v>25778</v>
      </c>
      <c r="AH124" s="86" t="s">
        <v>5137</v>
      </c>
      <c r="AI124" s="88" t="s">
        <v>1104</v>
      </c>
      <c r="AJ124" s="1258" t="s">
        <v>1105</v>
      </c>
      <c r="AK124" s="81" t="s">
        <v>1106</v>
      </c>
      <c r="AL124" s="6"/>
      <c r="AM124" s="6"/>
      <c r="AN124" s="6"/>
    </row>
    <row r="125" spans="1:42" ht="24.75" customHeight="1" thickBot="1">
      <c r="A125" s="1301" t="str">
        <f>"insert into azienda ( id, n_elettronici, n_automazioni, n_informatici, n_telecomunicazioni, n_liceo, id_docente, settore) values ('"&amp; E125 &amp;"','"&amp; F125 &amp;"','"&amp; G125 &amp;"','"&amp; H125 &amp;"','"&amp; I125 &amp;"','"&amp; J125 &amp;"','"&amp; K125 &amp;"','"&amp; L125 &amp;"');"</f>
        <v>insert into azienda ( id, n_elettronici, n_automazioni, n_informatici, n_telecomunicazioni, n_liceo, id_docente, settore) values ('113','','','','','','0','INFORMATICO');</v>
      </c>
      <c r="B125" s="1303" t="str">
        <f t="shared" si="18"/>
        <v>update azienda SET denominazione_azienda='START INFORMATICA', indirizzo = 'Via L. Einaudi 7', cap = '31030', comune = 'Casier (TV)' , referente_aziendale = 'Bellio Massimo', tutor_aziendale = 'Bellio Massimo', telefono = '0422 825222/3471063880', inizioam = '9.00', fineam = '13.00', iniziopm = '14.00', finepm = '18.00' where id = '113';</v>
      </c>
      <c r="C125" s="1300" t="str">
        <f t="shared" si="19"/>
        <v>update azienda SET email= 'massimiliano@startinformaticasrl.it', sito = '', n_dipendenti = '10', settore_attivita = 'ateco 620909', leg_denominazioneazienda = 'START INFORMATICA', leg_via = 'Via L. Einaudi 7', leg_comune = 'Casier (TV)', leg_iva = '03742490265', leg_nomecognome = 'Massimo Bellio', leg_datanascita = '1967-11-04', leg_comunenascita = 'VENEZIA (VE)' where id = '113';</v>
      </c>
      <c r="D125" s="1300" t="str">
        <f t="shared" si="20"/>
        <v>update azienda SET rapleg_codicefiscale = 'BLLMSM67S04L736K', rapleg_convenzionedata = '2020-11-10', rapleg_convenzioneprotocolo = '14168/C24' where id = '113';</v>
      </c>
      <c r="E125">
        <v>113</v>
      </c>
      <c r="F125" s="66"/>
      <c r="G125" s="66"/>
      <c r="H125" s="82"/>
      <c r="I125" s="66"/>
      <c r="J125" s="1295"/>
      <c r="K125" s="1389">
        <v>0</v>
      </c>
      <c r="L125" s="52" t="s">
        <v>40</v>
      </c>
      <c r="M125" s="67" t="s">
        <v>1107</v>
      </c>
      <c r="N125" s="74" t="s">
        <v>4927</v>
      </c>
      <c r="O125" s="127">
        <v>31030</v>
      </c>
      <c r="P125" s="211" t="s">
        <v>84</v>
      </c>
      <c r="Q125" s="70" t="s">
        <v>1108</v>
      </c>
      <c r="R125" s="70" t="s">
        <v>1108</v>
      </c>
      <c r="S125" s="94" t="s">
        <v>1109</v>
      </c>
      <c r="T125" s="58" t="s">
        <v>362</v>
      </c>
      <c r="U125" s="58" t="s">
        <v>130</v>
      </c>
      <c r="V125" s="58" t="s">
        <v>142</v>
      </c>
      <c r="W125" s="58" t="s">
        <v>75</v>
      </c>
      <c r="X125" s="86" t="s">
        <v>1110</v>
      </c>
      <c r="Y125" s="86"/>
      <c r="Z125" s="95">
        <v>10</v>
      </c>
      <c r="AA125" s="74" t="s">
        <v>1111</v>
      </c>
      <c r="AB125" s="68" t="str">
        <f t="shared" si="28"/>
        <v>START INFORMATICA</v>
      </c>
      <c r="AC125" s="70" t="str">
        <f t="shared" si="28"/>
        <v>Via L. Einaudi 7</v>
      </c>
      <c r="AD125" s="70" t="str">
        <f>P125</f>
        <v>Casier (TV)</v>
      </c>
      <c r="AE125" s="177" t="s">
        <v>1112</v>
      </c>
      <c r="AF125" s="86" t="s">
        <v>1113</v>
      </c>
      <c r="AG125" s="58" t="s">
        <v>1114</v>
      </c>
      <c r="AH125" s="86" t="s">
        <v>1115</v>
      </c>
      <c r="AI125" s="88" t="s">
        <v>1116</v>
      </c>
      <c r="AJ125" s="1258">
        <v>44145</v>
      </c>
      <c r="AK125" s="81" t="s">
        <v>1117</v>
      </c>
      <c r="AL125" s="6"/>
      <c r="AM125" s="97" t="e">
        <f>IF(VLOOKUP(M123,[1]Totali!$P$13:$Q$235,1,FALSE)=M123,"Y","N")</f>
        <v>#N/A</v>
      </c>
      <c r="AN125" s="6"/>
      <c r="AO125" s="6"/>
      <c r="AP125" s="6"/>
    </row>
    <row r="126" spans="1:42" ht="24.75" customHeight="1" thickBot="1">
      <c r="A126" s="1301" t="str">
        <f>"insert into azienda ( id, n_elettronici, n_automazioni, n_informatici, n_telecomunicazioni, n_liceo, id_docente, settore) values ('"&amp; E126 &amp;"','"&amp; F126 &amp;"','"&amp; G126 &amp;"','"&amp; H126 &amp;"','"&amp; I126 &amp;"','"&amp; J126 &amp;"','"&amp; K126 &amp;"','"&amp; L126 &amp;"');"</f>
        <v>insert into azienda ( id, n_elettronici, n_automazioni, n_informatici, n_telecomunicazioni, n_liceo, id_docente, settore) values ('114','','','','','','0','INFORMATICO');</v>
      </c>
      <c r="B126" s="1303" t="str">
        <f t="shared" si="18"/>
        <v>update azienda SET denominazione_azienda='STESI  SRL', indirizzo = 'Vic.lo Cadore 29/7', cap = '31020', comune = 'S. Vendemiano (TV)' , referente_aziendale = '', tutor_aziendale = '', telefono = '0438/403271', inizioam = '', fineam = '', iniziopm = '', finepm = '' where id = '114';</v>
      </c>
      <c r="C126" s="1300" t="str">
        <f t="shared" si="19"/>
        <v>update azienda SET email= 'info@stesi.it', sito = 'www.stesi.it', n_dipendenti = '', settore_attivita = '', leg_denominazioneazienda = 'STESI  SRL', leg_via = 'Vic.lo Cadore 29/7', leg_comune = 'S. Vendemiano (TV)', leg_iva = '04361220264', leg_nomecognome = 'Cuscio Stefano', leg_datanascita = '1966-03-30', leg_comunenascita = 'Adria' where id = '114';</v>
      </c>
      <c r="D126" s="1300" t="str">
        <f t="shared" si="20"/>
        <v>update azienda SET rapleg_codicefiscale = 'CDCSFN66C30A059K', rapleg_convenzionedata = '2017-05-17', rapleg_convenzioneprotocolo = '2275/C24D' where id = '114';</v>
      </c>
      <c r="E126">
        <v>114</v>
      </c>
      <c r="F126" s="66"/>
      <c r="G126" s="66"/>
      <c r="H126" s="82"/>
      <c r="I126" s="66"/>
      <c r="J126" s="1295"/>
      <c r="K126" s="1389">
        <v>0</v>
      </c>
      <c r="L126" s="52" t="s">
        <v>40</v>
      </c>
      <c r="M126" s="67" t="s">
        <v>1118</v>
      </c>
      <c r="N126" s="74" t="s">
        <v>1119</v>
      </c>
      <c r="O126" s="127">
        <v>31020</v>
      </c>
      <c r="P126" s="149" t="s">
        <v>521</v>
      </c>
      <c r="Q126" s="70"/>
      <c r="R126" s="70"/>
      <c r="S126" s="94" t="s">
        <v>1120</v>
      </c>
      <c r="T126" s="58"/>
      <c r="U126" s="58"/>
      <c r="V126" s="58"/>
      <c r="W126" s="58"/>
      <c r="X126" s="93" t="s">
        <v>1121</v>
      </c>
      <c r="Y126" s="93" t="s">
        <v>1122</v>
      </c>
      <c r="Z126" s="95"/>
      <c r="AA126" s="74"/>
      <c r="AB126" s="68" t="str">
        <f t="shared" si="28"/>
        <v>STESI  SRL</v>
      </c>
      <c r="AC126" s="70" t="str">
        <f t="shared" si="28"/>
        <v>Vic.lo Cadore 29/7</v>
      </c>
      <c r="AD126" s="70" t="str">
        <f>P126</f>
        <v>S. Vendemiano (TV)</v>
      </c>
      <c r="AE126" s="58" t="s">
        <v>1123</v>
      </c>
      <c r="AF126" s="86" t="s">
        <v>1124</v>
      </c>
      <c r="AG126" s="58" t="s">
        <v>1125</v>
      </c>
      <c r="AH126" s="86" t="s">
        <v>1126</v>
      </c>
      <c r="AI126" s="88" t="s">
        <v>1127</v>
      </c>
      <c r="AJ126" s="1258">
        <v>42872</v>
      </c>
      <c r="AK126" s="81" t="s">
        <v>1128</v>
      </c>
      <c r="AL126" s="6"/>
      <c r="AM126" s="6"/>
      <c r="AN126" s="6"/>
    </row>
    <row r="127" spans="1:42" ht="24.75" customHeight="1" thickBot="1">
      <c r="A127" s="1301" t="str">
        <f>"insert into azienda ( id, n_elettronici, n_automazioni, n_informatici, n_telecomunicazioni, n_liceo, id_docente, settore) values ('"&amp; E127 &amp;"','"&amp; F127 &amp;"','"&amp; G127 &amp;"','"&amp; H127 &amp;"','"&amp; I127 &amp;"','"&amp; J127 &amp;"','"&amp; K127 &amp;"','"&amp; L127 &amp;"');"</f>
        <v>insert into azienda ( id, n_elettronici, n_automazioni, n_informatici, n_telecomunicazioni, n_liceo, id_docente, settore) values ('115','','','','','','0','INFORMATICO');</v>
      </c>
      <c r="B127" s="1303" t="str">
        <f t="shared" si="18"/>
        <v>update azienda SET denominazione_azienda='STUDIO 3F SRL', indirizzo = 'p.ta Unità d Italia 13/1', cap = '30010', comune = 'Camponogara (VE)' , referente_aziendale = 'Ferrini Andrea', tutor_aziendale = 'Ferrini Andrea', telefono = '041 5100613', inizioam = '', fineam = '', iniziopm = '', finepm = '' where id = '115';</v>
      </c>
      <c r="C127" s="1300" t="str">
        <f t="shared" si="19"/>
        <v>update azienda SET email= 'info@studio3f.it', sito = 'www.3fwebtech.it', n_dipendenti = '3', settore_attivita = 'servizi informatici', leg_denominazioneazienda = 'STUDIO 3F SRL', leg_via = 'p.ta Unità d Italia 13/1', leg_comune = 'Camponogara (VE)', leg_iva = '4506730268', leg_nomecognome = 'Ferrini Andrea', leg_datanascita = '1978-06-10', leg_comunenascita = 'Dolo (VE)' where id = '115';</v>
      </c>
      <c r="D127" s="1300" t="str">
        <f t="shared" si="20"/>
        <v>update azienda SET rapleg_codicefiscale = 'FRRNDR78H10D325O', rapleg_convenzionedata = '2017-01-23', rapleg_convenzioneprotocolo = '343/C24D' where id = '115';</v>
      </c>
      <c r="E127">
        <v>115</v>
      </c>
      <c r="F127" s="66"/>
      <c r="G127" s="66"/>
      <c r="H127" s="82"/>
      <c r="I127" s="66"/>
      <c r="J127" s="1295"/>
      <c r="K127" s="1389">
        <v>0</v>
      </c>
      <c r="L127" s="52" t="s">
        <v>40</v>
      </c>
      <c r="M127" s="67" t="s">
        <v>1129</v>
      </c>
      <c r="N127" s="74" t="s">
        <v>5112</v>
      </c>
      <c r="O127" s="83">
        <v>30010</v>
      </c>
      <c r="P127" s="75" t="s">
        <v>1130</v>
      </c>
      <c r="Q127" s="70" t="s">
        <v>1131</v>
      </c>
      <c r="R127" s="70" t="s">
        <v>1131</v>
      </c>
      <c r="S127" s="94" t="s">
        <v>1132</v>
      </c>
      <c r="T127" s="58"/>
      <c r="U127" s="58"/>
      <c r="V127" s="58"/>
      <c r="W127" s="58"/>
      <c r="X127" s="75" t="s">
        <v>1133</v>
      </c>
      <c r="Y127" s="85" t="s">
        <v>1134</v>
      </c>
      <c r="Z127" s="95">
        <v>3</v>
      </c>
      <c r="AA127" s="75" t="s">
        <v>51</v>
      </c>
      <c r="AB127" s="68" t="str">
        <f t="shared" si="28"/>
        <v>STUDIO 3F SRL</v>
      </c>
      <c r="AC127" s="70" t="str">
        <f t="shared" si="28"/>
        <v>p.ta Unità d Italia 13/1</v>
      </c>
      <c r="AD127" s="70" t="str">
        <f>P127</f>
        <v>Camponogara (VE)</v>
      </c>
      <c r="AE127" s="58">
        <v>4506730268</v>
      </c>
      <c r="AF127" s="86" t="s">
        <v>1131</v>
      </c>
      <c r="AG127" s="87">
        <v>28651</v>
      </c>
      <c r="AH127" s="86" t="s">
        <v>1135</v>
      </c>
      <c r="AI127" s="90" t="s">
        <v>1136</v>
      </c>
      <c r="AJ127" s="1258">
        <v>42758</v>
      </c>
      <c r="AK127" s="81" t="s">
        <v>1137</v>
      </c>
      <c r="AL127" s="6"/>
      <c r="AM127" s="6"/>
      <c r="AN127" s="6"/>
    </row>
    <row r="128" spans="1:42" ht="24.75" customHeight="1" thickBot="1">
      <c r="A128" s="1301" t="str">
        <f>"insert into azienda ( id, n_elettronici, n_automazioni, n_informatici, n_telecomunicazioni, n_liceo, id_docente, settore) values ('"&amp; E128 &amp;"','"&amp; F128 &amp;"','"&amp; G128 &amp;"','"&amp; H128 &amp;"','"&amp; I128 &amp;"','"&amp; J128 &amp;"','"&amp; K128 &amp;"','"&amp; L128 &amp;"');"</f>
        <v>insert into azienda ( id, n_elettronici, n_automazioni, n_informatici, n_telecomunicazioni, n_liceo, id_docente, settore) values ('116','','','','','','0','INFORMATICO');</v>
      </c>
      <c r="B128" s="1303" t="str">
        <f t="shared" si="18"/>
        <v>update azienda SET denominazione_azienda='SVILUPPO PROGETTI SOCIETA  COOPERATIVA', indirizzo = 'Via Pezza alta10/a', cap = '31046', comune = 'Oderzo (TV)' , referente_aziendale = 'Nardini Riccardo', tutor_aziendale = 'Furlan Lorenzo', telefono = '0422 853611', inizioam = '9.00', fineam = '13.00', iniziopm = '14.00', finepm = '18.00' where id = '116';</v>
      </c>
      <c r="C128" s="1300" t="str">
        <f t="shared" si="19"/>
        <v>update azienda SET email= 'contabilità@sviluppoprogetti.com', sito = '', n_dipendenti = '10', settore_attivita = 'Ateco 829999, Istat 030129', leg_denominazioneazienda = 'SVILUPPO PROGETTI SOCIETA  COOPERATIVA', leg_via = 'Via Pezza alta10/a', leg_comune = 'Oderzo (TV)', leg_iva = '01326850938', leg_nomecognome = 'Snidero Paolo', leg_datanascita = '1953-10-09', leg_comunenascita = 'Udine (UD)' where id = '116';</v>
      </c>
      <c r="D128" s="1300" t="str">
        <f t="shared" si="20"/>
        <v>update azienda SET rapleg_codicefiscale = 'SNDPLA53R09L483B', rapleg_convenzionedata = '2020-11-17', rapleg_convenzioneprotocolo = '14576/C24' where id = '116';</v>
      </c>
      <c r="E128">
        <v>116</v>
      </c>
      <c r="F128" s="66"/>
      <c r="G128" s="66"/>
      <c r="H128" s="82"/>
      <c r="I128" s="66"/>
      <c r="J128" s="1295"/>
      <c r="K128" s="1389">
        <v>0</v>
      </c>
      <c r="L128" s="52" t="s">
        <v>40</v>
      </c>
      <c r="M128" s="67" t="s">
        <v>5123</v>
      </c>
      <c r="N128" s="74" t="s">
        <v>4880</v>
      </c>
      <c r="O128" s="83">
        <v>31046</v>
      </c>
      <c r="P128" s="75" t="s">
        <v>124</v>
      </c>
      <c r="Q128" s="70" t="s">
        <v>1138</v>
      </c>
      <c r="R128" s="70" t="s">
        <v>1139</v>
      </c>
      <c r="S128" s="94" t="s">
        <v>361</v>
      </c>
      <c r="T128" s="58" t="s">
        <v>362</v>
      </c>
      <c r="U128" s="58" t="s">
        <v>130</v>
      </c>
      <c r="V128" s="58" t="s">
        <v>142</v>
      </c>
      <c r="W128" s="58" t="s">
        <v>75</v>
      </c>
      <c r="X128" s="129" t="s">
        <v>1140</v>
      </c>
      <c r="Y128" s="85"/>
      <c r="Z128" s="95">
        <v>10</v>
      </c>
      <c r="AA128" s="75" t="s">
        <v>1141</v>
      </c>
      <c r="AB128" s="68" t="str">
        <f t="shared" si="28"/>
        <v>SVILUPPO PROGETTI SOCIETA  COOPERATIVA</v>
      </c>
      <c r="AC128" s="70" t="str">
        <f t="shared" si="28"/>
        <v>Via Pezza alta10/a</v>
      </c>
      <c r="AD128" s="70" t="str">
        <f>P128</f>
        <v>Oderzo (TV)</v>
      </c>
      <c r="AE128" s="58" t="s">
        <v>1142</v>
      </c>
      <c r="AF128" s="86" t="s">
        <v>1143</v>
      </c>
      <c r="AG128" s="87">
        <v>19641</v>
      </c>
      <c r="AH128" s="86" t="s">
        <v>571</v>
      </c>
      <c r="AI128" s="90" t="s">
        <v>1144</v>
      </c>
      <c r="AJ128" s="1258">
        <v>44152</v>
      </c>
      <c r="AK128" s="81" t="s">
        <v>1145</v>
      </c>
      <c r="AL128" s="6"/>
      <c r="AM128" s="6"/>
      <c r="AN128" s="6"/>
      <c r="AO128" s="6"/>
      <c r="AP128" s="6"/>
    </row>
    <row r="129" spans="1:42" ht="23.35" customHeight="1" thickBot="1">
      <c r="A129" s="1301" t="str">
        <f>"insert into azienda ( id, n_elettronici, n_automazioni, n_informatici, n_telecomunicazioni, n_liceo, id_docente, settore) values ('"&amp; E129 &amp;"','"&amp; F129 &amp;"','"&amp; G129 &amp;"','"&amp; H129 &amp;"','"&amp; I129 &amp;"','"&amp; J129 &amp;"','"&amp; K129 &amp;"','"&amp; L129 &amp;"');"</f>
        <v>insert into azienda ( id, n_elettronici, n_automazioni, n_informatici, n_telecomunicazioni, n_liceo, id_docente, settore) values ('117','','','','','','0','INFORMATICO');</v>
      </c>
      <c r="B129" s="1303" t="str">
        <f t="shared" si="18"/>
        <v>update azienda SET denominazione_azienda='SYSDATA ITALIA SPA', indirizzo = 'v. De  Carracci 13', cap = '40100', comune = 'Bologna (BO)' , referente_aziendale = 'Ragusa Valerio', tutor_aziendale = 'Mameli Walter', telefono = '051 4144911', inizioam = '9.00', fineam = '13.00', iniziopm = '14.00', finepm = '18.00' where id = '117';</v>
      </c>
      <c r="C129" s="1300" t="str">
        <f t="shared" si="19"/>
        <v>update azienda SET email= 'hr@sysdata.it', sito = 'www.sysdata.it', n_dipendenti = '150', settore_attivita = 'servizi informatici (Ateco 62.02.00)', leg_denominazioneazienda = 'SYSDATA ITALIA SPA', leg_via = 'V. Bissolati, 4', leg_comune = 'Mestre (VE)', leg_iva = '02454011202', leg_nomecognome = 'Gianmarco Vecchione', leg_datanascita = '1977-07-10', leg_comunenascita = 'Roma (RM)' where id = '117';</v>
      </c>
      <c r="D129" s="1300" t="str">
        <f t="shared" si="20"/>
        <v>update azienda SET rapleg_codicefiscale = 'VCCGMR77L10H501E', rapleg_convenzionedata = '2016-12-27', rapleg_convenzioneprotocolo = '7903/C24' where id = '117';</v>
      </c>
      <c r="E129">
        <v>117</v>
      </c>
      <c r="F129" s="82"/>
      <c r="G129" s="82"/>
      <c r="H129" s="82"/>
      <c r="I129" s="82"/>
      <c r="J129" s="1296"/>
      <c r="K129" s="1389">
        <v>0</v>
      </c>
      <c r="L129" s="52" t="s">
        <v>40</v>
      </c>
      <c r="M129" s="67" t="s">
        <v>1146</v>
      </c>
      <c r="N129" s="74" t="s">
        <v>5113</v>
      </c>
      <c r="O129" s="83">
        <v>40100</v>
      </c>
      <c r="P129" s="75" t="s">
        <v>608</v>
      </c>
      <c r="Q129" s="70" t="s">
        <v>1147</v>
      </c>
      <c r="R129" s="70" t="s">
        <v>1148</v>
      </c>
      <c r="S129" s="94" t="s">
        <v>1149</v>
      </c>
      <c r="T129" s="58" t="s">
        <v>362</v>
      </c>
      <c r="U129" s="58" t="s">
        <v>130</v>
      </c>
      <c r="V129" s="58" t="s">
        <v>142</v>
      </c>
      <c r="W129" s="58" t="s">
        <v>75</v>
      </c>
      <c r="X129" s="85" t="s">
        <v>1150</v>
      </c>
      <c r="Y129" s="85" t="s">
        <v>1151</v>
      </c>
      <c r="Z129" s="95">
        <v>150</v>
      </c>
      <c r="AA129" s="75" t="s">
        <v>1152</v>
      </c>
      <c r="AB129" s="68" t="str">
        <f t="shared" ref="AB129:AB143" si="29">M129</f>
        <v>SYSDATA ITALIA SPA</v>
      </c>
      <c r="AC129" s="70" t="s">
        <v>1153</v>
      </c>
      <c r="AD129" s="70" t="s">
        <v>501</v>
      </c>
      <c r="AE129" s="58" t="s">
        <v>1154</v>
      </c>
      <c r="AF129" s="86" t="s">
        <v>1155</v>
      </c>
      <c r="AG129" s="87">
        <v>28316</v>
      </c>
      <c r="AH129" s="86" t="s">
        <v>455</v>
      </c>
      <c r="AI129" s="90" t="s">
        <v>1156</v>
      </c>
      <c r="AJ129" s="1258" t="s">
        <v>111</v>
      </c>
      <c r="AK129" s="81" t="s">
        <v>1157</v>
      </c>
      <c r="AL129" s="6"/>
      <c r="AM129" s="6"/>
      <c r="AN129" s="6"/>
    </row>
    <row r="130" spans="1:42" ht="23.35" customHeight="1" thickBot="1">
      <c r="A130" s="1301" t="str">
        <f>"insert into azienda ( id, n_elettronici, n_automazioni, n_informatici, n_telecomunicazioni, n_liceo, id_docente, settore) values ('"&amp; E130 &amp;"','"&amp; F130 &amp;"','"&amp; G130 &amp;"','"&amp; H130 &amp;"','"&amp; I130 &amp;"','"&amp; J130 &amp;"','"&amp; K130 &amp;"','"&amp; L130 &amp;"');"</f>
        <v>insert into azienda ( id, n_elettronici, n_automazioni, n_informatici, n_telecomunicazioni, n_liceo, id_docente, settore) values ('118','','','','','','0','INFORMATICO');</v>
      </c>
      <c r="B130" s="1303" t="str">
        <f t="shared" si="18"/>
        <v>update azienda SET denominazione_azienda='TECHGEST SAS DI GIRARDI STEFANO &amp; C.', indirizzo = 'Via Schiavonesca Priula 95', cap = '31044', comune = 'Montebelluna (TV)' , referente_aziendale = 'Girardi Stefano', tutor_aziendale = 'Girardi Stefano', telefono = '0423 605112', inizioam = '', fineam = '', iniziopm = '', finepm = '' where id = '118';</v>
      </c>
      <c r="C130" s="1300" t="str">
        <f t="shared" si="19"/>
        <v>update azienda SET email= 'amministrazione@techqest.it', sito = '', n_dipendenti = '6', settore_attivita = 'altri servizi non specificati', leg_denominazioneazienda = 'TECHGEST SAS DI GIRARDI STEFANO &amp; C.', leg_via = 'Via Schiavonesca Priula 95', leg_comune = 'Montebelluna (TV)', leg_iva = '03943070262', leg_nomecognome = 'Girardi Stefano', leg_datanascita = '1976-08-10', leg_comunenascita = 'Montebelluna (TV)' where id = '118';</v>
      </c>
      <c r="D130" s="1300" t="str">
        <f t="shared" si="20"/>
        <v>update azienda SET rapleg_codicefiscale = 'FRRSFN76M10F443W', rapleg_convenzionedata = '1900-01-00', rapleg_convenzioneprotocolo = '' where id = '118';</v>
      </c>
      <c r="E130">
        <v>118</v>
      </c>
      <c r="F130" s="82"/>
      <c r="G130" s="82"/>
      <c r="H130" s="82"/>
      <c r="I130" s="82"/>
      <c r="J130" s="1296"/>
      <c r="K130" s="1389">
        <v>0</v>
      </c>
      <c r="L130" s="52" t="s">
        <v>40</v>
      </c>
      <c r="M130" s="67" t="s">
        <v>1158</v>
      </c>
      <c r="N130" s="74" t="s">
        <v>4928</v>
      </c>
      <c r="O130" s="83">
        <v>31044</v>
      </c>
      <c r="P130" s="75" t="s">
        <v>145</v>
      </c>
      <c r="Q130" s="70" t="s">
        <v>1159</v>
      </c>
      <c r="R130" s="70" t="s">
        <v>1159</v>
      </c>
      <c r="S130" s="94" t="s">
        <v>1160</v>
      </c>
      <c r="T130" s="58"/>
      <c r="U130" s="58"/>
      <c r="V130" s="58"/>
      <c r="W130" s="58"/>
      <c r="X130" s="93" t="s">
        <v>1161</v>
      </c>
      <c r="Y130" s="75"/>
      <c r="Z130" s="83">
        <v>6</v>
      </c>
      <c r="AA130" s="83" t="s">
        <v>1162</v>
      </c>
      <c r="AB130" s="67" t="str">
        <f t="shared" si="29"/>
        <v>TECHGEST SAS DI GIRARDI STEFANO &amp; C.</v>
      </c>
      <c r="AC130" s="75" t="str">
        <f>N130</f>
        <v>Via Schiavonesca Priula 95</v>
      </c>
      <c r="AD130" s="75" t="str">
        <f>P130</f>
        <v>Montebelluna (TV)</v>
      </c>
      <c r="AE130" s="58" t="s">
        <v>1163</v>
      </c>
      <c r="AF130" s="86" t="s">
        <v>1159</v>
      </c>
      <c r="AG130" s="87">
        <v>27982</v>
      </c>
      <c r="AH130" s="86" t="s">
        <v>145</v>
      </c>
      <c r="AI130" s="90" t="s">
        <v>1164</v>
      </c>
      <c r="AJ130" s="1258"/>
      <c r="AK130" s="212"/>
      <c r="AL130" s="6"/>
      <c r="AM130" s="6"/>
      <c r="AN130" s="6"/>
      <c r="AO130" s="6"/>
      <c r="AP130" s="6"/>
    </row>
    <row r="131" spans="1:42" ht="24.75" customHeight="1" thickBot="1">
      <c r="A131" s="1301" t="str">
        <f>"insert into azienda ( id, n_elettronici, n_automazioni, n_informatici, n_telecomunicazioni, n_liceo, id_docente, settore) values ('"&amp; E131 &amp;"','"&amp; F131 &amp;"','"&amp; G131 &amp;"','"&amp; H131 &amp;"','"&amp; I131 &amp;"','"&amp; J131 &amp;"','"&amp; K131 &amp;"','"&amp; L131 &amp;"');"</f>
        <v>insert into azienda ( id, n_elettronici, n_automazioni, n_informatici, n_telecomunicazioni, n_liceo, id_docente, settore) values ('119','','','','','','0','INFORMATICO');</v>
      </c>
      <c r="B131" s="1303" t="str">
        <f t="shared" si="18"/>
        <v>update azienda SET denominazione_azienda='TESY SOFTWARE SRL', indirizzo = 'v. Reginato 3', cap = '31100', comune = 'Treviso (TV)' , referente_aziendale = 'Luca Polesello', tutor_aziendale = 'Luca Polesello', telefono = '0422 230424', inizioam = '', fineam = '', iniziopm = '', finepm = '' where id = '119';</v>
      </c>
      <c r="C131" s="1300" t="str">
        <f t="shared" si="19"/>
        <v>update azienda SET email= 'ennio.zanuccoi@tesysoftware.com', sito = 'www.tesysoftware.net', n_dipendenti = '60', settore_attivita = 'servizi informatici', leg_denominazioneazienda = 'TESY SOFTWARE SRL', leg_via = 'v. Reginato 3', leg_comune = 'Treviso (TV)', leg_iva = '4188620266', leg_nomecognome = 'Ennio Zanucca', leg_datanascita = '1954-08-04', leg_comunenascita = 'Venezia (VE)' where id = '119';</v>
      </c>
      <c r="D131" s="1300" t="str">
        <f t="shared" si="20"/>
        <v>update azienda SET rapleg_codicefiscale = 'ZNCNNE51M04L736J', rapleg_convenzionedata = '2016-12-27', rapleg_convenzioneprotocolo = '7890/C24' where id = '119';</v>
      </c>
      <c r="E131">
        <v>119</v>
      </c>
      <c r="F131" s="66"/>
      <c r="G131" s="66"/>
      <c r="H131" s="82"/>
      <c r="I131" s="66"/>
      <c r="J131" s="1295"/>
      <c r="K131" s="1389">
        <v>0</v>
      </c>
      <c r="L131" s="52" t="s">
        <v>40</v>
      </c>
      <c r="M131" s="67" t="s">
        <v>1165</v>
      </c>
      <c r="N131" s="75" t="s">
        <v>1166</v>
      </c>
      <c r="O131" s="83">
        <v>31100</v>
      </c>
      <c r="P131" s="75" t="s">
        <v>53</v>
      </c>
      <c r="Q131" s="70" t="s">
        <v>1167</v>
      </c>
      <c r="R131" s="70" t="s">
        <v>1167</v>
      </c>
      <c r="S131" s="94" t="s">
        <v>1168</v>
      </c>
      <c r="T131" s="58"/>
      <c r="U131" s="58"/>
      <c r="V131" s="58"/>
      <c r="W131" s="58"/>
      <c r="X131" s="85" t="s">
        <v>1169</v>
      </c>
      <c r="Y131" s="85" t="s">
        <v>1170</v>
      </c>
      <c r="Z131" s="95">
        <v>60</v>
      </c>
      <c r="AA131" s="75" t="s">
        <v>51</v>
      </c>
      <c r="AB131" s="68" t="str">
        <f t="shared" si="29"/>
        <v>TESY SOFTWARE SRL</v>
      </c>
      <c r="AC131" s="70" t="str">
        <f>N131</f>
        <v>v. Reginato 3</v>
      </c>
      <c r="AD131" s="70" t="str">
        <f>P131</f>
        <v>Treviso (TV)</v>
      </c>
      <c r="AE131" s="58">
        <v>4188620266</v>
      </c>
      <c r="AF131" s="86" t="s">
        <v>1171</v>
      </c>
      <c r="AG131" s="87">
        <v>19940</v>
      </c>
      <c r="AH131" s="86" t="s">
        <v>187</v>
      </c>
      <c r="AI131" s="90" t="s">
        <v>1172</v>
      </c>
      <c r="AJ131" s="1258" t="s">
        <v>111</v>
      </c>
      <c r="AK131" s="81" t="s">
        <v>1173</v>
      </c>
      <c r="AL131" s="6"/>
      <c r="AM131" s="6"/>
      <c r="AN131" s="6"/>
    </row>
    <row r="132" spans="1:42" ht="24.75" customHeight="1" thickBot="1">
      <c r="A132" s="1301" t="str">
        <f>"insert into azienda ( id, n_elettronici, n_automazioni, n_informatici, n_telecomunicazioni, n_liceo, id_docente, settore) values ('"&amp; E132 &amp;"','"&amp; F132 &amp;"','"&amp; G132 &amp;"','"&amp; H132 &amp;"','"&amp; I132 &amp;"','"&amp; J132 &amp;"','"&amp; K132 &amp;"','"&amp; L132 &amp;"');"</f>
        <v>insert into azienda ( id, n_elettronici, n_automazioni, n_informatici, n_telecomunicazioni, n_liceo, id_docente, settore) values ('120','','','','','','0','INFORMATICO');</v>
      </c>
      <c r="B132" s="1303" t="str">
        <f t="shared" si="18"/>
        <v>update azienda SET denominazione_azienda='TEAM23 S.R.L.', indirizzo = 'Via Solferino 5/3', cap = '31020', comune = 'Carità di Villorba (TV)' , referente_aziendale = 'Etzel Lava', tutor_aziendale = 'Etzel Lava', telefono = '0422 1833754', inizioam = '9.00', fineam = '13.30', iniziopm = '14.00', finepm = '17.30' where id = '120';</v>
      </c>
      <c r="C132" s="1300" t="str">
        <f t="shared" si="19"/>
        <v>update azienda SET email= 'info@team23.it', sito = 'https://team23.it/', n_dipendenti = '', settore_attivita = '', leg_denominazioneazienda = 'TEAM23 S.R.L.', leg_via = 'V. Strada  la Bassa, 15', leg_comune = 'Treviso (TV)', leg_iva = '04908940267', leg_nomecognome = 'Etzel Lava', leg_datanascita = '1979-08-24', leg_comunenascita = 'Conegliano (TV)' where id = '120';</v>
      </c>
      <c r="D132" s="1300" t="str">
        <f t="shared" si="20"/>
        <v>update azienda SET rapleg_codicefiscale = 'LVATZL79M24C957X', rapleg_convenzionedata = '2021-05-24', rapleg_convenzioneprotocolo = '7365/C24D' where id = '120';</v>
      </c>
      <c r="E132">
        <v>120</v>
      </c>
      <c r="F132" s="66"/>
      <c r="G132" s="66"/>
      <c r="H132" s="82"/>
      <c r="I132" s="66"/>
      <c r="J132" s="1295"/>
      <c r="K132" s="1389">
        <v>0</v>
      </c>
      <c r="L132" s="52" t="s">
        <v>40</v>
      </c>
      <c r="M132" s="67" t="s">
        <v>1174</v>
      </c>
      <c r="N132" s="68" t="s">
        <v>4929</v>
      </c>
      <c r="O132" s="83">
        <v>31020</v>
      </c>
      <c r="P132" s="75" t="s">
        <v>1175</v>
      </c>
      <c r="Q132" s="70" t="s">
        <v>1176</v>
      </c>
      <c r="R132" s="70" t="s">
        <v>1176</v>
      </c>
      <c r="S132" s="94" t="s">
        <v>1177</v>
      </c>
      <c r="T132" s="213" t="s">
        <v>362</v>
      </c>
      <c r="U132" s="213" t="s">
        <v>47</v>
      </c>
      <c r="V132" s="213" t="s">
        <v>142</v>
      </c>
      <c r="W132" s="213" t="s">
        <v>48</v>
      </c>
      <c r="X132" s="159" t="s">
        <v>1178</v>
      </c>
      <c r="Y132" s="160" t="s">
        <v>1179</v>
      </c>
      <c r="Z132" s="95"/>
      <c r="AA132" s="75"/>
      <c r="AB132" s="68" t="str">
        <f t="shared" si="29"/>
        <v>TEAM23 S.R.L.</v>
      </c>
      <c r="AC132" s="70" t="s">
        <v>1180</v>
      </c>
      <c r="AD132" s="70" t="s">
        <v>53</v>
      </c>
      <c r="AE132" s="58" t="s">
        <v>1181</v>
      </c>
      <c r="AF132" s="86" t="s">
        <v>1176</v>
      </c>
      <c r="AG132" s="87">
        <v>29091</v>
      </c>
      <c r="AH132" s="86" t="s">
        <v>80</v>
      </c>
      <c r="AI132" s="90" t="s">
        <v>1182</v>
      </c>
      <c r="AJ132" s="1258">
        <v>44340</v>
      </c>
      <c r="AK132" s="81" t="s">
        <v>1183</v>
      </c>
      <c r="AL132" s="6"/>
      <c r="AM132" s="6"/>
      <c r="AN132" s="6"/>
    </row>
    <row r="133" spans="1:42" ht="24.75" customHeight="1" thickBot="1">
      <c r="A133" s="1301" t="str">
        <f>"insert into azienda ( id, n_elettronici, n_automazioni, n_informatici, n_telecomunicazioni, n_liceo, id_docente, settore) values ('"&amp; E133 &amp;"','"&amp; F133 &amp;"','"&amp; G133 &amp;"','"&amp; H133 &amp;"','"&amp; I133 &amp;"','"&amp; J133 &amp;"','"&amp; K133 &amp;"','"&amp; L133 &amp;"');"</f>
        <v>insert into azienda ( id, n_elettronici, n_automazioni, n_informatici, n_telecomunicazioni, n_liceo, id_docente, settore) values ('121','','','','','','0','INFORMATICO');</v>
      </c>
      <c r="B133" s="1303" t="str">
        <f t="shared" si="18"/>
        <v>update azienda SET denominazione_azienda='TIQUADRA SRL', indirizzo = 'V. Bassanese 61/2', cap = '31044', comune = 'Montebelluna (TV)' , referente_aziendale = 'Della Mora Alessia', tutor_aziendale = '', telefono = '0423 1736772', inizioam = '9.00', fineam = '13.00', iniziopm = '14.00', finepm = '18.00' where id = '121';</v>
      </c>
      <c r="C133" s="1300" t="str">
        <f t="shared" si="19"/>
        <v>update azienda SET email= 'hr@tiquadra.it', sito = '', n_dipendenti = '10', settore_attivita = 'Servizi informatici (Ateco 620)', leg_denominazioneazienda = 'TIQUADRA SRL', leg_via = 'V. Bassanese 61/2', leg_comune = 'Montebelluna (TV)', leg_iva = '04303840260', leg_nomecognome = 'Damian Francesco', leg_datanascita = '1968-04-01', leg_comunenascita = 'Montebelluna (TV)' where id = '121';</v>
      </c>
      <c r="D133" s="1300" t="str">
        <f t="shared" si="20"/>
        <v>update azienda SET rapleg_codicefiscale = 'DMNFNC68D01F443R', rapleg_convenzionedata = '1900-01-00', rapleg_convenzioneprotocolo = '' where id = '121';</v>
      </c>
      <c r="E133">
        <v>121</v>
      </c>
      <c r="F133" s="66"/>
      <c r="G133" s="66"/>
      <c r="H133" s="82"/>
      <c r="I133" s="66"/>
      <c r="J133" s="1295"/>
      <c r="K133" s="1389">
        <v>0</v>
      </c>
      <c r="L133" s="52" t="s">
        <v>40</v>
      </c>
      <c r="M133" s="67" t="s">
        <v>1184</v>
      </c>
      <c r="N133" s="68" t="s">
        <v>4930</v>
      </c>
      <c r="O133" s="83">
        <v>31044</v>
      </c>
      <c r="P133" s="75" t="s">
        <v>145</v>
      </c>
      <c r="Q133" s="70" t="s">
        <v>1185</v>
      </c>
      <c r="R133" s="70"/>
      <c r="S133" s="94" t="s">
        <v>1186</v>
      </c>
      <c r="T133" s="213" t="s">
        <v>362</v>
      </c>
      <c r="U133" s="213" t="s">
        <v>130</v>
      </c>
      <c r="V133" s="213" t="s">
        <v>142</v>
      </c>
      <c r="W133" s="213" t="s">
        <v>75</v>
      </c>
      <c r="X133" s="160" t="s">
        <v>1187</v>
      </c>
      <c r="Y133" s="160"/>
      <c r="Z133" s="95">
        <v>10</v>
      </c>
      <c r="AA133" s="75" t="s">
        <v>1188</v>
      </c>
      <c r="AB133" s="68" t="str">
        <f t="shared" si="29"/>
        <v>TIQUADRA SRL</v>
      </c>
      <c r="AC133" s="70" t="str">
        <f t="shared" ref="AC133:AC143" si="30">N133</f>
        <v>V. Bassanese 61/2</v>
      </c>
      <c r="AD133" s="70" t="str">
        <f t="shared" ref="AD133:AD143" si="31">P133</f>
        <v>Montebelluna (TV)</v>
      </c>
      <c r="AE133" s="58" t="s">
        <v>1189</v>
      </c>
      <c r="AF133" s="86" t="s">
        <v>1190</v>
      </c>
      <c r="AG133" s="87">
        <v>24929</v>
      </c>
      <c r="AH133" s="86" t="s">
        <v>145</v>
      </c>
      <c r="AI133" s="90" t="s">
        <v>1191</v>
      </c>
      <c r="AJ133" s="1258"/>
      <c r="AK133" s="81"/>
      <c r="AL133" s="6"/>
      <c r="AM133" s="6"/>
      <c r="AN133" s="6"/>
    </row>
    <row r="134" spans="1:42" ht="24.75" customHeight="1" thickBot="1">
      <c r="A134" s="1301" t="str">
        <f>"insert into azienda ( id, n_elettronici, n_automazioni, n_informatici, n_telecomunicazioni, n_liceo, id_docente, settore) values ('"&amp; E134 &amp;"','"&amp; F134 &amp;"','"&amp; G134 &amp;"','"&amp; H134 &amp;"','"&amp; I134 &amp;"','"&amp; J134 &amp;"','"&amp; K134 &amp;"','"&amp; L134 &amp;"');"</f>
        <v>insert into azienda ( id, n_elettronici, n_automazioni, n_informatici, n_telecomunicazioni, n_liceo, id_docente, settore) values ('122','','','2','','','0','INFORMATICO');</v>
      </c>
      <c r="B134" s="1303" t="str">
        <f t="shared" si="18"/>
        <v>update azienda SET denominazione_azienda='UBWARE SRL', indirizzo = 'Via Castagnole 20/h', cap = '31100', comune = 'Treviso (TV)' , referente_aziendale = 'Baldasso Domenico', tutor_aziendale = 'Baldasso Domenico', telefono = '340 2590388', inizioam = '8.30', fineam = '12.30', iniziopm = '14.30', finepm = '18.30' where id = '122';</v>
      </c>
      <c r="C134" s="1300" t="str">
        <f t="shared" si="19"/>
        <v>update azienda SET email= 'domenico@ubware.it', sito = '', n_dipendenti = '43739', settore_attivita = 'servizi informatici', leg_denominazioneazienda = 'UBWARE SRL', leg_via = 'Via Castagnole 20/h', leg_comune = 'Treviso (TV)', leg_iva = '4362080261', leg_nomecognome = 'Domenico Baldasso', leg_datanascita = '1977-07-23', leg_comunenascita = 'Treviso (TV)' where id = '122';</v>
      </c>
      <c r="D134" s="1300" t="str">
        <f t="shared" si="20"/>
        <v>update azienda SET rapleg_codicefiscale = 'BLDDNC77L23L407N', rapleg_convenzionedata = '2019-05-04', rapleg_convenzioneprotocolo = '3279/C24D' where id = '122';</v>
      </c>
      <c r="E134">
        <v>122</v>
      </c>
      <c r="F134" s="66"/>
      <c r="G134" s="66"/>
      <c r="H134" s="82">
        <v>2</v>
      </c>
      <c r="I134" s="66"/>
      <c r="J134" s="1295"/>
      <c r="K134" s="1389">
        <v>0</v>
      </c>
      <c r="L134" s="52" t="s">
        <v>40</v>
      </c>
      <c r="M134" s="67" t="s">
        <v>1192</v>
      </c>
      <c r="N134" s="68" t="s">
        <v>4931</v>
      </c>
      <c r="O134" s="83">
        <v>31100</v>
      </c>
      <c r="P134" s="75" t="s">
        <v>53</v>
      </c>
      <c r="Q134" s="70" t="s">
        <v>1193</v>
      </c>
      <c r="R134" s="70" t="s">
        <v>1193</v>
      </c>
      <c r="S134" s="84" t="s">
        <v>1194</v>
      </c>
      <c r="T134" s="213" t="s">
        <v>61</v>
      </c>
      <c r="U134" s="213" t="s">
        <v>62</v>
      </c>
      <c r="V134" s="213" t="s">
        <v>117</v>
      </c>
      <c r="W134" s="213" t="s">
        <v>118</v>
      </c>
      <c r="X134" s="160" t="s">
        <v>1195</v>
      </c>
      <c r="Y134" s="70"/>
      <c r="Z134" s="214">
        <v>43739</v>
      </c>
      <c r="AA134" s="75" t="s">
        <v>51</v>
      </c>
      <c r="AB134" s="68" t="str">
        <f t="shared" si="29"/>
        <v>UBWARE SRL</v>
      </c>
      <c r="AC134" s="70" t="str">
        <f t="shared" si="30"/>
        <v>Via Castagnole 20/h</v>
      </c>
      <c r="AD134" s="70" t="str">
        <f t="shared" si="31"/>
        <v>Treviso (TV)</v>
      </c>
      <c r="AE134" s="58">
        <v>4362080261</v>
      </c>
      <c r="AF134" s="86" t="s">
        <v>182</v>
      </c>
      <c r="AG134" s="87">
        <v>28329</v>
      </c>
      <c r="AH134" s="86" t="s">
        <v>53</v>
      </c>
      <c r="AI134" s="90" t="s">
        <v>183</v>
      </c>
      <c r="AJ134" s="1258">
        <v>43589</v>
      </c>
      <c r="AK134" s="81" t="s">
        <v>55</v>
      </c>
      <c r="AL134" s="6"/>
      <c r="AM134" s="6"/>
      <c r="AN134" s="6"/>
    </row>
    <row r="135" spans="1:42" ht="24.75" customHeight="1" thickBot="1">
      <c r="A135" s="1301" t="str">
        <f>"insert into azienda ( id, n_elettronici, n_automazioni, n_informatici, n_telecomunicazioni, n_liceo, id_docente, settore) values ('"&amp; E135 &amp;"','"&amp; F135 &amp;"','"&amp; G135 &amp;"','"&amp; H135 &amp;"','"&amp; I135 &amp;"','"&amp; J135 &amp;"','"&amp; K135 &amp;"','"&amp; L135 &amp;"');"</f>
        <v>insert into azienda ( id, n_elettronici, n_automazioni, n_informatici, n_telecomunicazioni, n_liceo, id_docente, settore) values ('123','','','','','','0','INFORMATICO');</v>
      </c>
      <c r="B135" s="1303" t="str">
        <f t="shared" si="18"/>
        <v>update azienda SET denominazione_azienda='UNINDUSTRIA SERVIZI&amp;FORMAZIONE TV-PN SCARL', indirizzo = 'p.za Istituzioni 12/Venzone 12', cap = '31100', comune = 'Treviso (TV)' , referente_aziendale = 'Mercurio Alberto', tutor_aziendale = 'Mercurio Alberto', telefono = '0422 916400', inizioam = '', fineam = '', iniziopm = '', finepm = '' where id = '123';</v>
      </c>
      <c r="C135" s="1300" t="str">
        <f t="shared" si="19"/>
        <v>update azienda SET email= 'amercurio@unisef.it', sito = 'www.unisef.it', n_dipendenti = '42', settore_attivita = 'servizi alle imprese (lab. Proget. Dig.)', leg_denominazioneazienda = 'UNINDUSTRIA SERVIZI&amp;FORMAZIONE TV-PN SCARL', leg_via = 'p.za Istituzioni 12/Venzone 12', leg_comune = 'Treviso (TV)', leg_iva = '2301900268', leg_nomecognome = 'Giuseppe Antonello', leg_datanascita = '1955-01-01', leg_comunenascita = 'Treviso (TV)' where id = '123';</v>
      </c>
      <c r="D135" s="1300" t="str">
        <f t="shared" si="20"/>
        <v>update azienda SET rapleg_codicefiscale = 'NTNGPP55A01L407J', rapleg_convenzionedata = '2017-01-10', rapleg_convenzioneprotocolo = '57/C24D' where id = '123';</v>
      </c>
      <c r="E135">
        <v>123</v>
      </c>
      <c r="F135" s="66"/>
      <c r="G135" s="66"/>
      <c r="H135" s="82"/>
      <c r="I135" s="66"/>
      <c r="J135" s="1295"/>
      <c r="K135" s="1389">
        <v>0</v>
      </c>
      <c r="L135" s="52" t="s">
        <v>40</v>
      </c>
      <c r="M135" s="67" t="s">
        <v>1196</v>
      </c>
      <c r="N135" s="74" t="s">
        <v>1197</v>
      </c>
      <c r="O135" s="83">
        <v>31100</v>
      </c>
      <c r="P135" s="75" t="s">
        <v>53</v>
      </c>
      <c r="Q135" s="70" t="s">
        <v>1198</v>
      </c>
      <c r="R135" s="70" t="s">
        <v>1198</v>
      </c>
      <c r="S135" s="94" t="s">
        <v>1199</v>
      </c>
      <c r="T135" s="58"/>
      <c r="U135" s="58"/>
      <c r="V135" s="58"/>
      <c r="W135" s="58"/>
      <c r="X135" s="184" t="s">
        <v>1200</v>
      </c>
      <c r="Y135" s="85" t="s">
        <v>1201</v>
      </c>
      <c r="Z135" s="83">
        <v>42</v>
      </c>
      <c r="AA135" s="75" t="s">
        <v>1202</v>
      </c>
      <c r="AB135" s="68" t="str">
        <f t="shared" si="29"/>
        <v>UNINDUSTRIA SERVIZI&amp;FORMAZIONE TV-PN SCARL</v>
      </c>
      <c r="AC135" s="70" t="str">
        <f t="shared" si="30"/>
        <v>p.za Istituzioni 12/Venzone 12</v>
      </c>
      <c r="AD135" s="70" t="str">
        <f t="shared" si="31"/>
        <v>Treviso (TV)</v>
      </c>
      <c r="AE135" s="58">
        <v>2301900268</v>
      </c>
      <c r="AF135" s="86" t="s">
        <v>1203</v>
      </c>
      <c r="AG135" s="87">
        <v>20090</v>
      </c>
      <c r="AH135" s="86" t="s">
        <v>53</v>
      </c>
      <c r="AI135" s="90" t="s">
        <v>1204</v>
      </c>
      <c r="AJ135" s="1258" t="s">
        <v>581</v>
      </c>
      <c r="AK135" s="81" t="s">
        <v>1205</v>
      </c>
      <c r="AL135" s="6"/>
      <c r="AM135" s="6"/>
      <c r="AN135" s="6"/>
    </row>
    <row r="136" spans="1:42" ht="24.75" customHeight="1" thickBot="1">
      <c r="A136" s="1301" t="str">
        <f>"insert into azienda ( id, n_elettronici, n_automazioni, n_informatici, n_telecomunicazioni, n_liceo, id_docente, settore) values ('"&amp; E136 &amp;"','"&amp; F136 &amp;"','"&amp; G136 &amp;"','"&amp; H136 &amp;"','"&amp; I136 &amp;"','"&amp; J136 &amp;"','"&amp; K136 &amp;"','"&amp; L136 &amp;"');"</f>
        <v>insert into azienda ( id, n_elettronici, n_automazioni, n_informatici, n_telecomunicazioni, n_liceo, id_docente, settore) values ('124','','','','','','0','INFORMATICO');</v>
      </c>
      <c r="B136" s="1303" t="str">
        <f t="shared" si="18"/>
        <v>update azienda SET denominazione_azienda='VALUE AGENCY', indirizzo = 'viale san giacomo felisset 68', cap = '31100', comune = 'Treviso (TV)' , referente_aziendale = 'Tiscini Isabella', tutor_aziendale = 'Tiscini Isabella', telefono = '3480841488', inizioam = '', fineam = '', iniziopm = '', finepm = '' where id = '124';</v>
      </c>
      <c r="C136" s="1300" t="str">
        <f t="shared" si="19"/>
        <v>update azienda SET email= 'isabella.tiscini@valueagency.it', sito = 'www.valueagency.it', n_dipendenti = '1', settore_attivita = 'servizi informatici', leg_denominazioneazienda = 'VALUE AGENCY', leg_via = 'viale san giacomo felisset 68', leg_comune = 'Treviso (TV)', leg_iva = '4627570262', leg_nomecognome = 'Isabella Tiscini', leg_datanascita = '1974-08-14', leg_comunenascita = 'Roma (RM)' where id = '124';</v>
      </c>
      <c r="D136" s="1300" t="str">
        <f t="shared" si="20"/>
        <v>update azienda SET rapleg_codicefiscale = 'TSCSLL74E54H501E', rapleg_convenzionedata = '2017-01-24', rapleg_convenzioneprotocolo = '382/C24D' where id = '124';</v>
      </c>
      <c r="E136">
        <v>124</v>
      </c>
      <c r="F136" s="66"/>
      <c r="G136" s="66"/>
      <c r="H136" s="82"/>
      <c r="I136" s="66"/>
      <c r="J136" s="1295"/>
      <c r="K136" s="1389">
        <v>0</v>
      </c>
      <c r="L136" s="52" t="s">
        <v>40</v>
      </c>
      <c r="M136" s="67" t="s">
        <v>1206</v>
      </c>
      <c r="N136" s="75" t="s">
        <v>1207</v>
      </c>
      <c r="O136" s="215">
        <v>31100</v>
      </c>
      <c r="P136" s="75" t="s">
        <v>53</v>
      </c>
      <c r="Q136" s="70" t="s">
        <v>1208</v>
      </c>
      <c r="R136" s="70" t="s">
        <v>1208</v>
      </c>
      <c r="S136" s="198">
        <v>3480841488</v>
      </c>
      <c r="T136" s="58"/>
      <c r="U136" s="58"/>
      <c r="V136" s="58"/>
      <c r="W136" s="58"/>
      <c r="X136" s="216" t="s">
        <v>1209</v>
      </c>
      <c r="Y136" s="217" t="s">
        <v>1210</v>
      </c>
      <c r="Z136" s="83">
        <v>1</v>
      </c>
      <c r="AA136" s="75" t="s">
        <v>51</v>
      </c>
      <c r="AB136" s="68" t="str">
        <f t="shared" si="29"/>
        <v>VALUE AGENCY</v>
      </c>
      <c r="AC136" s="70" t="str">
        <f t="shared" si="30"/>
        <v>viale san giacomo felisset 68</v>
      </c>
      <c r="AD136" s="70" t="str">
        <f t="shared" si="31"/>
        <v>Treviso (TV)</v>
      </c>
      <c r="AE136" s="58">
        <v>4627570262</v>
      </c>
      <c r="AF136" s="86" t="s">
        <v>1211</v>
      </c>
      <c r="AG136" s="87">
        <v>27255</v>
      </c>
      <c r="AH136" s="86" t="s">
        <v>455</v>
      </c>
      <c r="AI136" s="88" t="s">
        <v>1212</v>
      </c>
      <c r="AJ136" s="1258">
        <v>42759</v>
      </c>
      <c r="AK136" s="81" t="s">
        <v>1213</v>
      </c>
      <c r="AL136" s="6"/>
      <c r="AM136" s="6"/>
      <c r="AN136" s="6"/>
    </row>
    <row r="137" spans="1:42" ht="24.75" customHeight="1" thickBot="1">
      <c r="A137" s="1301" t="str">
        <f>"insert into azienda ( id, n_elettronici, n_automazioni, n_informatici, n_telecomunicazioni, n_liceo, id_docente, settore) values ('"&amp; E137 &amp;"','"&amp; F137 &amp;"','"&amp; G137 &amp;"','"&amp; H137 &amp;"','"&amp; I137 &amp;"','"&amp; J137 &amp;"','"&amp; K137 &amp;"','"&amp; L137 &amp;"');"</f>
        <v>insert into azienda ( id, n_elettronici, n_automazioni, n_informatici, n_telecomunicazioni, n_liceo, id_docente, settore) values ('125','','','','','','0','INFORMATICO');</v>
      </c>
      <c r="B137" s="1303" t="str">
        <f t="shared" si="18"/>
        <v>update azienda SET denominazione_azienda='VENETA CUCINE', indirizzo = 'Via Paris Bordone 84', cap = '31056', comune = 'Roncade (TV)' , referente_aziendale = 'Taffarello Cristian', tutor_aziendale = 'Sandrin Roberto', telefono = '0422 8471', inizioam = '8.30', fineam = '12.30', iniziopm = '14.00', finepm = '18.00' where id = '125';</v>
      </c>
      <c r="C137" s="1300" t="str">
        <f t="shared" si="19"/>
        <v>update azienda SET email= 'cristian.taffarello@venetacucine.con', sito = '', n_dipendenti = 'oltre 251', settore_attivita = 'industria produzione cucine', leg_denominazioneazienda = 'VENETA CUCINE', leg_via = 'Via Paris Bordone 84', leg_comune = 'Roncade (TV)', leg_iva = '03764840264', leg_nomecognome = 'Pellizer Roberto', leg_datanascita = '1959-06-21', leg_comunenascita = 'Venezia (VE)' where id = '125';</v>
      </c>
      <c r="D137" s="1300" t="str">
        <f t="shared" si="20"/>
        <v>update azienda SET rapleg_codicefiscale = 'PLLRBT59H21L736T', rapleg_convenzionedata = '2019-05-04', rapleg_convenzioneprotocolo = '3279/C24D' where id = '125';</v>
      </c>
      <c r="E137">
        <v>125</v>
      </c>
      <c r="F137" s="66"/>
      <c r="G137" s="66"/>
      <c r="H137" s="82"/>
      <c r="I137" s="66"/>
      <c r="J137" s="1295"/>
      <c r="K137" s="1389">
        <v>0</v>
      </c>
      <c r="L137" s="52" t="s">
        <v>40</v>
      </c>
      <c r="M137" s="67" t="s">
        <v>1214</v>
      </c>
      <c r="N137" s="75" t="s">
        <v>4932</v>
      </c>
      <c r="O137" s="215">
        <v>31056</v>
      </c>
      <c r="P137" s="74" t="s">
        <v>288</v>
      </c>
      <c r="Q137" s="70" t="s">
        <v>1215</v>
      </c>
      <c r="R137" s="70" t="s">
        <v>1216</v>
      </c>
      <c r="S137" s="198" t="s">
        <v>1217</v>
      </c>
      <c r="T137" s="72" t="s">
        <v>61</v>
      </c>
      <c r="U137" s="76" t="s">
        <v>62</v>
      </c>
      <c r="V137" s="76" t="s">
        <v>142</v>
      </c>
      <c r="W137" s="76" t="s">
        <v>75</v>
      </c>
      <c r="X137" s="68" t="s">
        <v>1218</v>
      </c>
      <c r="Y137" s="70"/>
      <c r="Z137" s="83" t="s">
        <v>1219</v>
      </c>
      <c r="AA137" s="75" t="s">
        <v>1220</v>
      </c>
      <c r="AB137" s="68" t="str">
        <f t="shared" si="29"/>
        <v>VENETA CUCINE</v>
      </c>
      <c r="AC137" s="70" t="str">
        <f t="shared" si="30"/>
        <v>Via Paris Bordone 84</v>
      </c>
      <c r="AD137" s="70" t="str">
        <f t="shared" si="31"/>
        <v>Roncade (TV)</v>
      </c>
      <c r="AE137" s="58" t="s">
        <v>1221</v>
      </c>
      <c r="AF137" s="86" t="s">
        <v>1222</v>
      </c>
      <c r="AG137" s="87">
        <v>21722</v>
      </c>
      <c r="AH137" s="86" t="s">
        <v>187</v>
      </c>
      <c r="AI137" s="88" t="s">
        <v>1223</v>
      </c>
      <c r="AJ137" s="1258">
        <v>43589</v>
      </c>
      <c r="AK137" s="81" t="s">
        <v>55</v>
      </c>
      <c r="AL137" s="6"/>
      <c r="AM137" s="6"/>
      <c r="AN137" s="6"/>
    </row>
    <row r="138" spans="1:42" ht="24.75" customHeight="1" thickBot="1">
      <c r="A138" s="1301" t="str">
        <f>"insert into azienda ( id, n_elettronici, n_automazioni, n_informatici, n_telecomunicazioni, n_liceo, id_docente, settore) values ('"&amp; E138 &amp;"','"&amp; F138 &amp;"','"&amp; G138 &amp;"','"&amp; H138 &amp;"','"&amp; I138 &amp;"','"&amp; J138 &amp;"','"&amp; K138 &amp;"','"&amp; L138 &amp;"');"</f>
        <v>insert into azienda ( id, n_elettronici, n_automazioni, n_informatici, n_telecomunicazioni, n_liceo, id_docente, settore) values ('126','','','','','','0','INFORMATICO');</v>
      </c>
      <c r="B138" s="1303" t="str">
        <f t="shared" si="18"/>
        <v>update azienda SET denominazione_azienda='VERO SOLUTIONS', indirizzo = 'v.le San Marco 38', cap = '30020', comune = 'Marcon (VE)' , referente_aziendale = 'Gastaldon Ezio', tutor_aziendale = 'Gastaldon Ezio', telefono = '041 5951523', inizioam = '', fineam = '', iniziopm = '', finepm = '' where id = '126';</v>
      </c>
      <c r="C138" s="1300" t="str">
        <f t="shared" si="19"/>
        <v>update azienda SET email= 'ezio.gastaldon@vero-solutions.it', sito = 'www.vero-solutions.it', n_dipendenti = '6+10', settore_attivita = 'servizi informatici (cad-cam)', leg_denominazioneazienda = 'VERO SOLUTIONS', leg_via = 'v.le San Marco 38', leg_comune = 'Marcon (VE)', leg_iva = '2301900268', leg_nomecognome = 'Giuseppe Antonello', leg_datanascita = '1955-01-01', leg_comunenascita = 'Treviso (TV)' where id = '126';</v>
      </c>
      <c r="D138" s="1300" t="str">
        <f t="shared" si="20"/>
        <v>update azienda SET rapleg_codicefiscale = 'NTNGPP55A01L407J', rapleg_convenzionedata = '2016-12-27', rapleg_convenzioneprotocolo = '7907/C24' where id = '126';</v>
      </c>
      <c r="E138">
        <v>126</v>
      </c>
      <c r="F138" s="66"/>
      <c r="G138" s="66"/>
      <c r="H138" s="82"/>
      <c r="I138" s="66"/>
      <c r="J138" s="1295"/>
      <c r="K138" s="1389">
        <v>0</v>
      </c>
      <c r="L138" s="52" t="s">
        <v>40</v>
      </c>
      <c r="M138" s="67" t="s">
        <v>1224</v>
      </c>
      <c r="N138" s="70" t="s">
        <v>1225</v>
      </c>
      <c r="O138" s="95">
        <v>30020</v>
      </c>
      <c r="P138" s="74" t="s">
        <v>214</v>
      </c>
      <c r="Q138" s="70" t="s">
        <v>1226</v>
      </c>
      <c r="R138" s="70" t="s">
        <v>1226</v>
      </c>
      <c r="S138" s="84" t="s">
        <v>1227</v>
      </c>
      <c r="T138" s="76"/>
      <c r="U138" s="76"/>
      <c r="V138" s="76"/>
      <c r="W138" s="76"/>
      <c r="X138" s="85" t="s">
        <v>1228</v>
      </c>
      <c r="Y138" s="85" t="s">
        <v>1229</v>
      </c>
      <c r="Z138" s="83" t="s">
        <v>1230</v>
      </c>
      <c r="AA138" s="75" t="s">
        <v>1231</v>
      </c>
      <c r="AB138" s="68" t="str">
        <f t="shared" si="29"/>
        <v>VERO SOLUTIONS</v>
      </c>
      <c r="AC138" s="70" t="str">
        <f t="shared" si="30"/>
        <v>v.le San Marco 38</v>
      </c>
      <c r="AD138" s="70" t="str">
        <f t="shared" si="31"/>
        <v>Marcon (VE)</v>
      </c>
      <c r="AE138" s="58">
        <v>2301900268</v>
      </c>
      <c r="AF138" s="86" t="s">
        <v>1203</v>
      </c>
      <c r="AG138" s="87">
        <v>20090</v>
      </c>
      <c r="AH138" s="86" t="s">
        <v>53</v>
      </c>
      <c r="AI138" s="88" t="s">
        <v>1204</v>
      </c>
      <c r="AJ138" s="1258" t="s">
        <v>111</v>
      </c>
      <c r="AK138" s="81" t="s">
        <v>1232</v>
      </c>
      <c r="AL138" s="6"/>
      <c r="AM138" s="6"/>
      <c r="AN138" s="6"/>
    </row>
    <row r="139" spans="1:42" ht="24.75" customHeight="1" thickBot="1">
      <c r="A139" s="1301" t="str">
        <f>"insert into azienda ( id, n_elettronici, n_automazioni, n_informatici, n_telecomunicazioni, n_liceo, id_docente, settore) values ('"&amp; E139 &amp;"','"&amp; F139 &amp;"','"&amp; G139 &amp;"','"&amp; H139 &amp;"','"&amp; I139 &amp;"','"&amp; J139 &amp;"','"&amp; K139 &amp;"','"&amp; L139 &amp;"');"</f>
        <v>insert into azienda ( id, n_elettronici, n_automazioni, n_informatici, n_telecomunicazioni, n_liceo, id_docente, settore) values ('127','','','','','','0','INFORMATICO');</v>
      </c>
      <c r="B139" s="1303" t="str">
        <f t="shared" si="18"/>
        <v>update azienda SET denominazione_azienda='YARIX', indirizzo = 'Vicolo Boccacavalla 12', cap = '31044', comune = 'Montebelluna (TV)' , referente_aziendale = 'Nicola Bressan', tutor_aziendale = '', telefono = '0423 614249, 347 4248450', inizioam = '', fineam = '', iniziopm = '', finepm = '' where id = '127';</v>
      </c>
      <c r="C139" s="1300" t="str">
        <f t="shared" si="19"/>
        <v>update azienda SET email= 'nicola.bressan@yarix.com', sito = 'www.yarix.com', n_dipendenti = '', settore_attivita = '', leg_denominazioneazienda = 'YARIX', leg_via = 'Vicolo Boccacavalla 12', leg_comune = 'Montebelluna (TV)', leg_iva = '', leg_nomecognome = '', leg_datanascita = '1900-01-00', leg_comunenascita = '' where id = '127';</v>
      </c>
      <c r="D139" s="1300" t="str">
        <f t="shared" si="20"/>
        <v>update azienda SET rapleg_codicefiscale = '', rapleg_convenzionedata = '1900-01-00', rapleg_convenzioneprotocolo = '' where id = '127';</v>
      </c>
      <c r="E139">
        <v>127</v>
      </c>
      <c r="F139" s="66"/>
      <c r="G139" s="66"/>
      <c r="H139" s="82"/>
      <c r="I139" s="66"/>
      <c r="J139" s="1295"/>
      <c r="K139" s="1389">
        <v>0</v>
      </c>
      <c r="L139" s="52" t="s">
        <v>40</v>
      </c>
      <c r="M139" s="218" t="s">
        <v>1233</v>
      </c>
      <c r="N139" s="219" t="s">
        <v>4933</v>
      </c>
      <c r="O139" s="220">
        <v>31044</v>
      </c>
      <c r="P139" s="221" t="s">
        <v>145</v>
      </c>
      <c r="Q139" s="96" t="s">
        <v>1234</v>
      </c>
      <c r="R139" s="70"/>
      <c r="S139" s="222" t="s">
        <v>1235</v>
      </c>
      <c r="T139" s="213"/>
      <c r="U139" s="213"/>
      <c r="V139" s="213"/>
      <c r="W139" s="213"/>
      <c r="X139" s="223" t="s">
        <v>1236</v>
      </c>
      <c r="Y139" s="224" t="s">
        <v>1237</v>
      </c>
      <c r="Z139" s="108"/>
      <c r="AA139" s="162"/>
      <c r="AB139" s="68" t="str">
        <f t="shared" si="29"/>
        <v>YARIX</v>
      </c>
      <c r="AC139" s="70" t="str">
        <f t="shared" si="30"/>
        <v>Vicolo Boccacavalla 12</v>
      </c>
      <c r="AD139" s="70" t="str">
        <f t="shared" si="31"/>
        <v>Montebelluna (TV)</v>
      </c>
      <c r="AE139" s="165"/>
      <c r="AF139" s="110"/>
      <c r="AG139" s="111"/>
      <c r="AH139" s="110"/>
      <c r="AI139" s="112"/>
      <c r="AJ139" s="1259"/>
      <c r="AK139" s="225"/>
      <c r="AL139" s="6"/>
      <c r="AM139" s="6"/>
      <c r="AN139" s="6"/>
    </row>
    <row r="140" spans="1:42" ht="24.75" customHeight="1" thickBot="1">
      <c r="A140" s="1301" t="str">
        <f>"insert into azienda ( id, n_elettronici, n_automazioni, n_informatici, n_telecomunicazioni, n_liceo, id_docente, settore) values ('"&amp; E140 &amp;"','"&amp; F140 &amp;"','"&amp; G140 &amp;"','"&amp; H140 &amp;"','"&amp; I140 &amp;"','"&amp; J140 &amp;"','"&amp; K140 &amp;"','"&amp; L140 &amp;"');"</f>
        <v>insert into azienda ( id, n_elettronici, n_automazioni, n_informatici, n_telecomunicazioni, n_liceo, id_docente, settore) values ('128','','','','','','0','INFORMATICO');</v>
      </c>
      <c r="B140" s="1303" t="str">
        <f t="shared" si="18"/>
        <v>update azienda SET denominazione_azienda='ZETEC SRL', indirizzo = 'v.le della Repubblica 12', cap = '31020', comune = 'Villorba (TV)' , referente_aziendale = 'Scantamburlo Davide', tutor_aziendale = 'Scantamburlo Davide', telefono = '0422 265458', inizioam = '', fineam = '', iniziopm = '', finepm = '' where id = '128';</v>
      </c>
      <c r="C140" s="1300" t="str">
        <f t="shared" si="19"/>
        <v>update azienda SET email= 'davide@zetec.it', sito = 'www.zetec.it', n_dipendenti = '3', settore_attivita = 'commercio e servizi informatici', leg_denominazioneazienda = 'ZETEC SRL', leg_via = 'v.le della Repubblica 12', leg_comune = 'Villorba (TV)', leg_iva = '4271680268', leg_nomecognome = 'Davide Scantamburlo', leg_datanascita = '1979-01-31', leg_comunenascita = 'Treviso (TV)' where id = '128';</v>
      </c>
      <c r="D140" s="1300" t="str">
        <f t="shared" si="20"/>
        <v>update azienda SET rapleg_codicefiscale = 'SCNDVD73A31L407N', rapleg_convenzionedata = '2016-12-27', rapleg_convenzioneprotocolo = '7909/C24' where id = '128';</v>
      </c>
      <c r="E140">
        <v>128</v>
      </c>
      <c r="F140" s="66"/>
      <c r="G140" s="66"/>
      <c r="H140" s="82"/>
      <c r="I140" s="66"/>
      <c r="J140" s="1295"/>
      <c r="K140" s="1389">
        <v>0</v>
      </c>
      <c r="L140" s="52" t="s">
        <v>40</v>
      </c>
      <c r="M140" s="164" t="s">
        <v>1238</v>
      </c>
      <c r="N140" s="161" t="s">
        <v>1239</v>
      </c>
      <c r="O140" s="226">
        <v>31020</v>
      </c>
      <c r="P140" s="162" t="s">
        <v>71</v>
      </c>
      <c r="Q140" s="70" t="s">
        <v>1240</v>
      </c>
      <c r="R140" s="70" t="s">
        <v>1240</v>
      </c>
      <c r="S140" s="106" t="s">
        <v>1241</v>
      </c>
      <c r="T140" s="165"/>
      <c r="U140" s="165"/>
      <c r="V140" s="165"/>
      <c r="W140" s="165"/>
      <c r="X140" s="176" t="s">
        <v>1242</v>
      </c>
      <c r="Y140" s="176" t="s">
        <v>1243</v>
      </c>
      <c r="Z140" s="108">
        <v>3</v>
      </c>
      <c r="AA140" s="162" t="s">
        <v>274</v>
      </c>
      <c r="AB140" s="107" t="str">
        <f t="shared" si="29"/>
        <v>ZETEC SRL</v>
      </c>
      <c r="AC140" s="227" t="str">
        <f t="shared" si="30"/>
        <v>v.le della Repubblica 12</v>
      </c>
      <c r="AD140" s="227" t="str">
        <f t="shared" si="31"/>
        <v>Villorba (TV)</v>
      </c>
      <c r="AE140" s="165">
        <v>4271680268</v>
      </c>
      <c r="AF140" s="110" t="s">
        <v>52</v>
      </c>
      <c r="AG140" s="111">
        <v>28886</v>
      </c>
      <c r="AH140" s="110" t="s">
        <v>53</v>
      </c>
      <c r="AI140" s="112" t="s">
        <v>54</v>
      </c>
      <c r="AJ140" s="1259" t="s">
        <v>111</v>
      </c>
      <c r="AK140" s="225" t="s">
        <v>1244</v>
      </c>
      <c r="AL140" s="6"/>
      <c r="AM140" s="6"/>
      <c r="AN140" s="6"/>
    </row>
    <row r="141" spans="1:42" ht="24.75" customHeight="1" thickBot="1">
      <c r="A141" s="1301" t="str">
        <f>"insert into azienda ( id, n_elettronici, n_automazioni, n_informatici, n_telecomunicazioni, n_liceo, id_docente, settore) values ('"&amp; E141 &amp;"','"&amp; F141 &amp;"','"&amp; G141 &amp;"','"&amp; H141 &amp;"','"&amp; I141 &amp;"','"&amp; J141 &amp;"','"&amp; K141 &amp;"','"&amp; L141 &amp;"');"</f>
        <v>insert into azienda ( id, n_elettronici, n_automazioni, n_informatici, n_telecomunicazioni, n_liceo, id_docente, settore) values ('129','','','1','','','0','TELECOMUNICAZIONI');</v>
      </c>
      <c r="B141" s="1303" t="str">
        <f t="shared" ref="B141:B204" si="32">"update azienda SET denominazione_azienda='"&amp; M141 &amp;"', indirizzo = '"&amp; N141 &amp;"', cap = '"&amp; O141 &amp;"', comune = '"&amp; P141 &amp;"' , referente_aziendale = '"&amp; Q141 &amp;"', tutor_aziendale = '"&amp; R141 &amp;"', telefono = '"&amp; S141 &amp;"', inizioam = '"&amp; T141 &amp;"', fineam = '"&amp; U141 &amp;"', iniziopm = '"&amp; V141 &amp;"', finepm = '"&amp; W141 &amp;"' where id = '"&amp; E141 &amp;"';"</f>
        <v>update azienda SET denominazione_azienda='ADL S.R.L. ', indirizzo = 'v.le Italia 194', cap = '31015', comune = 'Conegliano (TV)' , referente_aziendale = 'Dal Tio Alice', tutor_aziendale = 'Della Libera Antonio', telefono = '0438 418072', inizioam = '8.30', fineam = '12.30', iniziopm = '14.30', finepm = '18.30' where id = '129';</v>
      </c>
      <c r="C141" s="1300" t="str">
        <f t="shared" si="19"/>
        <v>update azienda SET email= 'segreteria@adlgroup.it', sito = 'www.adlgroup.it', n_dipendenti = '', settore_attivita = 'servizi informatici', leg_denominazioneazienda = 'ADL S.R.L. ', leg_via = 'v.le Italia 194', leg_comune = 'Conegliano (TV)', leg_iva = '03685320263', leg_nomecognome = 'Katia Marchesin', leg_datanascita = '1969-10-29', leg_comunenascita = 'Conegliano (TV)' where id = '129';</v>
      </c>
      <c r="D141" s="1300" t="str">
        <f t="shared" si="20"/>
        <v>update azienda SET rapleg_codicefiscale = 'MRCKTA69R69Z114C', rapleg_convenzionedata = '2021-05-20', rapleg_convenzioneprotocolo = '7190/C24D' where id = '129';</v>
      </c>
      <c r="E141">
        <v>129</v>
      </c>
      <c r="F141" s="66"/>
      <c r="G141" s="66"/>
      <c r="H141" s="1282">
        <v>1</v>
      </c>
      <c r="I141" s="66"/>
      <c r="J141" s="1295"/>
      <c r="K141" s="1389">
        <v>0</v>
      </c>
      <c r="L141" s="228" t="s">
        <v>1245</v>
      </c>
      <c r="M141" s="53" t="s">
        <v>1246</v>
      </c>
      <c r="N141" s="54" t="s">
        <v>4934</v>
      </c>
      <c r="O141" s="55">
        <v>31015</v>
      </c>
      <c r="P141" s="56" t="s">
        <v>80</v>
      </c>
      <c r="Q141" s="70" t="s">
        <v>1247</v>
      </c>
      <c r="R141" s="70" t="s">
        <v>1248</v>
      </c>
      <c r="S141" s="57" t="s">
        <v>1249</v>
      </c>
      <c r="T141" s="229" t="s">
        <v>61</v>
      </c>
      <c r="U141" s="229" t="s">
        <v>62</v>
      </c>
      <c r="V141" s="229" t="s">
        <v>117</v>
      </c>
      <c r="W141" s="229" t="s">
        <v>118</v>
      </c>
      <c r="X141" s="230" t="s">
        <v>1250</v>
      </c>
      <c r="Y141" s="231" t="s">
        <v>1251</v>
      </c>
      <c r="Z141" s="55"/>
      <c r="AA141" s="56" t="s">
        <v>51</v>
      </c>
      <c r="AB141" s="54" t="str">
        <f t="shared" si="29"/>
        <v xml:space="preserve">ADL S.R.L. </v>
      </c>
      <c r="AC141" s="56" t="str">
        <f t="shared" si="30"/>
        <v>v.le Italia 194</v>
      </c>
      <c r="AD141" s="56" t="str">
        <f t="shared" si="31"/>
        <v>Conegliano (TV)</v>
      </c>
      <c r="AE141" s="61" t="s">
        <v>1252</v>
      </c>
      <c r="AF141" s="62" t="s">
        <v>1253</v>
      </c>
      <c r="AG141" s="63">
        <v>25505</v>
      </c>
      <c r="AH141" s="62" t="s">
        <v>80</v>
      </c>
      <c r="AI141" s="232" t="s">
        <v>1254</v>
      </c>
      <c r="AJ141" s="1260">
        <v>44336</v>
      </c>
      <c r="AK141" s="65" t="s">
        <v>1255</v>
      </c>
      <c r="AL141" s="6"/>
      <c r="AM141" s="6"/>
      <c r="AN141" s="6"/>
    </row>
    <row r="142" spans="1:42" ht="24.75" customHeight="1" thickBot="1">
      <c r="A142" s="1301" t="str">
        <f>"insert into azienda ( id, n_elettronici, n_automazioni, n_informatici, n_telecomunicazioni, n_liceo, id_docente, settore) values ('"&amp; E142 &amp;"','"&amp; F142 &amp;"','"&amp; G142 &amp;"','"&amp; H142 &amp;"','"&amp; I142 &amp;"','"&amp; J142 &amp;"','"&amp; K142 &amp;"','"&amp; L142 &amp;"');"</f>
        <v>insert into azienda ( id, n_elettronici, n_automazioni, n_informatici, n_telecomunicazioni, n_liceo, id_docente, settore) values ('130','','','','','','0','TELECOMUNICAZIONI');</v>
      </c>
      <c r="B142" s="1303" t="str">
        <f t="shared" si="32"/>
        <v>update azienda SET denominazione_azienda='ASTEL TLC DI STEFANO CAMPANA &amp; C.', indirizzo = 'v. Liberazione 85/A', cap = '31020', comune = 'S. Vendemiano (TV)' , referente_aziendale = 'Campana Stefano', tutor_aziendale = 'Campana Stefano', telefono = '0438 402567', inizioam = '8.00', fineam = '12.00', iniziopm = '14.00', finepm = '18.00' where id = '130';</v>
      </c>
      <c r="C142" s="1300" t="str">
        <f t="shared" ref="C142:C205" si="33">"update azienda SET email= '"&amp; X142 &amp;"', sito = '"&amp; Y142 &amp;"', n_dipendenti = '"&amp; Z142 &amp;"', settore_attivita = '"&amp; AA142 &amp;"', leg_denominazioneazienda = '"&amp; AB142 &amp;"', leg_via = '"&amp; AC142 &amp;"', leg_comune = '"&amp; AD142 &amp;"', leg_iva = '"&amp; AE142 &amp;"', leg_nomecognome = '"&amp; AF142 &amp;"', leg_datanascita = '"&amp; TEXT(AG142,"AAAA-MM-GG") &amp;"', leg_comunenascita = '"&amp; AH142 &amp;"' where id = '"&amp; E142 &amp;"';"</f>
        <v>update azienda SET email= 'info@asteltlc.it', sito = 'www.asteltlc.it', n_dipendenti = '', settore_attivita = 'telecomunicazioni', leg_denominazioneazienda = 'ASTEL TLC DI STEFANO CAMPANA &amp; C.', leg_via = 'v. Liberazione 85/A', leg_comune = 'S. Vendemiano (TV)', leg_iva = '02362550267', leg_nomecognome = 'Stefano Campana', leg_datanascita = '1967-01-29', leg_comunenascita = 'Udine (UD)' where id = '130';</v>
      </c>
      <c r="D142" s="1300" t="str">
        <f t="shared" ref="D142:D205" si="34">"update azienda SET rapleg_codicefiscale = '"&amp; AI142 &amp;"', rapleg_convenzionedata = '"&amp; TEXT(AJ142,"AAAA-MM-GG") &amp;"', rapleg_convenzioneprotocolo = '"&amp; AK142 &amp;"' where id = '"&amp;E142 &amp;"';"</f>
        <v>update azienda SET rapleg_codicefiscale = 'CMPSFN67A29L483P', rapleg_convenzionedata = '2019-05-04', rapleg_convenzioneprotocolo = '3279/C24D' where id = '130';</v>
      </c>
      <c r="E142">
        <v>130</v>
      </c>
      <c r="F142" s="82"/>
      <c r="G142" s="82"/>
      <c r="H142" s="82"/>
      <c r="I142" s="82"/>
      <c r="J142" s="1296"/>
      <c r="K142" s="1389">
        <v>0</v>
      </c>
      <c r="L142" s="228" t="s">
        <v>1245</v>
      </c>
      <c r="M142" s="67" t="s">
        <v>1256</v>
      </c>
      <c r="N142" s="74" t="s">
        <v>1257</v>
      </c>
      <c r="O142" s="83">
        <v>31020</v>
      </c>
      <c r="P142" s="149" t="s">
        <v>521</v>
      </c>
      <c r="Q142" s="70" t="s">
        <v>1258</v>
      </c>
      <c r="R142" s="70" t="s">
        <v>1258</v>
      </c>
      <c r="S142" s="94" t="s">
        <v>1259</v>
      </c>
      <c r="T142" s="58" t="s">
        <v>45</v>
      </c>
      <c r="U142" s="58" t="s">
        <v>46</v>
      </c>
      <c r="V142" s="58" t="s">
        <v>142</v>
      </c>
      <c r="W142" s="155" t="s">
        <v>75</v>
      </c>
      <c r="X142" s="93" t="s">
        <v>1260</v>
      </c>
      <c r="Y142" s="233" t="s">
        <v>1261</v>
      </c>
      <c r="Z142" s="83"/>
      <c r="AA142" s="75" t="s">
        <v>1262</v>
      </c>
      <c r="AB142" s="68" t="str">
        <f t="shared" si="29"/>
        <v>ASTEL TLC DI STEFANO CAMPANA &amp; C.</v>
      </c>
      <c r="AC142" s="70" t="str">
        <f t="shared" si="30"/>
        <v>v. Liberazione 85/A</v>
      </c>
      <c r="AD142" s="70" t="str">
        <f t="shared" si="31"/>
        <v>S. Vendemiano (TV)</v>
      </c>
      <c r="AE142" s="58" t="s">
        <v>1263</v>
      </c>
      <c r="AF142" s="86" t="s">
        <v>1264</v>
      </c>
      <c r="AG142" s="87">
        <v>24501</v>
      </c>
      <c r="AH142" s="86" t="s">
        <v>571</v>
      </c>
      <c r="AI142" s="88" t="s">
        <v>1265</v>
      </c>
      <c r="AJ142" s="1258">
        <v>43589</v>
      </c>
      <c r="AK142" s="81" t="s">
        <v>55</v>
      </c>
      <c r="AL142" s="6"/>
      <c r="AM142" s="6"/>
      <c r="AN142" s="6"/>
    </row>
    <row r="143" spans="1:42" ht="24.75" customHeight="1" thickBot="1">
      <c r="A143" s="1301" t="str">
        <f>"insert into azienda ( id, n_elettronici, n_automazioni, n_informatici, n_telecomunicazioni, n_liceo, id_docente, settore) values ('"&amp; E143 &amp;"','"&amp; F143 &amp;"','"&amp; G143 &amp;"','"&amp; H143 &amp;"','"&amp; I143 &amp;"','"&amp; J143 &amp;"','"&amp; K143 &amp;"','"&amp; L143 &amp;"');"</f>
        <v>insert into azienda ( id, n_elettronici, n_automazioni, n_informatici, n_telecomunicazioni, n_liceo, id_docente, settore) values ('131','','','1','','','0','TELECOMUNICAZIONI');</v>
      </c>
      <c r="B143" s="1303" t="str">
        <f t="shared" si="32"/>
        <v>update azienda SET denominazione_azienda='ATON', indirizzo = 'Via A. Volta2', cap = '31020', comune = 'Villorba (TV)' , referente_aziendale = 'Elena Pera', tutor_aziendale = 'De Nardi Giorgio ', telefono = '0422 6184', inizioam = '9.00', fineam = '13.00', iniziopm = '14.00', finepm = '18.00' where id = '131';</v>
      </c>
      <c r="C143" s="1300" t="str">
        <f t="shared" si="33"/>
        <v>update azienda SET email= 'HumanResources@aton.com', sito = '', n_dipendenti = '', settore_attivita = '', leg_denominazioneazienda = 'ATON', leg_via = 'Via A. Volta2', leg_comune = 'Villorba (TV)', leg_iva = '02479320265', leg_nomecognome = 'Giorgio De Nardi', leg_datanascita = '1960-07-10', leg_comunenascita = 'Venezia (VE)' where id = '131';</v>
      </c>
      <c r="D143" s="1300" t="str">
        <f t="shared" si="34"/>
        <v>update azienda SET rapleg_codicefiscale = 'DNRGRG60L10L736L', rapleg_convenzionedata = '2019-05-04', rapleg_convenzioneprotocolo = '3279/C24D' where id = '131';</v>
      </c>
      <c r="E143">
        <v>131</v>
      </c>
      <c r="F143" s="82"/>
      <c r="G143" s="82"/>
      <c r="H143" s="1282">
        <v>1</v>
      </c>
      <c r="I143" s="82"/>
      <c r="J143" s="1296"/>
      <c r="K143" s="1389">
        <v>0</v>
      </c>
      <c r="L143" s="228" t="s">
        <v>1245</v>
      </c>
      <c r="M143" s="67" t="s">
        <v>1266</v>
      </c>
      <c r="N143" s="74" t="s">
        <v>4935</v>
      </c>
      <c r="O143" s="83">
        <v>31020</v>
      </c>
      <c r="P143" s="75" t="s">
        <v>71</v>
      </c>
      <c r="Q143" s="96" t="s">
        <v>1267</v>
      </c>
      <c r="R143" s="70" t="s">
        <v>1268</v>
      </c>
      <c r="S143" s="94" t="s">
        <v>1269</v>
      </c>
      <c r="T143" s="58" t="s">
        <v>362</v>
      </c>
      <c r="U143" s="58" t="s">
        <v>130</v>
      </c>
      <c r="V143" s="58" t="s">
        <v>142</v>
      </c>
      <c r="W143" s="155" t="s">
        <v>75</v>
      </c>
      <c r="X143" s="190" t="s">
        <v>1270</v>
      </c>
      <c r="Y143" s="74"/>
      <c r="Z143" s="83"/>
      <c r="AA143" s="75"/>
      <c r="AB143" s="68" t="str">
        <f t="shared" si="29"/>
        <v>ATON</v>
      </c>
      <c r="AC143" s="70" t="str">
        <f t="shared" si="30"/>
        <v>Via A. Volta2</v>
      </c>
      <c r="AD143" s="70" t="str">
        <f t="shared" si="31"/>
        <v>Villorba (TV)</v>
      </c>
      <c r="AE143" s="58" t="s">
        <v>1271</v>
      </c>
      <c r="AF143" s="86" t="s">
        <v>1272</v>
      </c>
      <c r="AG143" s="87">
        <v>22107</v>
      </c>
      <c r="AH143" s="86" t="s">
        <v>187</v>
      </c>
      <c r="AI143" s="88" t="s">
        <v>1273</v>
      </c>
      <c r="AJ143" s="1258">
        <v>43589</v>
      </c>
      <c r="AK143" s="81" t="s">
        <v>55</v>
      </c>
      <c r="AL143" s="6"/>
      <c r="AM143" s="6"/>
      <c r="AN143" s="6"/>
    </row>
    <row r="144" spans="1:42" ht="24.75" customHeight="1" thickBot="1">
      <c r="A144" s="1301" t="str">
        <f>"insert into azienda ( id, n_elettronici, n_automazioni, n_informatici, n_telecomunicazioni, n_liceo, id_docente, settore) values ('"&amp; E144 &amp;"','"&amp; F144 &amp;"','"&amp; G144 &amp;"','"&amp; H144 &amp;"','"&amp; I144 &amp;"','"&amp; J144 &amp;"','"&amp; K144 &amp;"','"&amp; L144 &amp;"');"</f>
        <v>insert into azienda ( id, n_elettronici, n_automazioni, n_informatici, n_telecomunicazioni, n_liceo, id_docente, settore) values ('132','','','','','','0','TELECOMUNICAZIONI');</v>
      </c>
      <c r="B144" s="1303" t="str">
        <f t="shared" si="32"/>
        <v>update azienda SET denominazione_azienda='AZIENDA ULSS N. 2 MARCA TREVIGIANA', indirizzo = 'Via S.Abrogio di Fiera', cap = '31100', comune = 'Treviso (TV)' , referente_aziendale = 'Dott.Benazzi Francesco', tutor_aziendale = 'Ferrari Franco', telefono = '0422 323227', inizioam = '8.00', fineam = '12.00', iniziopm = '12.00', finepm = '14.00' where id = '132';</v>
      </c>
      <c r="C144" s="1300" t="str">
        <f t="shared" si="33"/>
        <v>update azienda SET email= 'protocollo@aulss2.veneto.it', sito = '', n_dipendenti = '', settore_attivita = '', leg_denominazioneazienda = '', leg_via = '', leg_comune = '', leg_iva = '03084880263', leg_nomecognome = 'Benazzi Francesco', leg_datanascita = '1956-03-02', leg_comunenascita = 'Treviso (TV)' where id = '132';</v>
      </c>
      <c r="D144" s="1300" t="str">
        <f t="shared" si="34"/>
        <v>update azienda SET rapleg_codicefiscale = 'BNZFNC56C02L407Z', rapleg_convenzionedata = '2019-05-04', rapleg_convenzioneprotocolo = '3279/C 24D' where id = '132';</v>
      </c>
      <c r="E144">
        <v>132</v>
      </c>
      <c r="F144" s="82"/>
      <c r="G144" s="82"/>
      <c r="H144" s="82"/>
      <c r="I144" s="82"/>
      <c r="J144" s="1296"/>
      <c r="K144" s="1389">
        <v>0</v>
      </c>
      <c r="L144" s="228" t="s">
        <v>1245</v>
      </c>
      <c r="M144" s="67" t="s">
        <v>1274</v>
      </c>
      <c r="N144" s="74" t="s">
        <v>1275</v>
      </c>
      <c r="O144" s="83">
        <v>31100</v>
      </c>
      <c r="P144" s="75" t="s">
        <v>53</v>
      </c>
      <c r="Q144" s="70" t="s">
        <v>1276</v>
      </c>
      <c r="R144" s="70" t="s">
        <v>1277</v>
      </c>
      <c r="S144" s="94" t="s">
        <v>1278</v>
      </c>
      <c r="T144" s="58" t="s">
        <v>45</v>
      </c>
      <c r="U144" s="58" t="s">
        <v>46</v>
      </c>
      <c r="V144" s="58" t="s">
        <v>46</v>
      </c>
      <c r="W144" s="155" t="s">
        <v>142</v>
      </c>
      <c r="X144" s="93" t="str">
        <f>HYPERLINK("mailto:protocollo@aulss2.veneto.it","protocollo@aulss2.veneto.it")</f>
        <v>protocollo@aulss2.veneto.it</v>
      </c>
      <c r="Y144" s="74"/>
      <c r="Z144" s="83"/>
      <c r="AA144" s="75"/>
      <c r="AB144" s="68"/>
      <c r="AC144" s="70"/>
      <c r="AD144" s="70"/>
      <c r="AE144" s="58" t="s">
        <v>1279</v>
      </c>
      <c r="AF144" s="75" t="s">
        <v>1280</v>
      </c>
      <c r="AG144" s="87">
        <v>20516</v>
      </c>
      <c r="AH144" s="86" t="s">
        <v>53</v>
      </c>
      <c r="AI144" s="90" t="s">
        <v>1281</v>
      </c>
      <c r="AJ144" s="1258">
        <v>43589</v>
      </c>
      <c r="AK144" s="212" t="s">
        <v>1282</v>
      </c>
      <c r="AL144" s="6"/>
      <c r="AM144" s="6"/>
      <c r="AN144" s="6"/>
    </row>
    <row r="145" spans="1:42" ht="24.75" customHeight="1" thickBot="1">
      <c r="A145" s="1301" t="str">
        <f>"insert into azienda ( id, n_elettronici, n_automazioni, n_informatici, n_telecomunicazioni, n_liceo, id_docente, settore) values ('"&amp; E145 &amp;"','"&amp; F145 &amp;"','"&amp; G145 &amp;"','"&amp; H145 &amp;"','"&amp; I145 &amp;"','"&amp; J145 &amp;"','"&amp; K145 &amp;"','"&amp; L145 &amp;"');"</f>
        <v>insert into azienda ( id, n_elettronici, n_automazioni, n_informatici, n_telecomunicazioni, n_liceo, id_docente, settore) values ('133','','','','','','0','TELECOMUNICAZIONI');</v>
      </c>
      <c r="B145" s="1303" t="str">
        <f t="shared" si="32"/>
        <v>update azienda SET denominazione_azienda='BIT.WARE S.R.L.', indirizzo = 'Via Friuli3', cap = '31020', comune = 'S. Vendemiano (TV)' , referente_aziendale = 'Maschio Valeria', tutor_aziendale = 'Maschio Valeria', telefono = '0438 402123', inizioam = '8.30', fineam = '12.30', iniziopm = '13.30', finepm = '17.30' where id = '133';</v>
      </c>
      <c r="C145" s="1300" t="str">
        <f t="shared" si="33"/>
        <v>update azienda SET email= 'bit.ware@bit-ware.com', sito = '', n_dipendenti = '10', settore_attivita = 'vendita e assistenza informatica', leg_denominazioneazienda = 'BIT.WARE S.R.L.', leg_via = 'Via Friuli3', leg_comune = 'S. Vendemiano (TV)', leg_iva = '03367340266', leg_nomecognome = 'Valerio Maschio', leg_datanascita = '1955-03-03', leg_comunenascita = 'Conegliano (TV)' where id = '133';</v>
      </c>
      <c r="D145" s="1300" t="str">
        <f t="shared" si="34"/>
        <v>update azienda SET rapleg_codicefiscale = 'MSCVLR55C43C957G', rapleg_convenzionedata = '2019-05-04', rapleg_convenzioneprotocolo = '3279/C24D' where id = '133';</v>
      </c>
      <c r="E145">
        <v>133</v>
      </c>
      <c r="F145" s="82"/>
      <c r="G145" s="82"/>
      <c r="H145" s="82"/>
      <c r="I145" s="82"/>
      <c r="J145" s="1296"/>
      <c r="K145" s="1389">
        <v>0</v>
      </c>
      <c r="L145" s="228" t="s">
        <v>1245</v>
      </c>
      <c r="M145" s="67" t="s">
        <v>1283</v>
      </c>
      <c r="N145" s="74" t="s">
        <v>4936</v>
      </c>
      <c r="O145" s="83">
        <v>31020</v>
      </c>
      <c r="P145" s="149" t="s">
        <v>521</v>
      </c>
      <c r="Q145" s="70" t="s">
        <v>1284</v>
      </c>
      <c r="R145" s="70" t="s">
        <v>1284</v>
      </c>
      <c r="S145" s="94" t="s">
        <v>1285</v>
      </c>
      <c r="T145" s="72" t="s">
        <v>61</v>
      </c>
      <c r="U145" s="58" t="s">
        <v>62</v>
      </c>
      <c r="V145" s="58" t="s">
        <v>47</v>
      </c>
      <c r="W145" s="155" t="s">
        <v>48</v>
      </c>
      <c r="X145" s="93" t="s">
        <v>1286</v>
      </c>
      <c r="Y145" s="74"/>
      <c r="Z145" s="83">
        <v>10</v>
      </c>
      <c r="AA145" s="75" t="s">
        <v>1287</v>
      </c>
      <c r="AB145" s="68" t="str">
        <f t="shared" ref="AB145:AC148" si="35">M145</f>
        <v>BIT.WARE S.R.L.</v>
      </c>
      <c r="AC145" s="70" t="str">
        <f t="shared" si="35"/>
        <v>Via Friuli3</v>
      </c>
      <c r="AD145" s="70" t="str">
        <f>P145</f>
        <v>S. Vendemiano (TV)</v>
      </c>
      <c r="AE145" s="58" t="s">
        <v>1288</v>
      </c>
      <c r="AF145" s="86" t="s">
        <v>1289</v>
      </c>
      <c r="AG145" s="87">
        <v>20151</v>
      </c>
      <c r="AH145" s="86" t="s">
        <v>80</v>
      </c>
      <c r="AI145" s="90" t="s">
        <v>1290</v>
      </c>
      <c r="AJ145" s="1258">
        <v>43589</v>
      </c>
      <c r="AK145" s="81" t="s">
        <v>55</v>
      </c>
      <c r="AL145" s="6"/>
      <c r="AM145" s="6"/>
      <c r="AN145" s="6"/>
    </row>
    <row r="146" spans="1:42" ht="24.75" customHeight="1" thickBot="1">
      <c r="A146" s="1301" t="str">
        <f>"insert into azienda ( id, n_elettronici, n_automazioni, n_informatici, n_telecomunicazioni, n_liceo, id_docente, settore) values ('"&amp; E146 &amp;"','"&amp; F146 &amp;"','"&amp; G146 &amp;"','"&amp; H146 &amp;"','"&amp; I146 &amp;"','"&amp; J146 &amp;"','"&amp; K146 &amp;"','"&amp; L146 &amp;"');"</f>
        <v>insert into azienda ( id, n_elettronici, n_automazioni, n_informatici, n_telecomunicazioni, n_liceo, id_docente, settore) values ('134','','','','','','0','TELECOMUNICAZIONI');</v>
      </c>
      <c r="B146" s="1303" t="str">
        <f t="shared" si="32"/>
        <v>update azienda SET denominazione_azienda='C.E.M.E.S DI SCARABELLO ANGELO', indirizzo = 'v. Valdemoneghe 10A', cap = '31030', comune = 'Carbonera (TV)' , referente_aziendale = 'Scarabello Angelo', tutor_aziendale = 'Scarabello Angelo', telefono = '347 4288547', inizioam = '', fineam = '', iniziopm = '', finepm = '' where id = '134';</v>
      </c>
      <c r="C146" s="1300" t="str">
        <f t="shared" si="33"/>
        <v>update azienda SET email= 'scarabmoto@gmail.com', sito = 'www.cemes-moto.com', n_dipendenti = '4', settore_attivita = 'progettazione-costruzione', leg_denominazioneazienda = 'C.E.M.E.S DI SCARABELLO ANGELO', leg_via = 'v. Valdemoneghe 10A', leg_comune = 'Carbonera (TV)', leg_iva = '04506730268', leg_nomecognome = 'Scarabello Angelo', leg_datanascita = '1974-03-04', leg_comunenascita = 'Treviso (TV)' where id = '134';</v>
      </c>
      <c r="D146" s="1300" t="str">
        <f t="shared" si="34"/>
        <v>update azienda SET rapleg_codicefiscale = 'SCRNGL74C04L407D', rapleg_convenzionedata = '2017-01-27', rapleg_convenzioneprotocolo = '415/C24D' where id = '134';</v>
      </c>
      <c r="E146">
        <v>134</v>
      </c>
      <c r="F146" s="66"/>
      <c r="G146" s="82"/>
      <c r="H146" s="82"/>
      <c r="I146" s="66"/>
      <c r="J146" s="1295"/>
      <c r="K146" s="1389">
        <v>0</v>
      </c>
      <c r="L146" s="228" t="s">
        <v>1245</v>
      </c>
      <c r="M146" s="67" t="s">
        <v>239</v>
      </c>
      <c r="N146" s="74" t="s">
        <v>240</v>
      </c>
      <c r="O146" s="83">
        <v>31030</v>
      </c>
      <c r="P146" s="75" t="s">
        <v>114</v>
      </c>
      <c r="Q146" s="70" t="s">
        <v>241</v>
      </c>
      <c r="R146" s="70" t="s">
        <v>241</v>
      </c>
      <c r="S146" s="94" t="s">
        <v>242</v>
      </c>
      <c r="T146" s="58"/>
      <c r="U146" s="58"/>
      <c r="V146" s="58"/>
      <c r="W146" s="155"/>
      <c r="X146" s="85" t="s">
        <v>243</v>
      </c>
      <c r="Y146" s="233" t="s">
        <v>244</v>
      </c>
      <c r="Z146" s="83">
        <v>4</v>
      </c>
      <c r="AA146" s="75" t="s">
        <v>245</v>
      </c>
      <c r="AB146" s="68" t="str">
        <f t="shared" si="35"/>
        <v>C.E.M.E.S DI SCARABELLO ANGELO</v>
      </c>
      <c r="AC146" s="70" t="str">
        <f t="shared" si="35"/>
        <v>v. Valdemoneghe 10A</v>
      </c>
      <c r="AD146" s="70" t="str">
        <f>P146</f>
        <v>Carbonera (TV)</v>
      </c>
      <c r="AE146" s="58" t="s">
        <v>246</v>
      </c>
      <c r="AF146" s="86" t="s">
        <v>241</v>
      </c>
      <c r="AG146" s="87">
        <v>27092</v>
      </c>
      <c r="AH146" s="86" t="s">
        <v>53</v>
      </c>
      <c r="AI146" s="88" t="s">
        <v>247</v>
      </c>
      <c r="AJ146" s="1258">
        <v>42762</v>
      </c>
      <c r="AK146" s="81" t="s">
        <v>248</v>
      </c>
      <c r="AL146" s="6"/>
      <c r="AM146" s="97" t="e">
        <f>IF(VLOOKUP(M143,[1]Totali!$P$13:$Q$235,1,FALSE)=M143,"Y","N")</f>
        <v>#N/A</v>
      </c>
      <c r="AN146" s="6"/>
      <c r="AO146" s="6"/>
      <c r="AP146" s="6"/>
    </row>
    <row r="147" spans="1:42" ht="24.75" customHeight="1" thickBot="1">
      <c r="A147" s="1301" t="str">
        <f>"insert into azienda ( id, n_elettronici, n_automazioni, n_informatici, n_telecomunicazioni, n_liceo, id_docente, settore) values ('"&amp; E147 &amp;"','"&amp; F147 &amp;"','"&amp; G147 &amp;"','"&amp; H147 &amp;"','"&amp; I147 &amp;"','"&amp; J147 &amp;"','"&amp; K147 &amp;"','"&amp; L147 &amp;"');"</f>
        <v>insert into azienda ( id, n_elettronici, n_automazioni, n_informatici, n_telecomunicazioni, n_liceo, id_docente, settore) values ('135','','','','','','0','TELECOMUNICAZIONI');</v>
      </c>
      <c r="B147" s="1303" t="str">
        <f t="shared" si="32"/>
        <v>update azienda SET denominazione_azienda='CIBOTEC SRL', indirizzo = 'Via San Marco14', cap = '31052', comune = 'Maserada sul Piave (TV)' , referente_aziendale = 'Furlanetto Marco', tutor_aziendale = 'Furlanetto Marco', telefono = '0422 5225', inizioam = '', fineam = '', iniziopm = '', finepm = '' where id = '135';</v>
      </c>
      <c r="C147" s="1300" t="str">
        <f t="shared" si="33"/>
        <v>update azienda SET email= 'info@cibotec.it', sito = '', n_dipendenti = '', settore_attivita = '', leg_denominazioneazienda = 'CIBOTEC SRL', leg_via = 'Via San Marco14', leg_comune = 'Maserada sul Piave (TV)', leg_iva = '03723660266', leg_nomecognome = 'Marco Furlanetto', leg_datanascita = '1968-06-08', leg_comunenascita = 'Treviso (TV)' where id = '135';</v>
      </c>
      <c r="D147" s="1300" t="str">
        <f t="shared" si="34"/>
        <v>update azienda SET rapleg_codicefiscale = 'FRLMRC68H08L407W', rapleg_convenzionedata = '2017-02-03', rapleg_convenzioneprotocolo = '585/C24D' where id = '135';</v>
      </c>
      <c r="E147">
        <v>135</v>
      </c>
      <c r="F147" s="66"/>
      <c r="G147" s="66"/>
      <c r="H147" s="66"/>
      <c r="I147" s="66"/>
      <c r="J147" s="1295"/>
      <c r="K147" s="1389">
        <v>0</v>
      </c>
      <c r="L147" s="228" t="s">
        <v>1245</v>
      </c>
      <c r="M147" s="67" t="s">
        <v>1291</v>
      </c>
      <c r="N147" s="74" t="s">
        <v>4937</v>
      </c>
      <c r="O147" s="83">
        <v>31052</v>
      </c>
      <c r="P147" s="75" t="s">
        <v>488</v>
      </c>
      <c r="Q147" s="70" t="s">
        <v>1292</v>
      </c>
      <c r="R147" s="70" t="s">
        <v>1292</v>
      </c>
      <c r="S147" s="94" t="s">
        <v>566</v>
      </c>
      <c r="T147" s="58"/>
      <c r="U147" s="58"/>
      <c r="V147" s="58"/>
      <c r="W147" s="155"/>
      <c r="X147" s="93" t="s">
        <v>1293</v>
      </c>
      <c r="Y147" s="74"/>
      <c r="Z147" s="83"/>
      <c r="AA147" s="75"/>
      <c r="AB147" s="68" t="str">
        <f t="shared" si="35"/>
        <v>CIBOTEC SRL</v>
      </c>
      <c r="AC147" s="70" t="str">
        <f t="shared" si="35"/>
        <v>Via San Marco14</v>
      </c>
      <c r="AD147" s="70" t="str">
        <f>P147</f>
        <v>Maserada sul Piave (TV)</v>
      </c>
      <c r="AE147" s="58" t="s">
        <v>1294</v>
      </c>
      <c r="AF147" s="75" t="s">
        <v>1295</v>
      </c>
      <c r="AG147" s="87">
        <v>24997</v>
      </c>
      <c r="AH147" s="86" t="s">
        <v>53</v>
      </c>
      <c r="AI147" s="88" t="s">
        <v>1296</v>
      </c>
      <c r="AJ147" s="1258">
        <v>42769</v>
      </c>
      <c r="AK147" s="81" t="s">
        <v>1297</v>
      </c>
      <c r="AL147" s="6"/>
      <c r="AM147" s="6"/>
      <c r="AN147" s="6"/>
    </row>
    <row r="148" spans="1:42" ht="24.75" customHeight="1" thickBot="1">
      <c r="A148" s="1301" t="str">
        <f>"insert into azienda ( id, n_elettronici, n_automazioni, n_informatici, n_telecomunicazioni, n_liceo, id_docente, settore) values ('"&amp; E148 &amp;"','"&amp; F148 &amp;"','"&amp; G148 &amp;"','"&amp; H148 &amp;"','"&amp; I148 &amp;"','"&amp; J148 &amp;"','"&amp; K148 &amp;"','"&amp; L148 &amp;"');"</f>
        <v>insert into azienda ( id, n_elettronici, n_automazioni, n_informatici, n_telecomunicazioni, n_liceo, id_docente, settore) values ('136','','','','','','0','TELECOMUNICAZIONI');</v>
      </c>
      <c r="B148" s="1303" t="str">
        <f t="shared" si="32"/>
        <v>update azienda SET denominazione_azienda='DATA SERVICES SRL', indirizzo = 'v. Tintoretto 46', cap = '31056', comune = 'Roncade (TV)' , referente_aziendale = 'Passarella Alessandro', tutor_aziendale = 'Passarella Alessandro', telefono = '0422 7053', inizioam = '', fineam = '', iniziopm = '', finepm = '' where id = '136';</v>
      </c>
      <c r="C148" s="1300" t="str">
        <f t="shared" si="33"/>
        <v>update azienda SET email= 'alessandro.passarella@dataservices.it', sito = 'www.dataservices.it', n_dipendenti = '63', settore_attivita = 'commercio e servizi informatici', leg_denominazioneazienda = 'DATA SERVICES SRL', leg_via = 'v. Tintoretto 46', leg_comune = 'Roncade (TV)', leg_iva = '01288220260', leg_nomecognome = 'Oliviero Minetto', leg_datanascita = '1958-02-06', leg_comunenascita = 'Fossalta di piave (TV)' where id = '136';</v>
      </c>
      <c r="D148" s="1300" t="str">
        <f t="shared" si="34"/>
        <v>update azienda SET rapleg_codicefiscale = 'MNTLVR58B06D740O', rapleg_convenzionedata = '2019-05-04', rapleg_convenzioneprotocolo = '3279/C24D' where id = '136';</v>
      </c>
      <c r="E148">
        <v>136</v>
      </c>
      <c r="F148" s="66"/>
      <c r="G148" s="66"/>
      <c r="H148" s="66"/>
      <c r="I148" s="82"/>
      <c r="J148" s="1296"/>
      <c r="K148" s="1389">
        <v>0</v>
      </c>
      <c r="L148" s="228" t="s">
        <v>1245</v>
      </c>
      <c r="M148" s="67" t="s">
        <v>1298</v>
      </c>
      <c r="N148" s="74" t="s">
        <v>1299</v>
      </c>
      <c r="O148" s="83">
        <v>31056</v>
      </c>
      <c r="P148" s="75" t="s">
        <v>288</v>
      </c>
      <c r="Q148" s="70" t="s">
        <v>1300</v>
      </c>
      <c r="R148" s="70" t="s">
        <v>1300</v>
      </c>
      <c r="S148" s="94" t="s">
        <v>1301</v>
      </c>
      <c r="T148" s="58"/>
      <c r="U148" s="58"/>
      <c r="V148" s="58"/>
      <c r="W148" s="155"/>
      <c r="X148" s="85" t="s">
        <v>1302</v>
      </c>
      <c r="Y148" s="233" t="s">
        <v>1303</v>
      </c>
      <c r="Z148" s="83">
        <v>63</v>
      </c>
      <c r="AA148" s="75" t="s">
        <v>274</v>
      </c>
      <c r="AB148" s="68" t="str">
        <f t="shared" si="35"/>
        <v>DATA SERVICES SRL</v>
      </c>
      <c r="AC148" s="70" t="str">
        <f t="shared" si="35"/>
        <v>v. Tintoretto 46</v>
      </c>
      <c r="AD148" s="70" t="str">
        <f>P148</f>
        <v>Roncade (TV)</v>
      </c>
      <c r="AE148" s="58" t="s">
        <v>1304</v>
      </c>
      <c r="AF148" s="86" t="s">
        <v>1305</v>
      </c>
      <c r="AG148" s="87">
        <v>21222</v>
      </c>
      <c r="AH148" s="86" t="s">
        <v>1306</v>
      </c>
      <c r="AI148" s="88" t="s">
        <v>1307</v>
      </c>
      <c r="AJ148" s="1258">
        <v>43589</v>
      </c>
      <c r="AK148" s="81" t="s">
        <v>55</v>
      </c>
      <c r="AL148" s="6"/>
      <c r="AM148" s="6"/>
      <c r="AN148" s="6"/>
    </row>
    <row r="149" spans="1:42" ht="24.75" customHeight="1" thickBot="1">
      <c r="A149" s="1301" t="str">
        <f>"insert into azienda ( id, n_elettronici, n_automazioni, n_informatici, n_telecomunicazioni, n_liceo, id_docente, settore) values ('"&amp; E149 &amp;"','"&amp; F149 &amp;"','"&amp; G149 &amp;"','"&amp; H149 &amp;"','"&amp; I149 &amp;"','"&amp; J149 &amp;"','"&amp; K149 &amp;"','"&amp; L149 &amp;"');"</f>
        <v>insert into azienda ( id, n_elettronici, n_automazioni, n_informatici, n_telecomunicazioni, n_liceo, id_docente, settore) values ('137','','','','','','0','TELECOMUNICAZIONI');</v>
      </c>
      <c r="B149" s="1303" t="str">
        <f t="shared" si="32"/>
        <v>update azienda SET denominazione_azienda='DATALOGIC', indirizzo = 'Viale dell Industria1', cap = '31055', comune = 'Quinto di Treviso (TV)' , referente_aziendale = 'Giovannelli Flavio', tutor_aziendale = 'Giovannelli Flavio', telefono = '051 3147670', inizioam = '9.00', fineam = '13.00', iniziopm = '14.00', finepm = '18.00' where id = '137';</v>
      </c>
      <c r="C149" s="1300" t="str">
        <f t="shared" si="33"/>
        <v>update azienda SET email= 'corporate@datalogic.com', sito = '', n_dipendenti = '', settore_attivita = '', leg_denominazioneazienda = 'DATALOGIC', leg_via = 'Via San Vitalino,13', leg_comune = 'Lippo di Calderara di Reno (Bo)', leg_iva = '03218701202', leg_nomecognome = 'Valentina Volta', leg_datanascita = '1958-02-22', leg_comunenascita = 'Bologna (BO)' where id = '137';</v>
      </c>
      <c r="D149" s="1300" t="str">
        <f t="shared" si="34"/>
        <v>update azienda SET rapleg_codicefiscale = ' VLTVNT58B62A944F', rapleg_convenzionedata = '2019-05-04', rapleg_convenzioneprotocolo = '3279/C24D' where id = '137';</v>
      </c>
      <c r="E149">
        <v>137</v>
      </c>
      <c r="F149" s="82"/>
      <c r="G149" s="66"/>
      <c r="H149" s="82"/>
      <c r="I149" s="82"/>
      <c r="J149" s="1296"/>
      <c r="K149" s="1389">
        <v>0</v>
      </c>
      <c r="L149" s="228" t="s">
        <v>1245</v>
      </c>
      <c r="M149" s="67" t="s">
        <v>1308</v>
      </c>
      <c r="N149" s="74" t="s">
        <v>5114</v>
      </c>
      <c r="O149" s="83">
        <v>31055</v>
      </c>
      <c r="P149" s="75" t="s">
        <v>694</v>
      </c>
      <c r="Q149" s="70" t="s">
        <v>1309</v>
      </c>
      <c r="R149" s="70" t="s">
        <v>1309</v>
      </c>
      <c r="S149" s="94" t="s">
        <v>1310</v>
      </c>
      <c r="T149" s="58" t="s">
        <v>362</v>
      </c>
      <c r="U149" s="58" t="s">
        <v>130</v>
      </c>
      <c r="V149" s="58" t="s">
        <v>142</v>
      </c>
      <c r="W149" s="155" t="s">
        <v>75</v>
      </c>
      <c r="X149" s="93" t="s">
        <v>1311</v>
      </c>
      <c r="Y149" s="74"/>
      <c r="Z149" s="83"/>
      <c r="AA149" s="75"/>
      <c r="AB149" s="68" t="str">
        <f t="shared" ref="AB149:AB164" si="36">M149</f>
        <v>DATALOGIC</v>
      </c>
      <c r="AC149" s="70" t="s">
        <v>1312</v>
      </c>
      <c r="AD149" s="70" t="s">
        <v>1313</v>
      </c>
      <c r="AE149" s="58" t="s">
        <v>1314</v>
      </c>
      <c r="AF149" s="86" t="s">
        <v>1315</v>
      </c>
      <c r="AG149" s="87">
        <v>21238</v>
      </c>
      <c r="AH149" s="86" t="s">
        <v>608</v>
      </c>
      <c r="AI149" s="88" t="s">
        <v>1316</v>
      </c>
      <c r="AJ149" s="1258">
        <v>43589</v>
      </c>
      <c r="AK149" s="81" t="s">
        <v>55</v>
      </c>
      <c r="AL149" s="6"/>
      <c r="AM149" s="6"/>
      <c r="AN149" s="6"/>
    </row>
    <row r="150" spans="1:42" ht="24.75" customHeight="1" thickBot="1">
      <c r="A150" s="1301" t="str">
        <f>"insert into azienda ( id, n_elettronici, n_automazioni, n_informatici, n_telecomunicazioni, n_liceo, id_docente, settore) values ('"&amp; E150 &amp;"','"&amp; F150 &amp;"','"&amp; G150 &amp;"','"&amp; H150 &amp;"','"&amp; I150 &amp;"','"&amp; J150 &amp;"','"&amp; K150 &amp;"','"&amp; L150 &amp;"');"</f>
        <v>insert into azienda ( id, n_elettronici, n_automazioni, n_informatici, n_telecomunicazioni, n_liceo, id_docente, settore) values ('138','','','','','','0','TELECOMUNICAZIONI');</v>
      </c>
      <c r="B150" s="1303" t="str">
        <f t="shared" si="32"/>
        <v>update azienda SET denominazione_azienda='DPC TELECOMUNICAZIONI S.R.L.', indirizzo = 'V. Prato della Valle 37', cap = '31050', comune = 'Povegliano V. (TV)' , referente_aziendale = 'Dalle Crode Paolo', tutor_aziendale = 'Dalle Crode Paolo', telefono = '0422 870466', inizioam = '', fineam = '', iniziopm = '', finepm = '' where id = '138';</v>
      </c>
      <c r="C150" s="1300" t="str">
        <f t="shared" si="33"/>
        <v>update azienda SET email= 'tecnico@dcptelecomunicazioni.com', sito = '', n_dipendenti = '10', settore_attivita = 'telecomunicazioni', leg_denominazioneazienda = 'DPC TELECOMUNICAZIONI S.R.L.', leg_via = 'V. Prato della Valle 37', leg_comune = 'Povegliano V. (TV)', leg_iva = '04134510264', leg_nomecognome = 'Dalle Crode Paolo', leg_datanascita = '1962-05-15', leg_comunenascita = 'Conegliano V. (TV)' where id = '138';</v>
      </c>
      <c r="D150" s="1300" t="str">
        <f t="shared" si="34"/>
        <v>update azienda SET rapleg_codicefiscale = 'DLLPLA62E15C957W', rapleg_convenzionedata = '2017-08-04', rapleg_convenzioneprotocolo = '3712/C24D' where id = '138';</v>
      </c>
      <c r="E150">
        <v>138</v>
      </c>
      <c r="F150" s="66"/>
      <c r="G150" s="66"/>
      <c r="H150" s="66"/>
      <c r="I150" s="66"/>
      <c r="J150" s="1295"/>
      <c r="K150" s="1389">
        <v>0</v>
      </c>
      <c r="L150" s="228" t="s">
        <v>1245</v>
      </c>
      <c r="M150" s="67" t="s">
        <v>1317</v>
      </c>
      <c r="N150" s="74" t="s">
        <v>4938</v>
      </c>
      <c r="O150" s="83">
        <v>31050</v>
      </c>
      <c r="P150" s="75" t="s">
        <v>1318</v>
      </c>
      <c r="Q150" s="70" t="s">
        <v>1319</v>
      </c>
      <c r="R150" s="70" t="s">
        <v>1319</v>
      </c>
      <c r="S150" s="94" t="s">
        <v>1320</v>
      </c>
      <c r="T150" s="58"/>
      <c r="U150" s="58"/>
      <c r="V150" s="58"/>
      <c r="W150" s="155"/>
      <c r="X150" s="93" t="s">
        <v>1321</v>
      </c>
      <c r="Y150" s="74"/>
      <c r="Z150" s="83">
        <v>10</v>
      </c>
      <c r="AA150" s="75" t="s">
        <v>1262</v>
      </c>
      <c r="AB150" s="68" t="str">
        <f t="shared" si="36"/>
        <v>DPC TELECOMUNICAZIONI S.R.L.</v>
      </c>
      <c r="AC150" s="70" t="str">
        <f>N150</f>
        <v>V. Prato della Valle 37</v>
      </c>
      <c r="AD150" s="70" t="str">
        <f>P150</f>
        <v>Povegliano V. (TV)</v>
      </c>
      <c r="AE150" s="58" t="s">
        <v>1322</v>
      </c>
      <c r="AF150" s="86" t="s">
        <v>1319</v>
      </c>
      <c r="AG150" s="87">
        <v>22781</v>
      </c>
      <c r="AH150" s="86" t="s">
        <v>871</v>
      </c>
      <c r="AI150" s="88" t="s">
        <v>1323</v>
      </c>
      <c r="AJ150" s="1258">
        <v>42951</v>
      </c>
      <c r="AK150" s="81" t="s">
        <v>1324</v>
      </c>
      <c r="AL150" s="6"/>
      <c r="AM150" s="6"/>
      <c r="AN150" s="6"/>
    </row>
    <row r="151" spans="1:42" ht="24.75" customHeight="1" thickBot="1">
      <c r="A151" s="1301" t="str">
        <f>"insert into azienda ( id, n_elettronici, n_automazioni, n_informatici, n_telecomunicazioni, n_liceo, id_docente, settore) values ('"&amp; E151 &amp;"','"&amp; F151 &amp;"','"&amp; G151 &amp;"','"&amp; H151 &amp;"','"&amp; I151 &amp;"','"&amp; J151 &amp;"','"&amp; K151 &amp;"','"&amp; L151 &amp;"');"</f>
        <v>insert into azienda ( id, n_elettronici, n_automazioni, n_informatici, n_telecomunicazioni, n_liceo, id_docente, settore) values ('139','','','','','','0','TELECOMUNICAZIONI');</v>
      </c>
      <c r="B151" s="1303" t="str">
        <f t="shared" si="32"/>
        <v>update azienda SET denominazione_azienda='EDE. TECH. S.N.C.', indirizzo = 'Via Donatori del Sangue 7', cap = '31020', comune = 'Villorba (TV)' , referente_aziendale = '', tutor_aziendale = '', telefono = '0422 608154', inizioam = '', fineam = '', iniziopm = '', finepm = '' where id = '139';</v>
      </c>
      <c r="C151" s="1300" t="str">
        <f t="shared" si="33"/>
        <v>update azienda SET email= '', sito = '', n_dipendenti = '', settore_attivita = '', leg_denominazioneazienda = 'EDE. TECH. S.N.C.', leg_via = 'Via Donatori del Sangue 7', leg_comune = 'Villorba (TV)', leg_iva = '04331790263', leg_nomecognome = 'Lucio rettore', leg_datanascita = '1968-07-06', leg_comunenascita = 'Maser (TV)' where id = '139';</v>
      </c>
      <c r="D151" s="1300" t="str">
        <f t="shared" si="34"/>
        <v>update azienda SET rapleg_codicefiscale = 'RTTLCU68L06F009Q', rapleg_convenzionedata = '2017-01-19', rapleg_convenzioneprotocolo = '279/C24D' where id = '139';</v>
      </c>
      <c r="E151">
        <v>139</v>
      </c>
      <c r="F151" s="66"/>
      <c r="G151" s="66"/>
      <c r="H151" s="82"/>
      <c r="I151" s="66"/>
      <c r="J151" s="1295"/>
      <c r="K151" s="1389">
        <v>0</v>
      </c>
      <c r="L151" s="228" t="s">
        <v>1245</v>
      </c>
      <c r="M151" s="67" t="s">
        <v>1325</v>
      </c>
      <c r="N151" s="74" t="s">
        <v>4898</v>
      </c>
      <c r="O151" s="83">
        <v>31020</v>
      </c>
      <c r="P151" s="75" t="s">
        <v>71</v>
      </c>
      <c r="Q151" s="70"/>
      <c r="R151" s="70"/>
      <c r="S151" s="94" t="s">
        <v>1326</v>
      </c>
      <c r="T151" s="58"/>
      <c r="U151" s="58"/>
      <c r="V151" s="58"/>
      <c r="W151" s="155"/>
      <c r="X151" s="75"/>
      <c r="Y151" s="74"/>
      <c r="Z151" s="83"/>
      <c r="AA151" s="75"/>
      <c r="AB151" s="68" t="str">
        <f t="shared" si="36"/>
        <v>EDE. TECH. S.N.C.</v>
      </c>
      <c r="AC151" s="70" t="str">
        <f>N151</f>
        <v>Via Donatori del Sangue 7</v>
      </c>
      <c r="AD151" s="70" t="str">
        <f>P151</f>
        <v>Villorba (TV)</v>
      </c>
      <c r="AE151" s="58" t="s">
        <v>729</v>
      </c>
      <c r="AF151" s="86" t="s">
        <v>730</v>
      </c>
      <c r="AG151" s="87">
        <v>25025</v>
      </c>
      <c r="AH151" s="86" t="s">
        <v>731</v>
      </c>
      <c r="AI151" s="88" t="s">
        <v>732</v>
      </c>
      <c r="AJ151" s="1258">
        <v>42754</v>
      </c>
      <c r="AK151" s="81" t="s">
        <v>1327</v>
      </c>
      <c r="AL151" s="6"/>
      <c r="AM151" s="6"/>
      <c r="AN151" s="6"/>
    </row>
    <row r="152" spans="1:42" ht="24.75" customHeight="1" thickBot="1">
      <c r="A152" s="1301" t="str">
        <f>"insert into azienda ( id, n_elettronici, n_automazioni, n_informatici, n_telecomunicazioni, n_liceo, id_docente, settore) values ('"&amp; E152 &amp;"','"&amp; F152 &amp;"','"&amp; G152 &amp;"','"&amp; H152 &amp;"','"&amp; I152 &amp;"','"&amp; J152 &amp;"','"&amp; K152 &amp;"','"&amp; L152 &amp;"');"</f>
        <v>insert into azienda ( id, n_elettronici, n_automazioni, n_informatici, n_telecomunicazioni, n_liceo, id_docente, settore) values ('140','','','','','','0','TELECOMUNICAZIONI');</v>
      </c>
      <c r="B152" s="1303" t="str">
        <f t="shared" si="32"/>
        <v>update azienda SET denominazione_azienda='FERRACIN SRL', indirizzo = 'Via Don Gino Ceschelli 17', cap = '31010', comune = 'Orsago (TV)' , referente_aziendale = 'Battistuz Federica', tutor_aziendale = 'Ferracin Filippo', telefono = '0438 992107', inizioam = '8.00', fineam = '12.00', iniziopm = '13.30', finepm = '17.30' where id = '140';</v>
      </c>
      <c r="C152" s="1300" t="str">
        <f t="shared" si="33"/>
        <v>update azienda SET email= 'ferracin@ferracinsrl.com', sito = '', n_dipendenti = '11-50', settore_attivita = 'Installazioni linee elettriche', leg_denominazioneazienda = 'FERRACIN SRL', leg_via = 'Via Don Gino Ceschelli 17', leg_comune = 'Orsago (TV)', leg_iva = '03755110263', leg_nomecognome = 'Ferracin Angelo', leg_datanascita = '1965-10-08', leg_comunenascita = 'Conegliano (TV)' where id = '140';</v>
      </c>
      <c r="D152" s="1300" t="str">
        <f t="shared" si="34"/>
        <v>update azienda SET rapleg_codicefiscale = 'FRRNGL65R08C957N', rapleg_convenzionedata = '2019-05-04', rapleg_convenzioneprotocolo = '3279/C24D' where id = '140';</v>
      </c>
      <c r="E152">
        <v>140</v>
      </c>
      <c r="F152" s="82"/>
      <c r="G152" s="82"/>
      <c r="H152" s="82"/>
      <c r="I152" s="82"/>
      <c r="J152" s="1296"/>
      <c r="K152" s="1389">
        <v>0</v>
      </c>
      <c r="L152" s="228" t="s">
        <v>1245</v>
      </c>
      <c r="M152" s="67" t="s">
        <v>1328</v>
      </c>
      <c r="N152" s="74" t="s">
        <v>4939</v>
      </c>
      <c r="O152" s="83">
        <v>31010</v>
      </c>
      <c r="P152" s="75" t="s">
        <v>944</v>
      </c>
      <c r="Q152" s="70" t="s">
        <v>1329</v>
      </c>
      <c r="R152" s="70" t="s">
        <v>1330</v>
      </c>
      <c r="S152" s="94" t="s">
        <v>1331</v>
      </c>
      <c r="T152" s="58" t="s">
        <v>45</v>
      </c>
      <c r="U152" s="58" t="s">
        <v>46</v>
      </c>
      <c r="V152" s="58" t="s">
        <v>47</v>
      </c>
      <c r="W152" s="155" t="s">
        <v>48</v>
      </c>
      <c r="X152" s="93" t="str">
        <f>HYPERLINK("mailto:ferracin@ferracinsrl.com","ferracin@ferracinsrl.com")</f>
        <v>ferracin@ferracinsrl.com</v>
      </c>
      <c r="Y152" s="74"/>
      <c r="Z152" s="83" t="s">
        <v>207</v>
      </c>
      <c r="AA152" s="75" t="s">
        <v>1332</v>
      </c>
      <c r="AB152" s="68" t="str">
        <f t="shared" si="36"/>
        <v>FERRACIN SRL</v>
      </c>
      <c r="AC152" s="70" t="str">
        <f>N152</f>
        <v>Via Don Gino Ceschelli 17</v>
      </c>
      <c r="AD152" s="70" t="str">
        <f>P152</f>
        <v>Orsago (TV)</v>
      </c>
      <c r="AE152" s="58" t="s">
        <v>1333</v>
      </c>
      <c r="AF152" s="86" t="s">
        <v>1334</v>
      </c>
      <c r="AG152" s="87">
        <v>24023</v>
      </c>
      <c r="AH152" s="86" t="s">
        <v>80</v>
      </c>
      <c r="AI152" s="88" t="s">
        <v>1335</v>
      </c>
      <c r="AJ152" s="1258">
        <v>43589</v>
      </c>
      <c r="AK152" s="81" t="s">
        <v>55</v>
      </c>
      <c r="AL152" s="6"/>
      <c r="AM152" s="6"/>
      <c r="AN152" s="6"/>
    </row>
    <row r="153" spans="1:42" ht="24.75" customHeight="1" thickBot="1">
      <c r="A153" s="1301" t="str">
        <f>"insert into azienda ( id, n_elettronici, n_automazioni, n_informatici, n_telecomunicazioni, n_liceo, id_docente, settore) values ('"&amp; E153 &amp;"','"&amp; F153 &amp;"','"&amp; G153 &amp;"','"&amp; H153 &amp;"','"&amp; I153 &amp;"','"&amp; J153 &amp;"','"&amp; K153 &amp;"','"&amp; L153 &amp;"');"</f>
        <v>insert into azienda ( id, n_elettronici, n_automazioni, n_informatici, n_telecomunicazioni, n_liceo, id_docente, settore) values ('141','','','','','','0','TELECOMUNICAZIONI');</v>
      </c>
      <c r="B153" s="1303" t="str">
        <f t="shared" si="32"/>
        <v>update azienda SET denominazione_azienda='GRAPHITE  S.R.L.', indirizzo = 'Viale Antonio Cacciga 94', cap = '31052', comune = 'Maserada sul Piave (TV)' , referente_aziendale = 'Eddy Mazzarini', tutor_aziendale = 'Eddy Mazzarini', telefono = '0422 722119', inizioam = '', fineam = '', iniziopm = '', finepm = '' where id = '141';</v>
      </c>
      <c r="C153" s="1300" t="str">
        <f t="shared" si="33"/>
        <v>update azienda SET email= 'info@graphite.it', sito = '', n_dipendenti = '', settore_attivita = '', leg_denominazioneazienda = 'GRAPHITE  S.R.L.', leg_via = 'Via Antonio Caccianiga,94/1', leg_comune = 'Maserada sul Piave (TV)', leg_iva = '03921460261', leg_nomecognome = 'Eddy Mazzarini', leg_datanascita = '1951-03-28', leg_comunenascita = 'Treviso (TV)' where id = '141';</v>
      </c>
      <c r="D153" s="1300" t="str">
        <f t="shared" si="34"/>
        <v>update azienda SET rapleg_codicefiscale = ' MZZDDY51C28L407V', rapleg_convenzionedata = '2017-01-27', rapleg_convenzioneprotocolo = '446/C24D' where id = '141';</v>
      </c>
      <c r="E153">
        <v>141</v>
      </c>
      <c r="F153" s="82"/>
      <c r="G153" s="82"/>
      <c r="H153" s="82"/>
      <c r="I153" s="82"/>
      <c r="J153" s="1296"/>
      <c r="K153" s="1389">
        <v>0</v>
      </c>
      <c r="L153" s="228" t="s">
        <v>1245</v>
      </c>
      <c r="M153" s="67" t="s">
        <v>1336</v>
      </c>
      <c r="N153" s="74" t="s">
        <v>4940</v>
      </c>
      <c r="O153" s="83">
        <v>31052</v>
      </c>
      <c r="P153" s="75" t="s">
        <v>488</v>
      </c>
      <c r="Q153" s="70" t="s">
        <v>1337</v>
      </c>
      <c r="R153" s="70" t="s">
        <v>1337</v>
      </c>
      <c r="S153" s="94" t="s">
        <v>1338</v>
      </c>
      <c r="T153" s="58"/>
      <c r="U153" s="58"/>
      <c r="V153" s="58"/>
      <c r="W153" s="155"/>
      <c r="X153" s="93" t="s">
        <v>1339</v>
      </c>
      <c r="Y153" s="74"/>
      <c r="Z153" s="83"/>
      <c r="AA153" s="75"/>
      <c r="AB153" s="68" t="str">
        <f t="shared" si="36"/>
        <v>GRAPHITE  S.R.L.</v>
      </c>
      <c r="AC153" s="70" t="s">
        <v>1340</v>
      </c>
      <c r="AD153" s="70" t="s">
        <v>488</v>
      </c>
      <c r="AE153" s="58" t="s">
        <v>1341</v>
      </c>
      <c r="AF153" s="86" t="s">
        <v>1337</v>
      </c>
      <c r="AG153" s="87">
        <v>18715</v>
      </c>
      <c r="AH153" s="86" t="s">
        <v>53</v>
      </c>
      <c r="AI153" s="88" t="s">
        <v>1342</v>
      </c>
      <c r="AJ153" s="1258" t="s">
        <v>1343</v>
      </c>
      <c r="AK153" s="81" t="s">
        <v>1344</v>
      </c>
      <c r="AL153" s="6"/>
      <c r="AM153" s="6"/>
      <c r="AN153" s="6"/>
    </row>
    <row r="154" spans="1:42" ht="24.75" customHeight="1" thickBot="1">
      <c r="A154" s="1301" t="str">
        <f>"insert into azienda ( id, n_elettronici, n_automazioni, n_informatici, n_telecomunicazioni, n_liceo, id_docente, settore) values ('"&amp; E154 &amp;"','"&amp; F154 &amp;"','"&amp; G154 &amp;"','"&amp; H154 &amp;"','"&amp; I154 &amp;"','"&amp; J154 &amp;"','"&amp; K154 &amp;"','"&amp; L154 &amp;"');"</f>
        <v>insert into azienda ( id, n_elettronici, n_automazioni, n_informatici, n_telecomunicazioni, n_liceo, id_docente, settore) values ('142','','','','','','0','TELECOMUNICAZIONI');</v>
      </c>
      <c r="B154" s="1303" t="str">
        <f t="shared" si="32"/>
        <v>update azienda SET denominazione_azienda='GRUPPO EUROSYSTEM  S.P.A', indirizzo = 'Via Newton21', cap = '31020', comune = 'Villorba (TV)' , referente_aziendale = 'Sonda Stefano', tutor_aziendale = 'Sonda Stefano', telefono = '0422 668711', inizioam = '', fineam = '', iniziopm = '', finepm = '' where id = '142';</v>
      </c>
      <c r="C154" s="1300" t="str">
        <f t="shared" si="33"/>
        <v>update azienda SET email= 'info@eurosystem.it / Lisa.francesca@eurosystem.it', sito = '', n_dipendenti = '', settore_attivita = '', leg_denominazioneazienda = 'GRUPPO EUROSYSTEM  S.P.A', leg_via = 'Via Newton21', leg_comune = 'Villorba (TV)', leg_iva = '02243020266', leg_nomecognome = 'Sonda Stefano', leg_datanascita = '1900-01-00', leg_comunenascita = '' where id = '142';</v>
      </c>
      <c r="D154" s="1300" t="str">
        <f t="shared" si="34"/>
        <v>update azienda SET rapleg_codicefiscale = '', rapleg_convenzionedata = '2019-05-04', rapleg_convenzioneprotocolo = '3279/C24D' where id = '142';</v>
      </c>
      <c r="E154">
        <v>142</v>
      </c>
      <c r="F154" s="82"/>
      <c r="G154" s="82"/>
      <c r="H154" s="82"/>
      <c r="I154" s="82"/>
      <c r="J154" s="1296"/>
      <c r="K154" s="1389">
        <v>0</v>
      </c>
      <c r="L154" s="228" t="s">
        <v>1245</v>
      </c>
      <c r="M154" s="67" t="s">
        <v>1345</v>
      </c>
      <c r="N154" s="74" t="s">
        <v>4941</v>
      </c>
      <c r="O154" s="83">
        <v>31020</v>
      </c>
      <c r="P154" s="75" t="s">
        <v>71</v>
      </c>
      <c r="Q154" s="70" t="s">
        <v>1346</v>
      </c>
      <c r="R154" s="70" t="s">
        <v>1346</v>
      </c>
      <c r="S154" s="94" t="s">
        <v>1347</v>
      </c>
      <c r="T154" s="58"/>
      <c r="U154" s="58"/>
      <c r="V154" s="58"/>
      <c r="W154" s="155"/>
      <c r="X154" s="86" t="s">
        <v>1348</v>
      </c>
      <c r="Y154" s="74"/>
      <c r="Z154" s="83"/>
      <c r="AA154" s="75"/>
      <c r="AB154" s="68" t="str">
        <f t="shared" si="36"/>
        <v>GRUPPO EUROSYSTEM  S.P.A</v>
      </c>
      <c r="AC154" s="70" t="str">
        <f t="shared" ref="AC154:AC164" si="37">N154</f>
        <v>Via Newton21</v>
      </c>
      <c r="AD154" s="70" t="str">
        <f t="shared" ref="AD154:AD164" si="38">P154</f>
        <v>Villorba (TV)</v>
      </c>
      <c r="AE154" s="58" t="s">
        <v>1349</v>
      </c>
      <c r="AF154" s="86" t="s">
        <v>1346</v>
      </c>
      <c r="AG154" s="83"/>
      <c r="AH154" s="86"/>
      <c r="AI154" s="88"/>
      <c r="AJ154" s="1258">
        <v>43589</v>
      </c>
      <c r="AK154" s="81" t="s">
        <v>55</v>
      </c>
      <c r="AL154" s="6"/>
      <c r="AM154" s="6"/>
      <c r="AN154" s="6"/>
    </row>
    <row r="155" spans="1:42" ht="24.75" customHeight="1" thickBot="1">
      <c r="A155" s="1301" t="str">
        <f>"insert into azienda ( id, n_elettronici, n_automazioni, n_informatici, n_telecomunicazioni, n_liceo, id_docente, settore) values ('"&amp; E155 &amp;"','"&amp; F155 &amp;"','"&amp; G155 &amp;"','"&amp; H155 &amp;"','"&amp; I155 &amp;"','"&amp; J155 &amp;"','"&amp; K155 &amp;"','"&amp; L155 &amp;"');"</f>
        <v>insert into azienda ( id, n_elettronici, n_automazioni, n_informatici, n_telecomunicazioni, n_liceo, id_docente, settore) values ('143','','','','','','0','TELECOMUNICAZIONI');</v>
      </c>
      <c r="B155" s="1303" t="str">
        <f t="shared" si="32"/>
        <v>update azienda SET denominazione_azienda='INNOVA SOFT', indirizzo = 'Via Lanzaghe26', cap = '31020', comune = ' Silea (TV)' , referente_aziendale = 'Carraro Massimo', tutor_aziendale = 'Carraro Massimo', telefono = '0422 1782729', inizioam = '8.30', fineam = '12.30', iniziopm = '13.30', finepm = '17.30' where id = '143';</v>
      </c>
      <c r="C155" s="1300" t="str">
        <f t="shared" si="33"/>
        <v>update azienda SET email= 'emmecisistemisrl@alice.it', sito = 'www.emmecisistemisrl.com', n_dipendenti = '15', settore_attivita = 'costruzione installazione serramenti', leg_denominazioneazienda = 'INNOVA SOFT', leg_via = 'Via Lanzaghe26', leg_comune = ' Silea (TV)', leg_iva = '04492250263', leg_nomecognome = 'Zavadzaz Roberto', leg_datanascita = '1969-04-06', leg_comunenascita = 'Gorizia (GO)' where id = '143';</v>
      </c>
      <c r="D155" s="1300" t="str">
        <f t="shared" si="34"/>
        <v>update azienda SET rapleg_codicefiscale = 'ZVDRRT69D06E098S', rapleg_convenzionedata = '2019-05-04', rapleg_convenzioneprotocolo = '3279/C24D' where id = '143';</v>
      </c>
      <c r="E155">
        <v>143</v>
      </c>
      <c r="F155" s="82"/>
      <c r="G155" s="82"/>
      <c r="H155" s="82"/>
      <c r="I155" s="82"/>
      <c r="J155" s="1296"/>
      <c r="K155" s="1389">
        <v>0</v>
      </c>
      <c r="L155" s="228" t="s">
        <v>1245</v>
      </c>
      <c r="M155" s="67" t="s">
        <v>1350</v>
      </c>
      <c r="N155" s="74" t="s">
        <v>4942</v>
      </c>
      <c r="O155" s="127">
        <v>31020</v>
      </c>
      <c r="P155" s="75" t="s">
        <v>1351</v>
      </c>
      <c r="Q155" s="70" t="s">
        <v>1352</v>
      </c>
      <c r="R155" s="70" t="s">
        <v>1352</v>
      </c>
      <c r="S155" s="94" t="s">
        <v>1353</v>
      </c>
      <c r="T155" s="72" t="s">
        <v>61</v>
      </c>
      <c r="U155" s="58" t="s">
        <v>62</v>
      </c>
      <c r="V155" s="58" t="s">
        <v>47</v>
      </c>
      <c r="W155" s="155" t="s">
        <v>48</v>
      </c>
      <c r="X155" s="85" t="s">
        <v>1354</v>
      </c>
      <c r="Y155" s="233" t="s">
        <v>1355</v>
      </c>
      <c r="Z155" s="83">
        <v>15</v>
      </c>
      <c r="AA155" s="75" t="s">
        <v>1356</v>
      </c>
      <c r="AB155" s="68" t="str">
        <f t="shared" si="36"/>
        <v>INNOVA SOFT</v>
      </c>
      <c r="AC155" s="70" t="str">
        <f t="shared" si="37"/>
        <v>Via Lanzaghe26</v>
      </c>
      <c r="AD155" s="70" t="str">
        <f t="shared" si="38"/>
        <v xml:space="preserve"> Silea (TV)</v>
      </c>
      <c r="AE155" s="58" t="s">
        <v>1357</v>
      </c>
      <c r="AF155" s="86" t="s">
        <v>1358</v>
      </c>
      <c r="AG155" s="87">
        <v>25299</v>
      </c>
      <c r="AH155" s="86" t="s">
        <v>1359</v>
      </c>
      <c r="AI155" s="88" t="s">
        <v>1360</v>
      </c>
      <c r="AJ155" s="1258">
        <v>43589</v>
      </c>
      <c r="AK155" s="81" t="s">
        <v>55</v>
      </c>
      <c r="AL155" s="6"/>
      <c r="AM155" s="6"/>
      <c r="AN155" s="6"/>
    </row>
    <row r="156" spans="1:42" ht="24.75" customHeight="1" thickBot="1">
      <c r="A156" s="1301" t="str">
        <f>"insert into azienda ( id, n_elettronici, n_automazioni, n_informatici, n_telecomunicazioni, n_liceo, id_docente, settore) values ('"&amp; E156 &amp;"','"&amp; F156 &amp;"','"&amp; G156 &amp;"','"&amp; H156 &amp;"','"&amp; I156 &amp;"','"&amp; J156 &amp;"','"&amp; K156 &amp;"','"&amp; L156 &amp;"');"</f>
        <v>insert into azienda ( id, n_elettronici, n_automazioni, n_informatici, n_telecomunicazioni, n_liceo, id_docente, settore) values ('144','','','','','','0','TELECOMUNICAZIONI');</v>
      </c>
      <c r="B156" s="1303" t="str">
        <f t="shared" si="32"/>
        <v>update azienda SET denominazione_azienda='ITALACUSTICA DI TASCA WLADIMIRO', indirizzo = 'Borgo Cavalli 31', cap = '31100', comune = 'Treviso (TV)' , referente_aziendale = 'Tasca Wladimiro', tutor_aziendale = 'Tasca Wladimiro', telefono = '347 3936833', inizioam = '', fineam = '', iniziopm = '', finepm = '' where id = '144';</v>
      </c>
      <c r="C156" s="1300" t="str">
        <f t="shared" si="33"/>
        <v>update azienda SET email= 'italacustica@alice.it', sito = '', n_dipendenti = '3', settore_attivita = '', leg_denominazioneazienda = 'ITALACUSTICA DI TASCA WLADIMIRO', leg_via = 'Borgo Cavalli 31', leg_comune = 'Treviso (TV)', leg_iva = '03383580264', leg_nomecognome = 'Tasca Wladimiro', leg_datanascita = '1963-12-31', leg_comunenascita = 'Milano (MI)' where id = '144';</v>
      </c>
      <c r="D156" s="1300" t="str">
        <f t="shared" si="34"/>
        <v>update azienda SET rapleg_codicefiscale = 'TSCWDM63T31F205G', rapleg_convenzionedata = '2017-06-08', rapleg_convenzioneprotocolo = '2650/C24D' where id = '144';</v>
      </c>
      <c r="E156">
        <v>144</v>
      </c>
      <c r="F156" s="66"/>
      <c r="G156" s="66"/>
      <c r="H156" s="82"/>
      <c r="I156" s="66"/>
      <c r="J156" s="1295"/>
      <c r="K156" s="1389">
        <v>0</v>
      </c>
      <c r="L156" s="228" t="s">
        <v>1245</v>
      </c>
      <c r="M156" s="67" t="s">
        <v>1361</v>
      </c>
      <c r="N156" s="74" t="s">
        <v>4943</v>
      </c>
      <c r="O156" s="127">
        <v>31100</v>
      </c>
      <c r="P156" s="75" t="s">
        <v>53</v>
      </c>
      <c r="Q156" s="70" t="s">
        <v>1362</v>
      </c>
      <c r="R156" s="70" t="s">
        <v>1362</v>
      </c>
      <c r="S156" s="94" t="s">
        <v>1363</v>
      </c>
      <c r="T156" s="58"/>
      <c r="U156" s="58"/>
      <c r="V156" s="58"/>
      <c r="W156" s="155"/>
      <c r="X156" s="93" t="s">
        <v>1364</v>
      </c>
      <c r="Y156" s="185"/>
      <c r="Z156" s="83">
        <v>3</v>
      </c>
      <c r="AA156" s="75"/>
      <c r="AB156" s="68" t="str">
        <f t="shared" si="36"/>
        <v>ITALACUSTICA DI TASCA WLADIMIRO</v>
      </c>
      <c r="AC156" s="70" t="str">
        <f t="shared" si="37"/>
        <v>Borgo Cavalli 31</v>
      </c>
      <c r="AD156" s="70" t="str">
        <f t="shared" si="38"/>
        <v>Treviso (TV)</v>
      </c>
      <c r="AE156" s="58" t="s">
        <v>1365</v>
      </c>
      <c r="AF156" s="86" t="s">
        <v>1362</v>
      </c>
      <c r="AG156" s="87">
        <v>23376</v>
      </c>
      <c r="AH156" s="86" t="s">
        <v>234</v>
      </c>
      <c r="AI156" s="88" t="s">
        <v>1366</v>
      </c>
      <c r="AJ156" s="1258">
        <v>42894</v>
      </c>
      <c r="AK156" s="81" t="s">
        <v>1367</v>
      </c>
      <c r="AL156" s="6"/>
      <c r="AM156" s="6"/>
      <c r="AN156" s="6"/>
    </row>
    <row r="157" spans="1:42" ht="24.75" customHeight="1" thickBot="1">
      <c r="A157" s="1301" t="str">
        <f>"insert into azienda ( id, n_elettronici, n_automazioni, n_informatici, n_telecomunicazioni, n_liceo, id_docente, settore) values ('"&amp; E157 &amp;"','"&amp; F157 &amp;"','"&amp; G157 &amp;"','"&amp; H157 &amp;"','"&amp; I157 &amp;"','"&amp; J157 &amp;"','"&amp; K157 &amp;"','"&amp; L157 &amp;"');"</f>
        <v>insert into azienda ( id, n_elettronici, n_automazioni, n_informatici, n_telecomunicazioni, n_liceo, id_docente, settore) values ('145','1','','1','','','0','TELECOMUNICAZIONI');</v>
      </c>
      <c r="B157" s="1303" t="str">
        <f t="shared" si="32"/>
        <v>update azienda SET denominazione_azienda='HI-FI FOREST SNC', indirizzo = 'Via Cadore Mare 98', cap = '31013', comune = 'Codogne  (TV)' , referente_aziendale = 'Eugenio Forest', tutor_aziendale = 'Eugenio Forest', telefono = '0438 794082', inizioam = '8.30', fineam = '12.30', iniziopm = '15.00', finepm = '19.00' where id = '145';</v>
      </c>
      <c r="C157" s="1300" t="str">
        <f t="shared" si="33"/>
        <v>update azienda SET email= 'negozio@hififorest.it', sito = '', n_dipendenti = '50', settore_attivita = '', leg_denominazioneazienda = 'HI-FI FOREST SNC', leg_via = 'Via Cadore Mare 98', leg_comune = 'Codogne  (TV)', leg_iva = '00707940268', leg_nomecognome = 'Forest Eugenio', leg_datanascita = '1952-03-29', leg_comunenascita = 'Godega di SU (TV)' where id = '145';</v>
      </c>
      <c r="D157" s="1300" t="str">
        <f t="shared" si="34"/>
        <v>update azienda SET rapleg_codicefiscale = 'FRSGNE52C29E071X', rapleg_convenzionedata = '2019-05-04', rapleg_convenzioneprotocolo = '3279/C24D' where id = '145';</v>
      </c>
      <c r="E157">
        <v>145</v>
      </c>
      <c r="F157" s="82">
        <v>1</v>
      </c>
      <c r="G157" s="82"/>
      <c r="H157" s="82">
        <v>1</v>
      </c>
      <c r="I157" s="82"/>
      <c r="J157" s="1296"/>
      <c r="K157" s="1389">
        <v>0</v>
      </c>
      <c r="L157" s="228" t="s">
        <v>1245</v>
      </c>
      <c r="M157" s="67" t="s">
        <v>1368</v>
      </c>
      <c r="N157" s="74" t="s">
        <v>4944</v>
      </c>
      <c r="O157" s="127">
        <v>31013</v>
      </c>
      <c r="P157" s="75" t="s">
        <v>5140</v>
      </c>
      <c r="Q157" s="70" t="s">
        <v>1370</v>
      </c>
      <c r="R157" s="70" t="s">
        <v>1370</v>
      </c>
      <c r="S157" s="94" t="s">
        <v>1371</v>
      </c>
      <c r="T157" s="72" t="s">
        <v>61</v>
      </c>
      <c r="U157" s="58" t="s">
        <v>62</v>
      </c>
      <c r="V157" s="58" t="s">
        <v>435</v>
      </c>
      <c r="W157" s="58" t="s">
        <v>436</v>
      </c>
      <c r="X157" s="184" t="s">
        <v>1372</v>
      </c>
      <c r="Y157" s="85"/>
      <c r="Z157" s="95">
        <v>50</v>
      </c>
      <c r="AA157" s="75"/>
      <c r="AB157" s="68" t="str">
        <f t="shared" si="36"/>
        <v>HI-FI FOREST SNC</v>
      </c>
      <c r="AC157" s="70" t="str">
        <f t="shared" si="37"/>
        <v>Via Cadore Mare 98</v>
      </c>
      <c r="AD157" s="70" t="str">
        <f t="shared" si="38"/>
        <v>Codogne  (TV)</v>
      </c>
      <c r="AE157" s="58" t="s">
        <v>1373</v>
      </c>
      <c r="AF157" s="86" t="s">
        <v>1374</v>
      </c>
      <c r="AG157" s="87">
        <v>19082</v>
      </c>
      <c r="AH157" s="86" t="s">
        <v>1375</v>
      </c>
      <c r="AI157" s="88" t="s">
        <v>1376</v>
      </c>
      <c r="AJ157" s="1258">
        <v>43589</v>
      </c>
      <c r="AK157" s="81" t="s">
        <v>55</v>
      </c>
      <c r="AL157" s="6"/>
      <c r="AM157" s="6"/>
      <c r="AN157" s="6"/>
    </row>
    <row r="158" spans="1:42" ht="24.75" customHeight="1" thickBot="1">
      <c r="A158" s="1301" t="str">
        <f>"insert into azienda ( id, n_elettronici, n_automazioni, n_informatici, n_telecomunicazioni, n_liceo, id_docente, settore) values ('"&amp; E158 &amp;"','"&amp; F158 &amp;"','"&amp; G158 &amp;"','"&amp; H158 &amp;"','"&amp; I158 &amp;"','"&amp; J158 &amp;"','"&amp; K158 &amp;"','"&amp; L158 &amp;"');"</f>
        <v>insert into azienda ( id, n_elettronici, n_automazioni, n_informatici, n_telecomunicazioni, n_liceo, id_docente, settore) values ('146','','','','','','0','TELECOMUNICAZIONI');</v>
      </c>
      <c r="B158" s="1303" t="str">
        <f t="shared" si="32"/>
        <v>update azienda SET denominazione_azienda='MORATTO S.R.L.', indirizzo = 'Via Alessandro Volta 2', cap = '31030', comune = 'Breda di Piave (TV)' , referente_aziendale = 'Moratto Eligio', tutor_aziendale = 'Moratto Michele', telefono = '0422 904032', inizioam = '', fineam = '', iniziopm = '', finepm = '' where id = '146';</v>
      </c>
      <c r="C158" s="1300" t="str">
        <f t="shared" si="33"/>
        <v>update azienda SET email= 'moratto@moratto.it', sito = '', n_dipendenti = '', settore_attivita = '', leg_denominazioneazienda = 'MORATTO S.R.L.', leg_via = 'Via Alessandro Volta 2', leg_comune = 'Breda di Piave (TV)', leg_iva = '02403160266', leg_nomecognome = 'Michele Moratto', leg_datanascita = '1971-12-09', leg_comunenascita = 'Treviso (TV)' where id = '146';</v>
      </c>
      <c r="D158" s="1300" t="str">
        <f t="shared" si="34"/>
        <v>update azienda SET rapleg_codicefiscale = 'MRTMHL71T09L407X', rapleg_convenzionedata = '2019-05-04', rapleg_convenzioneprotocolo = '3279/C24D' where id = '146';</v>
      </c>
      <c r="E158">
        <v>146</v>
      </c>
      <c r="F158" s="82"/>
      <c r="G158" s="82"/>
      <c r="H158" s="82"/>
      <c r="I158" s="82"/>
      <c r="J158" s="1296"/>
      <c r="K158" s="1389">
        <v>0</v>
      </c>
      <c r="L158" s="228" t="s">
        <v>1245</v>
      </c>
      <c r="M158" s="67" t="s">
        <v>1377</v>
      </c>
      <c r="N158" s="74" t="s">
        <v>4945</v>
      </c>
      <c r="O158" s="83">
        <v>31030</v>
      </c>
      <c r="P158" s="75" t="s">
        <v>201</v>
      </c>
      <c r="Q158" s="70" t="s">
        <v>1378</v>
      </c>
      <c r="R158" s="70" t="s">
        <v>1379</v>
      </c>
      <c r="S158" s="94" t="s">
        <v>1380</v>
      </c>
      <c r="T158" s="58"/>
      <c r="U158" s="58"/>
      <c r="V158" s="58"/>
      <c r="W158" s="58"/>
      <c r="X158" s="74" t="s">
        <v>1381</v>
      </c>
      <c r="Y158" s="105"/>
      <c r="Z158" s="83"/>
      <c r="AA158" s="75"/>
      <c r="AB158" s="68" t="str">
        <f t="shared" si="36"/>
        <v>MORATTO S.R.L.</v>
      </c>
      <c r="AC158" s="70" t="str">
        <f t="shared" si="37"/>
        <v>Via Alessandro Volta 2</v>
      </c>
      <c r="AD158" s="70" t="str">
        <f t="shared" si="38"/>
        <v>Breda di Piave (TV)</v>
      </c>
      <c r="AE158" s="58" t="s">
        <v>1382</v>
      </c>
      <c r="AF158" s="86" t="s">
        <v>1383</v>
      </c>
      <c r="AG158" s="87">
        <v>26276</v>
      </c>
      <c r="AH158" s="86" t="s">
        <v>53</v>
      </c>
      <c r="AI158" s="88" t="s">
        <v>1384</v>
      </c>
      <c r="AJ158" s="1258">
        <v>43589</v>
      </c>
      <c r="AK158" s="81" t="s">
        <v>55</v>
      </c>
      <c r="AL158" s="6"/>
      <c r="AM158" s="6"/>
      <c r="AN158" s="6"/>
    </row>
    <row r="159" spans="1:42" ht="24.75" customHeight="1" thickBot="1">
      <c r="A159" s="1301" t="str">
        <f>"insert into azienda ( id, n_elettronici, n_automazioni, n_informatici, n_telecomunicazioni, n_liceo, id_docente, settore) values ('"&amp; E159 &amp;"','"&amp; F159 &amp;"','"&amp; G159 &amp;"','"&amp; H159 &amp;"','"&amp; I159 &amp;"','"&amp; J159 &amp;"','"&amp; K159 &amp;"','"&amp; L159 &amp;"');"</f>
        <v>insert into azienda ( id, n_elettronici, n_automazioni, n_informatici, n_telecomunicazioni, n_liceo, id_docente, settore) values ('147','','','','','','0','TELECOMUNICAZIONI');</v>
      </c>
      <c r="B159" s="1303" t="str">
        <f t="shared" si="32"/>
        <v>update azienda SET denominazione_azienda='NICE S.P.A.', indirizzo = 'Via Callalta 1', cap = '31046', comune = 'Oderzo (TV)' , referente_aziendale = 'Luca Drusian', tutor_aziendale = 'Luca Drusian', telefono = '0422 853838', inizioam = '', fineam = '', iniziopm = '', finepm = '' where id = '147';</v>
      </c>
      <c r="C159" s="1300" t="str">
        <f t="shared" si="33"/>
        <v>update azienda SET email= 'L.drusian@niceforyou.com', sito = 'www.niceforyou.com', n_dipendenti = '', settore_attivita = '', leg_denominazioneazienda = 'NICE S.P.A.', leg_via = 'Via Callalta 1', leg_comune = 'Oderzo (TV)', leg_iva = '03099360269', leg_nomecognome = 'Roberto Miguel Griffa', leg_datanascita = '1975-01-14', leg_comunenascita = 'Concordia (Argentina)' where id = '147';</v>
      </c>
      <c r="D159" s="1300" t="str">
        <f t="shared" si="34"/>
        <v>update azienda SET rapleg_codicefiscale = 'GRFRRT75A14Z600H', rapleg_convenzionedata = '2019-05-04', rapleg_convenzioneprotocolo = '3279/C24D' where id = '147';</v>
      </c>
      <c r="E159">
        <v>147</v>
      </c>
      <c r="F159" s="82"/>
      <c r="G159" s="82"/>
      <c r="H159" s="82"/>
      <c r="I159" s="82"/>
      <c r="J159" s="1296"/>
      <c r="K159" s="1389">
        <v>0</v>
      </c>
      <c r="L159" s="228" t="s">
        <v>1245</v>
      </c>
      <c r="M159" s="67" t="s">
        <v>1385</v>
      </c>
      <c r="N159" s="74" t="s">
        <v>4946</v>
      </c>
      <c r="O159" s="83">
        <v>31046</v>
      </c>
      <c r="P159" s="75" t="s">
        <v>124</v>
      </c>
      <c r="Q159" s="70" t="s">
        <v>1386</v>
      </c>
      <c r="R159" s="70" t="s">
        <v>1386</v>
      </c>
      <c r="S159" s="94" t="s">
        <v>1387</v>
      </c>
      <c r="T159" s="58"/>
      <c r="U159" s="58"/>
      <c r="V159" s="58"/>
      <c r="W159" s="58"/>
      <c r="X159" s="234" t="s">
        <v>1388</v>
      </c>
      <c r="Y159" s="85" t="s">
        <v>1389</v>
      </c>
      <c r="Z159" s="83"/>
      <c r="AA159" s="75"/>
      <c r="AB159" s="68" t="str">
        <f t="shared" si="36"/>
        <v>NICE S.P.A.</v>
      </c>
      <c r="AC159" s="70" t="str">
        <f t="shared" si="37"/>
        <v>Via Callalta 1</v>
      </c>
      <c r="AD159" s="70" t="str">
        <f t="shared" si="38"/>
        <v>Oderzo (TV)</v>
      </c>
      <c r="AE159" s="58" t="s">
        <v>302</v>
      </c>
      <c r="AF159" s="86" t="s">
        <v>303</v>
      </c>
      <c r="AG159" s="87">
        <v>27408</v>
      </c>
      <c r="AH159" s="86" t="s">
        <v>304</v>
      </c>
      <c r="AI159" s="88" t="s">
        <v>305</v>
      </c>
      <c r="AJ159" s="1258">
        <v>43589</v>
      </c>
      <c r="AK159" s="81" t="s">
        <v>55</v>
      </c>
      <c r="AL159" s="6"/>
      <c r="AM159" s="6"/>
      <c r="AN159" s="6"/>
    </row>
    <row r="160" spans="1:42" ht="24.75" customHeight="1" thickBot="1">
      <c r="A160" s="1301" t="str">
        <f>"insert into azienda ( id, n_elettronici, n_automazioni, n_informatici, n_telecomunicazioni, n_liceo, id_docente, settore) values ('"&amp; E160 &amp;"','"&amp; F160 &amp;"','"&amp; G160 &amp;"','"&amp; H160 &amp;"','"&amp; I160 &amp;"','"&amp; J160 &amp;"','"&amp; K160 &amp;"','"&amp; L160 &amp;"');"</f>
        <v>insert into azienda ( id, n_elettronici, n_automazioni, n_informatici, n_telecomunicazioni, n_liceo, id_docente, settore) values ('148','','','','','','0','TELECOMUNICAZIONI');</v>
      </c>
      <c r="B160" s="1303" t="str">
        <f t="shared" si="32"/>
        <v>update azienda SET denominazione_azienda='PHYLOS SRL', indirizzo = 'Strada  Terraglio 249', cap = '31022', comune = 'Preganziol (TV)' , referente_aziendale = 'Fichera  Lorenzo', tutor_aziendale = 'Fichera  Lorenzo', telefono = '0422 491872', inizioam = '9.00', fineam = '13.00', iniziopm = '14.00', finepm = '18.00' where id = '148';</v>
      </c>
      <c r="C160" s="1300" t="str">
        <f t="shared" si="33"/>
        <v>update azienda SET email= 'info@phylos.it', sito = '', n_dipendenti = '', settore_attivita = '', leg_denominazioneazienda = 'PHYLOS SRL', leg_via = 'Strada  Terraglio 249', leg_comune = 'Preganziol (TV)', leg_iva = '04043830266', leg_nomecognome = 'Chiara Rizzato', leg_datanascita = '1966-05-01', leg_comunenascita = 'Treviso (TV)' where id = '148';</v>
      </c>
      <c r="D160" s="1300" t="str">
        <f t="shared" si="34"/>
        <v>update azienda SET rapleg_codicefiscale = 'RZZCHR66E41L407H', rapleg_convenzionedata = '2019-05-04', rapleg_convenzioneprotocolo = '3279/C24D' where id = '148';</v>
      </c>
      <c r="E160">
        <v>148</v>
      </c>
      <c r="F160" s="82"/>
      <c r="G160" s="82"/>
      <c r="H160" s="82"/>
      <c r="I160" s="82"/>
      <c r="J160" s="1296"/>
      <c r="K160" s="1389">
        <v>0</v>
      </c>
      <c r="L160" s="228" t="s">
        <v>1245</v>
      </c>
      <c r="M160" s="67" t="s">
        <v>1390</v>
      </c>
      <c r="N160" s="74" t="s">
        <v>4947</v>
      </c>
      <c r="O160" s="83">
        <v>31022</v>
      </c>
      <c r="P160" s="75" t="s">
        <v>675</v>
      </c>
      <c r="Q160" s="70" t="s">
        <v>1391</v>
      </c>
      <c r="R160" s="70" t="s">
        <v>1391</v>
      </c>
      <c r="S160" s="94" t="s">
        <v>1392</v>
      </c>
      <c r="T160" s="58" t="s">
        <v>362</v>
      </c>
      <c r="U160" s="58" t="s">
        <v>130</v>
      </c>
      <c r="V160" s="58" t="s">
        <v>142</v>
      </c>
      <c r="W160" s="58" t="s">
        <v>75</v>
      </c>
      <c r="X160" s="235" t="s">
        <v>1393</v>
      </c>
      <c r="Y160" s="105"/>
      <c r="Z160" s="83"/>
      <c r="AA160" s="74"/>
      <c r="AB160" s="68" t="str">
        <f t="shared" si="36"/>
        <v>PHYLOS SRL</v>
      </c>
      <c r="AC160" s="70" t="str">
        <f t="shared" si="37"/>
        <v>Strada  Terraglio 249</v>
      </c>
      <c r="AD160" s="70" t="str">
        <f t="shared" si="38"/>
        <v>Preganziol (TV)</v>
      </c>
      <c r="AE160" s="58" t="s">
        <v>1394</v>
      </c>
      <c r="AF160" s="86" t="s">
        <v>1395</v>
      </c>
      <c r="AG160" s="87">
        <v>24228</v>
      </c>
      <c r="AH160" s="86" t="s">
        <v>53</v>
      </c>
      <c r="AI160" s="88" t="s">
        <v>1396</v>
      </c>
      <c r="AJ160" s="1258">
        <v>43589</v>
      </c>
      <c r="AK160" s="81" t="s">
        <v>55</v>
      </c>
      <c r="AL160" s="6"/>
      <c r="AM160" s="6"/>
      <c r="AN160" s="6"/>
    </row>
    <row r="161" spans="1:42" ht="24.75" customHeight="1" thickBot="1">
      <c r="A161" s="1301" t="str">
        <f>"insert into azienda ( id, n_elettronici, n_automazioni, n_informatici, n_telecomunicazioni, n_liceo, id_docente, settore) values ('"&amp; E161 &amp;"','"&amp; F161 &amp;"','"&amp; G161 &amp;"','"&amp; H161 &amp;"','"&amp; I161 &amp;"','"&amp; J161 &amp;"','"&amp; K161 &amp;"','"&amp; L161 &amp;"');"</f>
        <v>insert into azienda ( id, n_elettronici, n_automazioni, n_informatici, n_telecomunicazioni, n_liceo, id_docente, settore) values ('149','','','','','','0','TELECOMUNICAZIONI');</v>
      </c>
      <c r="B161" s="1303" t="str">
        <f t="shared" si="32"/>
        <v>update azienda SET denominazione_azienda='ROTAS ITALIA SRL', indirizzo = 'v. San Francesco di Sales', cap = '31100', comune = 'Treviso (TV)' , referente_aziendale = 'Ilaria', tutor_aziendale = 'Ilaria', telefono = '0422 433100', inizioam = '8.30', fineam = '12.30', iniziopm = '14.30', finepm = '18.30' where id = '149';</v>
      </c>
      <c r="C161" s="1300" t="str">
        <f t="shared" si="33"/>
        <v>update azienda SET email= 'info@rotas.com', sito = 'www.rotas.it', n_dipendenti = '', settore_attivita = 'servizi per prodotti industriali', leg_denominazioneazienda = 'ROTAS ITALIA SRL', leg_via = 'v. San Francesco di Sales', leg_comune = 'Treviso (TV)', leg_iva = '00526430269', leg_nomecognome = 'Francesco Celante', leg_datanascita = '1941-05-01', leg_comunenascita = 'Chiarano (TV)' where id = '149';</v>
      </c>
      <c r="D161" s="1300" t="str">
        <f t="shared" si="34"/>
        <v>update azienda SET rapleg_codicefiscale = 'CLNFNC41E01C614F', rapleg_convenzionedata = '2017-01-31', rapleg_convenzioneprotocolo = '500/C24D' where id = '149';</v>
      </c>
      <c r="E161">
        <v>149</v>
      </c>
      <c r="F161" s="82"/>
      <c r="G161" s="82"/>
      <c r="H161" s="1282"/>
      <c r="I161" s="82"/>
      <c r="J161" s="1296"/>
      <c r="K161" s="1389">
        <v>0</v>
      </c>
      <c r="L161" s="228" t="s">
        <v>1245</v>
      </c>
      <c r="M161" s="67" t="s">
        <v>1397</v>
      </c>
      <c r="N161" s="74" t="s">
        <v>1398</v>
      </c>
      <c r="O161" s="83">
        <v>31100</v>
      </c>
      <c r="P161" s="75" t="s">
        <v>53</v>
      </c>
      <c r="Q161" s="70" t="s">
        <v>1399</v>
      </c>
      <c r="R161" s="70" t="s">
        <v>1399</v>
      </c>
      <c r="S161" s="94" t="s">
        <v>1400</v>
      </c>
      <c r="T161" s="72" t="s">
        <v>61</v>
      </c>
      <c r="U161" s="58" t="s">
        <v>62</v>
      </c>
      <c r="V161" s="58" t="s">
        <v>117</v>
      </c>
      <c r="W161" s="58" t="s">
        <v>118</v>
      </c>
      <c r="X161" s="234" t="s">
        <v>1401</v>
      </c>
      <c r="Y161" s="85" t="s">
        <v>1402</v>
      </c>
      <c r="Z161" s="83"/>
      <c r="AA161" s="74" t="s">
        <v>1403</v>
      </c>
      <c r="AB161" s="68" t="str">
        <f t="shared" si="36"/>
        <v>ROTAS ITALIA SRL</v>
      </c>
      <c r="AC161" s="70" t="str">
        <f t="shared" si="37"/>
        <v>v. San Francesco di Sales</v>
      </c>
      <c r="AD161" s="70" t="str">
        <f t="shared" si="38"/>
        <v>Treviso (TV)</v>
      </c>
      <c r="AE161" s="58" t="s">
        <v>1404</v>
      </c>
      <c r="AF161" s="86" t="s">
        <v>1405</v>
      </c>
      <c r="AG161" s="87">
        <v>15097</v>
      </c>
      <c r="AH161" s="86" t="s">
        <v>1406</v>
      </c>
      <c r="AI161" s="88" t="s">
        <v>1407</v>
      </c>
      <c r="AJ161" s="1258">
        <v>42766</v>
      </c>
      <c r="AK161" s="81" t="s">
        <v>1408</v>
      </c>
      <c r="AL161" s="6"/>
      <c r="AM161" s="6"/>
      <c r="AN161" s="6"/>
    </row>
    <row r="162" spans="1:42" ht="24.75" customHeight="1" thickBot="1">
      <c r="A162" s="1301" t="str">
        <f>"insert into azienda ( id, n_elettronici, n_automazioni, n_informatici, n_telecomunicazioni, n_liceo, id_docente, settore) values ('"&amp; E162 &amp;"','"&amp; F162 &amp;"','"&amp; G162 &amp;"','"&amp; H162 &amp;"','"&amp; I162 &amp;"','"&amp; J162 &amp;"','"&amp; K162 &amp;"','"&amp; L162 &amp;"');"</f>
        <v>insert into azienda ( id, n_elettronici, n_automazioni, n_informatici, n_telecomunicazioni, n_liceo, id_docente, settore) values ('150','','','','','','0','TELECOMUNICAZIONI');</v>
      </c>
      <c r="B162" s="1303" t="str">
        <f t="shared" si="32"/>
        <v>update azienda SET denominazione_azienda='SOMEC SPA', indirizzo = 'V. Palù 30', cap = '31020', comune = 'Zoppè di San Vendemmiano (TV)' , referente_aziendale = 'Padoin Valentino', tutor_aziendale = 'Padoin Valentino', telefono = '0438 4717', inizioam = '8.30', fineam = '13.00', iniziopm = '14.00', finepm = '17.30' where id = '150';</v>
      </c>
      <c r="C162" s="1300" t="str">
        <f t="shared" si="33"/>
        <v>update azienda SET email= 'info@somecgroup.com', sito = '', n_dipendenti = '150', settore_attivita = 'ateco 2312', leg_denominazioneazienda = 'SOMEC SPA', leg_via = 'V. Palù 30', leg_comune = 'Zoppè di San Vendemmiano (TV)', leg_iva = '04245710266', leg_nomecognome = 'Frattarolo Diego', leg_datanascita = '1969-01-22', leg_comunenascita = 'Vetralla (VT)' where id = '150';</v>
      </c>
      <c r="D162" s="1300" t="str">
        <f t="shared" si="34"/>
        <v>update azienda SET rapleg_codicefiscale = 'FRTDGI69A22L814M', rapleg_convenzionedata = '2021-02-20', rapleg_convenzioneprotocolo = '2632/C24' where id = '150';</v>
      </c>
      <c r="E162">
        <v>150</v>
      </c>
      <c r="F162" s="82"/>
      <c r="G162" s="82"/>
      <c r="H162" s="82"/>
      <c r="I162" s="82"/>
      <c r="J162" s="1296"/>
      <c r="K162" s="1389">
        <v>0</v>
      </c>
      <c r="L162" s="228" t="s">
        <v>1245</v>
      </c>
      <c r="M162" s="67" t="s">
        <v>1409</v>
      </c>
      <c r="N162" s="74" t="s">
        <v>4948</v>
      </c>
      <c r="O162" s="83">
        <v>31020</v>
      </c>
      <c r="P162" s="75" t="s">
        <v>1410</v>
      </c>
      <c r="Q162" s="70" t="s">
        <v>1411</v>
      </c>
      <c r="R162" s="70" t="s">
        <v>1411</v>
      </c>
      <c r="S162" s="94" t="s">
        <v>1412</v>
      </c>
      <c r="T162" s="72" t="s">
        <v>61</v>
      </c>
      <c r="U162" s="58" t="s">
        <v>130</v>
      </c>
      <c r="V162" s="58" t="s">
        <v>142</v>
      </c>
      <c r="W162" s="58" t="s">
        <v>48</v>
      </c>
      <c r="X162" s="234" t="s">
        <v>1413</v>
      </c>
      <c r="Y162" s="85"/>
      <c r="Z162" s="83">
        <v>150</v>
      </c>
      <c r="AA162" s="74" t="s">
        <v>1414</v>
      </c>
      <c r="AB162" s="68" t="str">
        <f t="shared" si="36"/>
        <v>SOMEC SPA</v>
      </c>
      <c r="AC162" s="70" t="str">
        <f t="shared" si="37"/>
        <v>V. Palù 30</v>
      </c>
      <c r="AD162" s="70" t="str">
        <f t="shared" si="38"/>
        <v>Zoppè di San Vendemmiano (TV)</v>
      </c>
      <c r="AE162" s="58" t="s">
        <v>1415</v>
      </c>
      <c r="AF162" s="86" t="s">
        <v>1416</v>
      </c>
      <c r="AG162" s="87">
        <v>25225</v>
      </c>
      <c r="AH162" s="86" t="s">
        <v>1417</v>
      </c>
      <c r="AI162" s="88" t="s">
        <v>1418</v>
      </c>
      <c r="AJ162" s="1258">
        <v>44247</v>
      </c>
      <c r="AK162" s="81" t="s">
        <v>1419</v>
      </c>
      <c r="AL162" s="6"/>
      <c r="AM162" s="6"/>
      <c r="AN162" s="6"/>
      <c r="AO162" s="6"/>
      <c r="AP162" s="6"/>
    </row>
    <row r="163" spans="1:42" ht="24.75" customHeight="1" thickBot="1">
      <c r="A163" s="1301" t="str">
        <f>"insert into azienda ( id, n_elettronici, n_automazioni, n_informatici, n_telecomunicazioni, n_liceo, id_docente, settore) values ('"&amp; E163 &amp;"','"&amp; F163 &amp;"','"&amp; G163 &amp;"','"&amp; H163 &amp;"','"&amp; I163 &amp;"','"&amp; J163 &amp;"','"&amp; K163 &amp;"','"&amp; L163 &amp;"');"</f>
        <v>insert into azienda ( id, n_elettronici, n_automazioni, n_informatici, n_telecomunicazioni, n_liceo, id_docente, settore) values ('151','','','','','','0','TELECOMUNICAZIONI');</v>
      </c>
      <c r="B163" s="1303" t="str">
        <f t="shared" si="32"/>
        <v>update azienda SET denominazione_azienda='SPAGNOL SRL', indirizzo = 'Via Paludotti 5/7', cap = '31020', comune = 'Vidor (TV)' , referente_aziendale = '', tutor_aziendale = '', telefono = '0423 986083', inizioam = '', fineam = '', iniziopm = '', finepm = '' where id = '151';</v>
      </c>
      <c r="C163" s="1300" t="str">
        <f t="shared" si="33"/>
        <v>update azienda SET email= 'amministrazione@spagnolaut.com', sito = 'www.spagnolaut.com', n_dipendenti = '6', settore_attivita = 'Produzione macchinari per fertirrigazione serre', leg_denominazioneazienda = 'SPAGNOL SRL', leg_via = 'Via Paludotti 5/7', leg_comune = 'Vidor (TV)', leg_iva = '03978110264', leg_nomecognome = 'Daniele Spagnol', leg_datanascita = '1960-06-16', leg_comunenascita = 'Vidor (TV)' where id = '151';</v>
      </c>
      <c r="D163" s="1300" t="str">
        <f t="shared" si="34"/>
        <v>update azienda SET rapleg_codicefiscale = 'SPGDNL60H16L856S', rapleg_convenzionedata = '2017-01-31', rapleg_convenzioneprotocolo = '496/C245D' where id = '151';</v>
      </c>
      <c r="E163">
        <v>151</v>
      </c>
      <c r="F163" s="82"/>
      <c r="G163" s="82"/>
      <c r="H163" s="82"/>
      <c r="I163" s="82"/>
      <c r="J163" s="1296"/>
      <c r="K163" s="1389">
        <v>0</v>
      </c>
      <c r="L163" s="228" t="s">
        <v>1245</v>
      </c>
      <c r="M163" s="67" t="s">
        <v>1420</v>
      </c>
      <c r="N163" s="74" t="s">
        <v>4949</v>
      </c>
      <c r="O163" s="83">
        <v>31020</v>
      </c>
      <c r="P163" s="75" t="s">
        <v>1421</v>
      </c>
      <c r="Q163" s="70"/>
      <c r="R163" s="70"/>
      <c r="S163" s="94" t="s">
        <v>1422</v>
      </c>
      <c r="T163" s="58"/>
      <c r="U163" s="58"/>
      <c r="V163" s="58"/>
      <c r="W163" s="58"/>
      <c r="X163" s="233" t="s">
        <v>1423</v>
      </c>
      <c r="Y163" s="85" t="s">
        <v>1424</v>
      </c>
      <c r="Z163" s="83">
        <v>6</v>
      </c>
      <c r="AA163" s="75" t="s">
        <v>1425</v>
      </c>
      <c r="AB163" s="68" t="str">
        <f t="shared" si="36"/>
        <v>SPAGNOL SRL</v>
      </c>
      <c r="AC163" s="70" t="str">
        <f t="shared" si="37"/>
        <v>Via Paludotti 5/7</v>
      </c>
      <c r="AD163" s="70" t="str">
        <f t="shared" si="38"/>
        <v>Vidor (TV)</v>
      </c>
      <c r="AE163" s="58" t="s">
        <v>1426</v>
      </c>
      <c r="AF163" s="86" t="s">
        <v>1427</v>
      </c>
      <c r="AG163" s="87">
        <v>22083</v>
      </c>
      <c r="AH163" s="86" t="s">
        <v>1421</v>
      </c>
      <c r="AI163" s="88" t="s">
        <v>1428</v>
      </c>
      <c r="AJ163" s="1258">
        <v>42766</v>
      </c>
      <c r="AK163" s="81" t="s">
        <v>1429</v>
      </c>
      <c r="AL163" s="6"/>
      <c r="AM163" s="6"/>
      <c r="AN163" s="6"/>
    </row>
    <row r="164" spans="1:42" ht="24.75" customHeight="1" thickBot="1">
      <c r="A164" s="1301" t="str">
        <f>"insert into azienda ( id, n_elettronici, n_automazioni, n_informatici, n_telecomunicazioni, n_liceo, id_docente, settore) values ('"&amp; E164 &amp;"','"&amp; F164 &amp;"','"&amp; G164 &amp;"','"&amp; H164 &amp;"','"&amp; I164 &amp;"','"&amp; J164 &amp;"','"&amp; K164 &amp;"','"&amp; L164 &amp;"');"</f>
        <v>insert into azienda ( id, n_elettronici, n_automazioni, n_informatici, n_telecomunicazioni, n_liceo, id_docente, settore) values ('152','','','','','','0','TELECOMUNICAZIONI');</v>
      </c>
      <c r="B164" s="1303" t="str">
        <f t="shared" si="32"/>
        <v>update azienda SET denominazione_azienda='S.T. DISTRIBUZIONI SRL', indirizzo = 'Via Conegliano 74', cap = '31058', comune = 'Susegana (TV)' , referente_aziendale = '', tutor_aziendale = '', telefono = '0438 738161', inizioam = '', fineam = '', iniziopm = '', finepm = '' where id = '152';</v>
      </c>
      <c r="C164" s="1300" t="str">
        <f t="shared" si="33"/>
        <v>update azienda SET email= ' info@stdistribuzione.it', sito = '', n_dipendenti = '', settore_attivita = '', leg_denominazioneazienda = 'S.T. DISTRIBUZIONI SRL', leg_via = 'Via Conegliano 74', leg_comune = 'Susegana (TV)', leg_iva = '04556400267', leg_nomecognome = '', leg_datanascita = '1900-01-00', leg_comunenascita = '' where id = '152';</v>
      </c>
      <c r="D164" s="1300" t="str">
        <f t="shared" si="34"/>
        <v>update azienda SET rapleg_codicefiscale = '', rapleg_convenzionedata = '2017-08-10', rapleg_convenzioneprotocolo = '3753/C24D' where id = '152';</v>
      </c>
      <c r="E164">
        <v>152</v>
      </c>
      <c r="F164" s="82"/>
      <c r="G164" s="82"/>
      <c r="H164" s="82"/>
      <c r="I164" s="82"/>
      <c r="J164" s="1296"/>
      <c r="K164" s="1389">
        <v>0</v>
      </c>
      <c r="L164" s="228" t="s">
        <v>1245</v>
      </c>
      <c r="M164" s="67" t="s">
        <v>1430</v>
      </c>
      <c r="N164" s="74" t="s">
        <v>4868</v>
      </c>
      <c r="O164" s="83">
        <v>31058</v>
      </c>
      <c r="P164" s="75" t="s">
        <v>168</v>
      </c>
      <c r="Q164" s="70"/>
      <c r="R164" s="70"/>
      <c r="S164" s="94" t="s">
        <v>1431</v>
      </c>
      <c r="T164" s="58"/>
      <c r="U164" s="58"/>
      <c r="V164" s="58"/>
      <c r="W164" s="58"/>
      <c r="X164" s="233" t="s">
        <v>1432</v>
      </c>
      <c r="Y164" s="85"/>
      <c r="Z164" s="83"/>
      <c r="AA164" s="75"/>
      <c r="AB164" s="68" t="str">
        <f t="shared" si="36"/>
        <v>S.T. DISTRIBUZIONI SRL</v>
      </c>
      <c r="AC164" s="70" t="str">
        <f t="shared" si="37"/>
        <v>Via Conegliano 74</v>
      </c>
      <c r="AD164" s="70" t="str">
        <f t="shared" si="38"/>
        <v>Susegana (TV)</v>
      </c>
      <c r="AE164" s="58" t="s">
        <v>1433</v>
      </c>
      <c r="AF164" s="86"/>
      <c r="AG164" s="87"/>
      <c r="AH164" s="86"/>
      <c r="AI164" s="88"/>
      <c r="AJ164" s="1258">
        <v>42957</v>
      </c>
      <c r="AK164" s="81" t="s">
        <v>1434</v>
      </c>
      <c r="AL164" s="6"/>
      <c r="AM164" s="6"/>
      <c r="AN164" s="6"/>
    </row>
    <row r="165" spans="1:42" ht="24.75" customHeight="1" thickBot="1">
      <c r="A165" s="1301" t="str">
        <f>"insert into azienda ( id, n_elettronici, n_automazioni, n_informatici, n_telecomunicazioni, n_liceo, id_docente, settore) values ('"&amp; E165 &amp;"','"&amp; F165 &amp;"','"&amp; G165 &amp;"','"&amp; H165 &amp;"','"&amp; I165 &amp;"','"&amp; J165 &amp;"','"&amp; K165 &amp;"','"&amp; L165 &amp;"');"</f>
        <v>insert into azienda ( id, n_elettronici, n_automazioni, n_informatici, n_telecomunicazioni, n_liceo, id_docente, settore) values ('153','','','','','','0','TELECOMUNICAZIONI');</v>
      </c>
      <c r="B165" s="1303" t="str">
        <f t="shared" si="32"/>
        <v>update azienda SET denominazione_azienda='TELEBIT SRL', indirizzo = 'Via  M. Fanno 1', cap = '31030', comune = 'Casier (TV)' , referente_aziendale = 'Quarta Germano', tutor_aziendale = 'Quarta Germano', telefono = '0422 6362', inizioam = '8.30', fineam = '12.30', iniziopm = '13.30', finepm = '17.30' where id = '153';</v>
      </c>
      <c r="C165" s="1300" t="str">
        <f t="shared" si="33"/>
        <v>update azienda SET email= 'risorseumane@telebit.it', sito = 'www.telebit.it', n_dipendenti = '217', settore_attivita = 'telecomunicazioni', leg_denominazioneazienda = 'Telebit srl', leg_via = 'Via  M. Fanno, 1', leg_comune = 'Dosson di Casier (TV)', leg_iva = '01144610936', leg_nomecognome = 'Giovanni Quarta', leg_datanascita = '1949-04-23', leg_comunenascita = 'Cles (TN)' where id = '153';</v>
      </c>
      <c r="D165" s="1300" t="str">
        <f t="shared" si="34"/>
        <v>update azienda SET rapleg_codicefiscale = 'QRTGNN49D23C794R', rapleg_convenzionedata = '2017-01-31', rapleg_convenzioneprotocolo = '494/C24D' where id = '153';</v>
      </c>
      <c r="E165">
        <v>153</v>
      </c>
      <c r="F165" s="82"/>
      <c r="G165" s="82"/>
      <c r="H165" s="82"/>
      <c r="I165" s="82"/>
      <c r="J165" s="1296"/>
      <c r="K165" s="1389">
        <v>0</v>
      </c>
      <c r="L165" s="228" t="s">
        <v>1245</v>
      </c>
      <c r="M165" s="67" t="s">
        <v>1435</v>
      </c>
      <c r="N165" s="74" t="s">
        <v>4950</v>
      </c>
      <c r="O165" s="83">
        <v>31030</v>
      </c>
      <c r="P165" s="75" t="s">
        <v>84</v>
      </c>
      <c r="Q165" s="70" t="s">
        <v>1437</v>
      </c>
      <c r="R165" s="70" t="s">
        <v>1437</v>
      </c>
      <c r="S165" s="94" t="s">
        <v>1438</v>
      </c>
      <c r="T165" s="72" t="s">
        <v>61</v>
      </c>
      <c r="U165" s="58" t="s">
        <v>62</v>
      </c>
      <c r="V165" s="58" t="s">
        <v>47</v>
      </c>
      <c r="W165" s="58" t="s">
        <v>48</v>
      </c>
      <c r="X165" s="233" t="s">
        <v>1439</v>
      </c>
      <c r="Y165" s="85" t="s">
        <v>1440</v>
      </c>
      <c r="Z165" s="83">
        <v>217</v>
      </c>
      <c r="AA165" s="75" t="s">
        <v>1262</v>
      </c>
      <c r="AB165" s="68" t="s">
        <v>1441</v>
      </c>
      <c r="AC165" s="70" t="s">
        <v>1436</v>
      </c>
      <c r="AD165" s="70" t="s">
        <v>1442</v>
      </c>
      <c r="AE165" s="58" t="s">
        <v>1443</v>
      </c>
      <c r="AF165" s="75" t="s">
        <v>1444</v>
      </c>
      <c r="AG165" s="87">
        <v>18011</v>
      </c>
      <c r="AH165" s="86" t="s">
        <v>1445</v>
      </c>
      <c r="AI165" s="88" t="s">
        <v>1446</v>
      </c>
      <c r="AJ165" s="1258">
        <v>42766</v>
      </c>
      <c r="AK165" s="81" t="s">
        <v>1447</v>
      </c>
      <c r="AL165" s="6"/>
      <c r="AM165" s="6"/>
      <c r="AN165" s="6"/>
    </row>
    <row r="166" spans="1:42" ht="24.75" customHeight="1" thickBot="1">
      <c r="A166" s="1301" t="str">
        <f>"insert into azienda ( id, n_elettronici, n_automazioni, n_informatici, n_telecomunicazioni, n_liceo, id_docente, settore) values ('"&amp; E166 &amp;"','"&amp; F166 &amp;"','"&amp; G166 &amp;"','"&amp; H166 &amp;"','"&amp; I166 &amp;"','"&amp; J166 &amp;"','"&amp; K166 &amp;"','"&amp; L166 &amp;"');"</f>
        <v>insert into azienda ( id, n_elettronici, n_automazioni, n_informatici, n_telecomunicazioni, n_liceo, id_docente, settore) values ('154','','','','','','0','TELECOMUNICAZIONI');</v>
      </c>
      <c r="B166" s="1303" t="str">
        <f t="shared" si="32"/>
        <v>update azienda SET denominazione_azienda='TELEGAMMA S.A.S', indirizzo = 'Via Noalese 63', cap = '31100', comune = 'Treviso (TV)' , referente_aziendale = 'Biasuzzo Franco', tutor_aziendale = 'Mamprin Mauro', telefono = '0422 2976', inizioam = '8.00', fineam = '12.00', iniziopm = '13.30', finepm = '17.30' where id = '154';</v>
      </c>
      <c r="C166" s="1300" t="str">
        <f t="shared" si="33"/>
        <v>update azienda SET email= '', sito = '', n_dipendenti = '', settore_attivita = '', leg_denominazioneazienda = 'TELEGAMMA S.A.S', leg_via = 'Via Noalese, 63/B', leg_comune = 'Treviso (TV)', leg_iva = '01201380266', leg_nomecognome = 'Gamma Dividino', leg_datanascita = '1948-03-02', leg_comunenascita = 'Paese (TV)' where id = '154';</v>
      </c>
      <c r="D166" s="1300" t="str">
        <f t="shared" si="34"/>
        <v>update azienda SET rapleg_codicefiscale = 'GMMDDN48C02G229Z', rapleg_convenzionedata = '2019-05-04', rapleg_convenzioneprotocolo = '3279/C24D' where id = '154';</v>
      </c>
      <c r="E166">
        <v>154</v>
      </c>
      <c r="F166" s="82"/>
      <c r="G166" s="82"/>
      <c r="H166" s="82"/>
      <c r="I166" s="82"/>
      <c r="J166" s="1296"/>
      <c r="K166" s="1389">
        <v>0</v>
      </c>
      <c r="L166" s="228" t="s">
        <v>1245</v>
      </c>
      <c r="M166" s="67" t="s">
        <v>1448</v>
      </c>
      <c r="N166" s="74" t="s">
        <v>1449</v>
      </c>
      <c r="O166" s="83">
        <v>31100</v>
      </c>
      <c r="P166" s="75" t="s">
        <v>53</v>
      </c>
      <c r="Q166" s="70" t="s">
        <v>1450</v>
      </c>
      <c r="R166" s="70" t="s">
        <v>1451</v>
      </c>
      <c r="S166" s="94" t="s">
        <v>1452</v>
      </c>
      <c r="T166" s="58" t="s">
        <v>45</v>
      </c>
      <c r="U166" s="58" t="s">
        <v>46</v>
      </c>
      <c r="V166" s="58" t="s">
        <v>47</v>
      </c>
      <c r="W166" s="58" t="s">
        <v>48</v>
      </c>
      <c r="X166" s="126"/>
      <c r="Y166" s="75"/>
      <c r="Z166" s="83"/>
      <c r="AA166" s="75"/>
      <c r="AB166" s="74" t="str">
        <f t="shared" ref="AB166:AB201" si="39">M166</f>
        <v>TELEGAMMA S.A.S</v>
      </c>
      <c r="AC166" s="70" t="s">
        <v>1453</v>
      </c>
      <c r="AD166" s="70" t="s">
        <v>53</v>
      </c>
      <c r="AE166" s="58" t="s">
        <v>1454</v>
      </c>
      <c r="AF166" s="77" t="s">
        <v>1455</v>
      </c>
      <c r="AG166" s="87">
        <v>17594</v>
      </c>
      <c r="AH166" s="86" t="s">
        <v>149</v>
      </c>
      <c r="AI166" s="88" t="s">
        <v>1456</v>
      </c>
      <c r="AJ166" s="1258">
        <v>43589</v>
      </c>
      <c r="AK166" s="81" t="s">
        <v>55</v>
      </c>
      <c r="AL166" s="6"/>
      <c r="AM166" s="6"/>
      <c r="AN166" s="6"/>
    </row>
    <row r="167" spans="1:42" ht="24.75" customHeight="1" thickBot="1">
      <c r="A167" s="1301" t="str">
        <f>"insert into azienda ( id, n_elettronici, n_automazioni, n_informatici, n_telecomunicazioni, n_liceo, id_docente, settore) values ('"&amp; E167 &amp;"','"&amp; F167 &amp;"','"&amp; G167 &amp;"','"&amp; H167 &amp;"','"&amp; I167 &amp;"','"&amp; J167 &amp;"','"&amp; K167 &amp;"','"&amp; L167 &amp;"');"</f>
        <v>insert into azienda ( id, n_elettronici, n_automazioni, n_informatici, n_telecomunicazioni, n_liceo, id_docente, settore) values ('155','','','2','','','0','TELECOMUNICAZIONI');</v>
      </c>
      <c r="B167" s="1303" t="str">
        <f t="shared" si="32"/>
        <v>update azienda SET denominazione_azienda='TESSER ANTENNE', indirizzo = 'Via Gen. E. Reginato13', cap = '31100', comune = 'Treviso (TV)' , referente_aziendale = 'Tesser Luigino', tutor_aziendale = 'Tesser Luigino', telefono = '0422 230283', inizioam = '8.00', fineam = '12.00', iniziopm = '13.30', finepm = '16.30' where id = '155';</v>
      </c>
      <c r="C167" s="1300" t="str">
        <f t="shared" si="33"/>
        <v>update azienda SET email= 'noc@tesser.it ', sito = '', n_dipendenti = '', settore_attivita = '', leg_denominazioneazienda = 'TESSER ANTENNE', leg_via = 'Via Gen. E. Reginato13', leg_comune = 'Treviso (TV)', leg_iva = '01893880268', leg_nomecognome = 'Luigino Tesser', leg_datanascita = '1956-12-06', leg_comunenascita = 'Mogliano Veneto (TV)' where id = '155';</v>
      </c>
      <c r="D167" s="1300" t="str">
        <f t="shared" si="34"/>
        <v>update azienda SET rapleg_codicefiscale = 'TSSLGN56T06F269M', rapleg_convenzionedata = '2019-05-04', rapleg_convenzioneprotocolo = '3279/C24D' where id = '155';</v>
      </c>
      <c r="E167">
        <v>155</v>
      </c>
      <c r="F167" s="82"/>
      <c r="G167" s="82"/>
      <c r="H167" s="82">
        <v>2</v>
      </c>
      <c r="I167" s="82"/>
      <c r="J167" s="1296"/>
      <c r="K167" s="1389">
        <v>0</v>
      </c>
      <c r="L167" s="228" t="s">
        <v>1245</v>
      </c>
      <c r="M167" s="67" t="s">
        <v>1457</v>
      </c>
      <c r="N167" s="74" t="s">
        <v>4951</v>
      </c>
      <c r="O167" s="83">
        <v>31100</v>
      </c>
      <c r="P167" s="75" t="s">
        <v>53</v>
      </c>
      <c r="Q167" s="70" t="s">
        <v>1458</v>
      </c>
      <c r="R167" s="70" t="s">
        <v>1458</v>
      </c>
      <c r="S167" s="94" t="s">
        <v>1459</v>
      </c>
      <c r="T167" s="58" t="s">
        <v>45</v>
      </c>
      <c r="U167" s="58" t="s">
        <v>46</v>
      </c>
      <c r="V167" s="58" t="s">
        <v>47</v>
      </c>
      <c r="W167" s="58" t="s">
        <v>1460</v>
      </c>
      <c r="X167" s="126" t="s">
        <v>1461</v>
      </c>
      <c r="Y167" s="75"/>
      <c r="Z167" s="83"/>
      <c r="AA167" s="75"/>
      <c r="AB167" s="68" t="str">
        <f t="shared" si="39"/>
        <v>TESSER ANTENNE</v>
      </c>
      <c r="AC167" s="70" t="str">
        <f>N167</f>
        <v>Via Gen. E. Reginato13</v>
      </c>
      <c r="AD167" s="70" t="str">
        <f>P167</f>
        <v>Treviso (TV)</v>
      </c>
      <c r="AE167" s="58" t="s">
        <v>1462</v>
      </c>
      <c r="AF167" s="77" t="s">
        <v>1463</v>
      </c>
      <c r="AG167" s="87">
        <v>20795</v>
      </c>
      <c r="AH167" s="86" t="s">
        <v>442</v>
      </c>
      <c r="AI167" s="88" t="s">
        <v>1464</v>
      </c>
      <c r="AJ167" s="1258">
        <v>43589</v>
      </c>
      <c r="AK167" s="81" t="s">
        <v>55</v>
      </c>
      <c r="AL167" s="6"/>
      <c r="AM167" s="6"/>
      <c r="AN167" s="6"/>
    </row>
    <row r="168" spans="1:42" ht="24.75" customHeight="1" thickBot="1">
      <c r="A168" s="1301" t="str">
        <f>"insert into azienda ( id, n_elettronici, n_automazioni, n_informatici, n_telecomunicazioni, n_liceo, id_docente, settore) values ('"&amp; E168 &amp;"','"&amp; F168 &amp;"','"&amp; G168 &amp;"','"&amp; H168 &amp;"','"&amp; I168 &amp;"','"&amp; J168 &amp;"','"&amp; K168 &amp;"','"&amp; L168 &amp;"');"</f>
        <v>insert into azienda ( id, n_elettronici, n_automazioni, n_informatici, n_telecomunicazioni, n_liceo, id_docente, settore) values ('156','','','1?','','','0','TELECOMUNICAZIONI');</v>
      </c>
      <c r="B168" s="1303" t="str">
        <f t="shared" si="32"/>
        <v>update azienda SET denominazione_azienda='WAP STUDIO DI DE CARLI M. E FLORIDUZ L. SNC', indirizzo = 'P.zza Garibaldi', cap = '31047', comune = 'Ponte di Piave (TV)' , referente_aziendale = 'De Carli Manuel', tutor_aziendale = 'De Carli Manuel', telefono = '0422 759909', inizioam = '', fineam = '', iniziopm = '', finepm = '' where id = '156';</v>
      </c>
      <c r="C168" s="1300" t="str">
        <f t="shared" si="33"/>
        <v>update azienda SET email= 'info@wapstudiolab.it', sito = 'www.wapstudiolab.it', n_dipendenti = '2', settore_attivita = 'Assistenza e vendita materiale informatico', leg_denominazioneazienda = 'WAP STUDIO DI DE CARLI M. E FLORIDUZ L. SNC', leg_via = 'P.zza Garibaldi', leg_comune = 'Ponte di Piave (TV)', leg_iva = '04220770269', leg_nomecognome = 'Manuel De Carli', leg_datanascita = '1980-03-29', leg_comunenascita = 'Motta di Livenza (TV)' where id = '156';</v>
      </c>
      <c r="D168" s="1300" t="str">
        <f t="shared" si="34"/>
        <v>update azienda SET rapleg_codicefiscale = 'DCRMNL80C29F770H', rapleg_convenzionedata = '2019-05-04', rapleg_convenzioneprotocolo = '3279/C24D' where id = '156';</v>
      </c>
      <c r="E168">
        <v>156</v>
      </c>
      <c r="F168" s="82"/>
      <c r="G168" s="82"/>
      <c r="H168" s="82" t="s">
        <v>4862</v>
      </c>
      <c r="I168" s="82"/>
      <c r="J168" s="1296"/>
      <c r="K168" s="1389">
        <v>0</v>
      </c>
      <c r="L168" s="228" t="s">
        <v>1245</v>
      </c>
      <c r="M168" s="236" t="s">
        <v>1465</v>
      </c>
      <c r="N168" s="237" t="s">
        <v>1466</v>
      </c>
      <c r="O168" s="238">
        <v>31047</v>
      </c>
      <c r="P168" s="239" t="s">
        <v>881</v>
      </c>
      <c r="Q168" s="70" t="s">
        <v>1467</v>
      </c>
      <c r="R168" s="70" t="s">
        <v>1467</v>
      </c>
      <c r="S168" s="240" t="s">
        <v>1468</v>
      </c>
      <c r="T168" s="241"/>
      <c r="U168" s="241"/>
      <c r="V168" s="241"/>
      <c r="W168" s="241"/>
      <c r="X168" s="242" t="s">
        <v>1469</v>
      </c>
      <c r="Y168" s="242" t="s">
        <v>1470</v>
      </c>
      <c r="Z168" s="238">
        <v>2</v>
      </c>
      <c r="AA168" s="239" t="s">
        <v>1471</v>
      </c>
      <c r="AB168" s="237" t="str">
        <f t="shared" si="39"/>
        <v>WAP STUDIO DI DE CARLI M. E FLORIDUZ L. SNC</v>
      </c>
      <c r="AC168" s="239" t="str">
        <f>N168</f>
        <v>P.zza Garibaldi</v>
      </c>
      <c r="AD168" s="239" t="str">
        <f>P168</f>
        <v>Ponte di Piave (TV)</v>
      </c>
      <c r="AE168" s="243" t="s">
        <v>1472</v>
      </c>
      <c r="AF168" s="244" t="s">
        <v>1473</v>
      </c>
      <c r="AG168" s="245">
        <v>29309</v>
      </c>
      <c r="AH168" s="244" t="s">
        <v>837</v>
      </c>
      <c r="AI168" s="246" t="s">
        <v>1474</v>
      </c>
      <c r="AJ168" s="1258">
        <v>43589</v>
      </c>
      <c r="AK168" s="81" t="s">
        <v>55</v>
      </c>
      <c r="AL168" s="6"/>
      <c r="AM168" s="6"/>
      <c r="AN168" s="6"/>
    </row>
    <row r="169" spans="1:42" ht="24.75" customHeight="1" thickBot="1">
      <c r="A169" s="1301" t="str">
        <f>"insert into azienda ( id, n_elettronici, n_automazioni, n_informatici, n_telecomunicazioni, n_liceo, id_docente, settore) values ('"&amp; E169 &amp;"','"&amp; F169 &amp;"','"&amp; G169 &amp;"','"&amp; H169 &amp;"','"&amp; I169 &amp;"','"&amp; J169 &amp;"','"&amp; K169 &amp;"','"&amp; L169 &amp;"');"</f>
        <v>insert into azienda ( id, n_elettronici, n_automazioni, n_informatici, n_telecomunicazioni, n_liceo, id_docente, settore) values ('157','','','','','','0','AUTOMAZIONE');</v>
      </c>
      <c r="B169" s="1303" t="str">
        <f t="shared" si="32"/>
        <v>update azienda SET denominazione_azienda='A.C. AUTOMAZIONI S.R.L.S.', indirizzo = 'Via Fiume2 ', cap = '31038', comune = 'Paese (TV)' , referente_aziendale = 'Bissoli Paola', tutor_aziendale = 'Pozzobon Fabio', telefono = '0422 450117', inizioam = '7.30', fineam = '12.30', iniziopm = '13.30', finepm = '16.30' where id = '157';</v>
      </c>
      <c r="C169" s="1300" t="str">
        <f t="shared" si="33"/>
        <v>update azienda SET email= 'info@AC-automazioni.it', sito = '', n_dipendenti = '', settore_attivita = 'Automazione Industriale', leg_denominazioneazienda = 'A.C. AUTOMAZIONI S.R.L.S.', leg_via = 'Via Fiume2 ', leg_comune = 'Paese (TV)', leg_iva = '04693000269', leg_nomecognome = 'Brunello Carlo', leg_datanascita = '1963-10-05', leg_comunenascita = 'Melbourne (AUS)' where id = '157';</v>
      </c>
      <c r="D169" s="1300" t="str">
        <f t="shared" si="34"/>
        <v>update azienda SET rapleg_codicefiscale = 'FRNRND61L22Z133W', rapleg_convenzionedata = '2020-10-28', rapleg_convenzioneprotocolo = '13462/C24' where id = '157';</v>
      </c>
      <c r="E169">
        <v>157</v>
      </c>
      <c r="F169" s="82"/>
      <c r="G169" s="82"/>
      <c r="H169" s="82"/>
      <c r="I169" s="82"/>
      <c r="J169" s="1296"/>
      <c r="K169" s="1389">
        <v>0</v>
      </c>
      <c r="L169" s="247" t="s">
        <v>1475</v>
      </c>
      <c r="M169" s="53" t="s">
        <v>1476</v>
      </c>
      <c r="N169" s="54" t="s">
        <v>4952</v>
      </c>
      <c r="O169" s="55">
        <v>31038</v>
      </c>
      <c r="P169" s="56" t="s">
        <v>149</v>
      </c>
      <c r="Q169" s="70" t="s">
        <v>1477</v>
      </c>
      <c r="R169" s="70" t="s">
        <v>1478</v>
      </c>
      <c r="S169" s="57" t="s">
        <v>1479</v>
      </c>
      <c r="T169" s="248" t="s">
        <v>1480</v>
      </c>
      <c r="U169" s="248" t="s">
        <v>62</v>
      </c>
      <c r="V169" s="248" t="s">
        <v>47</v>
      </c>
      <c r="W169" s="248" t="s">
        <v>1460</v>
      </c>
      <c r="X169" s="56" t="s">
        <v>1481</v>
      </c>
      <c r="Y169" s="249"/>
      <c r="Z169" s="55"/>
      <c r="AA169" s="56" t="s">
        <v>1482</v>
      </c>
      <c r="AB169" s="54" t="str">
        <f t="shared" si="39"/>
        <v>A.C. AUTOMAZIONI S.R.L.S.</v>
      </c>
      <c r="AC169" s="56" t="str">
        <f>N169</f>
        <v xml:space="preserve">Via Fiume2 </v>
      </c>
      <c r="AD169" s="56" t="str">
        <f>P169</f>
        <v>Paese (TV)</v>
      </c>
      <c r="AE169" s="61" t="s">
        <v>1483</v>
      </c>
      <c r="AF169" s="62" t="s">
        <v>1484</v>
      </c>
      <c r="AG169" s="61" t="s">
        <v>1485</v>
      </c>
      <c r="AH169" s="62" t="s">
        <v>1486</v>
      </c>
      <c r="AI169" s="64" t="s">
        <v>1487</v>
      </c>
      <c r="AJ169" s="1260">
        <v>44132</v>
      </c>
      <c r="AK169" s="65" t="s">
        <v>1488</v>
      </c>
      <c r="AL169" s="6"/>
      <c r="AM169" s="6"/>
      <c r="AN169" s="6"/>
    </row>
    <row r="170" spans="1:42" ht="23.35" customHeight="1" thickBot="1">
      <c r="A170" s="1301" t="str">
        <f>"insert into azienda ( id, n_elettronici, n_automazioni, n_informatici, n_telecomunicazioni, n_liceo, id_docente, settore) values ('"&amp; E170 &amp;"','"&amp; F170 &amp;"','"&amp; G170 &amp;"','"&amp; H170 &amp;"','"&amp; I170 &amp;"','"&amp; J170 &amp;"','"&amp; K170 &amp;"','"&amp; L170 &amp;"');"</f>
        <v>insert into azienda ( id, n_elettronici, n_automazioni, n_informatici, n_telecomunicazioni, n_liceo, id_docente, settore) values ('158','','','','','','0','AUTOMAZIONE');</v>
      </c>
      <c r="B170" s="1303" t="str">
        <f t="shared" si="32"/>
        <v>update azienda SET denominazione_azienda='ADAT SRL', indirizzo = 'Via Borgo Tocchet 11', cap = '31010', comune = 'Godega Sant Urbano (TV)' , referente_aziendale = 'Gava Emanuela', tutor_aziendale = 'Tomè Edoardo', telefono = '3496010190-0438208174', inizioam = '8.00', fineam = '13.00', iniziopm = '14.00', finepm = '17.00' where id = '158';</v>
      </c>
      <c r="C170" s="1300" t="str">
        <f t="shared" si="33"/>
        <v>update azienda SET email= 'info@adatsrl.it', sito = '', n_dipendenti = '10', settore_attivita = '', leg_denominazioneazienda = 'ADAT SRL', leg_via = 'Via Martimpelle foibe', leg_comune = 'Conegliano (TV)', leg_iva = '03647650260', leg_nomecognome = 'Ongaro Claudio', leg_datanascita = '1964-07-26', leg_comunenascita = 'Conegliano (TV)' where id = '158';</v>
      </c>
      <c r="D170" s="1300" t="str">
        <f t="shared" si="34"/>
        <v>update azienda SET rapleg_codicefiscale = 'NGRCLD64L26C957Y', rapleg_convenzionedata = '2019-05-04', rapleg_convenzioneprotocolo = '3279/C24D' where id = '158';</v>
      </c>
      <c r="E170">
        <v>158</v>
      </c>
      <c r="F170" s="82"/>
      <c r="G170" s="82"/>
      <c r="H170" s="82"/>
      <c r="I170" s="82"/>
      <c r="J170" s="1296"/>
      <c r="K170" s="1389">
        <v>0</v>
      </c>
      <c r="L170" s="247" t="s">
        <v>1475</v>
      </c>
      <c r="M170" s="67" t="s">
        <v>1489</v>
      </c>
      <c r="N170" s="250" t="s">
        <v>4953</v>
      </c>
      <c r="O170" s="127">
        <v>31010</v>
      </c>
      <c r="P170" s="75" t="s">
        <v>5141</v>
      </c>
      <c r="Q170" s="70" t="s">
        <v>1490</v>
      </c>
      <c r="R170" s="70" t="s">
        <v>1491</v>
      </c>
      <c r="S170" s="75" t="s">
        <v>1492</v>
      </c>
      <c r="T170" s="58" t="s">
        <v>45</v>
      </c>
      <c r="U170" s="58" t="s">
        <v>130</v>
      </c>
      <c r="V170" s="58" t="s">
        <v>142</v>
      </c>
      <c r="W170" s="58" t="s">
        <v>131</v>
      </c>
      <c r="X170" s="251" t="s">
        <v>1493</v>
      </c>
      <c r="Y170" s="162"/>
      <c r="Z170" s="95">
        <v>10</v>
      </c>
      <c r="AA170" s="74"/>
      <c r="AB170" s="68" t="str">
        <f t="shared" si="39"/>
        <v>ADAT SRL</v>
      </c>
      <c r="AC170" s="75" t="s">
        <v>1494</v>
      </c>
      <c r="AD170" s="70" t="s">
        <v>80</v>
      </c>
      <c r="AE170" s="58" t="s">
        <v>1495</v>
      </c>
      <c r="AF170" s="86" t="s">
        <v>1496</v>
      </c>
      <c r="AG170" s="58" t="s">
        <v>1497</v>
      </c>
      <c r="AH170" s="86" t="s">
        <v>80</v>
      </c>
      <c r="AI170" s="88" t="s">
        <v>1498</v>
      </c>
      <c r="AJ170" s="1258">
        <v>43589</v>
      </c>
      <c r="AK170" s="81" t="s">
        <v>55</v>
      </c>
      <c r="AL170" s="6"/>
      <c r="AM170" s="6"/>
      <c r="AN170" s="6"/>
    </row>
    <row r="171" spans="1:42" ht="23.35" customHeight="1" thickBot="1">
      <c r="A171" s="1301" t="str">
        <f>"insert into azienda ( id, n_elettronici, n_automazioni, n_informatici, n_telecomunicazioni, n_liceo, id_docente, settore) values ('"&amp; E171 &amp;"','"&amp; F171 &amp;"','"&amp; G171 &amp;"','"&amp; H171 &amp;"','"&amp; I171 &amp;"','"&amp; J171 &amp;"','"&amp; K171 &amp;"','"&amp; L171 &amp;"');"</f>
        <v>insert into azienda ( id, n_elettronici, n_automazioni, n_informatici, n_telecomunicazioni, n_liceo, id_docente, settore) values ('159','','','','','','0','AUTOMAZIONE');</v>
      </c>
      <c r="B171" s="1303" t="str">
        <f t="shared" si="32"/>
        <v>update azienda SET denominazione_azienda='ALI SPA', indirizzo = 'V. Conti Agosti 231', cap = '31010', comune = 'Mareno di Piave (TV)' , referente_aziendale = 'Zanardo Sergio', tutor_aziendale = 'Zanardo Sergio', telefono = '3489691538', inizioam = '', fineam = '', iniziopm = '', finepm = '' where id = '159';</v>
      </c>
      <c r="C171" s="1300" t="str">
        <f t="shared" si="33"/>
        <v>update azienda SET email= 'sergio.zanardo@aligroup.it', sito = 'www.mareno.it', n_dipendenti = '230', settore_attivita = 'Metalmeccanico/Apparec. Per la Ristor', leg_denominazioneazienda = 'ALI SPA', leg_via = 'V. Conti Agosti 231', leg_comune = 'Mareno di Piave (TV)', leg_iva = '00872030150', leg_nomecognome = 'Maurizio Anastasia', leg_datanascita = '1970-08-01', leg_comunenascita = 'Latisana (UD)' where id = '159';</v>
      </c>
      <c r="D171" s="1300" t="str">
        <f t="shared" si="34"/>
        <v>update azienda SET rapleg_codicefiscale = 'NSTMRZ70M01E473D', rapleg_convenzionedata = '2017-01-12', rapleg_convenzioneprotocolo = '139/C24D' where id = '159';</v>
      </c>
      <c r="E171">
        <v>159</v>
      </c>
      <c r="F171" s="82"/>
      <c r="G171" s="82"/>
      <c r="H171" s="82"/>
      <c r="I171" s="82"/>
      <c r="J171" s="1296"/>
      <c r="K171" s="1389">
        <v>0</v>
      </c>
      <c r="L171" s="247" t="s">
        <v>1475</v>
      </c>
      <c r="M171" s="67" t="s">
        <v>1499</v>
      </c>
      <c r="N171" s="74" t="s">
        <v>4954</v>
      </c>
      <c r="O171" s="83">
        <v>31010</v>
      </c>
      <c r="P171" s="75" t="s">
        <v>1500</v>
      </c>
      <c r="Q171" s="70" t="s">
        <v>1501</v>
      </c>
      <c r="R171" s="70" t="s">
        <v>1501</v>
      </c>
      <c r="S171" s="84">
        <v>3489691538</v>
      </c>
      <c r="T171" s="165"/>
      <c r="U171" s="165"/>
      <c r="V171" s="165"/>
      <c r="W171" s="252"/>
      <c r="X171" s="85" t="s">
        <v>1502</v>
      </c>
      <c r="Y171" s="85" t="s">
        <v>1503</v>
      </c>
      <c r="Z171" s="95">
        <v>230</v>
      </c>
      <c r="AA171" s="74" t="s">
        <v>1504</v>
      </c>
      <c r="AB171" s="68" t="str">
        <f t="shared" si="39"/>
        <v>ALI SPA</v>
      </c>
      <c r="AC171" s="70" t="str">
        <f>N171</f>
        <v>V. Conti Agosti 231</v>
      </c>
      <c r="AD171" s="70" t="str">
        <f>P171</f>
        <v>Mareno di Piave (TV)</v>
      </c>
      <c r="AE171" s="58" t="s">
        <v>1505</v>
      </c>
      <c r="AF171" s="86" t="s">
        <v>1506</v>
      </c>
      <c r="AG171" s="58" t="s">
        <v>1507</v>
      </c>
      <c r="AH171" s="86" t="s">
        <v>1508</v>
      </c>
      <c r="AI171" s="88" t="s">
        <v>1509</v>
      </c>
      <c r="AJ171" s="1258" t="s">
        <v>1510</v>
      </c>
      <c r="AK171" s="81" t="s">
        <v>1511</v>
      </c>
      <c r="AL171" s="6"/>
      <c r="AM171" s="6"/>
      <c r="AN171" s="6"/>
    </row>
    <row r="172" spans="1:42" ht="23.35" customHeight="1" thickBot="1">
      <c r="A172" s="1301" t="str">
        <f>"insert into azienda ( id, n_elettronici, n_automazioni, n_informatici, n_telecomunicazioni, n_liceo, id_docente, settore) values ('"&amp; E172 &amp;"','"&amp; F172 &amp;"','"&amp; G172 &amp;"','"&amp; H172 &amp;"','"&amp; I172 &amp;"','"&amp; J172 &amp;"','"&amp; K172 &amp;"','"&amp; L172 &amp;"');"</f>
        <v>insert into azienda ( id, n_elettronici, n_automazioni, n_informatici, n_telecomunicazioni, n_liceo, id_docente, settore) values ('160','','','','','','0','AUTOMAZIONE');</v>
      </c>
      <c r="B172" s="1303" t="str">
        <f t="shared" si="32"/>
        <v>update azienda SET denominazione_azienda='A.M. TEKNOSTAMPI SPA', indirizzo = 'Via Trieste 10', cap = '31025', comune = 'S. Lucia di Piave (TV)' , referente_aziendale = 'Bin Gianni', tutor_aziendale = 'Da Ros Gianni', telefono = '0438661397/3483727011', inizioam = '', fineam = '', iniziopm = '', finepm = '' where id = '160';</v>
      </c>
      <c r="C172" s="1300" t="str">
        <f t="shared" si="33"/>
        <v>update azienda SET email= 'Walmec@Walmec.com', sito = '', n_dipendenti = '', settore_attivita = 'Stampaggi e Produzione minuterie plastica', leg_denominazioneazienda = 'A.M. TEKNOSTAMPI SPA', leg_via = 'Via Trieste 10', leg_comune = 'S. Lucia di Piave (TV)', leg_iva = '04219990266', leg_nomecognome = 'Paolo Zanetti', leg_datanascita = '1953-09-07', leg_comunenascita = 'Mareno di Piave (TV)' where id = '160';</v>
      </c>
      <c r="D172" s="1300" t="str">
        <f t="shared" si="34"/>
        <v>update azienda SET rapleg_codicefiscale = 'ZNTPLA53P07E940F', rapleg_convenzionedata = '2017-01-12', rapleg_convenzioneprotocolo = '142/C24D' where id = '160';</v>
      </c>
      <c r="E172">
        <v>160</v>
      </c>
      <c r="F172" s="82"/>
      <c r="G172" s="82"/>
      <c r="H172" s="82"/>
      <c r="I172" s="82"/>
      <c r="J172" s="1296"/>
      <c r="K172" s="1389">
        <v>0</v>
      </c>
      <c r="L172" s="247" t="s">
        <v>1475</v>
      </c>
      <c r="M172" s="67" t="s">
        <v>1512</v>
      </c>
      <c r="N172" s="74" t="s">
        <v>4955</v>
      </c>
      <c r="O172" s="83">
        <v>31025</v>
      </c>
      <c r="P172" s="75" t="s">
        <v>1513</v>
      </c>
      <c r="Q172" s="70" t="s">
        <v>1514</v>
      </c>
      <c r="R172" s="70" t="s">
        <v>1515</v>
      </c>
      <c r="S172" s="94" t="s">
        <v>1516</v>
      </c>
      <c r="T172" s="58"/>
      <c r="U172" s="58"/>
      <c r="V172" s="58"/>
      <c r="W172" s="155"/>
      <c r="X172" s="93" t="s">
        <v>1517</v>
      </c>
      <c r="Y172" s="75"/>
      <c r="Z172" s="95"/>
      <c r="AA172" s="74" t="s">
        <v>1518</v>
      </c>
      <c r="AB172" s="68" t="str">
        <f t="shared" si="39"/>
        <v>A.M. TEKNOSTAMPI SPA</v>
      </c>
      <c r="AC172" s="70" t="str">
        <f>N172</f>
        <v>Via Trieste 10</v>
      </c>
      <c r="AD172" s="70" t="str">
        <f>P172</f>
        <v>S. Lucia di Piave (TV)</v>
      </c>
      <c r="AE172" s="58" t="s">
        <v>1519</v>
      </c>
      <c r="AF172" s="86" t="s">
        <v>1520</v>
      </c>
      <c r="AG172" s="58" t="s">
        <v>1521</v>
      </c>
      <c r="AH172" s="86" t="s">
        <v>1500</v>
      </c>
      <c r="AI172" s="90" t="s">
        <v>1522</v>
      </c>
      <c r="AJ172" s="1258" t="s">
        <v>1510</v>
      </c>
      <c r="AK172" s="81" t="s">
        <v>1523</v>
      </c>
      <c r="AL172" s="6"/>
      <c r="AM172" s="6"/>
      <c r="AN172" s="6"/>
    </row>
    <row r="173" spans="1:42" ht="23.35" customHeight="1" thickBot="1">
      <c r="A173" s="1301" t="str">
        <f>"insert into azienda ( id, n_elettronici, n_automazioni, n_informatici, n_telecomunicazioni, n_liceo, id_docente, settore) values ('"&amp; E173 &amp;"','"&amp; F173 &amp;"','"&amp; G173 &amp;"','"&amp; H173 &amp;"','"&amp; I173 &amp;"','"&amp; J173 &amp;"','"&amp; K173 &amp;"','"&amp; L173 &amp;"');"</f>
        <v>insert into azienda ( id, n_elettronici, n_automazioni, n_informatici, n_telecomunicazioni, n_liceo, id_docente, settore) values ('161','','','','','','0','AUTOMAZIONE');</v>
      </c>
      <c r="B173" s="1303" t="str">
        <f t="shared" si="32"/>
        <v>update azienda SET denominazione_azienda='ASTON ENERGY S.R.L.', indirizzo = 'V. Montegrappa 2/d', cap = '31050', comune = 'Ponzano Veneto (TV)' , referente_aziendale = 'Scomparin Chiara', tutor_aziendale = '', telefono = '0422 837262', inizioam = '', fineam = '', iniziopm = '', finepm = '' where id = '161';</v>
      </c>
      <c r="C173" s="1300" t="str">
        <f t="shared" si="33"/>
        <v>update azienda SET email= 'amministrazione@astonenergy.it', sito = '', n_dipendenti = '19', settore_attivita = 'Commercio all ingrosso di materiale elettrico per impianti di uso industriale', leg_denominazioneazienda = 'ASTON ENERGY S.R.L.', leg_via = 'V. Montegrappa 2/d', leg_comune = 'Ponzano Veneto (TV)', leg_iva = '', leg_nomecognome = 'Sabbadin Massimo', leg_datanascita = '1977-02-14', leg_comunenascita = 'Camposanpiero (PD)' where id = '161';</v>
      </c>
      <c r="D173" s="1300" t="str">
        <f t="shared" si="34"/>
        <v>update azienda SET rapleg_codicefiscale = 'SBBMNL77B14B563N', rapleg_convenzionedata = '1900-01-00', rapleg_convenzioneprotocolo = '' where id = '161';</v>
      </c>
      <c r="E173">
        <v>161</v>
      </c>
      <c r="F173" s="82"/>
      <c r="G173" s="82"/>
      <c r="H173" s="82"/>
      <c r="I173" s="82"/>
      <c r="J173" s="1296"/>
      <c r="K173" s="1389">
        <v>0</v>
      </c>
      <c r="L173" s="247" t="s">
        <v>1475</v>
      </c>
      <c r="M173" s="67" t="s">
        <v>1524</v>
      </c>
      <c r="N173" s="74" t="s">
        <v>1525</v>
      </c>
      <c r="O173" s="83">
        <v>31050</v>
      </c>
      <c r="P173" s="75" t="s">
        <v>753</v>
      </c>
      <c r="Q173" s="70" t="s">
        <v>1526</v>
      </c>
      <c r="R173" s="70"/>
      <c r="S173" s="94" t="s">
        <v>1527</v>
      </c>
      <c r="T173" s="58"/>
      <c r="U173" s="58"/>
      <c r="V173" s="58"/>
      <c r="W173" s="155"/>
      <c r="X173" s="93" t="s">
        <v>1528</v>
      </c>
      <c r="Y173" s="75"/>
      <c r="Z173" s="95">
        <v>19</v>
      </c>
      <c r="AA173" s="74" t="s">
        <v>5145</v>
      </c>
      <c r="AB173" s="68" t="str">
        <f t="shared" si="39"/>
        <v>ASTON ENERGY S.R.L.</v>
      </c>
      <c r="AC173" s="70" t="str">
        <f>N173</f>
        <v>V. Montegrappa 2/d</v>
      </c>
      <c r="AD173" s="70" t="str">
        <f>P173</f>
        <v>Ponzano Veneto (TV)</v>
      </c>
      <c r="AE173" s="58"/>
      <c r="AF173" s="86" t="s">
        <v>1529</v>
      </c>
      <c r="AG173" s="58" t="s">
        <v>1530</v>
      </c>
      <c r="AH173" s="86" t="s">
        <v>1531</v>
      </c>
      <c r="AI173" s="90" t="s">
        <v>1532</v>
      </c>
      <c r="AJ173" s="1258"/>
      <c r="AK173" s="81"/>
      <c r="AL173" s="6"/>
      <c r="AM173" s="6"/>
      <c r="AN173" s="6"/>
      <c r="AO173" s="6"/>
      <c r="AP173" s="6"/>
    </row>
    <row r="174" spans="1:42" ht="21.8" customHeight="1" thickBot="1">
      <c r="A174" s="1301" t="str">
        <f>"insert into azienda ( id, n_elettronici, n_automazioni, n_informatici, n_telecomunicazioni, n_liceo, id_docente, settore) values ('"&amp; E174 &amp;"','"&amp; F174 &amp;"','"&amp; G174 &amp;"','"&amp; H174 &amp;"','"&amp; I174 &amp;"','"&amp; J174 &amp;"','"&amp; K174 &amp;"','"&amp; L174 &amp;"');"</f>
        <v>insert into azienda ( id, n_elettronici, n_automazioni, n_informatici, n_telecomunicazioni, n_liceo, id_docente, settore) values ('162','','','','','','0','AUTOMAZIONE');</v>
      </c>
      <c r="B174" s="1303" t="str">
        <f t="shared" si="32"/>
        <v>update azienda SET denominazione_azienda='BANDIERA IMPIANTI', indirizzo = 'Via E. Reginato 87', cap = '31100', comune = 'Treviso (TV)' , referente_aziendale = 'Bandiera Massimiliano', tutor_aziendale = 'Bandiera Massimiliano', telefono = '0422 210692', inizioam = '8.00', fineam = '12.30', iniziopm = '15.00', finepm = '18.30' where id = '162';</v>
      </c>
      <c r="C174" s="1300" t="str">
        <f t="shared" si="33"/>
        <v>update azienda SET email= 'info@bandieraimpianti.it', sito = '', n_dipendenti = '44470', settore_attivita = 'Ateco 74.90.91', leg_denominazioneazienda = 'BANDIERA IMPIANTI', leg_via = 'Via E. Reginato 87', leg_comune = 'Treviso (TV)', leg_iva = '03764230268', leg_nomecognome = 'Bandiera Alberto', leg_datanascita = '1939-06-13', leg_comunenascita = 'Treviso (TV)' where id = '162';</v>
      </c>
      <c r="D174" s="1300" t="str">
        <f t="shared" si="34"/>
        <v>update azienda SET rapleg_codicefiscale = 'BNDLRT39H13L407G', rapleg_convenzionedata = '1900-01-00', rapleg_convenzioneprotocolo = '' where id = '162';</v>
      </c>
      <c r="E174">
        <v>162</v>
      </c>
      <c r="F174" s="82"/>
      <c r="G174" s="82"/>
      <c r="H174" s="82"/>
      <c r="I174" s="82"/>
      <c r="J174" s="1296"/>
      <c r="K174" s="1389">
        <v>0</v>
      </c>
      <c r="L174" s="247" t="s">
        <v>1475</v>
      </c>
      <c r="M174" s="253" t="s">
        <v>1533</v>
      </c>
      <c r="N174" s="74" t="s">
        <v>4956</v>
      </c>
      <c r="O174" s="127">
        <v>31100</v>
      </c>
      <c r="P174" s="75" t="s">
        <v>53</v>
      </c>
      <c r="Q174" s="254" t="s">
        <v>1534</v>
      </c>
      <c r="R174" s="254" t="s">
        <v>1534</v>
      </c>
      <c r="S174" s="94" t="s">
        <v>1535</v>
      </c>
      <c r="T174" s="76" t="s">
        <v>45</v>
      </c>
      <c r="U174" s="255" t="s">
        <v>62</v>
      </c>
      <c r="V174" s="255" t="s">
        <v>435</v>
      </c>
      <c r="W174" s="256" t="s">
        <v>118</v>
      </c>
      <c r="X174" s="257" t="s">
        <v>1536</v>
      </c>
      <c r="Y174" s="258"/>
      <c r="Z174" s="259">
        <v>44470</v>
      </c>
      <c r="AA174" s="74" t="s">
        <v>1537</v>
      </c>
      <c r="AB174" s="68" t="str">
        <f t="shared" si="39"/>
        <v>BANDIERA IMPIANTI</v>
      </c>
      <c r="AC174" s="70" t="str">
        <f>N174</f>
        <v>Via E. Reginato 87</v>
      </c>
      <c r="AD174" s="70" t="str">
        <f>P174</f>
        <v>Treviso (TV)</v>
      </c>
      <c r="AE174" s="58" t="s">
        <v>1538</v>
      </c>
      <c r="AF174" s="258" t="s">
        <v>1539</v>
      </c>
      <c r="AG174" s="58" t="s">
        <v>1540</v>
      </c>
      <c r="AH174" s="258" t="s">
        <v>53</v>
      </c>
      <c r="AI174" s="260" t="s">
        <v>1541</v>
      </c>
      <c r="AJ174" s="1258"/>
      <c r="AK174" s="81"/>
      <c r="AL174" s="6"/>
      <c r="AM174" s="97"/>
      <c r="AN174" s="6"/>
      <c r="AO174" s="6"/>
      <c r="AP174" s="6"/>
    </row>
    <row r="175" spans="1:42" ht="21.8" customHeight="1" thickBot="1">
      <c r="A175" s="1301" t="str">
        <f>"insert into azienda ( id, n_elettronici, n_automazioni, n_informatici, n_telecomunicazioni, n_liceo, id_docente, settore) values ('"&amp; E175 &amp;"','"&amp; F175 &amp;"','"&amp; G175 &amp;"','"&amp; H175 &amp;"','"&amp; I175 &amp;"','"&amp; J175 &amp;"','"&amp; K175 &amp;"','"&amp; L175 &amp;"');"</f>
        <v>insert into azienda ( id, n_elettronici, n_automazioni, n_informatici, n_telecomunicazioni, n_liceo, id_docente, settore) values ('163','','','','','','0','AUTOMAZIONE');</v>
      </c>
      <c r="B175" s="1303" t="str">
        <f t="shared" si="32"/>
        <v>update azienda SET denominazione_azienda='BETTIOL S.R.L.', indirizzo = 'V. Della Mostra 8', cap = '31020', comune = 'Bolzano (BZ)' , referente_aziendale = '', tutor_aziendale = 'Bigolin Andrea (vice Stefani Mirco)', telefono = '0422 444590', inizioam = '7.00', fineam = '12.00', iniziopm = '13.00', finepm = '19.00' where id = '163';</v>
      </c>
      <c r="C175" s="1300" t="str">
        <f t="shared" si="33"/>
        <v>update azienda SET email= 'info@bettiolsrl.com', sito = '', n_dipendenti = '51', settore_attivita = 'ateco 43.22.01', leg_denominazioneazienda = 'BETTIOL S.R.L.', leg_via = 'V. Roma, 261', leg_comune = 'Bolzano (BZ)', leg_iva = '03237650266', leg_nomecognome = 'Emanuela Putoto', leg_datanascita = '1958-09-19', leg_comunenascita = 'Arcade (TV)' where id = '163';</v>
      </c>
      <c r="D175" s="1300" t="str">
        <f t="shared" si="34"/>
        <v>update azienda SET rapleg_codicefiscale = 'PTTMNL58P59192V', rapleg_convenzionedata = '2020-10-17', rapleg_convenzioneprotocolo = '13006/C24' where id = '163';</v>
      </c>
      <c r="E175">
        <v>163</v>
      </c>
      <c r="F175" s="82"/>
      <c r="G175" s="82"/>
      <c r="H175" s="82"/>
      <c r="I175" s="82"/>
      <c r="J175" s="1296"/>
      <c r="K175" s="1389">
        <v>0</v>
      </c>
      <c r="L175" s="247" t="s">
        <v>1475</v>
      </c>
      <c r="M175" s="253" t="s">
        <v>1542</v>
      </c>
      <c r="N175" s="74" t="s">
        <v>4957</v>
      </c>
      <c r="O175" s="127">
        <v>31020</v>
      </c>
      <c r="P175" s="75" t="s">
        <v>1543</v>
      </c>
      <c r="Q175" s="254"/>
      <c r="R175" s="254" t="s">
        <v>1544</v>
      </c>
      <c r="S175" s="94" t="s">
        <v>1545</v>
      </c>
      <c r="T175" s="72" t="s">
        <v>1546</v>
      </c>
      <c r="U175" s="73" t="s">
        <v>46</v>
      </c>
      <c r="V175" s="73" t="s">
        <v>130</v>
      </c>
      <c r="W175" s="73" t="s">
        <v>436</v>
      </c>
      <c r="X175" s="258" t="s">
        <v>1547</v>
      </c>
      <c r="Y175" s="258"/>
      <c r="Z175" s="261">
        <v>51</v>
      </c>
      <c r="AA175" s="75" t="s">
        <v>1548</v>
      </c>
      <c r="AB175" s="68" t="str">
        <f t="shared" si="39"/>
        <v>BETTIOL S.R.L.</v>
      </c>
      <c r="AC175" s="70" t="s">
        <v>1549</v>
      </c>
      <c r="AD175" s="70" t="str">
        <f>P175</f>
        <v>Bolzano (BZ)</v>
      </c>
      <c r="AE175" s="58" t="s">
        <v>1550</v>
      </c>
      <c r="AF175" s="258" t="s">
        <v>1551</v>
      </c>
      <c r="AG175" s="58" t="s">
        <v>1552</v>
      </c>
      <c r="AH175" s="258" t="s">
        <v>1553</v>
      </c>
      <c r="AI175" s="262" t="s">
        <v>1554</v>
      </c>
      <c r="AJ175" s="1258">
        <v>44121</v>
      </c>
      <c r="AK175" s="81" t="s">
        <v>1555</v>
      </c>
      <c r="AL175" s="6"/>
      <c r="AM175" s="97" t="e">
        <f>IF(VLOOKUP(M172,[1]Totali!$P$13:$Q$235,1,FALSE)=M172,"Y","N")</f>
        <v>#N/A</v>
      </c>
      <c r="AN175" s="6"/>
      <c r="AO175" s="6"/>
      <c r="AP175" s="6"/>
    </row>
    <row r="176" spans="1:42" ht="21.8" customHeight="1" thickBot="1">
      <c r="A176" s="1301" t="str">
        <f>"insert into azienda ( id, n_elettronici, n_automazioni, n_informatici, n_telecomunicazioni, n_liceo, id_docente, settore) values ('"&amp; E176 &amp;"','"&amp; F176 &amp;"','"&amp; G176 &amp;"','"&amp; H176 &amp;"','"&amp; I176 &amp;"','"&amp; J176 &amp;"','"&amp; K176 &amp;"','"&amp; L176 &amp;"');"</f>
        <v>insert into azienda ( id, n_elettronici, n_automazioni, n_informatici, n_telecomunicazioni, n_liceo, id_docente, settore) values ('164','','','','','','0','AUTOMAZIONE');</v>
      </c>
      <c r="B176" s="1303" t="str">
        <f t="shared" si="32"/>
        <v>update azienda SET denominazione_azienda='BITFOX S.R.L', indirizzo = 'Via 1° Maggio 14 ', cap = '31040', comune = 'Giavera del Montello (TV)' , referente_aziendale = 'Favaro Denis / Rufoloni Marco', tutor_aziendale = 'Favaro Denis / Rufoloni Marco', telefono = '0422918918', inizioam = '8.00', fineam = '12.00', iniziopm = '13.00', finepm = '17.00' where id = '164';</v>
      </c>
      <c r="C176" s="1300" t="str">
        <f t="shared" si="33"/>
        <v>update azienda SET email= 'bitfox@bitfox.it', sito = '', n_dipendenti = '51-250', settore_attivita = 'Ateco 43.21.03', leg_denominazioneazienda = 'BITFOX S.R.L', leg_via = 'Via Fratelli Rosselli, 7/9', leg_comune = 'Villorba (TV)', leg_iva = '03792890265', leg_nomecognome = 'Pasin Paolo', leg_datanascita = '1969-07-08', leg_comunenascita = 'Treviso (TV)' where id = '164';</v>
      </c>
      <c r="D176" s="1300" t="str">
        <f t="shared" si="34"/>
        <v>update azienda SET rapleg_codicefiscale = 'PSNPLA69L08L407O', rapleg_convenzionedata = '2021-06-09', rapleg_convenzioneprotocolo = '8274/C24D' where id = '164';</v>
      </c>
      <c r="E176">
        <v>164</v>
      </c>
      <c r="F176" s="82"/>
      <c r="G176" s="1277"/>
      <c r="H176" s="82"/>
      <c r="I176" s="82"/>
      <c r="J176" s="1296"/>
      <c r="K176" s="1389">
        <v>0</v>
      </c>
      <c r="L176" s="247" t="s">
        <v>1475</v>
      </c>
      <c r="M176" s="263" t="s">
        <v>1556</v>
      </c>
      <c r="N176" s="74" t="s">
        <v>4958</v>
      </c>
      <c r="O176" s="127">
        <v>31040</v>
      </c>
      <c r="P176" s="75" t="s">
        <v>508</v>
      </c>
      <c r="Q176" s="254" t="s">
        <v>1557</v>
      </c>
      <c r="R176" s="254" t="s">
        <v>1557</v>
      </c>
      <c r="S176" s="94" t="s">
        <v>1558</v>
      </c>
      <c r="T176" s="76" t="s">
        <v>45</v>
      </c>
      <c r="U176" s="255" t="s">
        <v>46</v>
      </c>
      <c r="V176" s="255" t="s">
        <v>130</v>
      </c>
      <c r="W176" s="256" t="s">
        <v>131</v>
      </c>
      <c r="X176" s="264" t="s">
        <v>1559</v>
      </c>
      <c r="Y176" s="258"/>
      <c r="Z176" s="261" t="s">
        <v>193</v>
      </c>
      <c r="AA176" s="74" t="s">
        <v>1560</v>
      </c>
      <c r="AB176" s="68" t="str">
        <f t="shared" si="39"/>
        <v>BITFOX S.R.L</v>
      </c>
      <c r="AC176" s="70" t="s">
        <v>1561</v>
      </c>
      <c r="AD176" s="70" t="s">
        <v>71</v>
      </c>
      <c r="AE176" s="58" t="s">
        <v>1562</v>
      </c>
      <c r="AF176" s="258" t="s">
        <v>1563</v>
      </c>
      <c r="AG176" s="58" t="s">
        <v>1564</v>
      </c>
      <c r="AH176" s="258" t="s">
        <v>53</v>
      </c>
      <c r="AI176" s="260" t="s">
        <v>1565</v>
      </c>
      <c r="AJ176" s="1258">
        <v>44356</v>
      </c>
      <c r="AK176" s="81" t="s">
        <v>1566</v>
      </c>
      <c r="AL176" s="6"/>
      <c r="AM176" s="97"/>
      <c r="AN176" s="6"/>
      <c r="AO176" s="6"/>
      <c r="AP176" s="6"/>
    </row>
    <row r="177" spans="1:42" ht="21.8" customHeight="1" thickBot="1">
      <c r="A177" s="1301" t="str">
        <f>"insert into azienda ( id, n_elettronici, n_automazioni, n_informatici, n_telecomunicazioni, n_liceo, id_docente, settore) values ('"&amp; E177 &amp;"','"&amp; F177 &amp;"','"&amp; G177 &amp;"','"&amp; H177 &amp;"','"&amp; I177 &amp;"','"&amp; J177 &amp;"','"&amp; K177 &amp;"','"&amp; L177 &amp;"');"</f>
        <v>insert into azienda ( id, n_elettronici, n_automazioni, n_informatici, n_telecomunicazioni, n_liceo, id_docente, settore) values ('165','','','','','','0','AUTOMAZIONE');</v>
      </c>
      <c r="B177" s="1303" t="str">
        <f t="shared" si="32"/>
        <v>update azienda SET denominazione_azienda='BJOSORA SRL', indirizzo = 'V. Guecello Tempesta 59', cap = '30033', comune = 'Noale (VE)' , referente_aziendale = 'Bellio Federico', tutor_aziendale = 'Bellio Federico', telefono = '3482233456', inizioam = '8.30', fineam = '12.30', iniziopm = '13.30', finepm = '16.30' where id = '165';</v>
      </c>
      <c r="C177" s="1300" t="str">
        <f t="shared" si="33"/>
        <v>update azienda SET email= 'federico@bjosora.com', sito = '', n_dipendenti = '', settore_attivita = '', leg_denominazioneazienda = 'BJOSORA SRL', leg_via = 'V. Le Canevare, 30', leg_comune = 'Noale (VE)', leg_iva = '05153730261', leg_nomecognome = 'Bellio Federico', leg_datanascita = '1957-12-31', leg_comunenascita = 'Mogliano Veneto (TV)' where id = '165';</v>
      </c>
      <c r="D177" s="1300" t="str">
        <f t="shared" si="34"/>
        <v>update azienda SET rapleg_codicefiscale = 'BLLFRC57T31F269A', rapleg_convenzionedata = '2021-04-29', rapleg_convenzioneprotocolo = '5969/C24' where id = '165';</v>
      </c>
      <c r="E177">
        <v>165</v>
      </c>
      <c r="F177" s="82"/>
      <c r="G177" s="1277"/>
      <c r="H177" s="82"/>
      <c r="I177" s="82"/>
      <c r="J177" s="1296"/>
      <c r="K177" s="1389">
        <v>0</v>
      </c>
      <c r="L177" s="247" t="s">
        <v>1475</v>
      </c>
      <c r="M177" s="253" t="s">
        <v>1567</v>
      </c>
      <c r="N177" s="74" t="s">
        <v>4959</v>
      </c>
      <c r="O177" s="127">
        <v>30033</v>
      </c>
      <c r="P177" s="75" t="s">
        <v>1568</v>
      </c>
      <c r="Q177" s="254" t="s">
        <v>1569</v>
      </c>
      <c r="R177" s="254" t="s">
        <v>1569</v>
      </c>
      <c r="S177" s="94" t="s">
        <v>1570</v>
      </c>
      <c r="T177" s="76" t="s">
        <v>61</v>
      </c>
      <c r="U177" s="255" t="s">
        <v>62</v>
      </c>
      <c r="V177" s="255" t="s">
        <v>47</v>
      </c>
      <c r="W177" s="256" t="s">
        <v>1460</v>
      </c>
      <c r="X177" s="258" t="s">
        <v>1571</v>
      </c>
      <c r="Y177" s="258"/>
      <c r="Z177" s="261"/>
      <c r="AA177" s="74"/>
      <c r="AB177" s="68" t="str">
        <f t="shared" si="39"/>
        <v>BJOSORA SRL</v>
      </c>
      <c r="AC177" s="70" t="s">
        <v>1572</v>
      </c>
      <c r="AD177" s="70" t="s">
        <v>1568</v>
      </c>
      <c r="AE177" s="58" t="s">
        <v>1573</v>
      </c>
      <c r="AF177" s="258" t="s">
        <v>1569</v>
      </c>
      <c r="AG177" s="58" t="s">
        <v>1574</v>
      </c>
      <c r="AH177" s="258" t="s">
        <v>442</v>
      </c>
      <c r="AI177" s="260" t="s">
        <v>1575</v>
      </c>
      <c r="AJ177" s="1258">
        <v>44315</v>
      </c>
      <c r="AK177" s="81" t="s">
        <v>1576</v>
      </c>
      <c r="AL177" s="6"/>
      <c r="AM177" s="97"/>
      <c r="AN177" s="6"/>
      <c r="AO177" s="6"/>
      <c r="AP177" s="6"/>
    </row>
    <row r="178" spans="1:42" ht="23.35" customHeight="1" thickBot="1">
      <c r="A178" s="1301" t="str">
        <f>"insert into azienda ( id, n_elettronici, n_automazioni, n_informatici, n_telecomunicazioni, n_liceo, id_docente, settore) values ('"&amp; E178 &amp;"','"&amp; F178 &amp;"','"&amp; G178 &amp;"','"&amp; H178 &amp;"','"&amp; I178 &amp;"','"&amp; J178 &amp;"','"&amp; K178 &amp;"','"&amp; L178 &amp;"');"</f>
        <v>insert into azienda ( id, n_elettronici, n_automazioni, n_informatici, n_telecomunicazioni, n_liceo, id_docente, settore) values ('166','','','','','','0','AUTOMAZIONE');</v>
      </c>
      <c r="B178" s="1303" t="str">
        <f t="shared" si="32"/>
        <v>update azienda SET denominazione_azienda='BOTTEON ANTONIO SRL', indirizzo = 'Via delle Industrie 7', cap = '31040', comune = 'Nervesa della Battaglia (TV)' , referente_aziendale = 'Pagotto Claudio', tutor_aziendale = 'Pagotto Marco', telefono = '0422 885260', inizioam = '8.00', fineam = '12.00', iniziopm = '13.30', finepm = '17.30' where id = '166';</v>
      </c>
      <c r="C178" s="1300" t="str">
        <f t="shared" si="33"/>
        <v>update azienda SET email= 'info@botteon.it', sito = 'www.botteon.it', n_dipendenti = '47', settore_attivita = 'Costruzioni meccaniche', leg_denominazioneazienda = 'BOTTEON ANTONIO SRL', leg_via = 'Via delle Industrie 7', leg_comune = 'Nervesa della Battaglia (TV)', leg_iva = '03534080266', leg_nomecognome = 'Pagotto Claudio', leg_datanascita = '1948-08-30', leg_comunenascita = 'Bolzano (BZ)' where id = '166';</v>
      </c>
      <c r="D178" s="1300" t="str">
        <f t="shared" si="34"/>
        <v>update azienda SET rapleg_codicefiscale = 'PGTCLD48M30A952Y', rapleg_convenzionedata = '2019-05-04', rapleg_convenzioneprotocolo = '3279/C24D' where id = '166';</v>
      </c>
      <c r="E178">
        <v>166</v>
      </c>
      <c r="F178" s="82"/>
      <c r="G178" s="82"/>
      <c r="H178" s="82"/>
      <c r="I178" s="82"/>
      <c r="J178" s="1296"/>
      <c r="K178" s="1389">
        <v>0</v>
      </c>
      <c r="L178" s="247" t="s">
        <v>1475</v>
      </c>
      <c r="M178" s="253" t="s">
        <v>1577</v>
      </c>
      <c r="N178" s="74" t="s">
        <v>4960</v>
      </c>
      <c r="O178" s="127">
        <v>31040</v>
      </c>
      <c r="P178" s="75" t="s">
        <v>326</v>
      </c>
      <c r="Q178" s="70" t="s">
        <v>1578</v>
      </c>
      <c r="R178" s="70" t="s">
        <v>1579</v>
      </c>
      <c r="S178" s="94" t="s">
        <v>1580</v>
      </c>
      <c r="T178" s="58" t="s">
        <v>45</v>
      </c>
      <c r="U178" s="58" t="s">
        <v>46</v>
      </c>
      <c r="V178" s="58" t="s">
        <v>47</v>
      </c>
      <c r="W178" s="155" t="s">
        <v>48</v>
      </c>
      <c r="X178" s="93" t="s">
        <v>1581</v>
      </c>
      <c r="Y178" s="93" t="s">
        <v>1582</v>
      </c>
      <c r="Z178" s="95">
        <v>47</v>
      </c>
      <c r="AA178" s="74" t="s">
        <v>1583</v>
      </c>
      <c r="AB178" s="68" t="str">
        <f t="shared" si="39"/>
        <v>BOTTEON ANTONIO SRL</v>
      </c>
      <c r="AC178" s="70" t="str">
        <f t="shared" ref="AC178:AC196" si="40">N178</f>
        <v>Via delle Industrie 7</v>
      </c>
      <c r="AD178" s="70" t="str">
        <f t="shared" ref="AD178:AD196" si="41">P178</f>
        <v>Nervesa della Battaglia (TV)</v>
      </c>
      <c r="AE178" s="58" t="s">
        <v>1584</v>
      </c>
      <c r="AF178" s="86" t="s">
        <v>1578</v>
      </c>
      <c r="AG178" s="58" t="s">
        <v>1585</v>
      </c>
      <c r="AH178" s="86" t="s">
        <v>1543</v>
      </c>
      <c r="AI178" s="90" t="s">
        <v>1586</v>
      </c>
      <c r="AJ178" s="1258">
        <v>43589</v>
      </c>
      <c r="AK178" s="81" t="s">
        <v>55</v>
      </c>
      <c r="AL178" s="6"/>
      <c r="AM178" s="6"/>
      <c r="AN178" s="6"/>
    </row>
    <row r="179" spans="1:42" ht="23.35" customHeight="1" thickBot="1">
      <c r="A179" s="1301" t="str">
        <f>"insert into azienda ( id, n_elettronici, n_automazioni, n_informatici, n_telecomunicazioni, n_liceo, id_docente, settore) values ('"&amp; E179 &amp;"','"&amp; F179 &amp;"','"&amp; G179 &amp;"','"&amp; H179 &amp;"','"&amp; I179 &amp;"','"&amp; J179 &amp;"','"&amp; K179 &amp;"','"&amp; L179 &amp;"');"</f>
        <v>insert into azienda ( id, n_elettronici, n_automazioni, n_informatici, n_telecomunicazioni, n_liceo, id_docente, settore) values ('167','','','','','','0','AUTOMAZIONE');</v>
      </c>
      <c r="B179" s="1303" t="str">
        <f t="shared" si="32"/>
        <v>update azienda SET denominazione_azienda='BOTTER ELETTROTECNICA SRL', indirizzo = 'V. Sile 18/B', cap = '31020', comune = 'Silea (TV)' , referente_aziendale = 'Botter Andrea', tutor_aziendale = 'Malimpensa Fortunato Silvano', telefono = '0422 361003', inizioam = '8.00', fineam = '12.00', iniziopm = '13.30', finepm = '17.30' where id = '167';</v>
      </c>
      <c r="C179" s="1300" t="str">
        <f t="shared" si="33"/>
        <v>update azienda SET email= 'amministrazione@botter.com', sito = 'www.botter.com', n_dipendenti = '20', settore_attivita = 'Metalmeccanico/Trasformatori Elettrici', leg_denominazioneazienda = 'BOTTER ELETTROTECNICA SRL', leg_via = 'V. Sile 18/B', leg_comune = 'Silea (TV)', leg_iva = '02412440261', leg_nomecognome = 'Renzo Botter', leg_datanascita = '1940-01-08', leg_comunenascita = 'Treviso (TV)' where id = '167';</v>
      </c>
      <c r="D179" s="1300" t="str">
        <f t="shared" si="34"/>
        <v>update azienda SET rapleg_codicefiscale = 'BTTRNZ40A08L407F', rapleg_convenzionedata = '2019-05-04', rapleg_convenzioneprotocolo = '3279/C24D' where id = '167';</v>
      </c>
      <c r="E179">
        <v>167</v>
      </c>
      <c r="F179" s="82"/>
      <c r="G179" s="82"/>
      <c r="H179" s="82"/>
      <c r="I179" s="82"/>
      <c r="J179" s="1296"/>
      <c r="K179" s="1389">
        <v>0</v>
      </c>
      <c r="L179" s="247" t="s">
        <v>1475</v>
      </c>
      <c r="M179" s="67" t="s">
        <v>1587</v>
      </c>
      <c r="N179" s="74" t="s">
        <v>4961</v>
      </c>
      <c r="O179" s="83">
        <v>31020</v>
      </c>
      <c r="P179" s="75" t="s">
        <v>685</v>
      </c>
      <c r="Q179" s="70" t="s">
        <v>1588</v>
      </c>
      <c r="R179" s="70" t="s">
        <v>1589</v>
      </c>
      <c r="S179" s="94" t="s">
        <v>1590</v>
      </c>
      <c r="T179" s="58" t="s">
        <v>45</v>
      </c>
      <c r="U179" s="58" t="s">
        <v>46</v>
      </c>
      <c r="V179" s="58" t="s">
        <v>47</v>
      </c>
      <c r="W179" s="155" t="s">
        <v>48</v>
      </c>
      <c r="X179" s="156" t="s">
        <v>1591</v>
      </c>
      <c r="Y179" s="156" t="s">
        <v>1592</v>
      </c>
      <c r="Z179" s="95">
        <v>20</v>
      </c>
      <c r="AA179" s="74" t="s">
        <v>1593</v>
      </c>
      <c r="AB179" s="68" t="str">
        <f t="shared" si="39"/>
        <v>BOTTER ELETTROTECNICA SRL</v>
      </c>
      <c r="AC179" s="70" t="str">
        <f t="shared" si="40"/>
        <v>V. Sile 18/B</v>
      </c>
      <c r="AD179" s="70" t="str">
        <f t="shared" si="41"/>
        <v>Silea (TV)</v>
      </c>
      <c r="AE179" s="58" t="s">
        <v>1594</v>
      </c>
      <c r="AF179" s="86" t="s">
        <v>1595</v>
      </c>
      <c r="AG179" s="58" t="s">
        <v>1596</v>
      </c>
      <c r="AH179" s="86" t="s">
        <v>53</v>
      </c>
      <c r="AI179" s="88" t="s">
        <v>1597</v>
      </c>
      <c r="AJ179" s="1258">
        <v>43589</v>
      </c>
      <c r="AK179" s="81" t="s">
        <v>55</v>
      </c>
      <c r="AL179" s="6"/>
      <c r="AM179" s="6"/>
      <c r="AN179" s="6"/>
    </row>
    <row r="180" spans="1:42" ht="23.35" customHeight="1" thickBot="1">
      <c r="A180" s="1301" t="str">
        <f>"insert into azienda ( id, n_elettronici, n_automazioni, n_informatici, n_telecomunicazioni, n_liceo, id_docente, settore) values ('"&amp; E180 &amp;"','"&amp; F180 &amp;"','"&amp; G180 &amp;"','"&amp; H180 &amp;"','"&amp; I180 &amp;"','"&amp; J180 &amp;"','"&amp; K180 &amp;"','"&amp; L180 &amp;"');"</f>
        <v>insert into azienda ( id, n_elettronici, n_automazioni, n_informatici, n_telecomunicazioni, n_liceo, id_docente, settore) values ('168','','','','','','0','AUTOMAZIONE');</v>
      </c>
      <c r="B180" s="1303" t="str">
        <f t="shared" si="32"/>
        <v>update azienda SET denominazione_azienda='BPS CLIMA', indirizzo = 'Zona industriale Biban 56', cap = '31030', comune = 'Carbonera (TV)' , referente_aziendale = 'Schiavon Andrea', tutor_aziendale = 'Schiavon Andrea', telefono = '0422 445363', inizioam = '8.00', fineam = '12.00', iniziopm = '13.00', finepm = '17.00' where id = '168';</v>
      </c>
      <c r="C180" s="1300" t="str">
        <f t="shared" si="33"/>
        <v>update azienda SET email= 'info@bpstecnologie.com', sito = 'www.bpstecnologie.com', n_dipendenti = '230', settore_attivita = 'climatizzatori ad aria', leg_denominazioneazienda = 'BPS CLIMA', leg_via = 'Zona industriale Biban 56', leg_comune = 'Carbonera (TV)', leg_iva = '03302570266', leg_nomecognome = 'Schiavon Andrea', leg_datanascita = '1966-04-04', leg_comunenascita = 'Treviso (TV)' where id = '168';</v>
      </c>
      <c r="D180" s="1300" t="str">
        <f t="shared" si="34"/>
        <v>update azienda SET rapleg_codicefiscale = 'SCHNDR66D04L407N', rapleg_convenzionedata = '2021-05-21', rapleg_convenzioneprotocolo = '7210/C24D' where id = '168';</v>
      </c>
      <c r="E180">
        <v>168</v>
      </c>
      <c r="F180" s="82"/>
      <c r="G180" s="82"/>
      <c r="H180" s="82"/>
      <c r="I180" s="82"/>
      <c r="J180" s="1296"/>
      <c r="K180" s="1389">
        <v>0</v>
      </c>
      <c r="L180" s="247" t="s">
        <v>1475</v>
      </c>
      <c r="M180" s="67" t="s">
        <v>1598</v>
      </c>
      <c r="N180" s="74" t="s">
        <v>4962</v>
      </c>
      <c r="O180" s="83">
        <v>31030</v>
      </c>
      <c r="P180" s="75" t="s">
        <v>114</v>
      </c>
      <c r="Q180" s="70" t="s">
        <v>1599</v>
      </c>
      <c r="R180" s="70" t="s">
        <v>1599</v>
      </c>
      <c r="S180" s="94" t="s">
        <v>1600</v>
      </c>
      <c r="T180" s="58" t="s">
        <v>45</v>
      </c>
      <c r="U180" s="58" t="s">
        <v>46</v>
      </c>
      <c r="V180" s="58" t="s">
        <v>130</v>
      </c>
      <c r="W180" s="155" t="s">
        <v>131</v>
      </c>
      <c r="X180" s="85" t="s">
        <v>1601</v>
      </c>
      <c r="Y180" s="85" t="s">
        <v>1602</v>
      </c>
      <c r="Z180" s="95">
        <v>230</v>
      </c>
      <c r="AA180" s="74" t="s">
        <v>1603</v>
      </c>
      <c r="AB180" s="68" t="str">
        <f t="shared" si="39"/>
        <v>BPS CLIMA</v>
      </c>
      <c r="AC180" s="70" t="str">
        <f t="shared" si="40"/>
        <v>Zona industriale Biban 56</v>
      </c>
      <c r="AD180" s="70" t="str">
        <f t="shared" si="41"/>
        <v>Carbonera (TV)</v>
      </c>
      <c r="AE180" s="58" t="s">
        <v>1604</v>
      </c>
      <c r="AF180" s="86" t="s">
        <v>1599</v>
      </c>
      <c r="AG180" s="58" t="s">
        <v>1605</v>
      </c>
      <c r="AH180" s="86" t="s">
        <v>53</v>
      </c>
      <c r="AI180" s="88" t="s">
        <v>1606</v>
      </c>
      <c r="AJ180" s="1258">
        <v>44337</v>
      </c>
      <c r="AK180" s="81" t="s">
        <v>1607</v>
      </c>
      <c r="AL180" s="6"/>
      <c r="AM180" s="6"/>
      <c r="AN180" s="6"/>
      <c r="AO180" s="6"/>
      <c r="AP180" s="6"/>
    </row>
    <row r="181" spans="1:42" ht="23.35" customHeight="1" thickBot="1">
      <c r="A181" s="1301" t="str">
        <f>"insert into azienda ( id, n_elettronici, n_automazioni, n_informatici, n_telecomunicazioni, n_liceo, id_docente, settore) values ('"&amp; E181 &amp;"','"&amp; F181 &amp;"','"&amp; G181 &amp;"','"&amp; H181 &amp;"','"&amp; I181 &amp;"','"&amp; J181 &amp;"','"&amp; K181 &amp;"','"&amp; L181 &amp;"');"</f>
        <v>insert into azienda ( id, n_elettronici, n_automazioni, n_informatici, n_telecomunicazioni, n_liceo, id_docente, settore) values ('169','','','','','','0','AUTOMAZIONE');</v>
      </c>
      <c r="B181" s="1303" t="str">
        <f t="shared" si="32"/>
        <v>update azienda SET denominazione_azienda='BRILLAUTOMATION', indirizzo = 'Via Zagaria 2/7', cap = '31055', comune = 'Quinto di Treviso (TV)' , referente_aziendale = 'Claudio Corrò', tutor_aziendale = 'Claudio Corrò', telefono = '0422 470724', inizioam = '8.00', fineam = '12.00', iniziopm = '13.30', finepm = '17.30' where id = '169';</v>
      </c>
      <c r="C181" s="1300" t="str">
        <f t="shared" si="33"/>
        <v>update azienda SET email= 'brill@brillautomation.it', sito = '', n_dipendenti = '44470', settore_attivita = 'Ateco 43.21.01', leg_denominazioneazienda = 'BRILLAUTOMATION', leg_via = 'Via Zagaria 2/7', leg_comune = 'Quinto di Treviso (TV)', leg_iva = '03493800266', leg_nomecognome = 'Corrò Claudio', leg_datanascita = '1971-10-24', leg_comunenascita = 'Treviso (TV)' where id = '169';</v>
      </c>
      <c r="D181" s="1300" t="str">
        <f t="shared" si="34"/>
        <v>update azienda SET rapleg_codicefiscale = 'CRRCLD71R24L407J', rapleg_convenzionedata = '1900-01-00', rapleg_convenzioneprotocolo = '' where id = '169';</v>
      </c>
      <c r="E181">
        <v>169</v>
      </c>
      <c r="F181" s="82"/>
      <c r="G181" s="82"/>
      <c r="H181" s="82"/>
      <c r="I181" s="82"/>
      <c r="J181" s="1296"/>
      <c r="K181" s="1389">
        <v>0</v>
      </c>
      <c r="L181" s="247" t="s">
        <v>1475</v>
      </c>
      <c r="M181" s="67" t="s">
        <v>1608</v>
      </c>
      <c r="N181" s="258" t="s">
        <v>4963</v>
      </c>
      <c r="O181" s="83">
        <v>31055</v>
      </c>
      <c r="P181" s="75" t="s">
        <v>694</v>
      </c>
      <c r="Q181" s="70" t="s">
        <v>1609</v>
      </c>
      <c r="R181" s="70" t="s">
        <v>1609</v>
      </c>
      <c r="S181" s="94" t="s">
        <v>1610</v>
      </c>
      <c r="T181" s="58" t="s">
        <v>45</v>
      </c>
      <c r="U181" s="58" t="s">
        <v>46</v>
      </c>
      <c r="V181" s="58" t="s">
        <v>47</v>
      </c>
      <c r="W181" s="155" t="s">
        <v>48</v>
      </c>
      <c r="X181" s="264" t="s">
        <v>1611</v>
      </c>
      <c r="Y181" s="156"/>
      <c r="Z181" s="202">
        <v>44470</v>
      </c>
      <c r="AA181" s="74" t="s">
        <v>1612</v>
      </c>
      <c r="AB181" s="68" t="str">
        <f t="shared" si="39"/>
        <v>BRILLAUTOMATION</v>
      </c>
      <c r="AC181" s="70" t="str">
        <f t="shared" si="40"/>
        <v>Via Zagaria 2/7</v>
      </c>
      <c r="AD181" s="70" t="str">
        <f t="shared" si="41"/>
        <v>Quinto di Treviso (TV)</v>
      </c>
      <c r="AE181" s="58" t="s">
        <v>1613</v>
      </c>
      <c r="AF181" s="75" t="s">
        <v>1614</v>
      </c>
      <c r="AG181" s="58" t="s">
        <v>1615</v>
      </c>
      <c r="AH181" s="86" t="s">
        <v>53</v>
      </c>
      <c r="AI181" s="88" t="s">
        <v>1616</v>
      </c>
      <c r="AJ181" s="1258"/>
      <c r="AK181" s="81"/>
      <c r="AL181" s="6"/>
      <c r="AM181" s="6"/>
      <c r="AN181" s="6"/>
    </row>
    <row r="182" spans="1:42" ht="23.35" customHeight="1" thickBot="1">
      <c r="A182" s="1301" t="str">
        <f>"insert into azienda ( id, n_elettronici, n_automazioni, n_informatici, n_telecomunicazioni, n_liceo, id_docente, settore) values ('"&amp; E182 &amp;"','"&amp; F182 &amp;"','"&amp; G182 &amp;"','"&amp; H182 &amp;"','"&amp; I182 &amp;"','"&amp; J182 &amp;"','"&amp; K182 &amp;"','"&amp; L182 &amp;"');"</f>
        <v>insert into azienda ( id, n_elettronici, n_automazioni, n_informatici, n_telecomunicazioni, n_liceo, id_docente, settore) values ('170','','','','','','0','AUTOMAZIONE');</v>
      </c>
      <c r="B182" s="1303" t="str">
        <f t="shared" si="32"/>
        <v>update azienda SET denominazione_azienda='CA.DI s.r.l.', indirizzo = 'Viale delle Industrie 107', cap = '31030', comune = 'Dosson di Casier (TV)' , referente_aziendale = '', tutor_aziendale = '', telefono = '0422 491412', inizioam = '', fineam = '', iniziopm = '', finepm = '' where id = '170';</v>
      </c>
      <c r="C182" s="1300" t="str">
        <f t="shared" si="33"/>
        <v>update azienda SET email= 'info@ca-di.it', sito = '', n_dipendenti = '', settore_attivita = '', leg_denominazioneazienda = 'CA.DI s.r.l.', leg_via = 'Viale delle Industrie 107', leg_comune = 'Dosson di Casier (TV)', leg_iva = 'IT04492880267', leg_nomecognome = 'Lucchese Claudio', leg_datanascita = '1968-12-04', leg_comunenascita = 'Treviso (TV)' where id = '170';</v>
      </c>
      <c r="D182" s="1300" t="str">
        <f t="shared" si="34"/>
        <v>update azienda SET rapleg_codicefiscale = 'LCCCLD68T04L407Z', rapleg_convenzionedata = '1900-01-00', rapleg_convenzioneprotocolo = '' where id = '170';</v>
      </c>
      <c r="E182">
        <v>170</v>
      </c>
      <c r="F182" s="82"/>
      <c r="G182" s="82"/>
      <c r="H182" s="82"/>
      <c r="I182" s="82"/>
      <c r="J182" s="1296"/>
      <c r="K182" s="1389">
        <v>0</v>
      </c>
      <c r="L182" s="247" t="s">
        <v>1475</v>
      </c>
      <c r="M182" s="67" t="s">
        <v>1617</v>
      </c>
      <c r="N182" s="258" t="s">
        <v>4964</v>
      </c>
      <c r="O182" s="83">
        <v>31030</v>
      </c>
      <c r="P182" s="126" t="s">
        <v>1442</v>
      </c>
      <c r="Q182" s="70"/>
      <c r="R182" s="70"/>
      <c r="S182" s="94" t="s">
        <v>1618</v>
      </c>
      <c r="T182" s="58"/>
      <c r="U182" s="58"/>
      <c r="V182" s="58"/>
      <c r="W182" s="155"/>
      <c r="X182" s="257" t="s">
        <v>1619</v>
      </c>
      <c r="Y182" s="156"/>
      <c r="Z182" s="95"/>
      <c r="AA182" s="74"/>
      <c r="AB182" s="68" t="str">
        <f t="shared" si="39"/>
        <v>CA.DI s.r.l.</v>
      </c>
      <c r="AC182" s="70" t="str">
        <f t="shared" si="40"/>
        <v>Viale delle Industrie 107</v>
      </c>
      <c r="AD182" s="70" t="str">
        <f t="shared" si="41"/>
        <v>Dosson di Casier (TV)</v>
      </c>
      <c r="AE182" s="58" t="s">
        <v>1620</v>
      </c>
      <c r="AF182" s="75" t="s">
        <v>1621</v>
      </c>
      <c r="AG182" s="58" t="s">
        <v>1622</v>
      </c>
      <c r="AH182" s="86" t="s">
        <v>53</v>
      </c>
      <c r="AI182" s="88" t="s">
        <v>1623</v>
      </c>
      <c r="AJ182" s="1258"/>
      <c r="AK182" s="81"/>
      <c r="AL182" s="6"/>
      <c r="AM182" s="6"/>
      <c r="AN182" s="6"/>
    </row>
    <row r="183" spans="1:42" ht="23.35" customHeight="1" thickBot="1">
      <c r="A183" s="1301" t="str">
        <f>"insert into azienda ( id, n_elettronici, n_automazioni, n_informatici, n_telecomunicazioni, n_liceo, id_docente, settore) values ('"&amp; E183 &amp;"','"&amp; F183 &amp;"','"&amp; G183 &amp;"','"&amp; H183 &amp;"','"&amp; I183 &amp;"','"&amp; J183 &amp;"','"&amp; K183 &amp;"','"&amp; L183 &amp;"');"</f>
        <v>insert into azienda ( id, n_elettronici, n_automazioni, n_informatici, n_telecomunicazioni, n_liceo, id_docente, settore) values ('171','','','','','','0','AUTOMAZIONE');</v>
      </c>
      <c r="B183" s="1303" t="str">
        <f t="shared" si="32"/>
        <v>update azienda SET denominazione_azienda='CALDATO &amp; FOFFANO IMPIANTI SNC', indirizzo = 'VIA ENRICO MATTEI37/G', cap = '31055', comune = 'Quinto di Treviso (TV)' , referente_aziendale = '', tutor_aziendale = '', telefono = '347 5610262', inizioam = '', fineam = '', iniziopm = '', finepm = '' where id = '171';</v>
      </c>
      <c r="C183" s="1300" t="str">
        <f t="shared" si="33"/>
        <v>update azienda SET email= 'info@caldatoimpianti.it - caldatoimpianti@icloud.com', sito = '', n_dipendenti = '', settore_attivita = 'climatizzatori ad aria', leg_denominazioneazienda = 'CALDATO &amp; FOFFANO IMPIANTI SNC', leg_via = 'VIA ENRICO MATTEI37/G', leg_comune = 'Quinto di Treviso (TV)', leg_iva = '', leg_nomecognome = '', leg_datanascita = '1900-01-00', leg_comunenascita = '' where id = '171';</v>
      </c>
      <c r="D183" s="1300" t="str">
        <f t="shared" si="34"/>
        <v>update azienda SET rapleg_codicefiscale = '', rapleg_convenzionedata = '1900-01-00', rapleg_convenzioneprotocolo = '' where id = '171';</v>
      </c>
      <c r="E183">
        <v>171</v>
      </c>
      <c r="F183" s="82"/>
      <c r="G183" s="82"/>
      <c r="H183" s="82"/>
      <c r="I183" s="82"/>
      <c r="J183" s="1296"/>
      <c r="K183" s="1389">
        <v>0</v>
      </c>
      <c r="L183" s="247" t="s">
        <v>1475</v>
      </c>
      <c r="M183" s="67" t="s">
        <v>1624</v>
      </c>
      <c r="N183" s="126" t="s">
        <v>4965</v>
      </c>
      <c r="O183" s="83">
        <v>31055</v>
      </c>
      <c r="P183" s="75" t="s">
        <v>694</v>
      </c>
      <c r="Q183" s="70"/>
      <c r="R183" s="70"/>
      <c r="S183" s="94" t="s">
        <v>1625</v>
      </c>
      <c r="T183" s="58"/>
      <c r="U183" s="58"/>
      <c r="V183" s="58"/>
      <c r="W183" s="155"/>
      <c r="X183" s="86" t="s">
        <v>1626</v>
      </c>
      <c r="Y183" s="156"/>
      <c r="Z183" s="95"/>
      <c r="AA183" s="74" t="s">
        <v>1603</v>
      </c>
      <c r="AB183" s="68" t="str">
        <f t="shared" si="39"/>
        <v>CALDATO &amp; FOFFANO IMPIANTI SNC</v>
      </c>
      <c r="AC183" s="70" t="str">
        <f t="shared" si="40"/>
        <v>VIA ENRICO MATTEI37/G</v>
      </c>
      <c r="AD183" s="70" t="str">
        <f t="shared" si="41"/>
        <v>Quinto di Treviso (TV)</v>
      </c>
      <c r="AE183" s="58"/>
      <c r="AF183" s="75"/>
      <c r="AG183" s="58"/>
      <c r="AH183" s="86"/>
      <c r="AI183" s="88"/>
      <c r="AJ183" s="1258"/>
      <c r="AK183" s="81"/>
      <c r="AL183" s="6"/>
      <c r="AM183" s="6"/>
      <c r="AN183" s="6"/>
    </row>
    <row r="184" spans="1:42" ht="24.75" customHeight="1" thickBot="1">
      <c r="A184" s="1301" t="str">
        <f>"insert into azienda ( id, n_elettronici, n_automazioni, n_informatici, n_telecomunicazioni, n_liceo, id_docente, settore) values ('"&amp; E184 &amp;"','"&amp; F184 &amp;"','"&amp; G184 &amp;"','"&amp; H184 &amp;"','"&amp; I184 &amp;"','"&amp; J184 &amp;"','"&amp; K184 &amp;"','"&amp; L184 &amp;"');"</f>
        <v>insert into azienda ( id, n_elettronici, n_automazioni, n_informatici, n_telecomunicazioni, n_liceo, id_docente, settore) values ('172','','','','','','0','AUTOMAZIONE');</v>
      </c>
      <c r="B184" s="1303" t="str">
        <f t="shared" si="32"/>
        <v>update azienda SET denominazione_azienda='CAME', indirizzo = 'Via Martiri della libertà 15', cap = '31030', comune = 'Casier (TV)' , referente_aziendale = 'Pavan Francesca', tutor_aziendale = 'Pavan Francesca', telefono = '0422 4940', inizioam = '8.30', fineam = '12.30', iniziopm = '13.30', finepm = '17.30' where id = '172';</v>
      </c>
      <c r="C184" s="1300" t="str">
        <f t="shared" si="33"/>
        <v>update azienda SET email= 'humanresources@came.com', sito = '', n_dipendenti = '260', settore_attivita = 'automazioni', leg_denominazioneazienda = 'CAME', leg_via = 'Via Martiri della libertà 15', leg_comune = 'Casier (TV)', leg_iva = '03481280265', leg_nomecognome = 'Menuzzo Andrea', leg_datanascita = '1975-01-04', leg_comunenascita = 'Treviso (TV)' where id = '172';</v>
      </c>
      <c r="D184" s="1300" t="str">
        <f t="shared" si="34"/>
        <v>update azienda SET rapleg_codicefiscale = 'MNZNDR75A04L407E', rapleg_convenzionedata = '2019-05-04', rapleg_convenzioneprotocolo = '3279/C24D' where id = '172';</v>
      </c>
      <c r="E184">
        <v>172</v>
      </c>
      <c r="F184" s="82"/>
      <c r="G184" s="82"/>
      <c r="H184" s="82"/>
      <c r="I184" s="66"/>
      <c r="J184" s="1295"/>
      <c r="K184" s="1389">
        <v>0</v>
      </c>
      <c r="L184" s="247" t="s">
        <v>1475</v>
      </c>
      <c r="M184" s="67" t="s">
        <v>1627</v>
      </c>
      <c r="N184" s="74" t="s">
        <v>4966</v>
      </c>
      <c r="O184" s="108">
        <v>31030</v>
      </c>
      <c r="P184" s="75" t="s">
        <v>84</v>
      </c>
      <c r="Q184" s="70" t="s">
        <v>1628</v>
      </c>
      <c r="R184" s="70" t="s">
        <v>1628</v>
      </c>
      <c r="S184" s="94" t="s">
        <v>1629</v>
      </c>
      <c r="T184" s="72" t="s">
        <v>61</v>
      </c>
      <c r="U184" s="73" t="s">
        <v>62</v>
      </c>
      <c r="V184" s="73" t="s">
        <v>47</v>
      </c>
      <c r="W184" s="73" t="s">
        <v>48</v>
      </c>
      <c r="X184" s="93" t="s">
        <v>1630</v>
      </c>
      <c r="Y184" s="85"/>
      <c r="Z184" s="95">
        <v>260</v>
      </c>
      <c r="AA184" s="75" t="s">
        <v>1631</v>
      </c>
      <c r="AB184" s="68" t="str">
        <f t="shared" si="39"/>
        <v>CAME</v>
      </c>
      <c r="AC184" s="70" t="str">
        <f t="shared" si="40"/>
        <v>Via Martiri della libertà 15</v>
      </c>
      <c r="AD184" s="70" t="str">
        <f t="shared" si="41"/>
        <v>Casier (TV)</v>
      </c>
      <c r="AE184" s="58" t="s">
        <v>1632</v>
      </c>
      <c r="AF184" s="86" t="s">
        <v>1633</v>
      </c>
      <c r="AG184" s="87">
        <v>27398</v>
      </c>
      <c r="AH184" s="86" t="s">
        <v>53</v>
      </c>
      <c r="AI184" s="88" t="s">
        <v>1634</v>
      </c>
      <c r="AJ184" s="1258">
        <v>43589</v>
      </c>
      <c r="AK184" s="81" t="s">
        <v>55</v>
      </c>
      <c r="AL184" s="6"/>
      <c r="AM184" s="6"/>
      <c r="AN184" s="6"/>
      <c r="AO184" s="6"/>
      <c r="AP184" s="6"/>
    </row>
    <row r="185" spans="1:42" ht="23.35" customHeight="1" thickBot="1">
      <c r="A185" s="1301" t="str">
        <f>"insert into azienda ( id, n_elettronici, n_automazioni, n_informatici, n_telecomunicazioni, n_liceo, id_docente, settore) values ('"&amp; E185 &amp;"','"&amp; F185 &amp;"','"&amp; G185 &amp;"','"&amp; H185 &amp;"','"&amp; I185 &amp;"','"&amp; J185 &amp;"','"&amp; K185 &amp;"','"&amp; L185 &amp;"');"</f>
        <v>insert into azienda ( id, n_elettronici, n_automazioni, n_informatici, n_telecomunicazioni, n_liceo, id_docente, settore) values ('173','','','','','','0','AUTOMAZIONE');</v>
      </c>
      <c r="B185" s="1303" t="str">
        <f t="shared" si="32"/>
        <v>update azienda SET denominazione_azienda='CARMET AUTOMAZIONI SRL', indirizzo = 'Via Aquileia', cap = '31048', comune = 'San Biagio di Callalta (TV)' , referente_aziendale = 'Girardi Luciano', tutor_aziendale = 'Taffarello Cristiano', telefono = '0422 899105', inizioam = '', fineam = '', iniziopm = '', finepm = '' where id = '173';</v>
      </c>
      <c r="C185" s="1300" t="str">
        <f t="shared" si="33"/>
        <v>update azienda SET email= 'info@carmetautomazioni.it', sito = '', n_dipendenti = '15', settore_attivita = 'Industrie manifatturiere', leg_denominazioneazienda = 'CARMET AUTOMAZIONI SRL', leg_via = 'Via Aquileia', leg_comune = 'San Biagio di Callalta (TV)', leg_iva = '03481760266', leg_nomecognome = 'Girardi Luciano', leg_datanascita = '1962-12-28', leg_comunenascita = 'Torino (TO)' where id = '173';</v>
      </c>
      <c r="D185" s="1300" t="str">
        <f t="shared" si="34"/>
        <v>update azienda SET rapleg_codicefiscale = 'GRRLCN62T28L219D', rapleg_convenzionedata = '2018-03-23', rapleg_convenzioneprotocolo = '1973/C24D' where id = '173';</v>
      </c>
      <c r="E185">
        <v>173</v>
      </c>
      <c r="F185" s="82"/>
      <c r="G185" s="82"/>
      <c r="H185" s="82"/>
      <c r="I185" s="82"/>
      <c r="J185" s="1296"/>
      <c r="K185" s="1389">
        <v>0</v>
      </c>
      <c r="L185" s="247" t="s">
        <v>1475</v>
      </c>
      <c r="M185" s="67" t="s">
        <v>1635</v>
      </c>
      <c r="N185" s="74" t="s">
        <v>1636</v>
      </c>
      <c r="O185" s="83">
        <v>31048</v>
      </c>
      <c r="P185" s="75" t="s">
        <v>825</v>
      </c>
      <c r="Q185" s="70" t="s">
        <v>1637</v>
      </c>
      <c r="R185" s="70" t="s">
        <v>1638</v>
      </c>
      <c r="S185" s="94" t="s">
        <v>1639</v>
      </c>
      <c r="T185" s="58"/>
      <c r="U185" s="58"/>
      <c r="V185" s="58"/>
      <c r="W185" s="155"/>
      <c r="X185" s="93" t="s">
        <v>1640</v>
      </c>
      <c r="Y185" s="156"/>
      <c r="Z185" s="95">
        <v>15</v>
      </c>
      <c r="AA185" s="74" t="s">
        <v>1641</v>
      </c>
      <c r="AB185" s="68" t="str">
        <f t="shared" si="39"/>
        <v>CARMET AUTOMAZIONI SRL</v>
      </c>
      <c r="AC185" s="70" t="str">
        <f t="shared" si="40"/>
        <v>Via Aquileia</v>
      </c>
      <c r="AD185" s="70" t="str">
        <f t="shared" si="41"/>
        <v>San Biagio di Callalta (TV)</v>
      </c>
      <c r="AE185" s="58" t="s">
        <v>1642</v>
      </c>
      <c r="AF185" s="75" t="s">
        <v>1637</v>
      </c>
      <c r="AG185" s="58" t="s">
        <v>1643</v>
      </c>
      <c r="AH185" s="86" t="s">
        <v>699</v>
      </c>
      <c r="AI185" s="88" t="s">
        <v>1644</v>
      </c>
      <c r="AJ185" s="1258">
        <v>43182</v>
      </c>
      <c r="AK185" s="81" t="s">
        <v>1645</v>
      </c>
      <c r="AL185" s="6"/>
      <c r="AM185" s="6"/>
      <c r="AN185" s="6"/>
    </row>
    <row r="186" spans="1:42" ht="23.35" customHeight="1" thickBot="1">
      <c r="A186" s="1301" t="str">
        <f>"insert into azienda ( id, n_elettronici, n_automazioni, n_informatici, n_telecomunicazioni, n_liceo, id_docente, settore) values ('"&amp; E186 &amp;"','"&amp; F186 &amp;"','"&amp; G186 &amp;"','"&amp; H186 &amp;"','"&amp; I186 &amp;"','"&amp; J186 &amp;"','"&amp; K186 &amp;"','"&amp; L186 &amp;"');"</f>
        <v>insert into azienda ( id, n_elettronici, n_automazioni, n_informatici, n_telecomunicazioni, n_liceo, id_docente, settore) values ('174','','','','','','0','AUTOMAZIONE');</v>
      </c>
      <c r="B186" s="1303" t="str">
        <f t="shared" si="32"/>
        <v>update azienda SET denominazione_azienda='CARRETTA SRL', indirizzo = 'Via Zecchina19/A', cap = '31055', comune = 'Quinto di Treviso (TV)' , referente_aziendale = 'Pavanetto Giancarlo', tutor_aziendale = 'Pavanetto Giancarlo', telefono = '0422 371023', inizioam = '8.00', fineam = '12.00', iniziopm = '13.30', finepm = '17.30' where id = '174';</v>
      </c>
      <c r="C186" s="1300" t="str">
        <f t="shared" si="33"/>
        <v>update azienda SET email= 'v.barban@carrettaautomazioni.it', sito = 'www.carrettaatumazioni.it', n_dipendenti = '20', settore_attivita = 'Automazione Ind.le', leg_denominazioneazienda = 'CARRETTA SRL', leg_via = 'Via Zecchina19/A', leg_comune = 'Quinto di Treviso (TV)', leg_iva = '02260110263', leg_nomecognome = 'Renato Pavanetto', leg_datanascita = '1972-07-01', leg_comunenascita = 'Treviso (TV)' where id = '174';</v>
      </c>
      <c r="D186" s="1300" t="str">
        <f t="shared" si="34"/>
        <v>update azienda SET rapleg_codicefiscale = 'PVNRNT72P01L407D', rapleg_convenzionedata = '2019-05-04', rapleg_convenzioneprotocolo = '3279/C24D' where id = '174';</v>
      </c>
      <c r="E186">
        <v>174</v>
      </c>
      <c r="F186" s="82"/>
      <c r="G186" s="82"/>
      <c r="H186" s="82"/>
      <c r="I186" s="82"/>
      <c r="J186" s="1296"/>
      <c r="K186" s="1389">
        <v>0</v>
      </c>
      <c r="L186" s="247" t="s">
        <v>1475</v>
      </c>
      <c r="M186" s="67" t="s">
        <v>1646</v>
      </c>
      <c r="N186" s="74" t="s">
        <v>4967</v>
      </c>
      <c r="O186" s="83">
        <v>31055</v>
      </c>
      <c r="P186" s="75" t="s">
        <v>694</v>
      </c>
      <c r="Q186" s="70" t="s">
        <v>1647</v>
      </c>
      <c r="R186" s="70" t="s">
        <v>1647</v>
      </c>
      <c r="S186" s="94" t="s">
        <v>1648</v>
      </c>
      <c r="T186" s="58" t="s">
        <v>45</v>
      </c>
      <c r="U186" s="58" t="s">
        <v>46</v>
      </c>
      <c r="V186" s="58" t="s">
        <v>47</v>
      </c>
      <c r="W186" s="155" t="s">
        <v>48</v>
      </c>
      <c r="X186" s="156" t="s">
        <v>1649</v>
      </c>
      <c r="Y186" s="156" t="s">
        <v>1650</v>
      </c>
      <c r="Z186" s="95">
        <v>20</v>
      </c>
      <c r="AA186" s="74" t="s">
        <v>1651</v>
      </c>
      <c r="AB186" s="68" t="str">
        <f t="shared" si="39"/>
        <v>CARRETTA SRL</v>
      </c>
      <c r="AC186" s="70" t="str">
        <f t="shared" si="40"/>
        <v>Via Zecchina19/A</v>
      </c>
      <c r="AD186" s="70" t="str">
        <f t="shared" si="41"/>
        <v>Quinto di Treviso (TV)</v>
      </c>
      <c r="AE186" s="58" t="s">
        <v>1652</v>
      </c>
      <c r="AF186" s="86" t="s">
        <v>1653</v>
      </c>
      <c r="AG186" s="58" t="s">
        <v>1654</v>
      </c>
      <c r="AH186" s="86" t="s">
        <v>53</v>
      </c>
      <c r="AI186" s="88" t="s">
        <v>1655</v>
      </c>
      <c r="AJ186" s="1258">
        <v>43589</v>
      </c>
      <c r="AK186" s="81" t="s">
        <v>55</v>
      </c>
      <c r="AL186" s="6"/>
      <c r="AM186" s="6"/>
      <c r="AN186" s="6"/>
    </row>
    <row r="187" spans="1:42" ht="23.35" customHeight="1" thickBot="1">
      <c r="A187" s="1301" t="str">
        <f>"insert into azienda ( id, n_elettronici, n_automazioni, n_informatici, n_telecomunicazioni, n_liceo, id_docente, settore) values ('"&amp; E187 &amp;"','"&amp; F187 &amp;"','"&amp; G187 &amp;"','"&amp; H187 &amp;"','"&amp; I187 &amp;"','"&amp; J187 &amp;"','"&amp; K187 &amp;"','"&amp; L187 &amp;"');"</f>
        <v>insert into azienda ( id, n_elettronici, n_automazioni, n_informatici, n_telecomunicazioni, n_liceo, id_docente, settore) values ('175','','','','','','0','AUTOMAZIONE');</v>
      </c>
      <c r="B187" s="1303" t="str">
        <f t="shared" si="32"/>
        <v>update azienda SET denominazione_azienda='CASELLATO SERVIZI SNC', indirizzo = 'Via Montegrappa 116/a', cap = '31020', comune = 'Villorba (TV)' , referente_aziendale = 'Casellato Gilberto', tutor_aziendale = 'Casellato Diego', telefono = '0422 1582591', inizioam = '8.00', fineam = '12.00', iniziopm = '13.30', finepm = '17.30' where id = '175';</v>
      </c>
      <c r="C187" s="1300" t="str">
        <f t="shared" si="33"/>
        <v>update azienda SET email= 'casellatoservizisnc@gmail.com', sito = '', n_dipendenti = '10', settore_attivita = 'Realizzazione impianti elettrici', leg_denominazioneazienda = 'CASELLATO SERVIZI SNC', leg_via = 'Via Montegrappa 116/a', leg_comune = 'Villorba (TV)', leg_iva = '04730120260', leg_nomecognome = 'Casellato Gilberto', leg_datanascita = '1970-11-23', leg_comunenascita = 'Treviso (TV)' where id = '175';</v>
      </c>
      <c r="D187" s="1300" t="str">
        <f t="shared" si="34"/>
        <v>update azienda SET rapleg_codicefiscale = 'CSLGBR70S23L407V', rapleg_convenzionedata = '2019-05-04', rapleg_convenzioneprotocolo = '3279/C24D' where id = '175';</v>
      </c>
      <c r="E187">
        <v>175</v>
      </c>
      <c r="F187" s="82"/>
      <c r="G187" s="82"/>
      <c r="H187" s="82"/>
      <c r="I187" s="82"/>
      <c r="J187" s="1296"/>
      <c r="K187" s="1389">
        <v>0</v>
      </c>
      <c r="L187" s="247" t="s">
        <v>1475</v>
      </c>
      <c r="M187" s="67" t="s">
        <v>1656</v>
      </c>
      <c r="N187" s="74" t="s">
        <v>4968</v>
      </c>
      <c r="O187" s="83">
        <v>31020</v>
      </c>
      <c r="P187" s="75" t="s">
        <v>71</v>
      </c>
      <c r="Q187" s="70" t="s">
        <v>1657</v>
      </c>
      <c r="R187" s="70" t="s">
        <v>1658</v>
      </c>
      <c r="S187" s="94" t="s">
        <v>1659</v>
      </c>
      <c r="T187" s="58" t="s">
        <v>45</v>
      </c>
      <c r="U187" s="58" t="s">
        <v>46</v>
      </c>
      <c r="V187" s="58" t="s">
        <v>47</v>
      </c>
      <c r="W187" s="155" t="s">
        <v>48</v>
      </c>
      <c r="X187" s="93" t="s">
        <v>1660</v>
      </c>
      <c r="Y187" s="156"/>
      <c r="Z187" s="95">
        <v>10</v>
      </c>
      <c r="AA187" s="74" t="s">
        <v>1661</v>
      </c>
      <c r="AB187" s="68" t="str">
        <f t="shared" si="39"/>
        <v>CASELLATO SERVIZI SNC</v>
      </c>
      <c r="AC187" s="70" t="str">
        <f t="shared" si="40"/>
        <v>Via Montegrappa 116/a</v>
      </c>
      <c r="AD187" s="70" t="str">
        <f t="shared" si="41"/>
        <v>Villorba (TV)</v>
      </c>
      <c r="AE187" s="58" t="s">
        <v>1662</v>
      </c>
      <c r="AF187" s="86" t="s">
        <v>1657</v>
      </c>
      <c r="AG187" s="58" t="s">
        <v>1663</v>
      </c>
      <c r="AH187" s="86" t="s">
        <v>53</v>
      </c>
      <c r="AI187" s="88" t="s">
        <v>1664</v>
      </c>
      <c r="AJ187" s="1258">
        <v>43589</v>
      </c>
      <c r="AK187" s="81" t="s">
        <v>55</v>
      </c>
      <c r="AL187" s="6"/>
      <c r="AM187" s="6"/>
      <c r="AN187" s="6"/>
    </row>
    <row r="188" spans="1:42" ht="23.35" customHeight="1" thickBot="1">
      <c r="A188" s="1301" t="str">
        <f>"insert into azienda ( id, n_elettronici, n_automazioni, n_informatici, n_telecomunicazioni, n_liceo, id_docente, settore) values ('"&amp; E188 &amp;"','"&amp; F188 &amp;"','"&amp; G188 &amp;"','"&amp; H188 &amp;"','"&amp; I188 &amp;"','"&amp; J188 &amp;"','"&amp; K188 &amp;"','"&amp; L188 &amp;"');"</f>
        <v>insert into azienda ( id, n_elettronici, n_automazioni, n_informatici, n_telecomunicazioni, n_liceo, id_docente, settore) values ('176','','','','','','0','AUTOMAZIONE');</v>
      </c>
      <c r="B188" s="1303" t="str">
        <f t="shared" si="32"/>
        <v>update azienda SET denominazione_azienda='CLIMOSFERA SRL', indirizzo = 'Via Monte Grappa 25', cap = '31020', comune = 'Villorba (TV)' , referente_aziendale = 'Tasca Elettra', tutor_aziendale = 'Minet Elvi', telefono = '0422 608987', inizioam = '8.30', fineam = '12.30', iniziopm = '14.30', finepm = '18.30' where id = '176';</v>
      </c>
      <c r="C188" s="1300" t="str">
        <f t="shared" si="33"/>
        <v>update azienda SET email= 'info@climosfera.it', sito = '', n_dipendenti = '44105', settore_attivita = 'ateco 711220 -', leg_denominazioneazienda = 'CLIMOSFERA SRL', leg_via = 'Via Monte Grappa 25', leg_comune = 'Villorba (TV)', leg_iva = '04182080269
', leg_nomecognome = 'Paissan Marco
', leg_datanascita = '1970-11-24', leg_comunenascita = 'Trento (TV)' where id = '176';</v>
      </c>
      <c r="D188" s="1300" t="str">
        <f t="shared" si="34"/>
        <v>update azienda SET rapleg_codicefiscale = 'PSSMRC70S24L378J', rapleg_convenzionedata = '2021-06-09', rapleg_convenzioneprotocolo = '8275/C24D' where id = '176';</v>
      </c>
      <c r="E188">
        <v>176</v>
      </c>
      <c r="F188" s="82"/>
      <c r="G188" s="1277"/>
      <c r="H188" s="82"/>
      <c r="I188" s="82"/>
      <c r="J188" s="1296"/>
      <c r="K188" s="1389">
        <v>0</v>
      </c>
      <c r="L188" s="247" t="s">
        <v>1475</v>
      </c>
      <c r="M188" s="67" t="s">
        <v>1665</v>
      </c>
      <c r="N188" s="74" t="s">
        <v>4969</v>
      </c>
      <c r="O188" s="83">
        <v>31020</v>
      </c>
      <c r="P188" s="75" t="s">
        <v>71</v>
      </c>
      <c r="Q188" s="70" t="s">
        <v>1666</v>
      </c>
      <c r="R188" s="70" t="s">
        <v>1667</v>
      </c>
      <c r="S188" s="94" t="s">
        <v>1668</v>
      </c>
      <c r="T188" s="72" t="s">
        <v>61</v>
      </c>
      <c r="U188" s="58" t="s">
        <v>62</v>
      </c>
      <c r="V188" s="58" t="s">
        <v>117</v>
      </c>
      <c r="W188" s="155" t="s">
        <v>118</v>
      </c>
      <c r="X188" s="86" t="s">
        <v>1669</v>
      </c>
      <c r="Y188" s="85"/>
      <c r="Z188" s="202">
        <v>44105</v>
      </c>
      <c r="AA188" s="74" t="s">
        <v>1670</v>
      </c>
      <c r="AB188" s="68" t="str">
        <f t="shared" si="39"/>
        <v>CLIMOSFERA SRL</v>
      </c>
      <c r="AC188" s="70" t="str">
        <f t="shared" si="40"/>
        <v>Via Monte Grappa 25</v>
      </c>
      <c r="AD188" s="70" t="str">
        <f t="shared" si="41"/>
        <v>Villorba (TV)</v>
      </c>
      <c r="AE188" s="58" t="s">
        <v>1671</v>
      </c>
      <c r="AF188" s="75" t="s">
        <v>1672</v>
      </c>
      <c r="AG188" s="58" t="s">
        <v>1673</v>
      </c>
      <c r="AH188" s="86" t="s">
        <v>1674</v>
      </c>
      <c r="AI188" s="88" t="s">
        <v>1675</v>
      </c>
      <c r="AJ188" s="1261">
        <v>44356</v>
      </c>
      <c r="AK188" s="81" t="s">
        <v>1676</v>
      </c>
      <c r="AL188" s="6"/>
      <c r="AM188" s="6"/>
      <c r="AN188" s="6"/>
    </row>
    <row r="189" spans="1:42" ht="23.35" customHeight="1" thickBot="1">
      <c r="A189" s="1301" t="str">
        <f>"insert into azienda ( id, n_elettronici, n_automazioni, n_informatici, n_telecomunicazioni, n_liceo, id_docente, settore) values ('"&amp; E189 &amp;"','"&amp; F189 &amp;"','"&amp; G189 &amp;"','"&amp; H189 &amp;"','"&amp; I189 &amp;"','"&amp; J189 &amp;"','"&amp; K189 &amp;"','"&amp; L189 &amp;"');"</f>
        <v>insert into azienda ( id, n_elettronici, n_automazioni, n_informatici, n_telecomunicazioni, n_liceo, id_docente, settore) values ('177','','','','','','0','AUTOMAZIONE');</v>
      </c>
      <c r="B189" s="1303" t="str">
        <f t="shared" si="32"/>
        <v>update azienda SET denominazione_azienda='COMAS SPA', indirizzo = 'Via Cendon 1', cap = '31057', comune = 'Silea (TV)' , referente_aziendale = 'Freire Walter', tutor_aziendale = 'Freire walter', telefono = '0422360514', inizioam = '8.00', fineam = '12.30', iniziopm = '13.30', finepm = '17.00' where id = '177';</v>
      </c>
      <c r="C189" s="1300" t="str">
        <f t="shared" si="33"/>
        <v>update azienda SET email= 'comas@comastm.it', sito = '', n_dipendenti = '51-250', settore_attivita = 'Fabbricazione maccine lav.ni alimentare, bevande, tabacchi
', leg_denominazioneazienda = 'COMAS SPA', leg_via = 'Via Cendon 1', leg_comune = 'Silea (TV)', leg_iva = '00200400265', leg_nomecognome = 'Lena Matteo', leg_datanascita = '1971-05-11', leg_comunenascita = 'Bologna (BO)' where id = '177';</v>
      </c>
      <c r="D189" s="1300" t="str">
        <f t="shared" si="34"/>
        <v>update azienda SET rapleg_codicefiscale = 'LNEMTT71E11A944D', rapleg_convenzionedata = '1900-01-00', rapleg_convenzioneprotocolo = '' where id = '177';</v>
      </c>
      <c r="E189">
        <v>177</v>
      </c>
      <c r="F189" s="82"/>
      <c r="G189" s="82"/>
      <c r="H189" s="82"/>
      <c r="I189" s="82"/>
      <c r="J189" s="1296"/>
      <c r="K189" s="1389">
        <v>0</v>
      </c>
      <c r="L189" s="247" t="s">
        <v>1475</v>
      </c>
      <c r="M189" s="67" t="s">
        <v>1677</v>
      </c>
      <c r="N189" s="74" t="s">
        <v>4970</v>
      </c>
      <c r="O189" s="83">
        <v>31057</v>
      </c>
      <c r="P189" s="75" t="s">
        <v>685</v>
      </c>
      <c r="Q189" s="70" t="s">
        <v>1678</v>
      </c>
      <c r="R189" s="70" t="s">
        <v>1679</v>
      </c>
      <c r="S189" s="94" t="s">
        <v>1680</v>
      </c>
      <c r="T189" s="58" t="s">
        <v>45</v>
      </c>
      <c r="U189" s="58" t="s">
        <v>62</v>
      </c>
      <c r="V189" s="58" t="s">
        <v>47</v>
      </c>
      <c r="W189" s="155" t="s">
        <v>131</v>
      </c>
      <c r="X189" s="86" t="s">
        <v>1681</v>
      </c>
      <c r="Y189" s="85"/>
      <c r="Z189" s="95" t="s">
        <v>193</v>
      </c>
      <c r="AA189" s="74" t="s">
        <v>1682</v>
      </c>
      <c r="AB189" s="68" t="str">
        <f t="shared" si="39"/>
        <v>COMAS SPA</v>
      </c>
      <c r="AC189" s="70" t="str">
        <f t="shared" si="40"/>
        <v>Via Cendon 1</v>
      </c>
      <c r="AD189" s="70" t="str">
        <f t="shared" si="41"/>
        <v>Silea (TV)</v>
      </c>
      <c r="AE189" s="58" t="s">
        <v>1683</v>
      </c>
      <c r="AF189" s="75" t="s">
        <v>1684</v>
      </c>
      <c r="AG189" s="58" t="s">
        <v>1685</v>
      </c>
      <c r="AH189" s="86" t="s">
        <v>608</v>
      </c>
      <c r="AI189" s="88" t="s">
        <v>1686</v>
      </c>
      <c r="AJ189" s="1258"/>
      <c r="AK189" s="81"/>
      <c r="AL189" s="6"/>
      <c r="AM189" s="6"/>
      <c r="AN189" s="6"/>
    </row>
    <row r="190" spans="1:42" ht="23.35" customHeight="1" thickBot="1">
      <c r="A190" s="1301" t="str">
        <f>"insert into azienda ( id, n_elettronici, n_automazioni, n_informatici, n_telecomunicazioni, n_liceo, id_docente, settore) values ('"&amp; E190 &amp;"','"&amp; F190 &amp;"','"&amp; G190 &amp;"','"&amp; H190 &amp;"','"&amp; I190 &amp;"','"&amp; J190 &amp;"','"&amp; K190 &amp;"','"&amp; L190 &amp;"');"</f>
        <v>insert into azienda ( id, n_elettronici, n_automazioni, n_informatici, n_telecomunicazioni, n_liceo, id_docente, settore) values ('178','','','','','','0','AUTOMAZIONE');</v>
      </c>
      <c r="B190" s="1303" t="str">
        <f t="shared" si="32"/>
        <v>update azienda SET denominazione_azienda='COMTEC ENGINEERING S.r.l.', indirizzo = 'Via Montello 7', cap = '31040', comune = 'Nervesa della Battaglia (TV)' , referente_aziendale = 'Omizzolo Federica', tutor_aziendale = 'Polo Ivan', telefono = '0422 887547', inizioam = '8.30', fineam = '12.30', iniziopm = '13.00', finepm = '15.00' where id = '178';</v>
      </c>
      <c r="C190" s="1300" t="str">
        <f t="shared" si="33"/>
        <v>update azienda SET email= 'federica@cometecengineering.com', sito = '', n_dipendenti = '11-50', settore_attivita = 'Ateco 28.29.2   Industria Manifatturiera', leg_denominazioneazienda = 'COMTEC ENGINEERING S.r.l.', leg_via = 'Via Montello 7', leg_comune = 'Nervesa della Battaglia (TV)', leg_iva = '04162570263', leg_nomecognome = 'Omizzolo Fabrizio', leg_datanascita = '1976-04-21', leg_comunenascita = 'Treviso (TV)' where id = '178';</v>
      </c>
      <c r="D190" s="1300" t="str">
        <f t="shared" si="34"/>
        <v>update azienda SET rapleg_codicefiscale = 'MZZFRZ76D21L407R', rapleg_convenzionedata = '2021-05-20', rapleg_convenzioneprotocolo = '7168/C24D' where id = '178';</v>
      </c>
      <c r="E190">
        <v>178</v>
      </c>
      <c r="F190" s="82"/>
      <c r="G190" s="82"/>
      <c r="H190" s="82"/>
      <c r="I190" s="82"/>
      <c r="J190" s="1296"/>
      <c r="K190" s="1389">
        <v>0</v>
      </c>
      <c r="L190" s="247" t="s">
        <v>1475</v>
      </c>
      <c r="M190" s="67" t="s">
        <v>1687</v>
      </c>
      <c r="N190" s="74" t="s">
        <v>4971</v>
      </c>
      <c r="O190" s="83">
        <v>31040</v>
      </c>
      <c r="P190" s="75" t="s">
        <v>326</v>
      </c>
      <c r="Q190" s="70" t="s">
        <v>1688</v>
      </c>
      <c r="R190" s="70" t="s">
        <v>1689</v>
      </c>
      <c r="S190" s="94" t="s">
        <v>1690</v>
      </c>
      <c r="T190" s="58" t="s">
        <v>61</v>
      </c>
      <c r="U190" s="58" t="s">
        <v>62</v>
      </c>
      <c r="V190" s="58" t="s">
        <v>130</v>
      </c>
      <c r="W190" s="155" t="s">
        <v>435</v>
      </c>
      <c r="X190" s="195" t="s">
        <v>1691</v>
      </c>
      <c r="Y190" s="85"/>
      <c r="Z190" s="95" t="s">
        <v>207</v>
      </c>
      <c r="AA190" s="74" t="s">
        <v>1692</v>
      </c>
      <c r="AB190" s="68" t="str">
        <f t="shared" si="39"/>
        <v>COMTEC ENGINEERING S.r.l.</v>
      </c>
      <c r="AC190" s="70" t="str">
        <f t="shared" si="40"/>
        <v>Via Montello 7</v>
      </c>
      <c r="AD190" s="70" t="str">
        <f t="shared" si="41"/>
        <v>Nervesa della Battaglia (TV)</v>
      </c>
      <c r="AE190" s="58" t="s">
        <v>1693</v>
      </c>
      <c r="AF190" s="75" t="s">
        <v>1694</v>
      </c>
      <c r="AG190" s="58" t="s">
        <v>1695</v>
      </c>
      <c r="AH190" s="86" t="s">
        <v>53</v>
      </c>
      <c r="AI190" s="88" t="s">
        <v>1696</v>
      </c>
      <c r="AJ190" s="1258">
        <v>44336</v>
      </c>
      <c r="AK190" s="81" t="s">
        <v>1697</v>
      </c>
      <c r="AL190" s="6"/>
      <c r="AM190" s="6"/>
      <c r="AN190" s="6"/>
    </row>
    <row r="191" spans="1:42" ht="23.35" customHeight="1" thickBot="1">
      <c r="A191" s="1301" t="str">
        <f>"insert into azienda ( id, n_elettronici, n_automazioni, n_informatici, n_telecomunicazioni, n_liceo, id_docente, settore) values ('"&amp; E191 &amp;"','"&amp; F191 &amp;"','"&amp; G191 &amp;"','"&amp; H191 &amp;"','"&amp; I191 &amp;"','"&amp; J191 &amp;"','"&amp; K191 &amp;"','"&amp; L191 &amp;"');"</f>
        <v>insert into azienda ( id, n_elettronici, n_automazioni, n_informatici, n_telecomunicazioni, n_liceo, id_docente, settore) values ('179','','','','','','0','AUTOMAZIONE');</v>
      </c>
      <c r="B191" s="1303" t="str">
        <f t="shared" si="32"/>
        <v>update azienda SET denominazione_azienda='CRM SAS', indirizzo = 'Via Ungheresca Nord 10', cap = '31010', comune = 'Mareno di Piave (TV)' , referente_aziendale = 'Fontana Domenico', tutor_aziendale = 'Fontana Domenico', telefono = '0438 30373', inizioam = '8.00', fineam = '12.00', iniziopm = '13.30', finepm = '17.30' where id = '179';</v>
      </c>
      <c r="C191" s="1300" t="str">
        <f t="shared" si="33"/>
        <v>update azienda SET email= 'cristina@crmelevatori.it', sito = '', n_dipendenti = '10', settore_attivita = 'Officina meccanica', leg_denominazioneazienda = 'CRM SAS', leg_via = 'Via Ungheresca Nord 10', leg_comune = 'Mareno di Piave (TV)', leg_iva = '03359030263', leg_nomecognome = 'Fontana Domenico', leg_datanascita = '1968-05-10', leg_comunenascita = 'Conegliano (TV)' where id = '179';</v>
      </c>
      <c r="D191" s="1300" t="str">
        <f t="shared" si="34"/>
        <v>update azienda SET rapleg_codicefiscale = 'FNTDNC68E10C957O', rapleg_convenzionedata = '2019-05-04', rapleg_convenzioneprotocolo = '3279/C24D' where id = '179';</v>
      </c>
      <c r="E191">
        <v>179</v>
      </c>
      <c r="F191" s="82"/>
      <c r="G191" s="82"/>
      <c r="H191" s="82"/>
      <c r="I191" s="82"/>
      <c r="J191" s="1296"/>
      <c r="K191" s="1389">
        <v>0</v>
      </c>
      <c r="L191" s="247" t="s">
        <v>1475</v>
      </c>
      <c r="M191" s="67" t="s">
        <v>1698</v>
      </c>
      <c r="N191" s="74" t="s">
        <v>4972</v>
      </c>
      <c r="O191" s="83">
        <v>31010</v>
      </c>
      <c r="P191" s="75" t="s">
        <v>1500</v>
      </c>
      <c r="Q191" s="70" t="s">
        <v>1699</v>
      </c>
      <c r="R191" s="70" t="s">
        <v>1699</v>
      </c>
      <c r="S191" s="94" t="s">
        <v>1700</v>
      </c>
      <c r="T191" s="58" t="s">
        <v>45</v>
      </c>
      <c r="U191" s="58" t="s">
        <v>46</v>
      </c>
      <c r="V191" s="58" t="s">
        <v>47</v>
      </c>
      <c r="W191" s="155" t="s">
        <v>48</v>
      </c>
      <c r="X191" s="93" t="s">
        <v>1701</v>
      </c>
      <c r="Y191" s="85"/>
      <c r="Z191" s="95">
        <v>10</v>
      </c>
      <c r="AA191" s="74" t="s">
        <v>1702</v>
      </c>
      <c r="AB191" s="68" t="str">
        <f t="shared" si="39"/>
        <v>CRM SAS</v>
      </c>
      <c r="AC191" s="70" t="str">
        <f t="shared" si="40"/>
        <v>Via Ungheresca Nord 10</v>
      </c>
      <c r="AD191" s="70" t="str">
        <f t="shared" si="41"/>
        <v>Mareno di Piave (TV)</v>
      </c>
      <c r="AE191" s="58" t="s">
        <v>1703</v>
      </c>
      <c r="AF191" s="75" t="s">
        <v>1699</v>
      </c>
      <c r="AG191" s="58" t="s">
        <v>1704</v>
      </c>
      <c r="AH191" s="86" t="s">
        <v>80</v>
      </c>
      <c r="AI191" s="88" t="s">
        <v>1705</v>
      </c>
      <c r="AJ191" s="1258">
        <v>43589</v>
      </c>
      <c r="AK191" s="81" t="s">
        <v>55</v>
      </c>
      <c r="AL191" s="6"/>
      <c r="AM191" s="6"/>
      <c r="AN191" s="6"/>
    </row>
    <row r="192" spans="1:42" ht="23.35" customHeight="1" thickBot="1">
      <c r="A192" s="1301" t="str">
        <f>"insert into azienda ( id, n_elettronici, n_automazioni, n_informatici, n_telecomunicazioni, n_liceo, id_docente, settore) values ('"&amp; E192 &amp;"','"&amp; F192 &amp;"','"&amp; G192 &amp;"','"&amp; H192 &amp;"','"&amp; I192 &amp;"','"&amp; J192 &amp;"','"&amp; K192 &amp;"','"&amp; L192 &amp;"');"</f>
        <v>insert into azienda ( id, n_elettronici, n_automazioni, n_informatici, n_telecomunicazioni, n_liceo, id_docente, settore) values ('180','','','','','','0','AUTOMAZIONE');</v>
      </c>
      <c r="B192" s="1303" t="str">
        <f t="shared" si="32"/>
        <v>update azienda SET denominazione_azienda='D.B.M. TECNOLOGIE S.R.L.', indirizzo = 'V.le della Ricerca 1', cap = '31032', comune = 'Casale sul Sile (TV)' , referente_aziendale = 'Mattiuzzo Oriano', tutor_aziendale = 'Mazzon Alberto / Rossetto Alberto', telefono = '0422 827110', inizioam = '8.00', fineam = '12.00', iniziopm = '13.00', finepm = '17.00' where id = '180';</v>
      </c>
      <c r="C192" s="1300" t="str">
        <f t="shared" si="33"/>
        <v>update azienda SET email= 'amministrazione@dbmtecnologie.com', sito = 'www.dbmtec.com', n_dipendenti = '39', settore_attivita = '28.29.9 Industrie manifatturiere non specificate', leg_denominazioneazienda = 'D.B.M. TECNOLOGIE S.R.L.', leg_via = 'V.le della Ricerca 1', leg_comune = 'Casale sul Sile (TV)', leg_iva = '00834720260', leg_nomecognome = 'Oriano Mattiuzo', leg_datanascita = '1952-11-20', leg_comunenascita = 'Silea (TV)' where id = '180';</v>
      </c>
      <c r="D192" s="1300" t="str">
        <f t="shared" si="34"/>
        <v>update azienda SET rapleg_codicefiscale = 'MTTRNO52S20F116X', rapleg_convenzionedata = '2017-01-12', rapleg_convenzioneprotocolo = '141/C24D' where id = '180';</v>
      </c>
      <c r="E192">
        <v>180</v>
      </c>
      <c r="F192" s="82"/>
      <c r="G192" s="82"/>
      <c r="H192" s="82"/>
      <c r="I192" s="82"/>
      <c r="J192" s="1296"/>
      <c r="K192" s="1389">
        <v>0</v>
      </c>
      <c r="L192" s="247" t="s">
        <v>1475</v>
      </c>
      <c r="M192" s="67" t="s">
        <v>1706</v>
      </c>
      <c r="N192" s="74" t="s">
        <v>4973</v>
      </c>
      <c r="O192" s="83">
        <v>31032</v>
      </c>
      <c r="P192" s="75" t="s">
        <v>127</v>
      </c>
      <c r="Q192" s="70" t="s">
        <v>1707</v>
      </c>
      <c r="R192" s="70" t="s">
        <v>1708</v>
      </c>
      <c r="S192" s="94" t="s">
        <v>1709</v>
      </c>
      <c r="T192" s="58" t="s">
        <v>45</v>
      </c>
      <c r="U192" s="58" t="s">
        <v>46</v>
      </c>
      <c r="V192" s="58" t="s">
        <v>130</v>
      </c>
      <c r="W192" s="155" t="s">
        <v>131</v>
      </c>
      <c r="X192" s="85" t="s">
        <v>1710</v>
      </c>
      <c r="Y192" s="85" t="s">
        <v>1711</v>
      </c>
      <c r="Z192" s="95">
        <v>39</v>
      </c>
      <c r="AA192" s="74" t="s">
        <v>1712</v>
      </c>
      <c r="AB192" s="68" t="str">
        <f t="shared" si="39"/>
        <v>D.B.M. TECNOLOGIE S.R.L.</v>
      </c>
      <c r="AC192" s="70" t="str">
        <f t="shared" si="40"/>
        <v>V.le della Ricerca 1</v>
      </c>
      <c r="AD192" s="70" t="str">
        <f t="shared" si="41"/>
        <v>Casale sul Sile (TV)</v>
      </c>
      <c r="AE192" s="58" t="s">
        <v>1713</v>
      </c>
      <c r="AF192" s="86" t="s">
        <v>1714</v>
      </c>
      <c r="AG192" s="58" t="s">
        <v>1715</v>
      </c>
      <c r="AH192" s="86" t="s">
        <v>685</v>
      </c>
      <c r="AI192" s="88" t="s">
        <v>1716</v>
      </c>
      <c r="AJ192" s="1258" t="s">
        <v>1510</v>
      </c>
      <c r="AK192" s="81" t="s">
        <v>1717</v>
      </c>
      <c r="AL192" s="6"/>
      <c r="AM192" s="6"/>
      <c r="AN192" s="6"/>
    </row>
    <row r="193" spans="1:42" ht="23.35" customHeight="1" thickBot="1">
      <c r="A193" s="1301" t="str">
        <f>"insert into azienda ( id, n_elettronici, n_automazioni, n_informatici, n_telecomunicazioni, n_liceo, id_docente, settore) values ('"&amp; E193 &amp;"','"&amp; F193 &amp;"','"&amp; G193 &amp;"','"&amp; H193 &amp;"','"&amp; I193 &amp;"','"&amp; J193 &amp;"','"&amp; K193 &amp;"','"&amp; L193 &amp;"');"</f>
        <v>insert into azienda ( id, n_elettronici, n_automazioni, n_informatici, n_telecomunicazioni, n_liceo, id_docente, settore) values ('181','','','','','','0','AUTOMAZIONE');</v>
      </c>
      <c r="B193" s="1303" t="str">
        <f t="shared" si="32"/>
        <v>update azienda SET denominazione_azienda='D.I.G. AUTOMAZIONI SRL', indirizzo = 'Via Dell Industria 54', cap = '31052', comune = 'Maserada sul Piave (TV)' , referente_aziendale = 'Dal Col Emanuela', tutor_aziendale = 'Pol Simone', telefono = '0422 880214', inizioam = '8.00', fineam = '12.00', iniziopm = '13.30', finepm = '17.30' where id = '181';</v>
      </c>
      <c r="C193" s="1300" t="str">
        <f t="shared" si="33"/>
        <v>update azienda SET email= 'info@digautomazionisrl.com', sito = '', n_dipendenti = '5', settore_attivita = 'Centro conduzione lavorazioni meccaniche', leg_denominazioneazienda = 'D.I.G. AUTOMAZIONI SRL', leg_via = 'Via Dell Industria 54', leg_comune = 'Maserada sul Piave (TV)', leg_iva = '01985420262', leg_nomecognome = 'Dal Col Isidoro', leg_datanascita = '1943-08-17', leg_comunenascita = 'Maserada sul P. (TV)' where id = '181';</v>
      </c>
      <c r="D193" s="1300" t="str">
        <f t="shared" si="34"/>
        <v>update azienda SET rapleg_codicefiscale = 'DLCSDR43M17F012V', rapleg_convenzionedata = '2019-05-04', rapleg_convenzioneprotocolo = '3279/C24D' where id = '181';</v>
      </c>
      <c r="E193">
        <v>181</v>
      </c>
      <c r="F193" s="82"/>
      <c r="G193" s="82"/>
      <c r="H193" s="82"/>
      <c r="I193" s="82"/>
      <c r="J193" s="1296"/>
      <c r="K193" s="1389">
        <v>0</v>
      </c>
      <c r="L193" s="247" t="s">
        <v>1475</v>
      </c>
      <c r="M193" s="67" t="s">
        <v>1718</v>
      </c>
      <c r="N193" s="74" t="s">
        <v>5115</v>
      </c>
      <c r="O193" s="83">
        <v>31052</v>
      </c>
      <c r="P193" s="75" t="s">
        <v>488</v>
      </c>
      <c r="Q193" s="70" t="s">
        <v>1719</v>
      </c>
      <c r="R193" s="70" t="s">
        <v>1720</v>
      </c>
      <c r="S193" s="94" t="s">
        <v>1721</v>
      </c>
      <c r="T193" s="58" t="s">
        <v>45</v>
      </c>
      <c r="U193" s="58" t="s">
        <v>46</v>
      </c>
      <c r="V193" s="58" t="s">
        <v>47</v>
      </c>
      <c r="W193" s="155" t="s">
        <v>48</v>
      </c>
      <c r="X193" s="93" t="s">
        <v>1722</v>
      </c>
      <c r="Y193" s="156"/>
      <c r="Z193" s="95">
        <v>5</v>
      </c>
      <c r="AA193" s="74" t="s">
        <v>1723</v>
      </c>
      <c r="AB193" s="68" t="str">
        <f t="shared" si="39"/>
        <v>D.I.G. AUTOMAZIONI SRL</v>
      </c>
      <c r="AC193" s="70" t="str">
        <f t="shared" si="40"/>
        <v>Via Dell Industria 54</v>
      </c>
      <c r="AD193" s="70" t="str">
        <f t="shared" si="41"/>
        <v>Maserada sul Piave (TV)</v>
      </c>
      <c r="AE193" s="58" t="s">
        <v>1724</v>
      </c>
      <c r="AF193" s="86" t="s">
        <v>1725</v>
      </c>
      <c r="AG193" s="58" t="s">
        <v>1726</v>
      </c>
      <c r="AH193" s="86" t="s">
        <v>1727</v>
      </c>
      <c r="AI193" s="88" t="s">
        <v>1728</v>
      </c>
      <c r="AJ193" s="1258">
        <v>43589</v>
      </c>
      <c r="AK193" s="81" t="s">
        <v>55</v>
      </c>
      <c r="AL193" s="6"/>
      <c r="AM193" s="6"/>
      <c r="AN193" s="6"/>
    </row>
    <row r="194" spans="1:42" ht="23.35" customHeight="1" thickBot="1">
      <c r="A194" s="1301" t="str">
        <f>"insert into azienda ( id, n_elettronici, n_automazioni, n_informatici, n_telecomunicazioni, n_liceo, id_docente, settore) values ('"&amp; E194 &amp;"','"&amp; F194 &amp;"','"&amp; G194 &amp;"','"&amp; H194 &amp;"','"&amp; I194 &amp;"','"&amp; J194 &amp;"','"&amp; K194 &amp;"','"&amp; L194 &amp;"');"</f>
        <v>insert into azienda ( id, n_elettronici, n_automazioni, n_informatici, n_telecomunicazioni, n_liceo, id_docente, settore) values ('182','','','','','','0','AUTOMAZIONE');</v>
      </c>
      <c r="B194" s="1303" t="str">
        <f t="shared" si="32"/>
        <v>update azienda SET denominazione_azienda='DAIMEL SRL', indirizzo = 'V. Monte Adamello 35', cap = '31059', comune = 'Zero Branco (TV)' , referente_aziendale = 'Sarai Daniele ', tutor_aziendale = 'Callegaro Daris', telefono = '0422 470978', inizioam = '8.00', fineam = '12.00', iniziopm = '13.30', finepm = '17.30' where id = '182';</v>
      </c>
      <c r="C194" s="1300" t="str">
        <f t="shared" si="33"/>
        <v>update azienda SET email= 'amministrazione@daimel.it', sito = 'www.daimel.it', n_dipendenti = '22', settore_attivita = 'Impiantistica ', leg_denominazioneazienda = 'DAIMEL SRL', leg_via = 'V. Monte Adamello 35', leg_comune = 'Zero Branco (TV)', leg_iva = '03804060261', leg_nomecognome = 'Daniele Sarai', leg_datanascita = '1970-07-11', leg_comunenascita = 'Treviso (TV)' where id = '182';</v>
      </c>
      <c r="D194" s="1300" t="str">
        <f t="shared" si="34"/>
        <v>update azienda SET rapleg_codicefiscale = 'SRADNL70L11L407T', rapleg_convenzionedata = '2019-05-04', rapleg_convenzioneprotocolo = '3279/C24D' where id = '182';</v>
      </c>
      <c r="E194">
        <v>182</v>
      </c>
      <c r="F194" s="51"/>
      <c r="G194" s="51"/>
      <c r="H194" s="82"/>
      <c r="I194" s="82"/>
      <c r="J194" s="1296"/>
      <c r="K194" s="1389">
        <v>0</v>
      </c>
      <c r="L194" s="247" t="s">
        <v>1475</v>
      </c>
      <c r="M194" s="67" t="s">
        <v>1729</v>
      </c>
      <c r="N194" s="74" t="s">
        <v>4974</v>
      </c>
      <c r="O194" s="83">
        <v>31059</v>
      </c>
      <c r="P194" s="75" t="s">
        <v>534</v>
      </c>
      <c r="Q194" s="70" t="s">
        <v>1730</v>
      </c>
      <c r="R194" s="70" t="s">
        <v>1731</v>
      </c>
      <c r="S194" s="94" t="s">
        <v>1732</v>
      </c>
      <c r="T194" s="58" t="s">
        <v>45</v>
      </c>
      <c r="U194" s="58" t="s">
        <v>46</v>
      </c>
      <c r="V194" s="58" t="s">
        <v>47</v>
      </c>
      <c r="W194" s="155" t="s">
        <v>48</v>
      </c>
      <c r="X194" s="156" t="s">
        <v>1733</v>
      </c>
      <c r="Y194" s="156" t="s">
        <v>1734</v>
      </c>
      <c r="Z194" s="95">
        <v>22</v>
      </c>
      <c r="AA194" s="74" t="s">
        <v>1735</v>
      </c>
      <c r="AB194" s="68" t="str">
        <f t="shared" si="39"/>
        <v>DAIMEL SRL</v>
      </c>
      <c r="AC194" s="70" t="str">
        <f t="shared" si="40"/>
        <v>V. Monte Adamello 35</v>
      </c>
      <c r="AD194" s="70" t="str">
        <f t="shared" si="41"/>
        <v>Zero Branco (TV)</v>
      </c>
      <c r="AE194" s="58" t="s">
        <v>1736</v>
      </c>
      <c r="AF194" s="86" t="s">
        <v>1737</v>
      </c>
      <c r="AG194" s="58" t="s">
        <v>1738</v>
      </c>
      <c r="AH194" s="86" t="s">
        <v>53</v>
      </c>
      <c r="AI194" s="88" t="s">
        <v>1739</v>
      </c>
      <c r="AJ194" s="1258">
        <v>43589</v>
      </c>
      <c r="AK194" s="81" t="s">
        <v>55</v>
      </c>
      <c r="AL194" s="6"/>
      <c r="AM194" s="6"/>
      <c r="AN194" s="6"/>
    </row>
    <row r="195" spans="1:42" ht="23.35" customHeight="1" thickBot="1">
      <c r="A195" s="1301" t="str">
        <f>"insert into azienda ( id, n_elettronici, n_automazioni, n_informatici, n_telecomunicazioni, n_liceo, id_docente, settore) values ('"&amp; E195 &amp;"','"&amp; F195 &amp;"','"&amp; G195 &amp;"','"&amp; H195 &amp;"','"&amp; I195 &amp;"','"&amp; J195 &amp;"','"&amp; K195 &amp;"','"&amp; L195 &amp;"');"</f>
        <v>insert into azienda ( id, n_elettronici, n_automazioni, n_informatici, n_telecomunicazioni, n_liceo, id_docente, settore) values ('183','','','','','','0','AUTOMAZIONE');</v>
      </c>
      <c r="B195" s="1303" t="str">
        <f t="shared" si="32"/>
        <v>update azienda SET denominazione_azienda='DEMOMECC SRL', indirizzo = 'V. Tintoretto 2', cap = '31056', comune = 'Roncade (TV)' , referente_aziendale = '', tutor_aziendale = '', telefono = '0422 841157', inizioam = '', fineam = '', iniziopm = '', finepm = '' where id = '183';</v>
      </c>
      <c r="C195" s="1300" t="str">
        <f t="shared" si="33"/>
        <v>update azienda SET email= 'info@demomeccsrl.it', sito = 'www.demomeccsrl.it', n_dipendenti = '', settore_attivita = 'azienda meccanica', leg_denominazioneazienda = 'DEMOMECC SRL', leg_via = 'V. Tintoretto 2', leg_comune = 'Roncade (TV)', leg_iva = '03294670264', leg_nomecognome = '', leg_datanascita = '1900-01-00', leg_comunenascita = '' where id = '183';</v>
      </c>
      <c r="D195" s="1300" t="str">
        <f t="shared" si="34"/>
        <v>update azienda SET rapleg_codicefiscale = '', rapleg_convenzionedata = '1900-01-00', rapleg_convenzioneprotocolo = '' where id = '183';</v>
      </c>
      <c r="E195">
        <v>183</v>
      </c>
      <c r="F195" s="82"/>
      <c r="G195" s="82"/>
      <c r="H195" s="82"/>
      <c r="I195" s="82"/>
      <c r="J195" s="1296"/>
      <c r="K195" s="1389">
        <v>0</v>
      </c>
      <c r="L195" s="247" t="s">
        <v>1475</v>
      </c>
      <c r="M195" s="67" t="s">
        <v>1740</v>
      </c>
      <c r="N195" s="74" t="s">
        <v>4975</v>
      </c>
      <c r="O195" s="83">
        <v>31056</v>
      </c>
      <c r="P195" s="75" t="s">
        <v>288</v>
      </c>
      <c r="Q195" s="70"/>
      <c r="R195" s="70"/>
      <c r="S195" s="94" t="s">
        <v>1741</v>
      </c>
      <c r="T195" s="58"/>
      <c r="U195" s="58"/>
      <c r="V195" s="58"/>
      <c r="W195" s="155"/>
      <c r="X195" s="93" t="s">
        <v>1742</v>
      </c>
      <c r="Y195" s="93" t="s">
        <v>1743</v>
      </c>
      <c r="Z195" s="95"/>
      <c r="AA195" s="74" t="s">
        <v>1744</v>
      </c>
      <c r="AB195" s="68" t="str">
        <f t="shared" si="39"/>
        <v>DEMOMECC SRL</v>
      </c>
      <c r="AC195" s="70" t="str">
        <f t="shared" si="40"/>
        <v>V. Tintoretto 2</v>
      </c>
      <c r="AD195" s="70" t="str">
        <f t="shared" si="41"/>
        <v>Roncade (TV)</v>
      </c>
      <c r="AE195" s="58" t="s">
        <v>1745</v>
      </c>
      <c r="AF195" s="86"/>
      <c r="AG195" s="58"/>
      <c r="AH195" s="86"/>
      <c r="AI195" s="86"/>
      <c r="AJ195" s="1262"/>
      <c r="AK195" s="81"/>
      <c r="AL195" s="6"/>
      <c r="AM195" s="6"/>
      <c r="AN195" s="6"/>
    </row>
    <row r="196" spans="1:42" ht="23.35" customHeight="1" thickBot="1">
      <c r="A196" s="1301" t="str">
        <f>"insert into azienda ( id, n_elettronici, n_automazioni, n_informatici, n_telecomunicazioni, n_liceo, id_docente, settore) values ('"&amp; E196 &amp;"','"&amp; F196 &amp;"','"&amp; G196 &amp;"','"&amp; H196 &amp;"','"&amp; I196 &amp;"','"&amp; J196 &amp;"','"&amp; K196 &amp;"','"&amp; L196 &amp;"');"</f>
        <v>insert into azienda ( id, n_elettronici, n_automazioni, n_informatici, n_telecomunicazioni, n_liceo, id_docente, settore) values ('184','','','','','','0','AUTOMAZIONE');</v>
      </c>
      <c r="B196" s="1303" t="str">
        <f t="shared" si="32"/>
        <v>update azienda SET denominazione_azienda='DIMENSIONE ELETTRICA', indirizzo = 'V. Palù 49', cap = '31020', comune = 'S. Vendemiano (TV)' , referente_aziendale = 'Maschio Stefano', tutor_aziendale = 'Maschio Stefano', telefono = '0438 1863063', inizioam = '', fineam = '', iniziopm = '', finepm = '' where id = '184';</v>
      </c>
      <c r="C196" s="1300" t="str">
        <f t="shared" si="33"/>
        <v>update azienda SET email= 'info@dimensioneelettrica.it', sito = '', n_dipendenti = '11-50', settore_attivita = '', leg_denominazioneazienda = 'DIMENSIONE ELETTRICA', leg_via = 'V. Palù 49', leg_comune = 'S. Vendemiano (TV)', leg_iva = '04781820263', leg_nomecognome = 'Vitagliano Frank', leg_datanascita = '1970-07-15', leg_comunenascita = 'Charleroi' where id = '184';</v>
      </c>
      <c r="D196" s="1300" t="str">
        <f t="shared" si="34"/>
        <v>update azienda SET rapleg_codicefiscale = 'VTGFNK70L15Z103Q', rapleg_convenzionedata = '1900-01-00', rapleg_convenzioneprotocolo = '' where id = '184';</v>
      </c>
      <c r="E196">
        <v>184</v>
      </c>
      <c r="F196" s="82"/>
      <c r="G196" s="82"/>
      <c r="H196" s="82"/>
      <c r="I196" s="82"/>
      <c r="J196" s="1296"/>
      <c r="K196" s="1389">
        <v>0</v>
      </c>
      <c r="L196" s="247" t="s">
        <v>1475</v>
      </c>
      <c r="M196" s="67" t="s">
        <v>1746</v>
      </c>
      <c r="N196" s="74" t="s">
        <v>4976</v>
      </c>
      <c r="O196" s="83">
        <v>31020</v>
      </c>
      <c r="P196" s="149" t="s">
        <v>521</v>
      </c>
      <c r="Q196" s="70" t="s">
        <v>1747</v>
      </c>
      <c r="R196" s="70" t="s">
        <v>1747</v>
      </c>
      <c r="S196" s="94" t="s">
        <v>1748</v>
      </c>
      <c r="T196" s="58"/>
      <c r="U196" s="58"/>
      <c r="V196" s="58"/>
      <c r="W196" s="155"/>
      <c r="X196" s="74" t="s">
        <v>1749</v>
      </c>
      <c r="Y196" s="75"/>
      <c r="Z196" s="95" t="s">
        <v>207</v>
      </c>
      <c r="AA196" s="74"/>
      <c r="AB196" s="68" t="str">
        <f t="shared" si="39"/>
        <v>DIMENSIONE ELETTRICA</v>
      </c>
      <c r="AC196" s="70" t="str">
        <f t="shared" si="40"/>
        <v>V. Palù 49</v>
      </c>
      <c r="AD196" s="70" t="str">
        <f t="shared" si="41"/>
        <v>S. Vendemiano (TV)</v>
      </c>
      <c r="AE196" s="58" t="s">
        <v>1750</v>
      </c>
      <c r="AF196" s="86" t="s">
        <v>1751</v>
      </c>
      <c r="AG196" s="58" t="s">
        <v>1752</v>
      </c>
      <c r="AH196" s="86" t="s">
        <v>1753</v>
      </c>
      <c r="AI196" s="90" t="s">
        <v>1754</v>
      </c>
      <c r="AJ196" s="1262"/>
      <c r="AK196" s="81"/>
      <c r="AL196" s="6"/>
      <c r="AM196" s="105"/>
      <c r="AN196" s="197"/>
      <c r="AO196" s="105"/>
      <c r="AP196" s="6"/>
    </row>
    <row r="197" spans="1:42" ht="23.35" customHeight="1" thickBot="1">
      <c r="A197" s="1301" t="str">
        <f>"insert into azienda ( id, n_elettronici, n_automazioni, n_informatici, n_telecomunicazioni, n_liceo, id_docente, settore) values ('"&amp; E197 &amp;"','"&amp; F197 &amp;"','"&amp; G197 &amp;"','"&amp; H197 &amp;"','"&amp; I197 &amp;"','"&amp; J197 &amp;"','"&amp; K197 &amp;"','"&amp; L197 &amp;"');"</f>
        <v>insert into azienda ( id, n_elettronici, n_automazioni, n_informatici, n_telecomunicazioni, n_liceo, id_docente, settore) values ('185','','','','','','0','AUTOMAZIONE');</v>
      </c>
      <c r="B197" s="1303" t="str">
        <f t="shared" si="32"/>
        <v>update azienda SET denominazione_azienda='Ateco 43.21.01', indirizzo = 'Via Guardi 33', cap = '35137', comune = 'Postioma di Paese (TV)' , referente_aziendale = 'Bonaldo Matteo', tutor_aziendale = 'Bonaldo Matteo', telefono = '0422 591702', inizioam = '9.00', fineam = '13.00', iniziopm = '14.00', finepm = '18.00' where id = '185';</v>
      </c>
      <c r="C197" s="1300" t="str">
        <f t="shared" si="33"/>
        <v>update azienda SET email= 'davide.spotti@formulaeworld.com / amministrazione@vismunda.com', sito = '', n_dipendenti = '', settore_attivita = 'Programmazione motori lineari', leg_denominazioneazienda = 'Ateco 43.21.01', leg_via = 'Via Galliera dei Borromeo, 3', leg_comune = 'Padova (PD)', leg_iva = '03204711208', leg_nomecognome = 'Davide Spotti', leg_datanascita = '1963-05-05', leg_comunenascita = 'Mantova (MN)' where id = '185';</v>
      </c>
      <c r="D197" s="1300" t="str">
        <f t="shared" si="34"/>
        <v>update azienda SET rapleg_codicefiscale = 'SPTDVD63E05897Q', rapleg_convenzionedata = '2019-05-04', rapleg_convenzioneprotocolo = '3279/C24D' where id = '185';</v>
      </c>
      <c r="E197">
        <v>185</v>
      </c>
      <c r="F197" s="82"/>
      <c r="G197" s="82"/>
      <c r="H197" s="82"/>
      <c r="I197" s="82"/>
      <c r="J197" s="1296"/>
      <c r="K197" s="1389">
        <v>0</v>
      </c>
      <c r="L197" s="247" t="s">
        <v>1475</v>
      </c>
      <c r="M197" s="89" t="s">
        <v>1612</v>
      </c>
      <c r="N197" s="178" t="s">
        <v>4977</v>
      </c>
      <c r="O197" s="113">
        <v>35137</v>
      </c>
      <c r="P197" s="114" t="s">
        <v>1755</v>
      </c>
      <c r="Q197" s="115" t="s">
        <v>1756</v>
      </c>
      <c r="R197" s="115" t="s">
        <v>1756</v>
      </c>
      <c r="S197" s="116" t="s">
        <v>1757</v>
      </c>
      <c r="T197" s="182" t="s">
        <v>362</v>
      </c>
      <c r="U197" s="182" t="s">
        <v>130</v>
      </c>
      <c r="V197" s="182" t="s">
        <v>142</v>
      </c>
      <c r="W197" s="182" t="s">
        <v>75</v>
      </c>
      <c r="X197" s="265" t="s">
        <v>1758</v>
      </c>
      <c r="Y197" s="114"/>
      <c r="Z197" s="113"/>
      <c r="AA197" s="178" t="s">
        <v>1759</v>
      </c>
      <c r="AB197" s="120" t="str">
        <f t="shared" si="39"/>
        <v>Ateco 43.21.01</v>
      </c>
      <c r="AC197" s="178" t="s">
        <v>1760</v>
      </c>
      <c r="AD197" s="114" t="s">
        <v>1761</v>
      </c>
      <c r="AE197" s="182" t="s">
        <v>1762</v>
      </c>
      <c r="AF197" s="121" t="s">
        <v>1763</v>
      </c>
      <c r="AG197" s="182" t="s">
        <v>1764</v>
      </c>
      <c r="AH197" s="121" t="s">
        <v>1765</v>
      </c>
      <c r="AI197" s="266" t="s">
        <v>1766</v>
      </c>
      <c r="AJ197" s="1263">
        <v>43589</v>
      </c>
      <c r="AK197" s="123" t="s">
        <v>55</v>
      </c>
      <c r="AL197" s="6"/>
      <c r="AM197" s="105"/>
      <c r="AN197" s="197"/>
      <c r="AO197" s="105"/>
      <c r="AP197" s="6"/>
    </row>
    <row r="198" spans="1:42" ht="23.35" customHeight="1" thickBot="1">
      <c r="A198" s="1301" t="str">
        <f>"insert into azienda ( id, n_elettronici, n_automazioni, n_informatici, n_telecomunicazioni, n_liceo, id_docente, settore) values ('"&amp; E198 &amp;"','"&amp; F198 &amp;"','"&amp; G198 &amp;"','"&amp; H198 &amp;"','"&amp; I198 &amp;"','"&amp; J198 &amp;"','"&amp; K198 &amp;"','"&amp; L198 &amp;"');"</f>
        <v>insert into azienda ( id, n_elettronici, n_automazioni, n_informatici, n_telecomunicazioni, n_liceo, id_docente, settore) values ('186','','','','','','0','AUTOMAZIONE');</v>
      </c>
      <c r="B198" s="1303" t="str">
        <f t="shared" si="32"/>
        <v>update azienda SET denominazione_azienda='E.B.S. DI BUSATO STEFANO', indirizzo = 'Via Martiri Della Libertà 30', cap = '31059', comune = 'Zero Branco (TV)' , referente_aziendale = 'Busato Stefano', tutor_aziendale = 'Busato Stefano', telefono = '0422 486361', inizioam = '8.00', fineam = '12.00', iniziopm = '13.30', finepm = '17.30' where id = '186';</v>
      </c>
      <c r="C198" s="1300" t="str">
        <f t="shared" si="33"/>
        <v>update azienda SET email= 'ebselettroimpianti@gmail.com', sito = '', n_dipendenti = '', settore_attivita = 'Impianti elettrici', leg_denominazioneazienda = 'E.B.S. DI BUSATO STEFANO', leg_via = 'Via Martiri Della Libertà 30', leg_comune = 'Zero Branco (TV)', leg_iva = '00925870271', leg_nomecognome = 'Busato Stefano', leg_datanascita = '1967-12-26', leg_comunenascita = 'Noale (VE)' where id = '186';</v>
      </c>
      <c r="D198" s="1300" t="str">
        <f t="shared" si="34"/>
        <v>update azienda SET rapleg_codicefiscale = 'BSTSFN67T26F904I', rapleg_convenzionedata = '2019-05-04', rapleg_convenzioneprotocolo = '3279/C24D' where id = '186';</v>
      </c>
      <c r="E198">
        <v>186</v>
      </c>
      <c r="F198" s="82"/>
      <c r="G198" s="82"/>
      <c r="H198" s="82"/>
      <c r="I198" s="82"/>
      <c r="J198" s="1296"/>
      <c r="K198" s="1389">
        <v>0</v>
      </c>
      <c r="L198" s="247" t="s">
        <v>1475</v>
      </c>
      <c r="M198" s="67" t="s">
        <v>1767</v>
      </c>
      <c r="N198" s="68" t="s">
        <v>4978</v>
      </c>
      <c r="O198" s="83">
        <v>31059</v>
      </c>
      <c r="P198" s="75" t="s">
        <v>534</v>
      </c>
      <c r="Q198" s="70" t="s">
        <v>1768</v>
      </c>
      <c r="R198" s="70" t="s">
        <v>1768</v>
      </c>
      <c r="S198" s="210" t="s">
        <v>1769</v>
      </c>
      <c r="T198" s="58" t="s">
        <v>45</v>
      </c>
      <c r="U198" s="58" t="s">
        <v>46</v>
      </c>
      <c r="V198" s="58" t="s">
        <v>47</v>
      </c>
      <c r="W198" s="155" t="s">
        <v>48</v>
      </c>
      <c r="X198" s="93" t="s">
        <v>1770</v>
      </c>
      <c r="Y198" s="93"/>
      <c r="Z198" s="95"/>
      <c r="AA198" s="74" t="s">
        <v>1771</v>
      </c>
      <c r="AB198" s="68" t="str">
        <f t="shared" si="39"/>
        <v>E.B.S. DI BUSATO STEFANO</v>
      </c>
      <c r="AC198" s="70" t="str">
        <f>N198</f>
        <v>Via Martiri Della Libertà 30</v>
      </c>
      <c r="AD198" s="70" t="str">
        <f>P198</f>
        <v>Zero Branco (TV)</v>
      </c>
      <c r="AE198" s="58" t="s">
        <v>1772</v>
      </c>
      <c r="AF198" s="86" t="s">
        <v>1768</v>
      </c>
      <c r="AG198" s="58" t="s">
        <v>1773</v>
      </c>
      <c r="AH198" s="86" t="s">
        <v>1568</v>
      </c>
      <c r="AI198" s="86" t="s">
        <v>1774</v>
      </c>
      <c r="AJ198" s="1258">
        <v>43589</v>
      </c>
      <c r="AK198" s="81" t="s">
        <v>55</v>
      </c>
      <c r="AL198" s="6"/>
      <c r="AM198" s="6"/>
      <c r="AN198" s="6"/>
    </row>
    <row r="199" spans="1:42" ht="23.35" customHeight="1" thickBot="1">
      <c r="A199" s="1301" t="str">
        <f>"insert into azienda ( id, n_elettronici, n_automazioni, n_informatici, n_telecomunicazioni, n_liceo, id_docente, settore) values ('"&amp; E199 &amp;"','"&amp; F199 &amp;"','"&amp; G199 &amp;"','"&amp; H199 &amp;"','"&amp; I199 &amp;"','"&amp; J199 &amp;"','"&amp; K199 &amp;"','"&amp; L199 &amp;"');"</f>
        <v>insert into azienda ( id, n_elettronici, n_automazioni, n_informatici, n_telecomunicazioni, n_liceo, id_docente, settore) values ('187','','','','','','0','AUTOMAZIONE');</v>
      </c>
      <c r="B199" s="1303" t="str">
        <f t="shared" si="32"/>
        <v>update azienda SET denominazione_azienda='ELETTRA TREVIGIANA SNC', indirizzo = 'Via dei gelsi 9', cap = '31010', comune = 'Godega Sant Urbano (TV)' , referente_aziendale = 'Gallon Vania', tutor_aziendale = 'Baldessin Paolo', telefono = '0438 430491', inizioam = '8.00', fineam = '12.00', iniziopm = '13.00', finepm = '17.00' where id = '187';</v>
      </c>
      <c r="C199" s="1300" t="str">
        <f t="shared" si="33"/>
        <v>update azienda SET email= 'info@elettratrevigiana.com', sito = '', n_dipendenti = '11-50', settore_attivita = 'Impianti elettrici di automazione', leg_denominazioneazienda = 'ELETTRA TREVIGIANA SNC', leg_via = 'Via dei gelsi 9', leg_comune = 'Godega Sant Urbano (TV)', leg_iva = '00328910260', leg_nomecognome = 'Ghirardo Tiziano', leg_datanascita = '1947-05-24', leg_comunenascita = 'San Pietro di Feletto (TV)' where id = '187';</v>
      </c>
      <c r="D199" s="1300" t="str">
        <f t="shared" si="34"/>
        <v>update azienda SET rapleg_codicefiscale = 'GHRTZN47E24I103G', rapleg_convenzionedata = '2019-05-04', rapleg_convenzioneprotocolo = '3279/C24D' where id = '187';</v>
      </c>
      <c r="E199">
        <v>187</v>
      </c>
      <c r="F199" s="82"/>
      <c r="G199" s="82"/>
      <c r="H199" s="82"/>
      <c r="I199" s="82"/>
      <c r="J199" s="1296"/>
      <c r="K199" s="1389">
        <v>0</v>
      </c>
      <c r="L199" s="247" t="s">
        <v>1475</v>
      </c>
      <c r="M199" s="67" t="s">
        <v>1775</v>
      </c>
      <c r="N199" s="74" t="s">
        <v>4979</v>
      </c>
      <c r="O199" s="127">
        <v>31010</v>
      </c>
      <c r="P199" s="75" t="s">
        <v>5141</v>
      </c>
      <c r="Q199" s="70" t="s">
        <v>1776</v>
      </c>
      <c r="R199" s="70" t="s">
        <v>1777</v>
      </c>
      <c r="S199" s="94" t="s">
        <v>1778</v>
      </c>
      <c r="T199" s="58" t="s">
        <v>45</v>
      </c>
      <c r="U199" s="58" t="s">
        <v>46</v>
      </c>
      <c r="V199" s="58" t="s">
        <v>130</v>
      </c>
      <c r="W199" s="155" t="s">
        <v>131</v>
      </c>
      <c r="X199" s="93" t="s">
        <v>1779</v>
      </c>
      <c r="Y199" s="156"/>
      <c r="Z199" s="95" t="s">
        <v>207</v>
      </c>
      <c r="AA199" s="74" t="s">
        <v>1780</v>
      </c>
      <c r="AB199" s="68" t="str">
        <f t="shared" si="39"/>
        <v>ELETTRA TREVIGIANA SNC</v>
      </c>
      <c r="AC199" s="68" t="str">
        <f>N199</f>
        <v>Via dei gelsi 9</v>
      </c>
      <c r="AD199" s="68" t="str">
        <f>P199</f>
        <v>Godega Sant Urbano (TV)</v>
      </c>
      <c r="AE199" s="58" t="s">
        <v>1781</v>
      </c>
      <c r="AF199" s="86" t="s">
        <v>1782</v>
      </c>
      <c r="AG199" s="58" t="s">
        <v>1783</v>
      </c>
      <c r="AH199" s="86" t="s">
        <v>1784</v>
      </c>
      <c r="AI199" s="126" t="s">
        <v>1785</v>
      </c>
      <c r="AJ199" s="1258">
        <v>43589</v>
      </c>
      <c r="AK199" s="81" t="s">
        <v>55</v>
      </c>
      <c r="AL199" s="6"/>
      <c r="AM199" s="6"/>
      <c r="AN199" s="6"/>
    </row>
    <row r="200" spans="1:42" ht="23.35" customHeight="1" thickBot="1">
      <c r="A200" s="1301" t="str">
        <f>"insert into azienda ( id, n_elettronici, n_automazioni, n_informatici, n_telecomunicazioni, n_liceo, id_docente, settore) values ('"&amp; E200 &amp;"','"&amp; F200 &amp;"','"&amp; G200 &amp;"','"&amp; H200 &amp;"','"&amp; I200 &amp;"','"&amp; J200 &amp;"','"&amp; K200 &amp;"','"&amp; L200 &amp;"');"</f>
        <v>insert into azienda ( id, n_elettronici, n_automazioni, n_informatici, n_telecomunicazioni, n_liceo, id_docente, settore) values ('188','','','','','','0','AUTOMAZIONE');</v>
      </c>
      <c r="B200" s="1303" t="str">
        <f t="shared" si="32"/>
        <v>update azienda SET denominazione_azienda='ELETTROINNOVATION', indirizzo = 'V. A. Traversi 12', cap = '31056', comune = 'Roncade (TV)' , referente_aziendale = 'Carrer Federico', tutor_aziendale = 'Carrer Federico', telefono = '349 4549174', inizioam = '8.00', fineam = '12.00', iniziopm = '13.00', finepm = '17.00' where id = '188';</v>
      </c>
      <c r="C200" s="1300" t="str">
        <f t="shared" si="33"/>
        <v>update azienda SET email= 'elettroinnovation@gmail.com', sito = '', n_dipendenti = '10', settore_attivita = 'Costruzioni', leg_denominazioneazienda = 'ELETTROINNOVATION', leg_via = 'V. A. Traversi 12', leg_comune = 'Roncade (TV)', leg_iva = '04647730268', leg_nomecognome = 'Carrer Federico', leg_datanascita = '1978-08-15', leg_comunenascita = 'S. Donà di Piave (VE)' where id = '188';</v>
      </c>
      <c r="D200" s="1300" t="str">
        <f t="shared" si="34"/>
        <v>update azienda SET rapleg_codicefiscale = 'CRRFRC78E18H823E', rapleg_convenzionedata = '2019-05-04', rapleg_convenzioneprotocolo = '3279/C24D' where id = '188';</v>
      </c>
      <c r="E200">
        <v>188</v>
      </c>
      <c r="F200" s="82"/>
      <c r="G200" s="82"/>
      <c r="H200" s="82"/>
      <c r="I200" s="82"/>
      <c r="J200" s="1296"/>
      <c r="K200" s="1389">
        <v>0</v>
      </c>
      <c r="L200" s="247" t="s">
        <v>1475</v>
      </c>
      <c r="M200" s="267" t="s">
        <v>1786</v>
      </c>
      <c r="N200" s="74" t="s">
        <v>4980</v>
      </c>
      <c r="O200" s="127">
        <v>31056</v>
      </c>
      <c r="P200" s="149" t="s">
        <v>288</v>
      </c>
      <c r="Q200" s="70" t="s">
        <v>1787</v>
      </c>
      <c r="R200" s="70" t="s">
        <v>1787</v>
      </c>
      <c r="S200" s="94" t="s">
        <v>1788</v>
      </c>
      <c r="T200" s="58" t="s">
        <v>45</v>
      </c>
      <c r="U200" s="58" t="s">
        <v>46</v>
      </c>
      <c r="V200" s="58" t="s">
        <v>130</v>
      </c>
      <c r="W200" s="155" t="s">
        <v>131</v>
      </c>
      <c r="X200" s="93" t="s">
        <v>1789</v>
      </c>
      <c r="Y200" s="156"/>
      <c r="Z200" s="95">
        <v>10</v>
      </c>
      <c r="AA200" s="74" t="s">
        <v>1790</v>
      </c>
      <c r="AB200" s="68" t="str">
        <f t="shared" si="39"/>
        <v>ELETTROINNOVATION</v>
      </c>
      <c r="AC200" s="70" t="str">
        <f>N200</f>
        <v>V. A. Traversi 12</v>
      </c>
      <c r="AD200" s="70" t="str">
        <f>P200</f>
        <v>Roncade (TV)</v>
      </c>
      <c r="AE200" s="58" t="s">
        <v>1791</v>
      </c>
      <c r="AF200" s="86" t="s">
        <v>1787</v>
      </c>
      <c r="AG200" s="58" t="s">
        <v>1792</v>
      </c>
      <c r="AH200" s="86" t="s">
        <v>1793</v>
      </c>
      <c r="AI200" s="126" t="s">
        <v>1794</v>
      </c>
      <c r="AJ200" s="1258">
        <v>43589</v>
      </c>
      <c r="AK200" s="81" t="s">
        <v>55</v>
      </c>
      <c r="AL200" s="6"/>
      <c r="AM200" s="6"/>
      <c r="AN200" s="6"/>
    </row>
    <row r="201" spans="1:42" ht="23.35" customHeight="1" thickBot="1">
      <c r="A201" s="1301" t="str">
        <f>"insert into azienda ( id, n_elettronici, n_automazioni, n_informatici, n_telecomunicazioni, n_liceo, id_docente, settore) values ('"&amp; E201 &amp;"','"&amp; F201 &amp;"','"&amp; G201 &amp;"','"&amp; H201 &amp;"','"&amp; I201 &amp;"','"&amp; J201 &amp;"','"&amp; K201 &amp;"','"&amp; L201 &amp;"');"</f>
        <v>insert into azienda ( id, n_elettronici, n_automazioni, n_informatici, n_telecomunicazioni, n_liceo, id_docente, settore) values ('189','','','','','','0','AUTOMAZIONE');</v>
      </c>
      <c r="B201" s="1303" t="str">
        <f t="shared" si="32"/>
        <v>update azienda SET denominazione_azienda='ELETTROTECH DI SECOLI PIERO', indirizzo = 'V. Giambattista Tiepolo 5', cap = '31050', comune = 'Ponzano Veneto (TV)' , referente_aziendale = 'Secoli Piero', tutor_aziendale = 'Secoli Piero', telefono = '349 4140193', inizioam = '', fineam = '', iniziopm = '', finepm = '' where id = '189';</v>
      </c>
      <c r="C201" s="1300" t="str">
        <f t="shared" si="33"/>
        <v>update azienda SET email= 'piero.elettrotech@gmail.com', sito = '', n_dipendenti = '', settore_attivita = '', leg_denominazioneazienda = 'ELETTROTECH DI SECOLI PIERO', leg_via = 'V. Giambattista Tiepolo 5', leg_comune = 'Ponzano Veneto (TV)', leg_iva = '', leg_nomecognome = 'Piero Secoli', leg_datanascita = '1974-01-29', leg_comunenascita = 'Conegliano  (TV)' where id = '189';</v>
      </c>
      <c r="D201" s="1300" t="str">
        <f t="shared" si="34"/>
        <v>update azienda SET rapleg_codicefiscale = 'SCLPRI74A29C957J', rapleg_convenzionedata = '2017-01-14', rapleg_convenzioneprotocolo = '168/C24D' where id = '189';</v>
      </c>
      <c r="E201">
        <v>189</v>
      </c>
      <c r="F201" s="82"/>
      <c r="G201" s="82"/>
      <c r="H201" s="82"/>
      <c r="I201" s="82"/>
      <c r="J201" s="1296"/>
      <c r="K201" s="1389">
        <v>0</v>
      </c>
      <c r="L201" s="247" t="s">
        <v>1475</v>
      </c>
      <c r="M201" s="67" t="s">
        <v>1795</v>
      </c>
      <c r="N201" s="74" t="s">
        <v>4981</v>
      </c>
      <c r="O201" s="83">
        <v>31050</v>
      </c>
      <c r="P201" s="75" t="s">
        <v>753</v>
      </c>
      <c r="Q201" s="70" t="s">
        <v>1796</v>
      </c>
      <c r="R201" s="70" t="s">
        <v>1796</v>
      </c>
      <c r="S201" s="94" t="s">
        <v>1797</v>
      </c>
      <c r="T201" s="58"/>
      <c r="U201" s="58"/>
      <c r="V201" s="58"/>
      <c r="W201" s="155"/>
      <c r="X201" s="75" t="s">
        <v>1798</v>
      </c>
      <c r="Y201" s="75"/>
      <c r="Z201" s="95"/>
      <c r="AA201" s="74"/>
      <c r="AB201" s="68" t="str">
        <f t="shared" si="39"/>
        <v>ELETTROTECH DI SECOLI PIERO</v>
      </c>
      <c r="AC201" s="70" t="str">
        <f>N201</f>
        <v>V. Giambattista Tiepolo 5</v>
      </c>
      <c r="AD201" s="70" t="str">
        <f>P201</f>
        <v>Ponzano Veneto (TV)</v>
      </c>
      <c r="AE201" s="58"/>
      <c r="AF201" s="86" t="s">
        <v>1799</v>
      </c>
      <c r="AG201" s="58" t="s">
        <v>1800</v>
      </c>
      <c r="AH201" s="86" t="s">
        <v>1801</v>
      </c>
      <c r="AI201" s="81" t="s">
        <v>1802</v>
      </c>
      <c r="AJ201" s="1258" t="s">
        <v>1803</v>
      </c>
      <c r="AK201" s="81" t="s">
        <v>610</v>
      </c>
      <c r="AL201" s="6"/>
      <c r="AM201" s="6"/>
      <c r="AN201" s="6"/>
    </row>
    <row r="202" spans="1:42" ht="23.35" customHeight="1" thickBot="1">
      <c r="A202" s="1301" t="str">
        <f>"insert into azienda ( id, n_elettronici, n_automazioni, n_informatici, n_telecomunicazioni, n_liceo, id_docente, settore) values ('"&amp; E202 &amp;"','"&amp; F202 &amp;"','"&amp; G202 &amp;"','"&amp; H202 &amp;"','"&amp; I202 &amp;"','"&amp; J202 &amp;"','"&amp; K202 &amp;"','"&amp; L202 &amp;"');"</f>
        <v>insert into azienda ( id, n_elettronici, n_automazioni, n_informatici, n_telecomunicazioni, n_liceo, id_docente, settore) values ('190','','','','','','0','AUTOMAZIONE');</v>
      </c>
      <c r="B202" s="1303" t="str">
        <f t="shared" si="32"/>
        <v>update azienda SET denominazione_azienda='EMMECI SISTEMI SRL', indirizzo = 'V. Gemelli 43/B', cap = '31038', comune = 'Paese (TV)' , referente_aziendale = 'Bertuola Giada', tutor_aziendale = 'BErtuola Luca', telefono = '0422480166', inizioam = '07.00', fineam = '12.00', iniziopm = '13.30', finepm = '16.30' where id = '190';</v>
      </c>
      <c r="C202" s="1300" t="str">
        <f t="shared" si="33"/>
        <v>update azienda SET email= 'info@emmecisistemisrl.com', sito = 'www.emmecisistemisrl.com', n_dipendenti = '11-50', settore_attivita = 'installazione/ automazioni', leg_denominazioneazienda = 'EMMECISISTEMI SRL', leg_via = 'V. Gemelli, 43/b', leg_comune = 'Paese (TV)', leg_iva = '03929060261', leg_nomecognome = 'Carraro Massimi', leg_datanascita = '1965-04-02', leg_comunenascita = 'Montebelluna (TV)' where id = '190';</v>
      </c>
      <c r="D202" s="1300" t="str">
        <f t="shared" si="34"/>
        <v>update azienda SET rapleg_codicefiscale = 'CRRMSM65D02F443T', rapleg_convenzionedata = '2021-05-12', rapleg_convenzioneprotocolo = '6703/C24' where id = '190';</v>
      </c>
      <c r="E202">
        <v>190</v>
      </c>
      <c r="F202" s="82"/>
      <c r="G202" s="82"/>
      <c r="H202" s="82"/>
      <c r="I202" s="82"/>
      <c r="J202" s="1296"/>
      <c r="K202" s="1389">
        <v>0</v>
      </c>
      <c r="L202" s="247" t="s">
        <v>1475</v>
      </c>
      <c r="M202" s="67" t="s">
        <v>1804</v>
      </c>
      <c r="N202" s="74" t="s">
        <v>1805</v>
      </c>
      <c r="O202" s="83">
        <v>31038</v>
      </c>
      <c r="P202" s="75" t="s">
        <v>149</v>
      </c>
      <c r="Q202" s="70" t="s">
        <v>1806</v>
      </c>
      <c r="R202" s="70" t="s">
        <v>1807</v>
      </c>
      <c r="S202" s="94" t="s">
        <v>1808</v>
      </c>
      <c r="T202" s="58" t="s">
        <v>1809</v>
      </c>
      <c r="U202" s="58" t="s">
        <v>46</v>
      </c>
      <c r="V202" s="58" t="s">
        <v>47</v>
      </c>
      <c r="W202" s="155" t="s">
        <v>1460</v>
      </c>
      <c r="X202" s="268" t="s">
        <v>1810</v>
      </c>
      <c r="Y202" s="269" t="s">
        <v>1355</v>
      </c>
      <c r="Z202" s="95" t="s">
        <v>207</v>
      </c>
      <c r="AA202" s="74" t="s">
        <v>1811</v>
      </c>
      <c r="AB202" s="68" t="s">
        <v>1812</v>
      </c>
      <c r="AC202" s="70" t="s">
        <v>1813</v>
      </c>
      <c r="AD202" s="70" t="s">
        <v>149</v>
      </c>
      <c r="AE202" s="58" t="s">
        <v>1814</v>
      </c>
      <c r="AF202" s="86" t="s">
        <v>1815</v>
      </c>
      <c r="AG202" s="58" t="s">
        <v>1816</v>
      </c>
      <c r="AH202" s="86" t="s">
        <v>145</v>
      </c>
      <c r="AI202" s="88" t="s">
        <v>1817</v>
      </c>
      <c r="AJ202" s="1258">
        <v>44328</v>
      </c>
      <c r="AK202" s="81" t="s">
        <v>1818</v>
      </c>
      <c r="AL202" s="6"/>
      <c r="AM202" s="6"/>
      <c r="AN202" s="6"/>
    </row>
    <row r="203" spans="1:42" ht="23.35" customHeight="1" thickBot="1">
      <c r="A203" s="1301" t="str">
        <f>"insert into azienda ( id, n_elettronici, n_automazioni, n_informatici, n_telecomunicazioni, n_liceo, id_docente, settore) values ('"&amp; E203 &amp;"','"&amp; F203 &amp;"','"&amp; G203 &amp;"','"&amp; H203 &amp;"','"&amp; I203 &amp;"','"&amp; J203 &amp;"','"&amp; K203 &amp;"','"&amp; L203 &amp;"');"</f>
        <v>insert into azienda ( id, n_elettronici, n_automazioni, n_informatici, n_telecomunicazioni, n_liceo, id_docente, settore) values ('191','','','','','','0','AUTOMAZIONE');</v>
      </c>
      <c r="B203" s="1303" t="str">
        <f t="shared" si="32"/>
        <v>update azienda SET denominazione_azienda='EMMEGI SNC', indirizzo = 'V. Delle Industrie  II 18', cap = '30020', comune = 'Meolo (VE)' , referente_aziendale = 'Gasparini Mauro / Venturato Andrea', tutor_aziendale = 'Gasparini Mauro / Venturato Andrea', telefono = '328 1266455', inizioam = '8.00', fineam = '12.00', iniziopm = '13.00', finepm = '17.00' where id = '191';</v>
      </c>
      <c r="C203" s="1300" t="str">
        <f t="shared" si="33"/>
        <v>update azienda SET email= 'emmegigasparini@libero.it', sito = '', n_dipendenti = '6', settore_attivita = 'Industria/Servizi- Instal. Imp. Elett.', leg_denominazioneazienda = 'EMMEGI SNC', leg_via = 'V. G. Verdi, 24', leg_comune = 'Meolo (VE)', leg_iva = '03725580272', leg_nomecognome = 'Mauro Gasparini', leg_datanascita = '1970-12-02', leg_comunenascita = 'Zojingen (CH)' where id = '191';</v>
      </c>
      <c r="D203" s="1300" t="str">
        <f t="shared" si="34"/>
        <v>update azienda SET rapleg_codicefiscale = 'GSPMRA70T02Z133X', rapleg_convenzionedata = '2019-05-04', rapleg_convenzioneprotocolo = '3279/C24D' where id = '191';</v>
      </c>
      <c r="E203">
        <v>191</v>
      </c>
      <c r="F203" s="82"/>
      <c r="G203" s="82"/>
      <c r="H203" s="82"/>
      <c r="I203" s="82"/>
      <c r="J203" s="1296"/>
      <c r="K203" s="1389">
        <v>0</v>
      </c>
      <c r="L203" s="247" t="s">
        <v>1475</v>
      </c>
      <c r="M203" s="67" t="s">
        <v>1819</v>
      </c>
      <c r="N203" s="74" t="s">
        <v>4982</v>
      </c>
      <c r="O203" s="83">
        <v>30020</v>
      </c>
      <c r="P203" s="75" t="s">
        <v>1820</v>
      </c>
      <c r="Q203" s="70" t="s">
        <v>1821</v>
      </c>
      <c r="R203" s="70" t="s">
        <v>1821</v>
      </c>
      <c r="S203" s="94" t="s">
        <v>1822</v>
      </c>
      <c r="T203" s="58" t="s">
        <v>45</v>
      </c>
      <c r="U203" s="58" t="s">
        <v>46</v>
      </c>
      <c r="V203" s="58" t="s">
        <v>130</v>
      </c>
      <c r="W203" s="58" t="s">
        <v>131</v>
      </c>
      <c r="X203" s="234" t="s">
        <v>1823</v>
      </c>
      <c r="Y203" s="270"/>
      <c r="Z203" s="83">
        <v>6</v>
      </c>
      <c r="AA203" s="74" t="s">
        <v>1824</v>
      </c>
      <c r="AB203" s="68" t="str">
        <f t="shared" ref="AB203:AB210" si="42">M203</f>
        <v>EMMEGI SNC</v>
      </c>
      <c r="AC203" s="70" t="s">
        <v>1825</v>
      </c>
      <c r="AD203" s="70" t="str">
        <f t="shared" ref="AD203:AD208" si="43">P203</f>
        <v>Meolo (VE)</v>
      </c>
      <c r="AE203" s="58" t="s">
        <v>1826</v>
      </c>
      <c r="AF203" s="86" t="s">
        <v>1827</v>
      </c>
      <c r="AG203" s="58" t="s">
        <v>1828</v>
      </c>
      <c r="AH203" s="86" t="s">
        <v>1829</v>
      </c>
      <c r="AI203" s="88" t="s">
        <v>1830</v>
      </c>
      <c r="AJ203" s="1258">
        <v>43589</v>
      </c>
      <c r="AK203" s="81" t="s">
        <v>55</v>
      </c>
      <c r="AL203" s="6"/>
      <c r="AM203" s="6"/>
      <c r="AN203" s="6"/>
    </row>
    <row r="204" spans="1:42" ht="23.35" customHeight="1" thickBot="1">
      <c r="A204" s="1301" t="str">
        <f>"insert into azienda ( id, n_elettronici, n_automazioni, n_informatici, n_telecomunicazioni, n_liceo, id_docente, settore) values ('"&amp; E204 &amp;"','"&amp; F204 &amp;"','"&amp; G204 &amp;"','"&amp; H204 &amp;"','"&amp; I204 &amp;"','"&amp; J204 &amp;"','"&amp; K204 &amp;"','"&amp; L204 &amp;"');"</f>
        <v>insert into azienda ( id, n_elettronici, n_automazioni, n_informatici, n_telecomunicazioni, n_liceo, id_docente, settore) values ('192','','','','','','0','AUTOMAZIONE');</v>
      </c>
      <c r="B204" s="1303" t="str">
        <f t="shared" si="32"/>
        <v>update azienda SET denominazione_azienda='ERAL SRL', indirizzo = 'Via Europa 21', cap = '31028', comune = 'Vazzola (TV)' , referente_aziendale = 'Peruzza Loredana', tutor_aziendale = 'Peruzza Loredana', telefono = '0438 444495', inizioam = '8.00', fineam = '12.00', iniziopm = '13.00', finepm = '17.00' where id = '192';</v>
      </c>
      <c r="C204" s="1300" t="str">
        <f t="shared" si="33"/>
        <v>update azienda SET email= 'pietro.modolo@linealight.com', sito = 'www.eralsolution.com', n_dipendenti = '', settore_attivita = '', leg_denominazioneazienda = 'ERAL SRL', leg_via = 'Via Europa, 14', leg_comune = 'Vazzola (TV)', leg_iva = '04269920262', leg_nomecognome = 'Peruzza Loredana', leg_datanascita = '1952-08-19', leg_comunenascita = 'Vazzola (TV)' where id = '192';</v>
      </c>
      <c r="D204" s="1300" t="str">
        <f t="shared" si="34"/>
        <v>update azienda SET rapleg_codicefiscale = 'PRZLDN52M59L700G', rapleg_convenzionedata = '2019-05-04', rapleg_convenzioneprotocolo = '3279/C24D' where id = '192';</v>
      </c>
      <c r="E204">
        <v>192</v>
      </c>
      <c r="F204" s="1285"/>
      <c r="G204" s="82"/>
      <c r="H204" s="82"/>
      <c r="I204" s="82"/>
      <c r="J204" s="1296"/>
      <c r="K204" s="1389">
        <v>0</v>
      </c>
      <c r="L204" s="247" t="s">
        <v>1475</v>
      </c>
      <c r="M204" s="89" t="s">
        <v>1831</v>
      </c>
      <c r="N204" s="178" t="s">
        <v>4983</v>
      </c>
      <c r="O204" s="271">
        <v>31028</v>
      </c>
      <c r="P204" s="114" t="s">
        <v>355</v>
      </c>
      <c r="Q204" s="115" t="s">
        <v>1832</v>
      </c>
      <c r="R204" s="115" t="s">
        <v>1832</v>
      </c>
      <c r="S204" s="116" t="s">
        <v>1833</v>
      </c>
      <c r="T204" s="182" t="s">
        <v>45</v>
      </c>
      <c r="U204" s="182" t="s">
        <v>46</v>
      </c>
      <c r="V204" s="182" t="s">
        <v>130</v>
      </c>
      <c r="W204" s="182" t="s">
        <v>131</v>
      </c>
      <c r="X204" s="272" t="s">
        <v>1834</v>
      </c>
      <c r="Y204" s="273" t="s">
        <v>1835</v>
      </c>
      <c r="Z204" s="113"/>
      <c r="AA204" s="178"/>
      <c r="AB204" s="120" t="str">
        <f t="shared" si="42"/>
        <v>ERAL SRL</v>
      </c>
      <c r="AC204" s="115" t="s">
        <v>1836</v>
      </c>
      <c r="AD204" s="115" t="str">
        <f t="shared" si="43"/>
        <v>Vazzola (TV)</v>
      </c>
      <c r="AE204" s="182" t="s">
        <v>1837</v>
      </c>
      <c r="AF204" s="114" t="s">
        <v>1832</v>
      </c>
      <c r="AG204" s="182" t="s">
        <v>1838</v>
      </c>
      <c r="AH204" s="121" t="s">
        <v>355</v>
      </c>
      <c r="AI204" s="266" t="s">
        <v>1839</v>
      </c>
      <c r="AJ204" s="1258">
        <v>43589</v>
      </c>
      <c r="AK204" s="81" t="s">
        <v>55</v>
      </c>
      <c r="AL204" s="6"/>
      <c r="AM204" s="6"/>
      <c r="AN204" s="6"/>
    </row>
    <row r="205" spans="1:42" ht="23.35" customHeight="1" thickBot="1">
      <c r="A205" s="1301" t="str">
        <f>"insert into azienda ( id, n_elettronici, n_automazioni, n_informatici, n_telecomunicazioni, n_liceo, id_docente, settore) values ('"&amp; E205 &amp;"','"&amp; F205 &amp;"','"&amp; G205 &amp;"','"&amp; H205 &amp;"','"&amp; I205 &amp;"','"&amp; J205 &amp;"','"&amp; K205 &amp;"','"&amp; L205 &amp;"');"</f>
        <v>insert into azienda ( id, n_elettronici, n_automazioni, n_informatici, n_telecomunicazioni, n_liceo, id_docente, settore) values ('193','','','','','','0','AUTOMAZIONE');</v>
      </c>
      <c r="B205" s="1303" t="str">
        <f t="shared" ref="B205:B268" si="44">"update azienda SET denominazione_azienda='"&amp; M205 &amp;"', indirizzo = '"&amp; N205 &amp;"', cap = '"&amp; O205 &amp;"', comune = '"&amp; P205 &amp;"' , referente_aziendale = '"&amp; Q205 &amp;"', tutor_aziendale = '"&amp; R205 &amp;"', telefono = '"&amp; S205 &amp;"', inizioam = '"&amp; T205 &amp;"', fineam = '"&amp; U205 &amp;"', iniziopm = '"&amp; V205 &amp;"', finepm = '"&amp; W205 &amp;"' where id = '"&amp; E205 &amp;"';"</f>
        <v>update azienda SET denominazione_azienda='EUREKA SYSTEM SRL', indirizzo = 'Via G. Amendola 24', cap = '31100', comune = 'Treviso (TV)' , referente_aziendale = 'Contò Eros', tutor_aziendale = 'Pozzobon Fabio', telefono = '0422 263254', inizioam = '8.30', fineam = '13.00', iniziopm = '14.00', finepm = '17.00' where id = '193';</v>
      </c>
      <c r="C205" s="1300" t="str">
        <f t="shared" si="33"/>
        <v>update azienda SET email= 'amministrazione@eurekasystem.it', sito = 'www.eurekasystem.it', n_dipendenti = '16', settore_attivita = '', leg_denominazioneazienda = 'EUREKA SYSTEM SRL', leg_via = 'Via G. Amendola 24', leg_comune = 'Treviso (TV)', leg_iva = '03851590269', leg_nomecognome = 'Lino Cappellazzo', leg_datanascita = '1973-04-12', leg_comunenascita = 'Treviso (TV)' where id = '193';</v>
      </c>
      <c r="D205" s="1300" t="str">
        <f t="shared" si="34"/>
        <v>update azienda SET rapleg_codicefiscale = 'CPPLNI73D12L407C', rapleg_convenzionedata = '2019-05-04', rapleg_convenzioneprotocolo = '3279/C24D' where id = '193';</v>
      </c>
      <c r="E205">
        <v>193</v>
      </c>
      <c r="F205" s="82"/>
      <c r="G205" s="82"/>
      <c r="H205" s="82"/>
      <c r="I205" s="82"/>
      <c r="J205" s="1296"/>
      <c r="K205" s="1389">
        <v>0</v>
      </c>
      <c r="L205" s="247" t="s">
        <v>1475</v>
      </c>
      <c r="M205" s="67" t="s">
        <v>1840</v>
      </c>
      <c r="N205" s="74" t="s">
        <v>4984</v>
      </c>
      <c r="O205" s="83">
        <v>31100</v>
      </c>
      <c r="P205" s="75" t="s">
        <v>53</v>
      </c>
      <c r="Q205" s="70" t="s">
        <v>1841</v>
      </c>
      <c r="R205" s="70" t="s">
        <v>1478</v>
      </c>
      <c r="S205" s="94" t="s">
        <v>1842</v>
      </c>
      <c r="T205" s="72" t="s">
        <v>61</v>
      </c>
      <c r="U205" s="58" t="s">
        <v>130</v>
      </c>
      <c r="V205" s="58" t="s">
        <v>142</v>
      </c>
      <c r="W205" s="58" t="s">
        <v>131</v>
      </c>
      <c r="X205" s="233" t="s">
        <v>1843</v>
      </c>
      <c r="Y205" s="85" t="s">
        <v>1844</v>
      </c>
      <c r="Z205" s="83">
        <v>16</v>
      </c>
      <c r="AA205" s="74"/>
      <c r="AB205" s="68" t="str">
        <f t="shared" si="42"/>
        <v>EUREKA SYSTEM SRL</v>
      </c>
      <c r="AC205" s="70" t="str">
        <f>N205</f>
        <v>Via G. Amendola 24</v>
      </c>
      <c r="AD205" s="70" t="str">
        <f t="shared" si="43"/>
        <v>Treviso (TV)</v>
      </c>
      <c r="AE205" s="58" t="s">
        <v>1845</v>
      </c>
      <c r="AF205" s="86" t="s">
        <v>1846</v>
      </c>
      <c r="AG205" s="58" t="s">
        <v>1847</v>
      </c>
      <c r="AH205" s="86" t="s">
        <v>53</v>
      </c>
      <c r="AI205" s="88" t="s">
        <v>1848</v>
      </c>
      <c r="AJ205" s="1258">
        <v>43589</v>
      </c>
      <c r="AK205" s="81" t="s">
        <v>55</v>
      </c>
      <c r="AL205" s="6"/>
      <c r="AM205" s="6"/>
      <c r="AN205" s="6"/>
    </row>
    <row r="206" spans="1:42" ht="23.35" customHeight="1" thickBot="1">
      <c r="A206" s="1301" t="str">
        <f>"insert into azienda ( id, n_elettronici, n_automazioni, n_informatici, n_telecomunicazioni, n_liceo, id_docente, settore) values ('"&amp; E206 &amp;"','"&amp; F206 &amp;"','"&amp; G206 &amp;"','"&amp; H206 &amp;"','"&amp; I206 &amp;"','"&amp; J206 &amp;"','"&amp; K206 &amp;"','"&amp; L206 &amp;"');"</f>
        <v>insert into azienda ( id, n_elettronici, n_automazioni, n_informatici, n_telecomunicazioni, n_liceo, id_docente, settore) values ('194','','','','','','0','AUTOMAZIONE');</v>
      </c>
      <c r="B206" s="1303" t="str">
        <f t="shared" si="44"/>
        <v>update azienda SET denominazione_azienda='EURO-DATA', indirizzo = 'Via Treviso  66/A', cap = '31020', comune = 'Silea (TV)' , referente_aziendale = 'Rigato Walter', tutor_aziendale = 'Rigato Walter', telefono = '0422 460466', inizioam = '8.30', fineam = '13.00', iniziopm = '14.00', finepm = '17.30' where id = '194';</v>
      </c>
      <c r="C206" s="1300" t="str">
        <f t="shared" ref="C206:C269" si="45">"update azienda SET email= '"&amp; X206 &amp;"', sito = '"&amp; Y206 &amp;"', n_dipendenti = '"&amp; Z206 &amp;"', settore_attivita = '"&amp; AA206 &amp;"', leg_denominazioneazienda = '"&amp; AB206 &amp;"', leg_via = '"&amp; AC206 &amp;"', leg_comune = '"&amp; AD206 &amp;"', leg_iva = '"&amp; AE206 &amp;"', leg_nomecognome = '"&amp; AF206 &amp;"', leg_datanascita = '"&amp; TEXT(AG206,"AAAA-MM-GG") &amp;"', leg_comunenascita = '"&amp; AH206 &amp;"' where id = '"&amp; E206 &amp;"';"</f>
        <v>update azienda SET email= 'valter.rigato@eurogroup.com', sito = 'www.eurogroup.com', n_dipendenti = '', settore_attivita = 'Automazione ', leg_denominazioneazienda = 'EURO-DATA', leg_via = 'Via Treviso  66/A', leg_comune = 'Silea (TV)', leg_iva = '02296860261', leg_nomecognome = 'Valter Rigato', leg_datanascita = '1957-10-23', leg_comunenascita = 'San Paolo (Brasile)' where id = '194';</v>
      </c>
      <c r="D206" s="1300" t="str">
        <f t="shared" ref="D206:D269" si="46">"update azienda SET rapleg_codicefiscale = '"&amp; AI206 &amp;"', rapleg_convenzionedata = '"&amp; TEXT(AJ206,"AAAA-MM-GG") &amp;"', rapleg_convenzioneprotocolo = '"&amp; AK206 &amp;"' where id = '"&amp;E206 &amp;"';"</f>
        <v>update azienda SET rapleg_codicefiscale = 'RGTVTR57R23Z602G', rapleg_convenzionedata = '2019-05-04', rapleg_convenzioneprotocolo = '3279/C24D' where id = '194';</v>
      </c>
      <c r="E206">
        <v>194</v>
      </c>
      <c r="F206" s="82"/>
      <c r="G206" s="82"/>
      <c r="H206" s="82"/>
      <c r="I206" s="82"/>
      <c r="J206" s="1296"/>
      <c r="K206" s="1389">
        <v>0</v>
      </c>
      <c r="L206" s="247" t="s">
        <v>1475</v>
      </c>
      <c r="M206" s="67" t="s">
        <v>1849</v>
      </c>
      <c r="N206" s="74" t="s">
        <v>4985</v>
      </c>
      <c r="O206" s="83">
        <v>31020</v>
      </c>
      <c r="P206" s="75" t="s">
        <v>685</v>
      </c>
      <c r="Q206" s="70" t="s">
        <v>1850</v>
      </c>
      <c r="R206" s="70" t="s">
        <v>1850</v>
      </c>
      <c r="S206" s="94" t="s">
        <v>1851</v>
      </c>
      <c r="T206" s="72" t="s">
        <v>61</v>
      </c>
      <c r="U206" s="58" t="s">
        <v>130</v>
      </c>
      <c r="V206" s="58" t="s">
        <v>142</v>
      </c>
      <c r="W206" s="58" t="s">
        <v>48</v>
      </c>
      <c r="X206" s="184" t="s">
        <v>1852</v>
      </c>
      <c r="Y206" s="93" t="s">
        <v>1853</v>
      </c>
      <c r="Z206" s="83"/>
      <c r="AA206" s="74" t="s">
        <v>1854</v>
      </c>
      <c r="AB206" s="68" t="str">
        <f t="shared" si="42"/>
        <v>EURO-DATA</v>
      </c>
      <c r="AC206" s="70" t="str">
        <f>N206</f>
        <v>Via Treviso  66/A</v>
      </c>
      <c r="AD206" s="70" t="str">
        <f t="shared" si="43"/>
        <v>Silea (TV)</v>
      </c>
      <c r="AE206" s="58" t="s">
        <v>1855</v>
      </c>
      <c r="AF206" s="86" t="s">
        <v>1856</v>
      </c>
      <c r="AG206" s="58" t="s">
        <v>1857</v>
      </c>
      <c r="AH206" s="86" t="s">
        <v>1858</v>
      </c>
      <c r="AI206" s="88" t="s">
        <v>1859</v>
      </c>
      <c r="AJ206" s="1258">
        <v>43589</v>
      </c>
      <c r="AK206" s="81" t="s">
        <v>55</v>
      </c>
      <c r="AL206" s="6"/>
      <c r="AM206" s="6"/>
      <c r="AN206" s="6"/>
    </row>
    <row r="207" spans="1:42" ht="23.35" customHeight="1" thickBot="1">
      <c r="A207" s="1301" t="str">
        <f>"insert into azienda ( id, n_elettronici, n_automazioni, n_informatici, n_telecomunicazioni, n_liceo, id_docente, settore) values ('"&amp; E207 &amp;"','"&amp; F207 &amp;"','"&amp; G207 &amp;"','"&amp; H207 &amp;"','"&amp; I207 &amp;"','"&amp; J207 &amp;"','"&amp; K207 &amp;"','"&amp; L207 &amp;"');"</f>
        <v>insert into azienda ( id, n_elettronici, n_automazioni, n_informatici, n_telecomunicazioni, n_liceo, id_docente, settore) values ('195','','','','','','0','AUTOMAZIONE');</v>
      </c>
      <c r="B207" s="1303" t="str">
        <f t="shared" si="44"/>
        <v>update azienda SET denominazione_azienda='EUROGROUP SPA', indirizzo = 'V. Treviso 66', cap = '31020', comune = 'Silea (TV)' , referente_aziendale = 'De Lazzari Massimo', tutor_aziendale = 'Automazione: Fabio Negroni, Telecomunicazioni: Ing. Mattiuzzo Nicola, Gabrielli Guerrino - Elettronico: Massimo De Lazzari', telefono = '0422 4647', inizioam = '8.00', fineam = '12.00', iniziopm = '13.00', finepm = '17.00' where id = '195';</v>
      </c>
      <c r="C207" s="1300" t="str">
        <f t="shared" si="45"/>
        <v>update azienda SET email= 'info@eurogroup.com', sito = 'www.eurogroup.com', n_dipendenti = '', settore_attivita = 'Impianti Tecnologici  Industriali', leg_denominazioneazienda = 'EUROGROUP SPA', leg_via = 'V. Treviso 66', leg_comune = 'Silea (TV)', leg_iva = '00030280267', leg_nomecognome = 'Walter Piologo', leg_datanascita = '1953-05-15', leg_comunenascita = 'Breda di P.ve (TV)' where id = '195';</v>
      </c>
      <c r="D207" s="1300" t="str">
        <f t="shared" si="46"/>
        <v>update azienda SET rapleg_codicefiscale = 'PLCWTR53E15B128D', rapleg_convenzionedata = '2019-05-04', rapleg_convenzioneprotocolo = '3279/C24D' where id = '195';</v>
      </c>
      <c r="E207">
        <v>195</v>
      </c>
      <c r="F207" s="82"/>
      <c r="G207" s="1277"/>
      <c r="H207" s="82"/>
      <c r="I207" s="82"/>
      <c r="J207" s="1296"/>
      <c r="K207" s="1389">
        <v>0</v>
      </c>
      <c r="L207" s="247" t="s">
        <v>1475</v>
      </c>
      <c r="M207" s="67" t="s">
        <v>1860</v>
      </c>
      <c r="N207" s="74" t="s">
        <v>4986</v>
      </c>
      <c r="O207" s="83">
        <v>31020</v>
      </c>
      <c r="P207" s="75" t="s">
        <v>685</v>
      </c>
      <c r="Q207" s="70" t="s">
        <v>1861</v>
      </c>
      <c r="R207" s="70" t="s">
        <v>1862</v>
      </c>
      <c r="S207" s="94" t="s">
        <v>1863</v>
      </c>
      <c r="T207" s="58" t="s">
        <v>45</v>
      </c>
      <c r="U207" s="58" t="s">
        <v>46</v>
      </c>
      <c r="V207" s="58" t="s">
        <v>130</v>
      </c>
      <c r="W207" s="58" t="s">
        <v>131</v>
      </c>
      <c r="X207" s="274" t="s">
        <v>1864</v>
      </c>
      <c r="Y207" s="156" t="s">
        <v>1853</v>
      </c>
      <c r="Z207" s="83"/>
      <c r="AA207" s="74" t="s">
        <v>1865</v>
      </c>
      <c r="AB207" s="68" t="str">
        <f t="shared" si="42"/>
        <v>EUROGROUP SPA</v>
      </c>
      <c r="AC207" s="70" t="str">
        <f>N207</f>
        <v>V. Treviso 66</v>
      </c>
      <c r="AD207" s="70" t="str">
        <f t="shared" si="43"/>
        <v>Silea (TV)</v>
      </c>
      <c r="AE207" s="58" t="s">
        <v>1866</v>
      </c>
      <c r="AF207" s="86" t="s">
        <v>1867</v>
      </c>
      <c r="AG207" s="58" t="s">
        <v>1868</v>
      </c>
      <c r="AH207" s="86" t="s">
        <v>1869</v>
      </c>
      <c r="AI207" s="88" t="s">
        <v>1870</v>
      </c>
      <c r="AJ207" s="1258">
        <v>43589</v>
      </c>
      <c r="AK207" s="81" t="s">
        <v>55</v>
      </c>
      <c r="AL207" s="6"/>
      <c r="AM207" s="6"/>
      <c r="AN207" s="6"/>
    </row>
    <row r="208" spans="1:42" ht="23.35" customHeight="1" thickBot="1">
      <c r="A208" s="1301" t="str">
        <f>"insert into azienda ( id, n_elettronici, n_automazioni, n_informatici, n_telecomunicazioni, n_liceo, id_docente, settore) values ('"&amp; E208 &amp;"','"&amp; F208 &amp;"','"&amp; G208 &amp;"','"&amp; H208 &amp;"','"&amp; I208 &amp;"','"&amp; J208 &amp;"','"&amp; K208 &amp;"','"&amp; L208 &amp;"');"</f>
        <v>insert into azienda ( id, n_elettronici, n_automazioni, n_informatici, n_telecomunicazioni, n_liceo, id_docente, settore) values ('196','','','','','','0','AUTOMAZIONE');</v>
      </c>
      <c r="B208" s="1303" t="str">
        <f t="shared" si="44"/>
        <v>update azienda SET denominazione_azienda='FACTORY08 SRL', indirizzo = 'V. Abbate Tommaso 47', cap = '30020', comune = 'Quarto d Altino (TV)' , referente_aziendale = 'Tonello Claudio', tutor_aziendale = 'Tonello Claudio', telefono = '338 83710371', inizioam = '8.00', fineam = '12.00', iniziopm = '13.00', finepm = '17.00' where id = '196';</v>
      </c>
      <c r="C208" s="1300" t="str">
        <f t="shared" si="45"/>
        <v>update azienda SET email= 'amministrazione@factory08.com', sito = '', n_dipendenti = '10', settore_attivita = 'Ateco 2841', leg_denominazioneazienda = 'FACTORY08 SRL', leg_via = 'V. Abbate Tommaso, 41', leg_comune = 'Quarto d Altino (TV)', leg_iva = '04456060278', leg_nomecognome = 'Scomparin Davide', leg_datanascita = '1972-07-08', leg_comunenascita = 'Treviso (TV)' where id = '196';</v>
      </c>
      <c r="D208" s="1300" t="str">
        <f t="shared" si="46"/>
        <v>update azienda SET rapleg_codicefiscale = 'SCMDVD82L08L407Z', rapleg_convenzionedata = '2020-11-09', rapleg_convenzioneprotocolo = '14070/C24' where id = '196';</v>
      </c>
      <c r="E208">
        <v>196</v>
      </c>
      <c r="F208" s="82"/>
      <c r="G208" s="82"/>
      <c r="H208" s="82"/>
      <c r="I208" s="82"/>
      <c r="J208" s="1296"/>
      <c r="K208" s="1389">
        <v>0</v>
      </c>
      <c r="L208" s="247" t="s">
        <v>1475</v>
      </c>
      <c r="M208" s="67" t="s">
        <v>1871</v>
      </c>
      <c r="N208" s="74" t="s">
        <v>4987</v>
      </c>
      <c r="O208" s="83">
        <v>30020</v>
      </c>
      <c r="P208" s="75" t="s">
        <v>5139</v>
      </c>
      <c r="Q208" s="70" t="s">
        <v>1872</v>
      </c>
      <c r="R208" s="70" t="s">
        <v>1872</v>
      </c>
      <c r="S208" s="205" t="s">
        <v>1873</v>
      </c>
      <c r="T208" s="58" t="s">
        <v>45</v>
      </c>
      <c r="U208" s="58" t="s">
        <v>46</v>
      </c>
      <c r="V208" s="58" t="s">
        <v>130</v>
      </c>
      <c r="W208" s="58" t="s">
        <v>131</v>
      </c>
      <c r="X208" s="85" t="s">
        <v>1874</v>
      </c>
      <c r="Y208" s="156"/>
      <c r="Z208" s="83">
        <v>10</v>
      </c>
      <c r="AA208" s="68" t="s">
        <v>1875</v>
      </c>
      <c r="AB208" s="75" t="str">
        <f t="shared" si="42"/>
        <v>FACTORY08 SRL</v>
      </c>
      <c r="AC208" s="75" t="s">
        <v>1876</v>
      </c>
      <c r="AD208" s="227" t="str">
        <f t="shared" si="43"/>
        <v>Quarto d Altino (TV)</v>
      </c>
      <c r="AE208" s="58" t="s">
        <v>1877</v>
      </c>
      <c r="AF208" s="86" t="s">
        <v>1878</v>
      </c>
      <c r="AG208" s="58" t="s">
        <v>1879</v>
      </c>
      <c r="AH208" s="77" t="s">
        <v>53</v>
      </c>
      <c r="AI208" s="79" t="s">
        <v>1880</v>
      </c>
      <c r="AJ208" s="1264">
        <v>44144</v>
      </c>
      <c r="AK208" s="275" t="s">
        <v>1881</v>
      </c>
      <c r="AL208" s="6"/>
      <c r="AM208" s="6"/>
      <c r="AN208" s="6"/>
      <c r="AO208" s="6"/>
      <c r="AP208" s="6"/>
    </row>
    <row r="209" spans="1:42" ht="23.35" customHeight="1" thickBot="1">
      <c r="A209" s="1301" t="str">
        <f>"insert into azienda ( id, n_elettronici, n_automazioni, n_informatici, n_telecomunicazioni, n_liceo, id_docente, settore) values ('"&amp; E209 &amp;"','"&amp; F209 &amp;"','"&amp; G209 &amp;"','"&amp; H209 &amp;"','"&amp; I209 &amp;"','"&amp; J209 &amp;"','"&amp; K209 &amp;"','"&amp; L209 &amp;"');"</f>
        <v>insert into azienda ( id, n_elettronici, n_automazioni, n_informatici, n_telecomunicazioni, n_liceo, id_docente, settore) values ('197','','1','1','','','0','AUTOMAZIONE');</v>
      </c>
      <c r="B209" s="1303" t="str">
        <f t="shared" si="44"/>
        <v>update azienda SET denominazione_azienda='FCS System SRLU', indirizzo = 'Via della Ricerca 15', cap = '31032', comune = 'CASALE SUL SILE (TV)' , referente_aziendale = 'Katia Pasquali', tutor_aziendale = 'Canzan Francesco', telefono = '0422 785518', inizioam = '8.00', fineam = '12.00', iniziopm = '13.00', finepm = '17.00' where id = '197';</v>
      </c>
      <c r="C209" s="1300" t="str">
        <f t="shared" si="45"/>
        <v>update azienda SET email= 'info@fcsystem.com', sito = '', n_dipendenti = '50', settore_attivita = 'ateco 284909', leg_denominazioneazienda = 'FCS System SRLU', leg_via = 'Belvedere, 48', leg_comune = 'Casale sul Sile (TV)', leg_iva = '03778970263', leg_nomecognome = 'Canuto Almerino', leg_datanascita = '1954-07-03', leg_comunenascita = 'Casale sul sile (TV)' where id = '197';</v>
      </c>
      <c r="D209" s="1300" t="str">
        <f t="shared" si="46"/>
        <v>update azienda SET rapleg_codicefiscale = 'CNTLMN54L03B879K', rapleg_convenzionedata = '1900-01-00', rapleg_convenzioneprotocolo = '' where id = '197';</v>
      </c>
      <c r="E209">
        <v>197</v>
      </c>
      <c r="F209" s="82"/>
      <c r="G209" s="82">
        <v>1</v>
      </c>
      <c r="H209" s="82">
        <v>1</v>
      </c>
      <c r="I209" s="82"/>
      <c r="J209" s="1296"/>
      <c r="K209" s="1389">
        <v>0</v>
      </c>
      <c r="L209" s="247" t="s">
        <v>1475</v>
      </c>
      <c r="M209" s="67" t="s">
        <v>1882</v>
      </c>
      <c r="N209" s="74" t="s">
        <v>4988</v>
      </c>
      <c r="O209" s="127">
        <v>31032</v>
      </c>
      <c r="P209" s="75" t="s">
        <v>1883</v>
      </c>
      <c r="Q209" s="70" t="s">
        <v>1884</v>
      </c>
      <c r="R209" s="70" t="s">
        <v>1885</v>
      </c>
      <c r="S209" s="205" t="s">
        <v>1886</v>
      </c>
      <c r="T209" s="276" t="s">
        <v>45</v>
      </c>
      <c r="U209" s="58" t="s">
        <v>46</v>
      </c>
      <c r="V209" s="58" t="s">
        <v>130</v>
      </c>
      <c r="W209" s="58" t="s">
        <v>131</v>
      </c>
      <c r="X209" s="93" t="s">
        <v>1887</v>
      </c>
      <c r="Y209" s="75"/>
      <c r="Z209" s="83">
        <v>50</v>
      </c>
      <c r="AA209" s="68" t="s">
        <v>1888</v>
      </c>
      <c r="AB209" s="75" t="str">
        <f t="shared" si="42"/>
        <v>FCS System SRLU</v>
      </c>
      <c r="AC209" s="75" t="s">
        <v>1889</v>
      </c>
      <c r="AD209" s="75" t="s">
        <v>127</v>
      </c>
      <c r="AE209" s="58" t="s">
        <v>1890</v>
      </c>
      <c r="AF209" s="86" t="s">
        <v>1891</v>
      </c>
      <c r="AG209" s="58" t="s">
        <v>1892</v>
      </c>
      <c r="AH209" s="77" t="s">
        <v>1893</v>
      </c>
      <c r="AI209" s="79" t="s">
        <v>1894</v>
      </c>
      <c r="AJ209" s="1264"/>
      <c r="AK209" s="275"/>
      <c r="AL209" s="6"/>
      <c r="AM209" s="97"/>
      <c r="AN209" s="6"/>
      <c r="AO209" s="6"/>
      <c r="AP209" s="6"/>
    </row>
    <row r="210" spans="1:42" ht="23.35" customHeight="1" thickBot="1">
      <c r="A210" s="1301" t="str">
        <f>"insert into azienda ( id, n_elettronici, n_automazioni, n_informatici, n_telecomunicazioni, n_liceo, id_docente, settore) values ('"&amp; E210 &amp;"','"&amp; F210 &amp;"','"&amp; G210 &amp;"','"&amp; H210 &amp;"','"&amp; I210 &amp;"','"&amp; J210 &amp;"','"&amp; K210 &amp;"','"&amp; L210 &amp;"');"</f>
        <v>insert into azienda ( id, n_elettronici, n_automazioni, n_informatici, n_telecomunicazioni, n_liceo, id_docente, settore) values ('198','','','','','','0','AUTOMAZIONE');</v>
      </c>
      <c r="B210" s="1303" t="str">
        <f t="shared" si="44"/>
        <v>update azienda SET denominazione_azienda='FISET SRL ', indirizzo = 'V. Cendon 1', cap = '31020', comune = 'Silea (TV)' , referente_aziendale = 'Martin Anna ', tutor_aziendale = 'Martin Anna ', telefono = '0422 360011', inizioam = '', fineam = '', iniziopm = '', finepm = '' where id = '198';</v>
      </c>
      <c r="C210" s="1300" t="str">
        <f t="shared" si="45"/>
        <v>update azienda SET email= 'fiset@fiset.it', sito = 'www.fiset.it', n_dipendenti = '28', settore_attivita = 'Industria Metalmeccanica/Automazioni', leg_denominazioneazienda = 'FISET SRL ', leg_via = 'V. Cendon 1', leg_comune = 'Silea (TV)', leg_iva = '02052720261', leg_nomecognome = 'Sergio Martin', leg_datanascita = '1965-10-31', leg_comunenascita = 'Treviso (TV)' where id = '198';</v>
      </c>
      <c r="D210" s="1300" t="str">
        <f t="shared" si="46"/>
        <v>update azienda SET rapleg_codicefiscale = 'MRTSRG65R31L407T', rapleg_convenzionedata = '2019-05-04', rapleg_convenzioneprotocolo = '3279/C24D' where id = '198';</v>
      </c>
      <c r="E210">
        <v>198</v>
      </c>
      <c r="F210" s="82"/>
      <c r="G210" s="82"/>
      <c r="H210" s="82"/>
      <c r="I210" s="82"/>
      <c r="J210" s="1296"/>
      <c r="K210" s="1389">
        <v>0</v>
      </c>
      <c r="L210" s="247" t="s">
        <v>1475</v>
      </c>
      <c r="M210" s="67" t="s">
        <v>1895</v>
      </c>
      <c r="N210" s="74" t="s">
        <v>4989</v>
      </c>
      <c r="O210" s="83">
        <v>31020</v>
      </c>
      <c r="P210" s="75" t="s">
        <v>685</v>
      </c>
      <c r="Q210" s="70" t="s">
        <v>1896</v>
      </c>
      <c r="R210" s="70" t="s">
        <v>1896</v>
      </c>
      <c r="S210" s="94" t="s">
        <v>1897</v>
      </c>
      <c r="T210" s="58"/>
      <c r="U210" s="58"/>
      <c r="V210" s="58"/>
      <c r="W210" s="58"/>
      <c r="X210" s="274" t="s">
        <v>1898</v>
      </c>
      <c r="Y210" s="156" t="s">
        <v>1899</v>
      </c>
      <c r="Z210" s="83">
        <v>28</v>
      </c>
      <c r="AA210" s="74" t="s">
        <v>1900</v>
      </c>
      <c r="AB210" s="68" t="str">
        <f t="shared" si="42"/>
        <v xml:space="preserve">FISET SRL </v>
      </c>
      <c r="AC210" s="70" t="str">
        <f>N210</f>
        <v>V. Cendon 1</v>
      </c>
      <c r="AD210" s="70" t="str">
        <f>P210</f>
        <v>Silea (TV)</v>
      </c>
      <c r="AE210" s="58" t="s">
        <v>1901</v>
      </c>
      <c r="AF210" s="86" t="s">
        <v>1902</v>
      </c>
      <c r="AG210" s="58" t="s">
        <v>1903</v>
      </c>
      <c r="AH210" s="86" t="s">
        <v>53</v>
      </c>
      <c r="AI210" s="88" t="s">
        <v>1904</v>
      </c>
      <c r="AJ210" s="1258">
        <v>43589</v>
      </c>
      <c r="AK210" s="81" t="s">
        <v>55</v>
      </c>
      <c r="AL210" s="6"/>
      <c r="AM210" s="6"/>
      <c r="AN210" s="6"/>
    </row>
    <row r="211" spans="1:42" ht="23.35" customHeight="1" thickBot="1">
      <c r="A211" s="1301" t="str">
        <f>"insert into azienda ( id, n_elettronici, n_automazioni, n_informatici, n_telecomunicazioni, n_liceo, id_docente, settore) values ('"&amp; E211 &amp;"','"&amp; F211 &amp;"','"&amp; G211 &amp;"','"&amp; H211 &amp;"','"&amp; I211 &amp;"','"&amp; J211 &amp;"','"&amp; K211 &amp;"','"&amp; L211 &amp;"');"</f>
        <v>insert into azienda ( id, n_elettronici, n_automazioni, n_informatici, n_telecomunicazioni, n_liceo, id_docente, settore) values ('199','','','','','','0','AUTOMAZIONE');</v>
      </c>
      <c r="B211" s="1303" t="str">
        <f t="shared" si="44"/>
        <v>update azienda SET denominazione_azienda='Flex Service', indirizzo = 'Via Postumia 19', cap = '31050', comune = 'Ponzano Veneto (TV)' , referente_aziendale = 'Visentin Stefano', tutor_aziendale = 'Visentin Stefano', telefono = '0422480128', inizioam = '0,25', fineam = '0,604166666666667', iniziopm = '', finepm = '' where id = '199';</v>
      </c>
      <c r="C211" s="1300" t="str">
        <f t="shared" si="45"/>
        <v>update azienda SET email= 'info@flexservice.it', sito = 'www.flexservice.it', n_dipendenti = '', settore_attivita = '', leg_denominazioneazienda = '', leg_via = '', leg_comune = '', leg_iva = '', leg_nomecognome = '', leg_datanascita = '1900-01-00', leg_comunenascita = '' where id = '199';</v>
      </c>
      <c r="D211" s="1300" t="str">
        <f t="shared" si="46"/>
        <v>update azienda SET rapleg_codicefiscale = '', rapleg_convenzionedata = '2021-05-20', rapleg_convenzioneprotocolo = '7166/C24D' where id = '199';</v>
      </c>
      <c r="E211">
        <v>199</v>
      </c>
      <c r="F211" s="82"/>
      <c r="G211" s="82"/>
      <c r="H211" s="82"/>
      <c r="I211" s="82"/>
      <c r="J211" s="1296"/>
      <c r="K211" s="1389">
        <v>0</v>
      </c>
      <c r="L211" s="247" t="s">
        <v>1475</v>
      </c>
      <c r="M211" s="253" t="s">
        <v>1905</v>
      </c>
      <c r="N211" s="154" t="s">
        <v>4990</v>
      </c>
      <c r="O211" s="148">
        <v>31050</v>
      </c>
      <c r="P211" s="154" t="s">
        <v>753</v>
      </c>
      <c r="Q211" s="154" t="s">
        <v>1906</v>
      </c>
      <c r="R211" s="154" t="s">
        <v>1906</v>
      </c>
      <c r="S211" s="94" t="s">
        <v>1907</v>
      </c>
      <c r="T211" s="277">
        <v>0.25</v>
      </c>
      <c r="U211" s="277">
        <v>0.60416666666666663</v>
      </c>
      <c r="V211" s="154"/>
      <c r="W211" s="154"/>
      <c r="X211" s="154" t="s">
        <v>1908</v>
      </c>
      <c r="Y211" s="278" t="s">
        <v>1909</v>
      </c>
      <c r="Z211" s="154"/>
      <c r="AA211" s="154"/>
      <c r="AB211" s="154"/>
      <c r="AC211" s="154"/>
      <c r="AD211" s="154"/>
      <c r="AE211" s="154"/>
      <c r="AF211" s="154"/>
      <c r="AG211" s="154"/>
      <c r="AH211" s="154"/>
      <c r="AI211" s="154"/>
      <c r="AJ211" s="1265">
        <v>44336</v>
      </c>
      <c r="AK211" s="154" t="s">
        <v>1910</v>
      </c>
      <c r="AL211" s="154"/>
      <c r="AM211" s="154"/>
      <c r="AN211" s="154"/>
      <c r="AO211" s="154"/>
      <c r="AP211" s="154"/>
    </row>
    <row r="212" spans="1:42" ht="23.35" customHeight="1" thickBot="1">
      <c r="A212" s="1301" t="str">
        <f>"insert into azienda ( id, n_elettronici, n_automazioni, n_informatici, n_telecomunicazioni, n_liceo, id_docente, settore) values ('"&amp; E212 &amp;"','"&amp; F212 &amp;"','"&amp; G212 &amp;"','"&amp; H212 &amp;"','"&amp; I212 &amp;"','"&amp; J212 &amp;"','"&amp; K212 &amp;"','"&amp; L212 &amp;"');"</f>
        <v>insert into azienda ( id, n_elettronici, n_automazioni, n_informatici, n_telecomunicazioni, n_liceo, id_docente, settore) values ('200','','','','','','0','AUTOMAZIONE');</v>
      </c>
      <c r="B212" s="1303" t="str">
        <f t="shared" si="44"/>
        <v>update azienda SET denominazione_azienda='FOREL SPA', indirizzo = 'V. per Monastier 4', cap = '31056', comune = 'Roncade (TV)' , referente_aziendale = 'Davanzo Nadia', tutor_aziendale = 'Davanzo Nadia', telefono = '0422 840507', inizioam = '8.00', fineam = '12.30', iniziopm = '13.30', finepm = '17.00' where id = '200';</v>
      </c>
      <c r="C212" s="1300" t="str">
        <f t="shared" si="45"/>
        <v>update azienda SET email= 'romina.ricordini@Forelspa.com', sito = 'www.forelspa.com', n_dipendenti = '', settore_attivita = 'costruzioni macchine per lavorazione vetro', leg_denominazioneazienda = 'FOREL SPA', leg_via = 'V. per Monastier 4', leg_comune = 'Roncade (TV)', leg_iva = '02093600266', leg_nomecognome = 'Fortunato Vianello', leg_datanascita = '1946-09-11', leg_comunenascita = 'Roncade (TV)' where id = '200';</v>
      </c>
      <c r="D212" s="1300" t="str">
        <f t="shared" si="46"/>
        <v>update azienda SET rapleg_codicefiscale = 'VNLFTN46P11H523D', rapleg_convenzionedata = '2019-05-04', rapleg_convenzioneprotocolo = '3279/C24D' where id = '200';</v>
      </c>
      <c r="E212">
        <v>200</v>
      </c>
      <c r="F212" s="82"/>
      <c r="G212" s="82"/>
      <c r="H212" s="82"/>
      <c r="I212" s="82"/>
      <c r="J212" s="1296"/>
      <c r="K212" s="1389">
        <v>0</v>
      </c>
      <c r="L212" s="247" t="s">
        <v>1475</v>
      </c>
      <c r="M212" s="67" t="s">
        <v>1911</v>
      </c>
      <c r="N212" s="74" t="s">
        <v>4991</v>
      </c>
      <c r="O212" s="83">
        <v>31056</v>
      </c>
      <c r="P212" s="75" t="s">
        <v>288</v>
      </c>
      <c r="Q212" s="70" t="s">
        <v>1912</v>
      </c>
      <c r="R212" s="70" t="s">
        <v>1912</v>
      </c>
      <c r="S212" s="94" t="s">
        <v>1913</v>
      </c>
      <c r="T212" s="58" t="s">
        <v>45</v>
      </c>
      <c r="U212" s="58" t="s">
        <v>62</v>
      </c>
      <c r="V212" s="58" t="s">
        <v>47</v>
      </c>
      <c r="W212" s="58" t="s">
        <v>131</v>
      </c>
      <c r="X212" s="233" t="s">
        <v>1914</v>
      </c>
      <c r="Y212" s="85" t="s">
        <v>1915</v>
      </c>
      <c r="Z212" s="83"/>
      <c r="AA212" s="74" t="s">
        <v>1916</v>
      </c>
      <c r="AB212" s="68" t="str">
        <f t="shared" ref="AB212:AC215" si="47">M212</f>
        <v>FOREL SPA</v>
      </c>
      <c r="AC212" s="70" t="str">
        <f t="shared" si="47"/>
        <v>V. per Monastier 4</v>
      </c>
      <c r="AD212" s="70" t="str">
        <f t="shared" ref="AD212:AD233" si="48">P212</f>
        <v>Roncade (TV)</v>
      </c>
      <c r="AE212" s="58" t="s">
        <v>1917</v>
      </c>
      <c r="AF212" s="86" t="s">
        <v>1918</v>
      </c>
      <c r="AG212" s="58" t="s">
        <v>1919</v>
      </c>
      <c r="AH212" s="86" t="s">
        <v>288</v>
      </c>
      <c r="AI212" s="88" t="s">
        <v>1920</v>
      </c>
      <c r="AJ212" s="1258">
        <v>43589</v>
      </c>
      <c r="AK212" s="81" t="s">
        <v>55</v>
      </c>
      <c r="AL212" s="6"/>
      <c r="AM212" s="6"/>
      <c r="AN212" s="6"/>
    </row>
    <row r="213" spans="1:42" ht="23.35" customHeight="1" thickBot="1">
      <c r="A213" s="1301" t="str">
        <f>"insert into azienda ( id, n_elettronici, n_automazioni, n_informatici, n_telecomunicazioni, n_liceo, id_docente, settore) values ('"&amp; E213 &amp;"','"&amp; F213 &amp;"','"&amp; G213 &amp;"','"&amp; H213 &amp;"','"&amp; I213 &amp;"','"&amp; J213 &amp;"','"&amp; K213 &amp;"','"&amp; L213 &amp;"');"</f>
        <v>insert into azienda ( id, n_elettronici, n_automazioni, n_informatici, n_telecomunicazioni, n_liceo, id_docente, settore) values ('201','','','','','','0','AUTOMAZIONE');</v>
      </c>
      <c r="B213" s="1303" t="str">
        <f t="shared" si="44"/>
        <v>update azienda SET denominazione_azienda='FORNASIER SRL', indirizzo = 'V. Mioni 28', cap = '31020', comune = 'San Polo di Piave (TV)' , referente_aziendale = 'Peruzzetto Daniela', tutor_aziendale = 'Brugnera Giampietro', telefono = '0438 445354', inizioam = '8.00', fineam = '12.00', iniziopm = '13.00', finepm = '17.30' where id = '201';</v>
      </c>
      <c r="C213" s="1300" t="str">
        <f t="shared" si="45"/>
        <v>update azienda SET email= 'daniela.peruzzetto@fornasierautomazioni.com', sito = '', n_dipendenti = '11-50', settore_attivita = 'Impiantistica industriale', leg_denominazioneazienda = 'FORNASIER SRL', leg_via = 'V. Mioni 28', leg_comune = 'San Polo di Piave (TV)', leg_iva = '04944460262', leg_nomecognome = 'Pradal Sandro', leg_datanascita = '1959-10-13', leg_comunenascita = 'Conegliano (TV)' where id = '201';</v>
      </c>
      <c r="D213" s="1300" t="str">
        <f t="shared" si="46"/>
        <v>update azienda SET rapleg_codicefiscale = 'PRDSND59R13C957W', rapleg_convenzionedata = '2019-05-04', rapleg_convenzioneprotocolo = '3279/C24D' where id = '201';</v>
      </c>
      <c r="E213">
        <v>201</v>
      </c>
      <c r="F213" s="82"/>
      <c r="G213" s="82"/>
      <c r="H213" s="82"/>
      <c r="I213" s="82"/>
      <c r="J213" s="1296"/>
      <c r="K213" s="1389">
        <v>0</v>
      </c>
      <c r="L213" s="247" t="s">
        <v>1475</v>
      </c>
      <c r="M213" s="67" t="s">
        <v>1921</v>
      </c>
      <c r="N213" s="74" t="s">
        <v>4992</v>
      </c>
      <c r="O213" s="83">
        <v>31020</v>
      </c>
      <c r="P213" s="75" t="s">
        <v>1922</v>
      </c>
      <c r="Q213" s="70" t="s">
        <v>1923</v>
      </c>
      <c r="R213" s="70" t="s">
        <v>1924</v>
      </c>
      <c r="S213" s="94" t="s">
        <v>1925</v>
      </c>
      <c r="T213" s="58" t="s">
        <v>45</v>
      </c>
      <c r="U213" s="58" t="s">
        <v>46</v>
      </c>
      <c r="V213" s="58" t="s">
        <v>130</v>
      </c>
      <c r="W213" s="58" t="s">
        <v>48</v>
      </c>
      <c r="X213" s="74" t="s">
        <v>1926</v>
      </c>
      <c r="Y213" s="75"/>
      <c r="Z213" s="83" t="s">
        <v>207</v>
      </c>
      <c r="AA213" s="74" t="s">
        <v>1927</v>
      </c>
      <c r="AB213" s="68" t="str">
        <f t="shared" si="47"/>
        <v>FORNASIER SRL</v>
      </c>
      <c r="AC213" s="70" t="str">
        <f t="shared" si="47"/>
        <v>V. Mioni 28</v>
      </c>
      <c r="AD213" s="70" t="str">
        <f t="shared" si="48"/>
        <v>San Polo di Piave (TV)</v>
      </c>
      <c r="AE213" s="58" t="s">
        <v>1928</v>
      </c>
      <c r="AF213" s="86" t="s">
        <v>1929</v>
      </c>
      <c r="AG213" s="58" t="s">
        <v>1930</v>
      </c>
      <c r="AH213" s="86" t="s">
        <v>80</v>
      </c>
      <c r="AI213" s="88" t="s">
        <v>1931</v>
      </c>
      <c r="AJ213" s="1258">
        <v>43589</v>
      </c>
      <c r="AK213" s="81" t="s">
        <v>55</v>
      </c>
      <c r="AL213" s="6"/>
      <c r="AM213" s="6"/>
      <c r="AN213" s="6"/>
    </row>
    <row r="214" spans="1:42" ht="23.35" customHeight="1" thickBot="1">
      <c r="A214" s="1301" t="str">
        <f>"insert into azienda ( id, n_elettronici, n_automazioni, n_informatici, n_telecomunicazioni, n_liceo, id_docente, settore) values ('"&amp; E214 &amp;"','"&amp; F214 &amp;"','"&amp; G214 &amp;"','"&amp; H214 &amp;"','"&amp; I214 &amp;"','"&amp; J214 &amp;"','"&amp; K214 &amp;"','"&amp; L214 &amp;"');"</f>
        <v>insert into azienda ( id, n_elettronici, n_automazioni, n_informatici, n_telecomunicazioni, n_liceo, id_docente, settore) values ('202','','','','','','0','AUTOMAZIONE');</v>
      </c>
      <c r="B214" s="1303" t="str">
        <f t="shared" si="44"/>
        <v>update azienda SET denominazione_azienda='FRE TOR S.R.L.', indirizzo = 'Via Iginio Lasta 64 ', cap = '32016', comune = 'Farra D Alpago (BL)' , referente_aziendale = 'De Moliner Barbara', tutor_aziendale = 'Dal Borgo Simone', telefono = '0427 989133', inizioam = '8.00', fineam = '12.00', iniziopm = '13.00', finepm = '17.00' where id = '202';</v>
      </c>
      <c r="C214" s="1300" t="str">
        <f t="shared" si="45"/>
        <v>update azienda SET email= 'fretor@fretor.com', sito = '', n_dipendenti = '51-250', settore_attivita = 'Ateco 28.49.09', leg_denominazioneazienda = 'FRE TOR S.R.L.', leg_via = 'Via Iginio Lasta 64 ', leg_comune = 'Farra D Alpago (BL)', leg_iva = '00658410253', leg_nomecognome = 'De Col Jury', leg_datanascita = '1973-03-11', leg_comunenascita = 'Vittorio Veneto (TV)' where id = '202';</v>
      </c>
      <c r="D214" s="1300" t="str">
        <f t="shared" si="46"/>
        <v>update azienda SET rapleg_codicefiscale = 'DCLJRY73C11M089S', rapleg_convenzionedata = '1900-01-00', rapleg_convenzioneprotocolo = '' where id = '202';</v>
      </c>
      <c r="E214">
        <v>202</v>
      </c>
      <c r="F214" s="82"/>
      <c r="G214" s="82"/>
      <c r="H214" s="82"/>
      <c r="I214" s="82"/>
      <c r="J214" s="1296"/>
      <c r="K214" s="1389">
        <v>0</v>
      </c>
      <c r="L214" s="247" t="s">
        <v>1475</v>
      </c>
      <c r="M214" s="264" t="s">
        <v>1932</v>
      </c>
      <c r="N214" s="258" t="s">
        <v>4993</v>
      </c>
      <c r="O214" s="279">
        <v>32016</v>
      </c>
      <c r="P214" s="75" t="s">
        <v>5142</v>
      </c>
      <c r="Q214" s="70" t="s">
        <v>1933</v>
      </c>
      <c r="R214" s="70" t="s">
        <v>1934</v>
      </c>
      <c r="S214" s="94" t="s">
        <v>1935</v>
      </c>
      <c r="T214" s="76" t="s">
        <v>45</v>
      </c>
      <c r="U214" s="76" t="s">
        <v>46</v>
      </c>
      <c r="V214" s="76" t="s">
        <v>130</v>
      </c>
      <c r="W214" s="76" t="s">
        <v>131</v>
      </c>
      <c r="X214" s="257" t="s">
        <v>1936</v>
      </c>
      <c r="Y214" s="70"/>
      <c r="Z214" s="83" t="s">
        <v>193</v>
      </c>
      <c r="AA214" s="68" t="s">
        <v>1937</v>
      </c>
      <c r="AB214" s="68" t="str">
        <f t="shared" si="47"/>
        <v>FRE TOR S.R.L.</v>
      </c>
      <c r="AC214" s="70" t="str">
        <f t="shared" si="47"/>
        <v xml:space="preserve">Via Iginio Lasta 64 </v>
      </c>
      <c r="AD214" s="70" t="str">
        <f t="shared" si="48"/>
        <v>Farra D Alpago (BL)</v>
      </c>
      <c r="AE214" s="76" t="s">
        <v>1938</v>
      </c>
      <c r="AF214" s="77" t="s">
        <v>1939</v>
      </c>
      <c r="AG214" s="76" t="s">
        <v>1940</v>
      </c>
      <c r="AH214" s="86" t="s">
        <v>599</v>
      </c>
      <c r="AI214" s="88" t="s">
        <v>1941</v>
      </c>
      <c r="AJ214" s="1258"/>
      <c r="AK214" s="81"/>
      <c r="AL214" s="6"/>
      <c r="AM214" s="6"/>
      <c r="AN214" s="6"/>
      <c r="AO214" s="6"/>
      <c r="AP214" s="6"/>
    </row>
    <row r="215" spans="1:42" ht="23.35" customHeight="1" thickBot="1">
      <c r="A215" s="1301" t="str">
        <f>"insert into azienda ( id, n_elettronici, n_automazioni, n_informatici, n_telecomunicazioni, n_liceo, id_docente, settore) values ('"&amp; E215 &amp;"','"&amp; F215 &amp;"','"&amp; G215 &amp;"','"&amp; H215 &amp;"','"&amp; I215 &amp;"','"&amp; J215 &amp;"','"&amp; K215 &amp;"','"&amp; L215 &amp;"');"</f>
        <v>insert into azienda ( id, n_elettronici, n_automazioni, n_informatici, n_telecomunicazioni, n_liceo, id_docente, settore) values ('203','','','','','','0','AUTOMAZIONE');</v>
      </c>
      <c r="B215" s="1303" t="str">
        <f t="shared" si="44"/>
        <v>update azienda SET denominazione_azienda='GICO SPA', indirizzo = 'Via IV Novembre 81', cap = '31028', comune = 'Vazzola (TV)' , referente_aziendale = '', tutor_aziendale = '', telefono = '0438 4444', inizioam = '', fineam = '', iniziopm = '', finepm = '' where id = '203';</v>
      </c>
      <c r="C215" s="1300" t="str">
        <f t="shared" si="45"/>
        <v>update azienda SET email= 'info@gico.it', sito = '', n_dipendenti = '251', settore_attivita = 'Cucine industriali', leg_denominazioneazienda = 'GICO SPA', leg_via = 'Via IV Novembre 81', leg_comune = 'Vazzola (TV)', leg_iva = '00195610266', leg_nomecognome = 'Ongaro Valeria', leg_datanascita = '1962-12-08', leg_comunenascita = 'Conegliano (TV)' where id = '203';</v>
      </c>
      <c r="D215" s="1300" t="str">
        <f t="shared" si="46"/>
        <v>update azienda SET rapleg_codicefiscale = 'NGRVLR62T48C957T', rapleg_convenzionedata = '2019-05-04', rapleg_convenzioneprotocolo = '3279/C24D' where id = '203';</v>
      </c>
      <c r="E215">
        <v>203</v>
      </c>
      <c r="F215" s="82"/>
      <c r="G215" s="82"/>
      <c r="H215" s="82"/>
      <c r="I215" s="82"/>
      <c r="J215" s="1296"/>
      <c r="K215" s="1389">
        <v>0</v>
      </c>
      <c r="L215" s="247" t="s">
        <v>1475</v>
      </c>
      <c r="M215" s="280" t="s">
        <v>1942</v>
      </c>
      <c r="N215" s="77" t="s">
        <v>4994</v>
      </c>
      <c r="O215" s="279">
        <v>31028</v>
      </c>
      <c r="P215" s="70" t="s">
        <v>355</v>
      </c>
      <c r="Q215" s="70"/>
      <c r="R215" s="70"/>
      <c r="S215" s="94" t="s">
        <v>1943</v>
      </c>
      <c r="T215" s="76"/>
      <c r="U215" s="76"/>
      <c r="V215" s="76"/>
      <c r="W215" s="76"/>
      <c r="X215" s="281" t="s">
        <v>1944</v>
      </c>
      <c r="Y215" s="70"/>
      <c r="Z215" s="83">
        <v>251</v>
      </c>
      <c r="AA215" s="68" t="s">
        <v>1945</v>
      </c>
      <c r="AB215" s="68" t="str">
        <f t="shared" si="47"/>
        <v>GICO SPA</v>
      </c>
      <c r="AC215" s="70" t="str">
        <f t="shared" si="47"/>
        <v>Via IV Novembre 81</v>
      </c>
      <c r="AD215" s="70" t="str">
        <f t="shared" si="48"/>
        <v>Vazzola (TV)</v>
      </c>
      <c r="AE215" s="58" t="s">
        <v>1946</v>
      </c>
      <c r="AF215" s="77" t="s">
        <v>1947</v>
      </c>
      <c r="AG215" s="58" t="s">
        <v>1948</v>
      </c>
      <c r="AH215" s="84" t="s">
        <v>80</v>
      </c>
      <c r="AI215" s="84" t="s">
        <v>1949</v>
      </c>
      <c r="AJ215" s="1258">
        <v>43589</v>
      </c>
      <c r="AK215" s="81" t="s">
        <v>55</v>
      </c>
      <c r="AL215" s="282"/>
      <c r="AM215" s="282"/>
      <c r="AN215" s="282"/>
      <c r="AO215" s="282"/>
      <c r="AP215" s="282"/>
    </row>
    <row r="216" spans="1:42" ht="23.35" customHeight="1" thickBot="1">
      <c r="A216" s="1301" t="str">
        <f>"insert into azienda ( id, n_elettronici, n_automazioni, n_informatici, n_telecomunicazioni, n_liceo, id_docente, settore) values ('"&amp; E216 &amp;"','"&amp; F216 &amp;"','"&amp; G216 &amp;"','"&amp; H216 &amp;"','"&amp; I216 &amp;"','"&amp; J216 &amp;"','"&amp; K216 &amp;"','"&amp; L216 &amp;"');"</f>
        <v>insert into azienda ( id, n_elettronici, n_automazioni, n_informatici, n_telecomunicazioni, n_liceo, id_docente, settore) values ('204','','','','','','0','AUTOMAZIONE');</v>
      </c>
      <c r="B216" s="1303" t="str">
        <f t="shared" si="44"/>
        <v>update azienda SET denominazione_azienda='G.L. ELETTROTECNICA', indirizzo = 'via A . VOLTA 13', cap = '31030', comune = 'Breda di Piave (TV)' , referente_aziendale = 'Luison Galliano', tutor_aziendale = 'Luison Galliano', telefono = '0422 90832', inizioam = '8.00', fineam = '12.00', iniziopm = '13.30', finepm = '17.30' where id = '204';</v>
      </c>
      <c r="C216" s="1300" t="str">
        <f t="shared" si="45"/>
        <v>update azienda SET email= 'info@glelettrotecnica.com', sito = 'www.glelettrotecnica.com', n_dipendenti = '', settore_attivita = 'ATECO 43.21.01. Impiantistica industriale', leg_denominazioneazienda = 'G.L. ELETTROTECNICA', leg_via = 'A . VOLTA 13', leg_comune = 'Breda di Piave (TV)', leg_iva = '00880390265.', leg_nomecognome = 'LUISON GALLIANO', leg_datanascita = '25.03.1962', leg_comunenascita = 'Treviso (TV)' where id = '204';</v>
      </c>
      <c r="D216" s="1300" t="str">
        <f t="shared" si="46"/>
        <v>update azienda SET rapleg_codicefiscale = 'LSNGLN62C25L407J', rapleg_convenzionedata = '24/05//2021', rapleg_convenzioneprotocolo = '7359/C24D' where id = '204';</v>
      </c>
      <c r="E216">
        <v>204</v>
      </c>
      <c r="F216" s="82"/>
      <c r="G216" s="82"/>
      <c r="H216" s="82"/>
      <c r="I216" s="82"/>
      <c r="J216" s="1296"/>
      <c r="K216" s="1389">
        <v>0</v>
      </c>
      <c r="L216" s="247" t="s">
        <v>1475</v>
      </c>
      <c r="M216" s="280" t="s">
        <v>1950</v>
      </c>
      <c r="N216" s="280" t="s">
        <v>1951</v>
      </c>
      <c r="O216" s="279">
        <v>31030</v>
      </c>
      <c r="P216" s="75" t="s">
        <v>201</v>
      </c>
      <c r="Q216" s="70" t="s">
        <v>1952</v>
      </c>
      <c r="R216" s="70" t="s">
        <v>1952</v>
      </c>
      <c r="S216" s="70" t="s">
        <v>1953</v>
      </c>
      <c r="T216" s="58" t="s">
        <v>45</v>
      </c>
      <c r="U216" s="59" t="s">
        <v>46</v>
      </c>
      <c r="V216" s="59" t="s">
        <v>47</v>
      </c>
      <c r="W216" s="59" t="s">
        <v>48</v>
      </c>
      <c r="X216" s="283" t="s">
        <v>1954</v>
      </c>
      <c r="Y216" s="284" t="s">
        <v>1955</v>
      </c>
      <c r="Z216" s="69"/>
      <c r="AA216" s="68" t="s">
        <v>1956</v>
      </c>
      <c r="AB216" s="280" t="s">
        <v>1950</v>
      </c>
      <c r="AC216" s="54" t="s">
        <v>1957</v>
      </c>
      <c r="AD216" s="70" t="str">
        <f t="shared" si="48"/>
        <v>Breda di Piave (TV)</v>
      </c>
      <c r="AE216" s="76" t="s">
        <v>1958</v>
      </c>
      <c r="AF216" s="70" t="s">
        <v>1959</v>
      </c>
      <c r="AG216" s="76" t="s">
        <v>1960</v>
      </c>
      <c r="AH216" s="71" t="s">
        <v>53</v>
      </c>
      <c r="AI216" s="71" t="s">
        <v>1961</v>
      </c>
      <c r="AJ216" s="1266" t="s">
        <v>1962</v>
      </c>
      <c r="AK216" s="285" t="s">
        <v>1963</v>
      </c>
      <c r="AL216" s="6"/>
      <c r="AM216" s="6"/>
      <c r="AN216" s="6"/>
      <c r="AO216" s="6"/>
      <c r="AP216" s="6"/>
    </row>
    <row r="217" spans="1:42" ht="23.35" customHeight="1" thickBot="1">
      <c r="A217" s="1301" t="str">
        <f>"insert into azienda ( id, n_elettronici, n_automazioni, n_informatici, n_telecomunicazioni, n_liceo, id_docente, settore) values ('"&amp; E217 &amp;"','"&amp; F217 &amp;"','"&amp; G217 &amp;"','"&amp; H217 &amp;"','"&amp; I217 &amp;"','"&amp; J217 &amp;"','"&amp; K217 &amp;"','"&amp; L217 &amp;"');"</f>
        <v>insert into azienda ( id, n_elettronici, n_automazioni, n_informatici, n_telecomunicazioni, n_liceo, id_docente, settore) values ('205','','','','','','0','AUTOMAZIONE');</v>
      </c>
      <c r="B217" s="1303" t="str">
        <f t="shared" si="44"/>
        <v>update azienda SET denominazione_azienda='GM IMPIANTIN SAS', indirizzo = 'V. Gobetti 6', cap = '31050', comune = 'Badoere di Morgano (TV)' , referente_aziendale = '', tutor_aziendale = '', telefono = '0422 837255', inizioam = '', fineam = '', iniziopm = '', finepm = '' where id = '205';</v>
      </c>
      <c r="C217" s="1300" t="str">
        <f t="shared" si="45"/>
        <v>update azienda SET email= 'INFO@GMIMPIANTI.NET', sito = 'it.gmimpianti.net', n_dipendenti = '', settore_attivita = '', leg_denominazioneazienda = 'GM IMPIANTIN SAS', leg_via = 'V. Gobetti 6', leg_comune = 'Badoere di Morgano (TV)', leg_iva = '', leg_nomecognome = '', leg_datanascita = '1900-01-00', leg_comunenascita = '' where id = '205';</v>
      </c>
      <c r="D217" s="1300" t="str">
        <f t="shared" si="46"/>
        <v>update azienda SET rapleg_codicefiscale = '', rapleg_convenzionedata = '1900-01-00', rapleg_convenzioneprotocolo = '' where id = '205';</v>
      </c>
      <c r="E217">
        <v>205</v>
      </c>
      <c r="F217" s="82"/>
      <c r="G217" s="82"/>
      <c r="H217" s="82"/>
      <c r="I217" s="82"/>
      <c r="J217" s="1296"/>
      <c r="K217" s="1389">
        <v>0</v>
      </c>
      <c r="L217" s="247" t="s">
        <v>1475</v>
      </c>
      <c r="M217" s="280" t="s">
        <v>1964</v>
      </c>
      <c r="N217" s="68" t="s">
        <v>4995</v>
      </c>
      <c r="O217" s="69">
        <v>31050</v>
      </c>
      <c r="P217" s="70" t="s">
        <v>1965</v>
      </c>
      <c r="Q217" s="70"/>
      <c r="R217" s="70"/>
      <c r="S217" s="198" t="s">
        <v>1966</v>
      </c>
      <c r="T217" s="76"/>
      <c r="U217" s="76"/>
      <c r="V217" s="76"/>
      <c r="W217" s="76"/>
      <c r="X217" s="234" t="s">
        <v>1967</v>
      </c>
      <c r="Y217" s="70" t="s">
        <v>1968</v>
      </c>
      <c r="Z217" s="69"/>
      <c r="AA217" s="68"/>
      <c r="AB217" s="68" t="str">
        <f t="shared" ref="AB217:AB233" si="49">M217</f>
        <v>GM IMPIANTIN SAS</v>
      </c>
      <c r="AC217" s="68" t="str">
        <f t="shared" ref="AC217:AC233" si="50">N217</f>
        <v>V. Gobetti 6</v>
      </c>
      <c r="AD217" s="70" t="str">
        <f t="shared" si="48"/>
        <v>Badoere di Morgano (TV)</v>
      </c>
      <c r="AE217" s="76"/>
      <c r="AF217" s="77"/>
      <c r="AG217" s="76"/>
      <c r="AH217" s="77"/>
      <c r="AI217" s="79"/>
      <c r="AJ217" s="1266"/>
      <c r="AK217" s="285"/>
      <c r="AL217" s="6"/>
      <c r="AM217" s="6"/>
      <c r="AN217" s="6"/>
      <c r="AO217" s="6"/>
      <c r="AP217" s="6"/>
    </row>
    <row r="218" spans="1:42" ht="23.35" customHeight="1" thickBot="1">
      <c r="A218" s="1301" t="str">
        <f>"insert into azienda ( id, n_elettronici, n_automazioni, n_informatici, n_telecomunicazioni, n_liceo, id_docente, settore) values ('"&amp; E218 &amp;"','"&amp; F218 &amp;"','"&amp; G218 &amp;"','"&amp; H218 &amp;"','"&amp; I218 &amp;"','"&amp; J218 &amp;"','"&amp; K218 &amp;"','"&amp; L218 &amp;"');"</f>
        <v>insert into azienda ( id, n_elettronici, n_automazioni, n_informatici, n_telecomunicazioni, n_liceo, id_docente, settore) values ('206','','','','','','0','AUTOMAZIONE');</v>
      </c>
      <c r="B218" s="1303" t="str">
        <f t="shared" si="44"/>
        <v>update azienda SET denominazione_azienda='IEMMEDI SAS', indirizzo = 'Via Gen.Dalla Chiesa 6', cap = '31038', comune = 'Breda di Piave (TV)' , referente_aziendale = 'Davanzo Michele', tutor_aziendale = 'Davanzo Michele', telefono = '0422 600777', inizioam = '07.30', fineam = '12.00', iniziopm = '13.30', finepm = '17.30' where id = '206';</v>
      </c>
      <c r="C218" s="1300" t="str">
        <f t="shared" si="45"/>
        <v>update azienda SET email= 'amministrazione@iemmedi.it', sito = 'www.iemmedi.it', n_dipendenti = '', settore_attivita = 'Istallazione/Manutenzione', leg_denominazioneazienda = 'IEMMEDI SAS', leg_via = 'Via Gen.Dalla Chiesa 6', leg_comune = 'Breda di Piave (TV)', leg_iva = '03616180265', leg_nomecognome = 'Michele Davanzo', leg_datanascita = '1958-03-06', leg_comunenascita = 'Breda di P.ve (TV)' where id = '206';</v>
      </c>
      <c r="D218" s="1300" t="str">
        <f t="shared" si="46"/>
        <v>update azienda SET rapleg_codicefiscale = 'DVNMHL58P06B128T', rapleg_convenzionedata = '2019-05-04', rapleg_convenzioneprotocolo = '3279/C24D' where id = '206';</v>
      </c>
      <c r="E218">
        <v>206</v>
      </c>
      <c r="F218" s="82"/>
      <c r="G218" s="82"/>
      <c r="H218" s="82"/>
      <c r="I218" s="82"/>
      <c r="J218" s="1296"/>
      <c r="K218" s="1389">
        <v>0</v>
      </c>
      <c r="L218" s="247" t="s">
        <v>1475</v>
      </c>
      <c r="M218" s="253" t="s">
        <v>1969</v>
      </c>
      <c r="N218" s="154" t="s">
        <v>4996</v>
      </c>
      <c r="O218" s="127">
        <v>31038</v>
      </c>
      <c r="P218" s="75" t="s">
        <v>201</v>
      </c>
      <c r="Q218" s="254" t="s">
        <v>1970</v>
      </c>
      <c r="R218" s="254" t="s">
        <v>1970</v>
      </c>
      <c r="S218" s="94" t="s">
        <v>1971</v>
      </c>
      <c r="T218" s="58" t="s">
        <v>1972</v>
      </c>
      <c r="U218" s="58" t="s">
        <v>46</v>
      </c>
      <c r="V218" s="58" t="s">
        <v>47</v>
      </c>
      <c r="W218" s="58" t="s">
        <v>48</v>
      </c>
      <c r="X218" s="233" t="s">
        <v>1973</v>
      </c>
      <c r="Y218" s="75" t="s">
        <v>1974</v>
      </c>
      <c r="Z218" s="286"/>
      <c r="AA218" s="74" t="s">
        <v>1975</v>
      </c>
      <c r="AB218" s="68" t="str">
        <f t="shared" si="49"/>
        <v>IEMMEDI SAS</v>
      </c>
      <c r="AC218" s="70" t="str">
        <f t="shared" si="50"/>
        <v>Via Gen.Dalla Chiesa 6</v>
      </c>
      <c r="AD218" s="70" t="str">
        <f t="shared" si="48"/>
        <v>Breda di Piave (TV)</v>
      </c>
      <c r="AE218" s="58" t="s">
        <v>1976</v>
      </c>
      <c r="AF218" s="258" t="s">
        <v>1977</v>
      </c>
      <c r="AG218" s="58" t="s">
        <v>1978</v>
      </c>
      <c r="AH218" s="258" t="s">
        <v>1869</v>
      </c>
      <c r="AI218" s="262" t="s">
        <v>1979</v>
      </c>
      <c r="AJ218" s="1258">
        <v>43589</v>
      </c>
      <c r="AK218" s="81" t="s">
        <v>55</v>
      </c>
      <c r="AL218" s="6"/>
      <c r="AM218" s="6"/>
      <c r="AN218" s="6"/>
    </row>
    <row r="219" spans="1:42" ht="23.35" customHeight="1" thickBot="1">
      <c r="A219" s="1301" t="str">
        <f>"insert into azienda ( id, n_elettronici, n_automazioni, n_informatici, n_telecomunicazioni, n_liceo, id_docente, settore) values ('"&amp; E219 &amp;"','"&amp; F219 &amp;"','"&amp; G219 &amp;"','"&amp; H219 &amp;"','"&amp; I219 &amp;"','"&amp; J219 &amp;"','"&amp; K219 &amp;"','"&amp; L219 &amp;"');"</f>
        <v>insert into azienda ( id, n_elettronici, n_automazioni, n_informatici, n_telecomunicazioni, n_liceo, id_docente, settore) values ('207','','','','','','0','AUTOMAZIONE');</v>
      </c>
      <c r="B219" s="1303" t="str">
        <f t="shared" si="44"/>
        <v>update azienda SET denominazione_azienda='ILSA SPA', indirizzo = 'V. Ferrovia 31', cap = '31020', comune = 'San Fior (TV)' , referente_aziendale = 'Chies Monica', tutor_aziendale = 'De Lorenzo Carlo', telefono = '0438 4905524', inizioam = '8.00', fineam = '12.30', iniziopm = '13.30', finepm = '17.00' where id = '207';</v>
      </c>
      <c r="C219" s="1300" t="str">
        <f t="shared" si="45"/>
        <v>update azienda SET email= 'finance1@ilsaspa.com', sito = '', n_dipendenti = '94', settore_attivita = 'Metalmeccanico/Mobili. Per La Rist.', leg_denominazioneazienda = 'ILSA SPA', leg_via = 'V. Ferrovia 31', leg_comune = 'San Fior (TV)', leg_iva = '02061090268', leg_nomecognome = 'Luciano Zago', leg_datanascita = '1938-01-14', leg_comunenascita = 'Conegliano  (TV)' where id = '207';</v>
      </c>
      <c r="D219" s="1300" t="str">
        <f t="shared" si="46"/>
        <v>update azienda SET rapleg_codicefiscale = 'ZGALCN38A14C957A', rapleg_convenzionedata = '2019-05-04', rapleg_convenzioneprotocolo = '3279/C24D' where id = '207';</v>
      </c>
      <c r="E219">
        <v>207</v>
      </c>
      <c r="F219" s="82"/>
      <c r="G219" s="82"/>
      <c r="H219" s="82"/>
      <c r="I219" s="66"/>
      <c r="J219" s="1295"/>
      <c r="K219" s="1389">
        <v>0</v>
      </c>
      <c r="L219" s="247" t="s">
        <v>1475</v>
      </c>
      <c r="M219" s="67" t="s">
        <v>1980</v>
      </c>
      <c r="N219" s="74" t="s">
        <v>4997</v>
      </c>
      <c r="O219" s="83">
        <v>31020</v>
      </c>
      <c r="P219" s="75" t="s">
        <v>866</v>
      </c>
      <c r="Q219" s="70" t="s">
        <v>1981</v>
      </c>
      <c r="R219" s="70" t="s">
        <v>1982</v>
      </c>
      <c r="S219" s="94" t="s">
        <v>1983</v>
      </c>
      <c r="T219" s="58" t="s">
        <v>45</v>
      </c>
      <c r="U219" s="58" t="s">
        <v>62</v>
      </c>
      <c r="V219" s="58" t="s">
        <v>47</v>
      </c>
      <c r="W219" s="58" t="s">
        <v>131</v>
      </c>
      <c r="X219" s="233" t="s">
        <v>1984</v>
      </c>
      <c r="Y219" s="75"/>
      <c r="Z219" s="83">
        <v>94</v>
      </c>
      <c r="AA219" s="74" t="s">
        <v>1985</v>
      </c>
      <c r="AB219" s="68" t="str">
        <f t="shared" si="49"/>
        <v>ILSA SPA</v>
      </c>
      <c r="AC219" s="70" t="str">
        <f t="shared" si="50"/>
        <v>V. Ferrovia 31</v>
      </c>
      <c r="AD219" s="70" t="str">
        <f t="shared" si="48"/>
        <v>San Fior (TV)</v>
      </c>
      <c r="AE219" s="58" t="s">
        <v>1986</v>
      </c>
      <c r="AF219" s="86" t="s">
        <v>1987</v>
      </c>
      <c r="AG219" s="58" t="s">
        <v>1988</v>
      </c>
      <c r="AH219" s="86" t="s">
        <v>1801</v>
      </c>
      <c r="AI219" s="88" t="s">
        <v>1989</v>
      </c>
      <c r="AJ219" s="1258">
        <v>43589</v>
      </c>
      <c r="AK219" s="81" t="s">
        <v>55</v>
      </c>
      <c r="AL219" s="6"/>
      <c r="AM219" s="6"/>
      <c r="AN219" s="6"/>
    </row>
    <row r="220" spans="1:42" ht="23.35" customHeight="1" thickBot="1">
      <c r="A220" s="1301" t="str">
        <f>"insert into azienda ( id, n_elettronici, n_automazioni, n_informatici, n_telecomunicazioni, n_liceo, id_docente, settore) values ('"&amp; E220 &amp;"','"&amp; F220 &amp;"','"&amp; G220 &amp;"','"&amp; H220 &amp;"','"&amp; I220 &amp;"','"&amp; J220 &amp;"','"&amp; K220 &amp;"','"&amp; L220 &amp;"');"</f>
        <v>insert into azienda ( id, n_elettronici, n_automazioni, n_informatici, n_telecomunicazioni, n_liceo, id_docente, settore) values ('208','','','','','','0','AUTOMAZIONE');</v>
      </c>
      <c r="B220" s="1303" t="str">
        <f t="shared" si="44"/>
        <v>update azienda SET denominazione_azienda='INGLASS SPA', indirizzo = 'Via Piave 4', cap = '31020', comune = 'S. Polo di Piave (TV)' , referente_aziendale = '', tutor_aziendale = '', telefono = '0422 750111', inizioam = '', fineam = '', iniziopm = '', finepm = '' where id = '208';</v>
      </c>
      <c r="C220" s="1300" t="str">
        <f t="shared" si="45"/>
        <v>update azienda SET email= 'info@inglass.it', sito = '', n_dipendenti = '', settore_attivita = '', leg_denominazioneazienda = 'INGLASS SPA', leg_via = 'Via Piave 4', leg_comune = 'S. Polo di Piave (TV)', leg_iva = '1584400988', leg_nomecognome = 'Bortuzzo Antonio', leg_datanascita = '1960-01-11', leg_comunenascita = 'Spilimbergo (PN)' where id = '208';</v>
      </c>
      <c r="D220" s="1300" t="str">
        <f t="shared" si="46"/>
        <v>update azienda SET rapleg_codicefiscale = 'BRTNTN60A11I904W', rapleg_convenzionedata = '2019-05-04', rapleg_convenzioneprotocolo = '3279/C24D' where id = '208';</v>
      </c>
      <c r="E220">
        <v>208</v>
      </c>
      <c r="F220" s="82"/>
      <c r="G220" s="82"/>
      <c r="H220" s="82"/>
      <c r="I220" s="82"/>
      <c r="J220" s="1296"/>
      <c r="K220" s="1389">
        <v>0</v>
      </c>
      <c r="L220" s="247" t="s">
        <v>1475</v>
      </c>
      <c r="M220" s="280" t="s">
        <v>1990</v>
      </c>
      <c r="N220" s="86" t="s">
        <v>4998</v>
      </c>
      <c r="O220" s="95">
        <v>31020</v>
      </c>
      <c r="P220" s="70" t="s">
        <v>1991</v>
      </c>
      <c r="Q220" s="70"/>
      <c r="R220" s="70"/>
      <c r="S220" s="94" t="s">
        <v>1992</v>
      </c>
      <c r="T220" s="76"/>
      <c r="U220" s="76"/>
      <c r="V220" s="76"/>
      <c r="W220" s="76"/>
      <c r="X220" s="93" t="s">
        <v>1993</v>
      </c>
      <c r="Y220" s="70"/>
      <c r="Z220" s="287"/>
      <c r="AA220" s="68"/>
      <c r="AB220" s="68" t="str">
        <f t="shared" si="49"/>
        <v>INGLASS SPA</v>
      </c>
      <c r="AC220" s="70" t="str">
        <f t="shared" si="50"/>
        <v>Via Piave 4</v>
      </c>
      <c r="AD220" s="70" t="str">
        <f t="shared" si="48"/>
        <v>S. Polo di Piave (TV)</v>
      </c>
      <c r="AE220" s="58">
        <v>1584400988</v>
      </c>
      <c r="AF220" s="77" t="s">
        <v>1994</v>
      </c>
      <c r="AG220" s="76" t="s">
        <v>1995</v>
      </c>
      <c r="AH220" s="77" t="s">
        <v>1996</v>
      </c>
      <c r="AI220" s="88" t="s">
        <v>1997</v>
      </c>
      <c r="AJ220" s="1258">
        <v>43589</v>
      </c>
      <c r="AK220" s="81" t="s">
        <v>55</v>
      </c>
      <c r="AL220" s="6"/>
      <c r="AM220" s="6"/>
      <c r="AN220" s="6"/>
    </row>
    <row r="221" spans="1:42" ht="23.35" customHeight="1" thickBot="1">
      <c r="A221" s="1301" t="str">
        <f>"insert into azienda ( id, n_elettronici, n_automazioni, n_informatici, n_telecomunicazioni, n_liceo, id_docente, settore) values ('"&amp; E221 &amp;"','"&amp; F221 &amp;"','"&amp; G221 &amp;"','"&amp; H221 &amp;"','"&amp; I221 &amp;"','"&amp; J221 &amp;"','"&amp; K221 &amp;"','"&amp; L221 &amp;"');"</f>
        <v>insert into azienda ( id, n_elettronici, n_automazioni, n_informatici, n_telecomunicazioni, n_liceo, id_docente, settore) values ('209','','','','','','0','AUTOMAZIONE');</v>
      </c>
      <c r="B221" s="1303" t="str">
        <f t="shared" si="44"/>
        <v>update azienda SET denominazione_azienda='INNOVA.TEK SRL', indirizzo = 'Via Marinai D Italia 8 ', cap = '31020', comune = ' San Polo di Piave (TV)' , referente_aziendale = 'Salvadori franco', tutor_aziendale = 'Granzotto Marco', telefono = '0422 855704', inizioam = '8.30', fineam = '12.30', iniziopm = '14.00', finepm = '18.00' where id = '209';</v>
      </c>
      <c r="C221" s="1300" t="str">
        <f t="shared" si="45"/>
        <v>update azienda SET email= 'info@innovateksrl.com', sito = '', n_dipendenti = '11-50', settore_attivita = 'Ateco ', leg_denominazioneazienda = 'INNOVA.TEK SRL', leg_via = 'Via Marinai D Italia 8 ', leg_comune = ' San Polo di Piave (TV)', leg_iva = '03801580261', leg_nomecognome = 'Salvadori Franco', leg_datanascita = '1965-09-19', leg_comunenascita = 'Treviso (TV)' where id = '209';</v>
      </c>
      <c r="D221" s="1300" t="str">
        <f t="shared" si="46"/>
        <v>update azienda SET rapleg_codicefiscale = 'SLVFNC65P19L407M', rapleg_convenzionedata = '1900-01-00', rapleg_convenzioneprotocolo = '' where id = '209';</v>
      </c>
      <c r="E221">
        <v>209</v>
      </c>
      <c r="F221" s="82"/>
      <c r="G221" s="82"/>
      <c r="H221" s="82"/>
      <c r="I221" s="82"/>
      <c r="J221" s="1296"/>
      <c r="K221" s="1389">
        <v>0</v>
      </c>
      <c r="L221" s="247" t="s">
        <v>1475</v>
      </c>
      <c r="M221" s="264" t="s">
        <v>1998</v>
      </c>
      <c r="N221" s="288" t="s">
        <v>5116</v>
      </c>
      <c r="O221" s="215">
        <v>31020</v>
      </c>
      <c r="P221" s="289" t="s">
        <v>1999</v>
      </c>
      <c r="Q221" s="70" t="s">
        <v>2000</v>
      </c>
      <c r="R221" s="70" t="s">
        <v>2001</v>
      </c>
      <c r="S221" s="94" t="s">
        <v>2002</v>
      </c>
      <c r="T221" s="76" t="s">
        <v>61</v>
      </c>
      <c r="U221" s="76" t="s">
        <v>62</v>
      </c>
      <c r="V221" s="76" t="s">
        <v>142</v>
      </c>
      <c r="W221" s="76" t="s">
        <v>75</v>
      </c>
      <c r="X221" s="257" t="s">
        <v>2003</v>
      </c>
      <c r="Y221" s="217"/>
      <c r="Z221" s="290" t="s">
        <v>207</v>
      </c>
      <c r="AA221" s="68" t="s">
        <v>2004</v>
      </c>
      <c r="AB221" s="68" t="str">
        <f t="shared" si="49"/>
        <v>INNOVA.TEK SRL</v>
      </c>
      <c r="AC221" s="70" t="str">
        <f t="shared" si="50"/>
        <v xml:space="preserve">Via Marinai D Italia 8 </v>
      </c>
      <c r="AD221" s="70" t="str">
        <f t="shared" si="48"/>
        <v xml:space="preserve"> San Polo di Piave (TV)</v>
      </c>
      <c r="AE221" s="58" t="s">
        <v>2005</v>
      </c>
      <c r="AF221" s="77" t="s">
        <v>2006</v>
      </c>
      <c r="AG221" s="76" t="s">
        <v>2007</v>
      </c>
      <c r="AH221" s="77" t="s">
        <v>53</v>
      </c>
      <c r="AI221" s="90" t="s">
        <v>2008</v>
      </c>
      <c r="AJ221" s="1258"/>
      <c r="AK221" s="81"/>
      <c r="AL221" s="6"/>
      <c r="AM221" s="6"/>
      <c r="AN221" s="6"/>
    </row>
    <row r="222" spans="1:42" ht="23.35" customHeight="1" thickBot="1">
      <c r="A222" s="1301" t="str">
        <f>"insert into azienda ( id, n_elettronici, n_automazioni, n_informatici, n_telecomunicazioni, n_liceo, id_docente, settore) values ('"&amp; E222 &amp;"','"&amp; F222 &amp;"','"&amp; G222 &amp;"','"&amp; H222 &amp;"','"&amp; I222 &amp;"','"&amp; J222 &amp;"','"&amp; K222 &amp;"','"&amp; L222 &amp;"');"</f>
        <v>insert into azienda ( id, n_elettronici, n_automazioni, n_informatici, n_telecomunicazioni, n_liceo, id_docente, settore) values ('210','','','','','','0','AUTOMAZIONE');</v>
      </c>
      <c r="B222" s="1303" t="str">
        <f t="shared" si="44"/>
        <v>update azienda SET denominazione_azienda='MARCHIOL S.P.A.', indirizzo = 'Viale della Repubblica 41', cap = '31020', comune = 'Villorba (TV)' , referente_aziendale = 'Bardini Renzo', tutor_aziendale = 'Bardini Renzo', telefono = '04224271', inizioam = '8.30', fineam = '12.30', iniziopm = '14.30', finepm = '18.30' where id = '210';</v>
      </c>
      <c r="C222" s="1300" t="str">
        <f t="shared" si="45"/>
        <v>update azienda SET email= 'ufficio.personale@marchiol.com', sito = '', n_dipendenti = '', settore_attivita = 'Automazione', leg_denominazioneazienda = 'MARCHIOL S.P.A.', leg_via = 'Viale della Repubblica 41', leg_comune = 'Villorba (TV)', leg_iva = '01176110268', leg_nomecognome = 'Davetta Roberto', leg_datanascita = '1972-04-12', leg_comunenascita = 'Gorizia (GO)' where id = '210';</v>
      </c>
      <c r="D222" s="1300" t="str">
        <f t="shared" si="46"/>
        <v>update azienda SET rapleg_codicefiscale = 'DVTRRT72D12E098V', rapleg_convenzionedata = '2019-05-04', rapleg_convenzioneprotocolo = '3279/C24D' where id = '210';</v>
      </c>
      <c r="E222">
        <v>210</v>
      </c>
      <c r="F222" s="82"/>
      <c r="G222" s="82"/>
      <c r="H222" s="82"/>
      <c r="I222" s="82"/>
      <c r="J222" s="1296"/>
      <c r="K222" s="1389">
        <v>0</v>
      </c>
      <c r="L222" s="247" t="s">
        <v>1475</v>
      </c>
      <c r="M222" s="67" t="s">
        <v>2009</v>
      </c>
      <c r="N222" s="161" t="s">
        <v>4999</v>
      </c>
      <c r="O222" s="108">
        <v>31020</v>
      </c>
      <c r="P222" s="162" t="s">
        <v>71</v>
      </c>
      <c r="Q222" s="70" t="s">
        <v>2010</v>
      </c>
      <c r="R222" s="70" t="s">
        <v>2010</v>
      </c>
      <c r="S222" s="94" t="s">
        <v>2011</v>
      </c>
      <c r="T222" s="72" t="s">
        <v>61</v>
      </c>
      <c r="U222" s="58" t="s">
        <v>62</v>
      </c>
      <c r="V222" s="58" t="s">
        <v>117</v>
      </c>
      <c r="W222" s="58" t="s">
        <v>118</v>
      </c>
      <c r="X222" s="93" t="s">
        <v>2012</v>
      </c>
      <c r="Y222" s="93"/>
      <c r="Z222" s="108"/>
      <c r="AA222" s="74" t="s">
        <v>2013</v>
      </c>
      <c r="AB222" s="68" t="str">
        <f t="shared" si="49"/>
        <v>MARCHIOL S.P.A.</v>
      </c>
      <c r="AC222" s="70" t="str">
        <f t="shared" si="50"/>
        <v>Viale della Repubblica 41</v>
      </c>
      <c r="AD222" s="70" t="str">
        <f t="shared" si="48"/>
        <v>Villorba (TV)</v>
      </c>
      <c r="AE222" s="58" t="s">
        <v>2014</v>
      </c>
      <c r="AF222" s="86" t="s">
        <v>2015</v>
      </c>
      <c r="AG222" s="58" t="s">
        <v>2016</v>
      </c>
      <c r="AH222" s="86" t="s">
        <v>1359</v>
      </c>
      <c r="AI222" s="90" t="s">
        <v>2017</v>
      </c>
      <c r="AJ222" s="1258">
        <v>43589</v>
      </c>
      <c r="AK222" s="81" t="s">
        <v>55</v>
      </c>
      <c r="AL222" s="6"/>
      <c r="AM222" s="6"/>
      <c r="AN222" s="6"/>
    </row>
    <row r="223" spans="1:42" ht="23.35" customHeight="1" thickBot="1">
      <c r="A223" s="1301" t="str">
        <f>"insert into azienda ( id, n_elettronici, n_automazioni, n_informatici, n_telecomunicazioni, n_liceo, id_docente, settore) values ('"&amp; E223 &amp;"','"&amp; F223 &amp;"','"&amp; G223 &amp;"','"&amp; H223 &amp;"','"&amp; I223 &amp;"','"&amp; J223 &amp;"','"&amp; K223 &amp;"','"&amp; L223 &amp;"');"</f>
        <v>insert into azienda ( id, n_elettronici, n_automazioni, n_informatici, n_telecomunicazioni, n_liceo, id_docente, settore) values ('211','','','','','','0','AUTOMAZIONE');</v>
      </c>
      <c r="B223" s="1303" t="str">
        <f t="shared" si="44"/>
        <v>update azienda SET denominazione_azienda='MASTER BUILDERS SOLUTIONS ITALIA SPA', indirizzo = 'V. Vicinali delle corti 31', cap = '31100', comune = 'Treviso (TV)' , referente_aziendale = 'Cernicchi Enrico', tutor_aziendale = 'Feltrin Christian', telefono = '0422 421802', inizioam = '8.00', fineam = '12.30', iniziopm = '13.30', finepm = '17.00' where id = '211';</v>
      </c>
      <c r="C223" s="1300" t="str">
        <f t="shared" si="45"/>
        <v>update azienda SET email= 'infomac@mbcc-group.com', sito = '', n_dipendenti = '51-250', settore_attivita = 'Ateco 20.3', leg_denominazioneazienda = 'MASTER BUILDERS SOLUTIONS ITALIA SPA', leg_via = 'V. Vicinali delle corti 31', leg_comune = 'Treviso (TV)', leg_iva = '09193910156', leg_nomecognome = 'Smecca Francesco', leg_datanascita = '1958-12-20', leg_comunenascita = 'Naro (AG)' where id = '211';</v>
      </c>
      <c r="D223" s="1300" t="str">
        <f t="shared" si="46"/>
        <v>update azienda SET rapleg_codicefiscale = 'SMCFNC58T20F845F', rapleg_convenzionedata = '2021-05-20', rapleg_convenzioneprotocolo = '7187/C24' where id = '211';</v>
      </c>
      <c r="E223">
        <v>211</v>
      </c>
      <c r="F223" s="82"/>
      <c r="G223" s="82"/>
      <c r="H223" s="1280"/>
      <c r="I223" s="82"/>
      <c r="J223" s="1296"/>
      <c r="K223" s="1389">
        <v>0</v>
      </c>
      <c r="L223" s="247" t="s">
        <v>1475</v>
      </c>
      <c r="M223" s="67" t="s">
        <v>2018</v>
      </c>
      <c r="N223" s="161" t="s">
        <v>5000</v>
      </c>
      <c r="O223" s="108">
        <v>31100</v>
      </c>
      <c r="P223" s="162" t="s">
        <v>53</v>
      </c>
      <c r="Q223" s="70" t="s">
        <v>2019</v>
      </c>
      <c r="R223" s="70" t="s">
        <v>2020</v>
      </c>
      <c r="S223" s="94" t="s">
        <v>2021</v>
      </c>
      <c r="T223" s="72" t="s">
        <v>45</v>
      </c>
      <c r="U223" s="58" t="s">
        <v>62</v>
      </c>
      <c r="V223" s="58" t="s">
        <v>47</v>
      </c>
      <c r="W223" s="58" t="s">
        <v>131</v>
      </c>
      <c r="X223" s="195" t="s">
        <v>2022</v>
      </c>
      <c r="Y223" s="93"/>
      <c r="Z223" s="108" t="s">
        <v>193</v>
      </c>
      <c r="AA223" s="74" t="s">
        <v>2023</v>
      </c>
      <c r="AB223" s="68" t="str">
        <f t="shared" si="49"/>
        <v>MASTER BUILDERS SOLUTIONS ITALIA SPA</v>
      </c>
      <c r="AC223" s="70" t="str">
        <f t="shared" si="50"/>
        <v>V. Vicinali delle corti 31</v>
      </c>
      <c r="AD223" s="70" t="str">
        <f t="shared" si="48"/>
        <v>Treviso (TV)</v>
      </c>
      <c r="AE223" s="58" t="s">
        <v>2024</v>
      </c>
      <c r="AF223" s="86" t="s">
        <v>2025</v>
      </c>
      <c r="AG223" s="58" t="s">
        <v>2026</v>
      </c>
      <c r="AH223" s="86" t="s">
        <v>2027</v>
      </c>
      <c r="AI223" s="90" t="s">
        <v>2028</v>
      </c>
      <c r="AJ223" s="1264">
        <v>44336</v>
      </c>
      <c r="AK223" s="275" t="s">
        <v>2029</v>
      </c>
      <c r="AL223" s="6"/>
      <c r="AM223" s="6"/>
      <c r="AN223" s="6"/>
    </row>
    <row r="224" spans="1:42" ht="23.35" customHeight="1" thickBot="1">
      <c r="A224" s="1301" t="str">
        <f>"insert into azienda ( id, n_elettronici, n_automazioni, n_informatici, n_telecomunicazioni, n_liceo, id_docente, settore) values ('"&amp; E224 &amp;"','"&amp; F224 &amp;"','"&amp; G224 &amp;"','"&amp; H224 &amp;"','"&amp; I224 &amp;"','"&amp; J224 &amp;"','"&amp; K224 &amp;"','"&amp; L224 &amp;"');"</f>
        <v>insert into azienda ( id, n_elettronici, n_automazioni, n_informatici, n_telecomunicazioni, n_liceo, id_docente, settore) values ('212','','','','','','0','AUTOMAZIONE');</v>
      </c>
      <c r="B224" s="1303" t="str">
        <f t="shared" si="44"/>
        <v>update azienda SET denominazione_azienda='MERMEC SPA', indirizzo = 'Vicolo Ongarie 13', cap = '31050', comune = 'Morgano (TV)' , referente_aziendale = 'Marangon Manola', tutor_aziendale = 'Dalla Torre Marco - Todaro Stefano', telefono = '0422 839217', inizioam = '9.00', fineam = '13.00', iniziopm = '14.00', finepm = '16.30' where id = '212';</v>
      </c>
      <c r="C224" s="1300" t="str">
        <f t="shared" si="45"/>
        <v>update azienda SET email= 'manola.marangon@mermecgroup.com', sito = '', n_dipendenti = '51-250', settore_attivita = 'Metalmeccanico', leg_denominazioneazienda = 'MERMEC SPA', leg_via = 'Vicolo Ongarie 13', leg_comune = 'Morgano (TV)', leg_iva = '05033050963', leg_nomecognome = 'Trione Luigi', leg_datanascita = '1964-11-03', leg_comunenascita = 'Bari (BA)' where id = '212';</v>
      </c>
      <c r="D224" s="1300" t="str">
        <f t="shared" si="46"/>
        <v>update azienda SET rapleg_codicefiscale = 'TRNLGU64S03A662F', rapleg_convenzionedata = '2018-04-05', rapleg_convenzioneprotocolo = '2284/C24d' where id = '212';</v>
      </c>
      <c r="E224">
        <v>212</v>
      </c>
      <c r="F224" s="82"/>
      <c r="G224" s="82"/>
      <c r="H224" s="1282"/>
      <c r="I224" s="82"/>
      <c r="J224" s="1296"/>
      <c r="K224" s="1389">
        <v>0</v>
      </c>
      <c r="L224" s="247" t="s">
        <v>1475</v>
      </c>
      <c r="M224" s="67" t="s">
        <v>2030</v>
      </c>
      <c r="N224" s="161" t="s">
        <v>5001</v>
      </c>
      <c r="O224" s="108">
        <v>31050</v>
      </c>
      <c r="P224" s="162" t="s">
        <v>2031</v>
      </c>
      <c r="Q224" s="70" t="s">
        <v>2032</v>
      </c>
      <c r="R224" s="70" t="s">
        <v>2033</v>
      </c>
      <c r="S224" s="94" t="s">
        <v>2034</v>
      </c>
      <c r="T224" s="72" t="s">
        <v>362</v>
      </c>
      <c r="U224" s="58" t="s">
        <v>130</v>
      </c>
      <c r="V224" s="58" t="s">
        <v>142</v>
      </c>
      <c r="W224" s="58" t="s">
        <v>1460</v>
      </c>
      <c r="X224" s="93" t="s">
        <v>2035</v>
      </c>
      <c r="Y224" s="93"/>
      <c r="Z224" s="108" t="s">
        <v>193</v>
      </c>
      <c r="AA224" s="74" t="s">
        <v>2036</v>
      </c>
      <c r="AB224" s="68" t="str">
        <f t="shared" si="49"/>
        <v>MERMEC SPA</v>
      </c>
      <c r="AC224" s="70" t="str">
        <f t="shared" si="50"/>
        <v>Vicolo Ongarie 13</v>
      </c>
      <c r="AD224" s="70" t="str">
        <f t="shared" si="48"/>
        <v>Morgano (TV)</v>
      </c>
      <c r="AE224" s="58" t="s">
        <v>2037</v>
      </c>
      <c r="AF224" s="86" t="s">
        <v>2038</v>
      </c>
      <c r="AG224" s="58" t="s">
        <v>2039</v>
      </c>
      <c r="AH224" s="86" t="s">
        <v>637</v>
      </c>
      <c r="AI224" s="90" t="s">
        <v>2040</v>
      </c>
      <c r="AJ224" s="1258" t="s">
        <v>2041</v>
      </c>
      <c r="AK224" s="81" t="s">
        <v>2042</v>
      </c>
      <c r="AL224" s="6"/>
      <c r="AM224" s="6"/>
      <c r="AN224" s="6"/>
    </row>
    <row r="225" spans="1:42" ht="23.35" customHeight="1" thickBot="1">
      <c r="A225" s="1301" t="str">
        <f>"insert into azienda ( id, n_elettronici, n_automazioni, n_informatici, n_telecomunicazioni, n_liceo, id_docente, settore) values ('"&amp; E225 &amp;"','"&amp; F225 &amp;"','"&amp; G225 &amp;"','"&amp; H225 &amp;"','"&amp; I225 &amp;"','"&amp; J225 &amp;"','"&amp; K225 &amp;"','"&amp; L225 &amp;"');"</f>
        <v>insert into azienda ( id, n_elettronici, n_automazioni, n_informatici, n_telecomunicazioni, n_liceo, id_docente, settore) values ('213','','','','','','0','AUTOMAZIONE');</v>
      </c>
      <c r="B225" s="1303" t="str">
        <f t="shared" si="44"/>
        <v>update azienda SET denominazione_azienda='METEOR sas di Fabio Dell Oglio', indirizzo = 'via S.Anna 3', cap = '31010', comune = 'Mareno di Piave (TV)' , referente_aziendale = 'francesca sgroi', tutor_aziendale = 'Trevisan - Betterle', telefono = '0438493911', inizioam = '8.30', fineam = '12.30', iniziopm = '13.00', finepm = '17.00' where id = '213';</v>
      </c>
      <c r="C225" s="1300" t="str">
        <f t="shared" si="45"/>
        <v>update azienda SET email= '', sito = '', n_dipendenti = '53', settore_attivita = 'ateco 27.11.00', leg_denominazioneazienda = 'METEOR sas di Fabio Dell Oglio', leg_via = 'via S.Anna 3', leg_comune = 'Mareno di Piave (TV)', leg_iva = '04255770267', leg_nomecognome = 'Dell Oglio Fabio', leg_datanascita = '1965-12-27', leg_comunenascita = 'Conegliano (TV)' where id = '213';</v>
      </c>
      <c r="D225" s="1300" t="str">
        <f t="shared" si="46"/>
        <v>update azienda SET rapleg_codicefiscale = 'DLLFBA65T27C957V', rapleg_convenzionedata = '1900-01-00', rapleg_convenzioneprotocolo = '' where id = '213';</v>
      </c>
      <c r="E225">
        <v>213</v>
      </c>
      <c r="F225" s="82"/>
      <c r="G225" s="82"/>
      <c r="H225" s="82"/>
      <c r="I225" s="82"/>
      <c r="J225" s="1296"/>
      <c r="K225" s="1389">
        <v>0</v>
      </c>
      <c r="L225" s="247" t="s">
        <v>1475</v>
      </c>
      <c r="M225" s="67" t="s">
        <v>5124</v>
      </c>
      <c r="N225" s="74" t="s">
        <v>2043</v>
      </c>
      <c r="O225" s="127">
        <v>31010</v>
      </c>
      <c r="P225" s="75" t="s">
        <v>1500</v>
      </c>
      <c r="Q225" s="70" t="s">
        <v>2044</v>
      </c>
      <c r="R225" s="70" t="s">
        <v>2045</v>
      </c>
      <c r="S225" s="205" t="s">
        <v>2046</v>
      </c>
      <c r="T225" s="276" t="s">
        <v>61</v>
      </c>
      <c r="U225" s="276" t="s">
        <v>62</v>
      </c>
      <c r="V225" s="276" t="s">
        <v>130</v>
      </c>
      <c r="W225" s="276" t="s">
        <v>131</v>
      </c>
      <c r="X225" s="184"/>
      <c r="Y225" s="107"/>
      <c r="Z225" s="226">
        <v>53</v>
      </c>
      <c r="AA225" s="68" t="s">
        <v>2047</v>
      </c>
      <c r="AB225" s="68" t="str">
        <f t="shared" si="49"/>
        <v>METEOR sas di Fabio Dell Oglio</v>
      </c>
      <c r="AC225" s="70" t="str">
        <f t="shared" si="50"/>
        <v>via S.Anna 3</v>
      </c>
      <c r="AD225" s="70" t="str">
        <f t="shared" si="48"/>
        <v>Mareno di Piave (TV)</v>
      </c>
      <c r="AE225" s="213" t="s">
        <v>2048</v>
      </c>
      <c r="AF225" s="291" t="s">
        <v>5136</v>
      </c>
      <c r="AG225" s="213" t="s">
        <v>2049</v>
      </c>
      <c r="AH225" s="77" t="s">
        <v>80</v>
      </c>
      <c r="AI225" s="213" t="s">
        <v>2050</v>
      </c>
      <c r="AJ225" s="1264"/>
      <c r="AK225" s="275"/>
      <c r="AL225" s="6"/>
      <c r="AM225" s="97"/>
      <c r="AN225" s="6"/>
      <c r="AO225" s="6"/>
      <c r="AP225" s="6"/>
    </row>
    <row r="226" spans="1:42" ht="23.35" customHeight="1" thickBot="1">
      <c r="A226" s="1301" t="str">
        <f>"insert into azienda ( id, n_elettronici, n_automazioni, n_informatici, n_telecomunicazioni, n_liceo, id_docente, settore) values ('"&amp; E226 &amp;"','"&amp; F226 &amp;"','"&amp; G226 &amp;"','"&amp; H226 &amp;"','"&amp; I226 &amp;"','"&amp; J226 &amp;"','"&amp; K226 &amp;"','"&amp; L226 &amp;"');"</f>
        <v>insert into azienda ( id, n_elettronici, n_automazioni, n_informatici, n_telecomunicazioni, n_liceo, id_docente, settore) values ('214','','','','','','0','AUTOMAZIONE');</v>
      </c>
      <c r="B226" s="1303" t="str">
        <f t="shared" si="44"/>
        <v>update azienda SET denominazione_azienda='MR ROBOTICA SRL', indirizzo = 'Via Luigi Galvani 9/7', cap = '31027', comune = 'Spresiano (TV)' , referente_aziendale = 'Guerra William', tutor_aziendale = ' ', telefono = '0422 881554', inizioam = '', fineam = '', iniziopm = '', finepm = '' where id = '214';</v>
      </c>
      <c r="C226" s="1300" t="str">
        <f t="shared" si="45"/>
        <v>update azienda SET email= 'info@mr-robotica.it', sito = '', n_dipendenti = '5', settore_attivita = '', leg_denominazioneazienda = 'MR ROBOTICA SRL', leg_via = 'Via Luigi Galvani 9/7', leg_comune = 'Spresiano (TV)', leg_iva = '04442140267', leg_nomecognome = 'Breda Roberto', leg_datanascita = '1966-12-08', leg_comunenascita = 'Treviso (TV)' where id = '214';</v>
      </c>
      <c r="D226" s="1300" t="str">
        <f t="shared" si="46"/>
        <v>update azienda SET rapleg_codicefiscale = 'BRDRRT66T08L407D', rapleg_convenzionedata = '2018-03-23', rapleg_convenzioneprotocolo = '1989/C24D' where id = '214';</v>
      </c>
      <c r="E226">
        <v>214</v>
      </c>
      <c r="F226" s="82"/>
      <c r="G226" s="82"/>
      <c r="H226" s="82"/>
      <c r="I226" s="82"/>
      <c r="J226" s="1296"/>
      <c r="K226" s="1389">
        <v>0</v>
      </c>
      <c r="L226" s="247" t="s">
        <v>1475</v>
      </c>
      <c r="M226" s="67" t="s">
        <v>2051</v>
      </c>
      <c r="N226" s="161" t="s">
        <v>5002</v>
      </c>
      <c r="O226" s="108">
        <v>31027</v>
      </c>
      <c r="P226" s="162" t="s">
        <v>42</v>
      </c>
      <c r="Q226" s="70" t="s">
        <v>2052</v>
      </c>
      <c r="R226" s="70" t="s">
        <v>2053</v>
      </c>
      <c r="S226" s="94" t="s">
        <v>2054</v>
      </c>
      <c r="T226" s="58"/>
      <c r="U226" s="58"/>
      <c r="V226" s="58"/>
      <c r="W226" s="58"/>
      <c r="X226" s="93" t="s">
        <v>2055</v>
      </c>
      <c r="Y226" s="93"/>
      <c r="Z226" s="108">
        <v>5</v>
      </c>
      <c r="AA226" s="74"/>
      <c r="AB226" s="68" t="str">
        <f t="shared" si="49"/>
        <v>MR ROBOTICA SRL</v>
      </c>
      <c r="AC226" s="70" t="str">
        <f t="shared" si="50"/>
        <v>Via Luigi Galvani 9/7</v>
      </c>
      <c r="AD226" s="70" t="str">
        <f t="shared" si="48"/>
        <v>Spresiano (TV)</v>
      </c>
      <c r="AE226" s="58" t="s">
        <v>2056</v>
      </c>
      <c r="AF226" s="86" t="s">
        <v>2057</v>
      </c>
      <c r="AG226" s="58" t="s">
        <v>2058</v>
      </c>
      <c r="AH226" s="86" t="s">
        <v>53</v>
      </c>
      <c r="AI226" s="90" t="s">
        <v>2059</v>
      </c>
      <c r="AJ226" s="1258">
        <v>43182</v>
      </c>
      <c r="AK226" s="81" t="s">
        <v>2060</v>
      </c>
      <c r="AL226" s="6"/>
      <c r="AM226" s="6"/>
      <c r="AN226" s="6"/>
    </row>
    <row r="227" spans="1:42" ht="23.35" customHeight="1" thickBot="1">
      <c r="A227" s="1301" t="str">
        <f>"insert into azienda ( id, n_elettronici, n_automazioni, n_informatici, n_telecomunicazioni, n_liceo, id_docente, settore) values ('"&amp; E227 &amp;"','"&amp; F227 &amp;"','"&amp; G227 &amp;"','"&amp; H227 &amp;"','"&amp; I227 &amp;"','"&amp; J227 &amp;"','"&amp; K227 &amp;"','"&amp; L227 &amp;"');"</f>
        <v>insert into azienda ( id, n_elettronici, n_automazioni, n_informatici, n_telecomunicazioni, n_liceo, id_docente, settore) values ('215','','','','','','0','AUTOMAZIONE');</v>
      </c>
      <c r="B227" s="1303" t="str">
        <f t="shared" si="44"/>
        <v>update azienda SET denominazione_azienda='NARDI IMPIANTI SRL', indirizzo = 'V.Longhin 97', cap = '31056', comune = 'Roncade (TV)' , referente_aziendale = 'Pietrobon Stefano', tutor_aziendale = 'Pietrobon Stefano', telefono = '0422 708628', inizioam = '', fineam = '', iniziopm = '', finepm = '' where id = '215';</v>
      </c>
      <c r="C227" s="1300" t="str">
        <f t="shared" si="45"/>
        <v>update azienda SET email= 'info@nardimpianti.eu', sito = 'www.nardimpianti.eu', n_dipendenti = '15', settore_attivita = 'Impianti Elettrici - Civ. Indus.', leg_denominazioneazienda = 'NARDI IMPIANTI SRL', leg_via = 'V.Longhin 97', leg_comune = 'Roncade (TV)', leg_iva = '04706830264', leg_nomecognome = 'Lena Nardi', leg_datanascita = '1981-06-28', leg_comunenascita = 'Treviso (TV)' where id = '215';</v>
      </c>
      <c r="D227" s="1300" t="str">
        <f t="shared" si="46"/>
        <v>update azienda SET rapleg_codicefiscale = 'NRDLNE81H68L407W', rapleg_convenzionedata = '2019-05-04', rapleg_convenzioneprotocolo = '3279/C24D' where id = '215';</v>
      </c>
      <c r="E227">
        <v>215</v>
      </c>
      <c r="F227" s="82"/>
      <c r="G227" s="82"/>
      <c r="H227" s="82"/>
      <c r="I227" s="82"/>
      <c r="J227" s="1296"/>
      <c r="K227" s="1389">
        <v>0</v>
      </c>
      <c r="L227" s="247" t="s">
        <v>1475</v>
      </c>
      <c r="M227" s="67" t="s">
        <v>2061</v>
      </c>
      <c r="N227" s="161" t="s">
        <v>5003</v>
      </c>
      <c r="O227" s="83">
        <v>31056</v>
      </c>
      <c r="P227" s="162" t="s">
        <v>288</v>
      </c>
      <c r="Q227" s="70" t="s">
        <v>2062</v>
      </c>
      <c r="R227" s="70" t="s">
        <v>2062</v>
      </c>
      <c r="S227" s="84" t="s">
        <v>2063</v>
      </c>
      <c r="T227" s="213"/>
      <c r="U227" s="213"/>
      <c r="V227" s="213"/>
      <c r="W227" s="213"/>
      <c r="X227" s="176" t="s">
        <v>2064</v>
      </c>
      <c r="Y227" s="176" t="s">
        <v>2065</v>
      </c>
      <c r="Z227" s="108">
        <v>15</v>
      </c>
      <c r="AA227" s="74" t="s">
        <v>2066</v>
      </c>
      <c r="AB227" s="68" t="str">
        <f t="shared" si="49"/>
        <v>NARDI IMPIANTI SRL</v>
      </c>
      <c r="AC227" s="70" t="str">
        <f t="shared" si="50"/>
        <v>V.Longhin 97</v>
      </c>
      <c r="AD227" s="70" t="str">
        <f t="shared" si="48"/>
        <v>Roncade (TV)</v>
      </c>
      <c r="AE227" s="58" t="s">
        <v>2067</v>
      </c>
      <c r="AF227" s="86" t="s">
        <v>2068</v>
      </c>
      <c r="AG227" s="58" t="s">
        <v>2069</v>
      </c>
      <c r="AH227" s="86" t="s">
        <v>53</v>
      </c>
      <c r="AI227" s="88" t="s">
        <v>2070</v>
      </c>
      <c r="AJ227" s="1258">
        <v>43589</v>
      </c>
      <c r="AK227" s="81" t="s">
        <v>55</v>
      </c>
      <c r="AL227" s="6"/>
      <c r="AM227" s="6"/>
      <c r="AN227" s="6"/>
    </row>
    <row r="228" spans="1:42" ht="23.95" customHeight="1" thickBot="1">
      <c r="A228" s="1301" t="str">
        <f>"insert into azienda ( id, n_elettronici, n_automazioni, n_informatici, n_telecomunicazioni, n_liceo, id_docente, settore) values ('"&amp; E228 &amp;"','"&amp; F228 &amp;"','"&amp; G228 &amp;"','"&amp; H228 &amp;"','"&amp; I228 &amp;"','"&amp; J228 &amp;"','"&amp; K228 &amp;"','"&amp; L228 &amp;"');"</f>
        <v>insert into azienda ( id, n_elettronici, n_automazioni, n_informatici, n_telecomunicazioni, n_liceo, id_docente, settore) values ('216','','','','','','0','AUTOMAZIONE');</v>
      </c>
      <c r="B228" s="1303" t="str">
        <f t="shared" si="44"/>
        <v>update azienda SET denominazione_azienda='NEW SUPPLY GROUP SRL', indirizzo = 'V. Antonio Meucci 5', cap = '31050', comune = 'Ponzano Veneto (TV)' , referente_aziendale = 'Barzì Flavio', tutor_aziendale = 'Barzì Flavio', telefono = '0422 962972', inizioam = '', fineam = '', iniziopm = '', finepm = '' where id = '216';</v>
      </c>
      <c r="C228" s="1300" t="str">
        <f t="shared" si="45"/>
        <v>update azienda SET email= 'info@newsupplygroup.com', sito = '', n_dipendenti = '', settore_attivita = 'Automazione', leg_denominazioneazienda = 'NEW SUPPLY GROUP SRL', leg_via = 'V. Antonio Meucci 5', leg_comune = 'Ponzano Veneto (TV)', leg_iva = '03765720267', leg_nomecognome = 'Flavio Barzi', leg_datanascita = '1962-06-25', leg_comunenascita = 'Villorba (TV)' where id = '216';</v>
      </c>
      <c r="D228" s="1300" t="str">
        <f t="shared" si="46"/>
        <v>update azienda SET rapleg_codicefiscale = 'BRZFLV62H25H048Z', rapleg_convenzionedata = '2017-01-14', rapleg_convenzioneprotocolo = '180/C24D' where id = '216';</v>
      </c>
      <c r="E228">
        <v>216</v>
      </c>
      <c r="F228" s="82"/>
      <c r="G228" s="82"/>
      <c r="H228" s="82"/>
      <c r="I228" s="82"/>
      <c r="J228" s="1296"/>
      <c r="K228" s="1389">
        <v>0</v>
      </c>
      <c r="L228" s="247" t="s">
        <v>1475</v>
      </c>
      <c r="M228" s="67" t="s">
        <v>2071</v>
      </c>
      <c r="N228" s="74" t="s">
        <v>5004</v>
      </c>
      <c r="O228" s="83">
        <v>31050</v>
      </c>
      <c r="P228" s="75" t="s">
        <v>753</v>
      </c>
      <c r="Q228" s="70" t="s">
        <v>2072</v>
      </c>
      <c r="R228" s="70" t="s">
        <v>2072</v>
      </c>
      <c r="S228" s="84" t="s">
        <v>2073</v>
      </c>
      <c r="T228" s="165"/>
      <c r="U228" s="165"/>
      <c r="V228" s="165"/>
      <c r="W228" s="165"/>
      <c r="X228" s="75" t="s">
        <v>2074</v>
      </c>
      <c r="Y228" s="156"/>
      <c r="Z228" s="83"/>
      <c r="AA228" s="74" t="s">
        <v>2013</v>
      </c>
      <c r="AB228" s="68" t="str">
        <f t="shared" si="49"/>
        <v>NEW SUPPLY GROUP SRL</v>
      </c>
      <c r="AC228" s="70" t="str">
        <f t="shared" si="50"/>
        <v>V. Antonio Meucci 5</v>
      </c>
      <c r="AD228" s="70" t="str">
        <f t="shared" si="48"/>
        <v>Ponzano Veneto (TV)</v>
      </c>
      <c r="AE228" s="58" t="s">
        <v>2075</v>
      </c>
      <c r="AF228" s="86" t="s">
        <v>2076</v>
      </c>
      <c r="AG228" s="58" t="s">
        <v>2077</v>
      </c>
      <c r="AH228" s="86" t="s">
        <v>71</v>
      </c>
      <c r="AI228" s="88" t="s">
        <v>2078</v>
      </c>
      <c r="AJ228" s="1268">
        <v>42749</v>
      </c>
      <c r="AK228" s="81" t="s">
        <v>2079</v>
      </c>
      <c r="AL228" s="6"/>
      <c r="AM228" s="6"/>
      <c r="AN228" s="6"/>
    </row>
    <row r="229" spans="1:42" ht="23.35" customHeight="1" thickBot="1">
      <c r="A229" s="1301" t="str">
        <f>"insert into azienda ( id, n_elettronici, n_automazioni, n_informatici, n_telecomunicazioni, n_liceo, id_docente, settore) values ('"&amp; E229 &amp;"','"&amp; F229 &amp;"','"&amp; G229 &amp;"','"&amp; H229 &amp;"','"&amp; I229 &amp;"','"&amp; J229 &amp;"','"&amp; K229 &amp;"','"&amp; L229 &amp;"');"</f>
        <v>insert into azienda ( id, n_elettronici, n_automazioni, n_informatici, n_telecomunicazioni, n_liceo, id_docente, settore) values ('217','','','','','','0','AUTOMAZIONE');</v>
      </c>
      <c r="B229" s="1303" t="str">
        <f t="shared" si="44"/>
        <v>update azienda SET denominazione_azienda='NORDEST AUTOMAZIONI SRL', indirizzo = 'Via Volta 47/A', cap = '31030', comune = 'Casier (TV)' , referente_aziendale = 'Carraretto Stefano', tutor_aziendale = 'Carraretto stefano', telefono = '0422 491887', inizioam = '8.00', fineam = '12.00', iniziopm = '14.00', finepm = '18.00' where id = '217';</v>
      </c>
      <c r="C229" s="1300" t="str">
        <f t="shared" si="45"/>
        <v>update azienda SET email= 'info@nordestautomazioni.it', sito = '', n_dipendenti = '25', settore_attivita = 'Automazione', leg_denominazioneazienda = 'NORDEST AUTOMAZIONI SRL', leg_via = 'Via Volta 47/A', leg_comune = 'Casier (TV)', leg_iva = '4602370266', leg_nomecognome = 'Stefani Francesco', leg_datanascita = '1962-03-10', leg_comunenascita = 'Mogliano Veneto (TV)' where id = '217';</v>
      </c>
      <c r="D229" s="1300" t="str">
        <f t="shared" si="46"/>
        <v>update azienda SET rapleg_codicefiscale = 'STFFNC62C10F269C', rapleg_convenzionedata = '2017-01-15', rapleg_convenzioneprotocolo = '3279/C24D' where id = '217';</v>
      </c>
      <c r="E229">
        <v>217</v>
      </c>
      <c r="F229" s="82"/>
      <c r="G229" s="82"/>
      <c r="H229" s="82"/>
      <c r="I229" s="82"/>
      <c r="J229" s="1296"/>
      <c r="K229" s="1389">
        <v>0</v>
      </c>
      <c r="L229" s="247" t="s">
        <v>1475</v>
      </c>
      <c r="M229" s="67" t="s">
        <v>2080</v>
      </c>
      <c r="N229" s="74" t="s">
        <v>5005</v>
      </c>
      <c r="O229" s="83">
        <v>31030</v>
      </c>
      <c r="P229" s="75" t="s">
        <v>84</v>
      </c>
      <c r="Q229" s="70" t="s">
        <v>2081</v>
      </c>
      <c r="R229" s="70" t="s">
        <v>2082</v>
      </c>
      <c r="S229" s="94" t="s">
        <v>2083</v>
      </c>
      <c r="T229" s="58" t="s">
        <v>45</v>
      </c>
      <c r="U229" s="58" t="s">
        <v>46</v>
      </c>
      <c r="V229" s="58" t="s">
        <v>142</v>
      </c>
      <c r="W229" s="58" t="s">
        <v>75</v>
      </c>
      <c r="X229" s="184" t="s">
        <v>2084</v>
      </c>
      <c r="Y229" s="85"/>
      <c r="Z229" s="83">
        <v>25</v>
      </c>
      <c r="AA229" s="74" t="s">
        <v>2013</v>
      </c>
      <c r="AB229" s="68" t="str">
        <f t="shared" si="49"/>
        <v>NORDEST AUTOMAZIONI SRL</v>
      </c>
      <c r="AC229" s="70" t="str">
        <f t="shared" si="50"/>
        <v>Via Volta 47/A</v>
      </c>
      <c r="AD229" s="70" t="str">
        <f t="shared" si="48"/>
        <v>Casier (TV)</v>
      </c>
      <c r="AE229" s="58">
        <v>4602370266</v>
      </c>
      <c r="AF229" s="86" t="s">
        <v>2085</v>
      </c>
      <c r="AG229" s="87">
        <v>22715</v>
      </c>
      <c r="AH229" s="86" t="s">
        <v>442</v>
      </c>
      <c r="AI229" s="88" t="s">
        <v>2086</v>
      </c>
      <c r="AJ229" s="1268">
        <v>42750</v>
      </c>
      <c r="AK229" s="81" t="s">
        <v>55</v>
      </c>
      <c r="AL229" s="6"/>
      <c r="AM229" s="6"/>
      <c r="AN229" s="6"/>
    </row>
    <row r="230" spans="1:42" ht="23.35" customHeight="1" thickBot="1">
      <c r="A230" s="1301" t="str">
        <f>"insert into azienda ( id, n_elettronici, n_automazioni, n_informatici, n_telecomunicazioni, n_liceo, id_docente, settore) values ('"&amp; E230 &amp;"','"&amp; F230 &amp;"','"&amp; G230 &amp;"','"&amp; H230 &amp;"','"&amp; I230 &amp;"','"&amp; J230 &amp;"','"&amp; K230 &amp;"','"&amp; L230 &amp;"');"</f>
        <v>insert into azienda ( id, n_elettronici, n_automazioni, n_informatici, n_telecomunicazioni, n_liceo, id_docente, settore) values ('218','','','','','','0','AUTOMAZIONE');</v>
      </c>
      <c r="B230" s="1303" t="str">
        <f t="shared" si="44"/>
        <v>update azienda SET denominazione_azienda='NOVAGEST SRL', indirizzo = 'Via Paludetti 28/C', cap = '31100', comune = 'Treviso (TV)' , referente_aziendale = 'Gallinaro Enrico', tutor_aziendale = 'Gallinaro Enrico', telefono = '0422 230402', inizioam = '', fineam = '', iniziopm = '', finepm = '' where id = '218';</v>
      </c>
      <c r="C230" s="1300" t="str">
        <f t="shared" si="45"/>
        <v>update azienda SET email= 'enrico@novagest.com', sito = 'www.novagest.com', n_dipendenti = '25', settore_attivita = 'Commercio/Gestione Distrib. Automatici', leg_denominazioneazienda = 'NOVAGEST SRL', leg_via = 'Via Paludetti 28/C', leg_comune = 'Treviso (TV)', leg_iva = '03139640266', leg_nomecognome = 'Enrico Gallinaro', leg_datanascita = '1968-02-27', leg_comunenascita = 'Treviso (TV)' where id = '218';</v>
      </c>
      <c r="D230" s="1300" t="str">
        <f t="shared" si="46"/>
        <v>update azienda SET rapleg_codicefiscale = 'GLLRNC68B27L407C', rapleg_convenzionedata = '2017-01-16', rapleg_convenzioneprotocolo = '143/C24D' where id = '218';</v>
      </c>
      <c r="E230">
        <v>218</v>
      </c>
      <c r="F230" s="82"/>
      <c r="G230" s="82"/>
      <c r="H230" s="82"/>
      <c r="I230" s="82"/>
      <c r="J230" s="1296"/>
      <c r="K230" s="1389">
        <v>0</v>
      </c>
      <c r="L230" s="247" t="s">
        <v>1475</v>
      </c>
      <c r="M230" s="67" t="s">
        <v>2087</v>
      </c>
      <c r="N230" s="74" t="s">
        <v>5006</v>
      </c>
      <c r="O230" s="83">
        <v>31100</v>
      </c>
      <c r="P230" s="75" t="s">
        <v>53</v>
      </c>
      <c r="Q230" s="70" t="s">
        <v>2088</v>
      </c>
      <c r="R230" s="70" t="s">
        <v>2088</v>
      </c>
      <c r="S230" s="94" t="s">
        <v>2089</v>
      </c>
      <c r="T230" s="58"/>
      <c r="U230" s="58"/>
      <c r="V230" s="58"/>
      <c r="W230" s="58"/>
      <c r="X230" s="233" t="s">
        <v>2090</v>
      </c>
      <c r="Y230" s="85" t="s">
        <v>2091</v>
      </c>
      <c r="Z230" s="83">
        <v>25</v>
      </c>
      <c r="AA230" s="74" t="s">
        <v>2092</v>
      </c>
      <c r="AB230" s="68" t="str">
        <f t="shared" si="49"/>
        <v>NOVAGEST SRL</v>
      </c>
      <c r="AC230" s="70" t="str">
        <f t="shared" si="50"/>
        <v>Via Paludetti 28/C</v>
      </c>
      <c r="AD230" s="70" t="str">
        <f t="shared" si="48"/>
        <v>Treviso (TV)</v>
      </c>
      <c r="AE230" s="58" t="s">
        <v>2093</v>
      </c>
      <c r="AF230" s="86" t="s">
        <v>2094</v>
      </c>
      <c r="AG230" s="58" t="s">
        <v>2095</v>
      </c>
      <c r="AH230" s="86" t="s">
        <v>53</v>
      </c>
      <c r="AI230" s="88" t="s">
        <v>2096</v>
      </c>
      <c r="AJ230" s="1268">
        <v>42751</v>
      </c>
      <c r="AK230" s="81" t="s">
        <v>2097</v>
      </c>
      <c r="AL230" s="6"/>
      <c r="AM230" s="6"/>
      <c r="AN230" s="6"/>
    </row>
    <row r="231" spans="1:42" ht="23.35" customHeight="1" thickBot="1">
      <c r="A231" s="1301" t="str">
        <f>"insert into azienda ( id, n_elettronici, n_automazioni, n_informatici, n_telecomunicazioni, n_liceo, id_docente, settore) values ('"&amp; E231 &amp;"','"&amp; F231 &amp;"','"&amp; G231 &amp;"','"&amp; H231 &amp;"','"&amp; I231 &amp;"','"&amp; J231 &amp;"','"&amp; K231 &amp;"','"&amp; L231 &amp;"');"</f>
        <v>insert into azienda ( id, n_elettronici, n_automazioni, n_informatici, n_telecomunicazioni, n_liceo, id_docente, settore) values ('219','','','','','','0','AUTOMAZIONE');</v>
      </c>
      <c r="B231" s="1303" t="str">
        <f t="shared" si="44"/>
        <v>update azienda SET denominazione_azienda='NOVATEC SRL', indirizzo = 'V. Primo Maggio 1', cap = '31050', comune = 'Monastier di Treviso (TV)' , referente_aziendale = 'Viale Gianni', tutor_aziendale = 'Viale Gianni', telefono = '0422 898339', inizioam = '', fineam = '', iniziopm = '', finepm = '' where id = '219';</v>
      </c>
      <c r="C231" s="1300" t="str">
        <f t="shared" si="45"/>
        <v>update azienda SET email= 'info@novatec.tv', sito = 'www.novatec.tv', n_dipendenti = '8', settore_attivita = 'Metalmeccanico/Automazioni Ind.', leg_denominazioneazienda = 'NOVATEC SRL', leg_via = 'V. Primo Maggio 1', leg_comune = 'Monastier di Treviso (TV)', leg_iva = '031734280260', leg_nomecognome = 'Gianni Viale', leg_datanascita = '1966-08-18', leg_comunenascita = 'Brescia' where id = '219';</v>
      </c>
      <c r="D231" s="1300" t="str">
        <f t="shared" si="46"/>
        <v>update azienda SET rapleg_codicefiscale = 'VLIGNN66M18B1517F', rapleg_convenzionedata = '2017-01-17', rapleg_convenzioneprotocolo = '7839/C24' where id = '219';</v>
      </c>
      <c r="E231">
        <v>219</v>
      </c>
      <c r="F231" s="82"/>
      <c r="G231" s="82"/>
      <c r="H231" s="82"/>
      <c r="I231" s="82"/>
      <c r="J231" s="1296"/>
      <c r="K231" s="1389">
        <v>0</v>
      </c>
      <c r="L231" s="247" t="s">
        <v>1475</v>
      </c>
      <c r="M231" s="67" t="s">
        <v>2098</v>
      </c>
      <c r="N231" s="74" t="s">
        <v>5007</v>
      </c>
      <c r="O231" s="83">
        <v>31050</v>
      </c>
      <c r="P231" s="75" t="s">
        <v>2099</v>
      </c>
      <c r="Q231" s="70" t="s">
        <v>2100</v>
      </c>
      <c r="R231" s="70" t="s">
        <v>2100</v>
      </c>
      <c r="S231" s="94" t="s">
        <v>2101</v>
      </c>
      <c r="T231" s="58"/>
      <c r="U231" s="58"/>
      <c r="V231" s="58"/>
      <c r="W231" s="58"/>
      <c r="X231" s="292" t="s">
        <v>2102</v>
      </c>
      <c r="Y231" s="85" t="s">
        <v>2103</v>
      </c>
      <c r="Z231" s="83">
        <v>8</v>
      </c>
      <c r="AA231" s="74" t="s">
        <v>2104</v>
      </c>
      <c r="AB231" s="68" t="str">
        <f t="shared" si="49"/>
        <v>NOVATEC SRL</v>
      </c>
      <c r="AC231" s="70" t="str">
        <f t="shared" si="50"/>
        <v>V. Primo Maggio 1</v>
      </c>
      <c r="AD231" s="70" t="str">
        <f t="shared" si="48"/>
        <v>Monastier di Treviso (TV)</v>
      </c>
      <c r="AE231" s="58" t="s">
        <v>2105</v>
      </c>
      <c r="AF231" s="86" t="s">
        <v>2106</v>
      </c>
      <c r="AG231" s="58" t="s">
        <v>2107</v>
      </c>
      <c r="AH231" s="86" t="s">
        <v>2108</v>
      </c>
      <c r="AI231" s="88" t="s">
        <v>2109</v>
      </c>
      <c r="AJ231" s="1268">
        <v>42752</v>
      </c>
      <c r="AK231" s="81" t="s">
        <v>2110</v>
      </c>
      <c r="AL231" s="6"/>
      <c r="AM231" s="6"/>
      <c r="AN231" s="6"/>
    </row>
    <row r="232" spans="1:42" ht="23.35" customHeight="1" thickBot="1">
      <c r="A232" s="1301" t="str">
        <f>"insert into azienda ( id, n_elettronici, n_automazioni, n_informatici, n_telecomunicazioni, n_liceo, id_docente, settore) values ('"&amp; E232 &amp;"','"&amp; F232 &amp;"','"&amp; G232 &amp;"','"&amp; H232 &amp;"','"&amp; I232 &amp;"','"&amp; J232 &amp;"','"&amp; K232 &amp;"','"&amp; L232 &amp;"');"</f>
        <v>insert into azienda ( id, n_elettronici, n_automazioni, n_informatici, n_telecomunicazioni, n_liceo, id_docente, settore) values ('220','','','','','','0','AUTOMAZIONE');</v>
      </c>
      <c r="B232" s="1303" t="str">
        <f t="shared" si="44"/>
        <v>update azienda SET denominazione_azienda='OLMA SRL', indirizzo = 'v.dell  Industria', cap = '31020', comune = 'S. Vendemiano (TV)' , referente_aziendale = 'Rui Corrado', tutor_aziendale = 'Rui Corrado', telefono = '0438 778206', inizioam = '8.00', fineam = '12.00', iniziopm = '13.30', finepm = '17.30' where id = '220';</v>
      </c>
      <c r="C232" s="1300" t="str">
        <f t="shared" si="45"/>
        <v>update azienda SET email= 'info@olmasrl.net', sito = '', n_dipendenti = '43739', settore_attivita = 'Progettazione elettrica', leg_denominazioneazienda = 'OLMA SRL', leg_via = 'v.dell  Industria', leg_comune = 'S. Vendemiano (TV)', leg_iva = '00210390266', leg_nomecognome = 'Rui Corrado', leg_datanascita = '1968-04-22', leg_comunenascita = 'Conegliano (TV)' where id = '220';</v>
      </c>
      <c r="D232" s="1300" t="str">
        <f t="shared" si="46"/>
        <v>update azienda SET rapleg_codicefiscale = 'RUICRD68D22C957M', rapleg_convenzionedata = '2017-01-18', rapleg_convenzioneprotocolo = '3279/C24D' where id = '220';</v>
      </c>
      <c r="E232">
        <v>220</v>
      </c>
      <c r="F232" s="82"/>
      <c r="G232" s="82"/>
      <c r="H232" s="82"/>
      <c r="I232" s="82"/>
      <c r="J232" s="1296"/>
      <c r="K232" s="1389">
        <v>0</v>
      </c>
      <c r="L232" s="247" t="s">
        <v>1475</v>
      </c>
      <c r="M232" s="67" t="s">
        <v>2111</v>
      </c>
      <c r="N232" s="74" t="s">
        <v>5117</v>
      </c>
      <c r="O232" s="83">
        <v>31020</v>
      </c>
      <c r="P232" s="149" t="s">
        <v>521</v>
      </c>
      <c r="Q232" s="70" t="s">
        <v>2112</v>
      </c>
      <c r="R232" s="70" t="s">
        <v>2112</v>
      </c>
      <c r="S232" s="94" t="s">
        <v>2113</v>
      </c>
      <c r="T232" s="58" t="s">
        <v>45</v>
      </c>
      <c r="U232" s="58" t="s">
        <v>46</v>
      </c>
      <c r="V232" s="58" t="s">
        <v>47</v>
      </c>
      <c r="W232" s="155" t="s">
        <v>48</v>
      </c>
      <c r="X232" s="86" t="s">
        <v>2114</v>
      </c>
      <c r="Y232" s="274"/>
      <c r="Z232" s="187">
        <v>43739</v>
      </c>
      <c r="AA232" s="74" t="s">
        <v>2115</v>
      </c>
      <c r="AB232" s="68" t="str">
        <f t="shared" si="49"/>
        <v>OLMA SRL</v>
      </c>
      <c r="AC232" s="70" t="str">
        <f t="shared" si="50"/>
        <v>v.dell  Industria</v>
      </c>
      <c r="AD232" s="70" t="str">
        <f t="shared" si="48"/>
        <v>S. Vendemiano (TV)</v>
      </c>
      <c r="AE232" s="58" t="s">
        <v>2116</v>
      </c>
      <c r="AF232" s="75" t="s">
        <v>2112</v>
      </c>
      <c r="AG232" s="58" t="s">
        <v>2117</v>
      </c>
      <c r="AH232" s="86" t="s">
        <v>80</v>
      </c>
      <c r="AI232" s="88" t="s">
        <v>2118</v>
      </c>
      <c r="AJ232" s="1268">
        <v>42753</v>
      </c>
      <c r="AK232" s="81" t="s">
        <v>55</v>
      </c>
      <c r="AL232" s="6"/>
      <c r="AM232" s="6"/>
      <c r="AN232" s="6"/>
    </row>
    <row r="233" spans="1:42" ht="23.35" customHeight="1" thickBot="1">
      <c r="A233" s="1301" t="str">
        <f>"insert into azienda ( id, n_elettronici, n_automazioni, n_informatici, n_telecomunicazioni, n_liceo, id_docente, settore) values ('"&amp; E233 &amp;"','"&amp; F233 &amp;"','"&amp; G233 &amp;"','"&amp; H233 &amp;"','"&amp; I233 &amp;"','"&amp; J233 &amp;"','"&amp; K233 &amp;"','"&amp; L233 &amp;"');"</f>
        <v>insert into azienda ( id, n_elettronici, n_automazioni, n_informatici, n_telecomunicazioni, n_liceo, id_docente, settore) values ('221','','','','','','0','AUTOMAZIONE');</v>
      </c>
      <c r="B233" s="1303" t="str">
        <f t="shared" si="44"/>
        <v>update azienda SET denominazione_azienda='OSPEDALE VILLA SALUS', indirizzo = 'Via Terraglio 114', cap = '30174', comune = 'Mestre (VE)' , referente_aziendale = 'Vitale Di Maio Teresa', tutor_aziendale = 'Bassano Mario', telefono = '041 2906411', inizioam = '', fineam = '', iniziopm = '', finepm = '' where id = '221';</v>
      </c>
      <c r="C233" s="1300" t="str">
        <f t="shared" si="45"/>
        <v>update azienda SET email= 'ufficio.informazioni@ospedalevillasalus.it', sito = '', n_dipendenti = '300', settore_attivita = 'Servizi sanitari', leg_denominazioneazienda = 'OSPEDALE VILLA SALUS', leg_via = 'Via Terraglio 114', leg_comune = 'Mestre (VE)', leg_iva = '00336090477', leg_nomecognome = 'Vitale Di Maio Teresa', leg_datanascita = '1943-06-21', leg_comunenascita = 'Recale (CE)' where id = '221';</v>
      </c>
      <c r="D233" s="1300" t="str">
        <f t="shared" si="46"/>
        <v>update azienda SET rapleg_codicefiscale = 'VTLTRS43H61H210X', rapleg_convenzionedata = '2017-01-19', rapleg_convenzioneprotocolo = '1990/C24D' where id = '221';</v>
      </c>
      <c r="E233">
        <v>221</v>
      </c>
      <c r="F233" s="82"/>
      <c r="G233" s="82"/>
      <c r="H233" s="82"/>
      <c r="I233" s="82"/>
      <c r="J233" s="1296"/>
      <c r="K233" s="1389">
        <v>0</v>
      </c>
      <c r="L233" s="247" t="s">
        <v>1475</v>
      </c>
      <c r="M233" s="67" t="s">
        <v>2119</v>
      </c>
      <c r="N233" s="74" t="s">
        <v>5008</v>
      </c>
      <c r="O233" s="83">
        <v>30174</v>
      </c>
      <c r="P233" s="75" t="s">
        <v>501</v>
      </c>
      <c r="Q233" s="70" t="s">
        <v>2120</v>
      </c>
      <c r="R233" s="70" t="s">
        <v>2121</v>
      </c>
      <c r="S233" s="94" t="s">
        <v>2122</v>
      </c>
      <c r="T233" s="58"/>
      <c r="U233" s="58"/>
      <c r="V233" s="58"/>
      <c r="W233" s="58"/>
      <c r="X233" s="184" t="s">
        <v>2123</v>
      </c>
      <c r="Y233" s="156"/>
      <c r="Z233" s="83">
        <v>300</v>
      </c>
      <c r="AA233" s="74" t="s">
        <v>2124</v>
      </c>
      <c r="AB233" s="68" t="str">
        <f t="shared" si="49"/>
        <v>OSPEDALE VILLA SALUS</v>
      </c>
      <c r="AC233" s="70" t="str">
        <f t="shared" si="50"/>
        <v>Via Terraglio 114</v>
      </c>
      <c r="AD233" s="70" t="str">
        <f t="shared" si="48"/>
        <v>Mestre (VE)</v>
      </c>
      <c r="AE233" s="58" t="s">
        <v>2125</v>
      </c>
      <c r="AF233" s="75" t="s">
        <v>2120</v>
      </c>
      <c r="AG233" s="58" t="s">
        <v>2126</v>
      </c>
      <c r="AH233" s="86" t="s">
        <v>2127</v>
      </c>
      <c r="AI233" s="88" t="s">
        <v>2128</v>
      </c>
      <c r="AJ233" s="1268">
        <v>42754</v>
      </c>
      <c r="AK233" s="81" t="s">
        <v>2129</v>
      </c>
      <c r="AL233" s="6"/>
      <c r="AM233" s="6"/>
      <c r="AN233" s="6"/>
    </row>
    <row r="234" spans="1:42" ht="23.35" customHeight="1" thickBot="1">
      <c r="A234" s="1301" t="str">
        <f>"insert into azienda ( id, n_elettronici, n_automazioni, n_informatici, n_telecomunicazioni, n_liceo, id_docente, settore) values ('"&amp; E234 &amp;"','"&amp; F234 &amp;"','"&amp; G234 &amp;"','"&amp; H234 &amp;"','"&amp; I234 &amp;"','"&amp; J234 &amp;"','"&amp; K234 &amp;"','"&amp; L234 &amp;"');"</f>
        <v>insert into azienda ( id, n_elettronici, n_automazioni, n_informatici, n_telecomunicazioni, n_liceo, id_docente, settore) values ('222','','','','','','0','AUTOMAZIONE');</v>
      </c>
      <c r="B234" s="1303" t="str">
        <f t="shared" si="44"/>
        <v>update azienda SET denominazione_azienda='OSRAM SPA', indirizzo = 'Via Castagnole 65A', cap = '31038', comune = 'Paese (TV)' , referente_aziendale = 'Saccardo Stefania', tutor_aziendale = '', telefono = '0422 2901', inizioam = '8.30', fineam = '12.30', iniziopm = '13.30', finepm = '17.30' where id = '222';</v>
      </c>
      <c r="C234" s="1300" t="str">
        <f t="shared" si="45"/>
        <v>update azienda SET email= 'g.costa-ext@osram.com', sito = 'www.osram.it', n_dipendenti = '582', settore_attivita = 'Automazione Ind.le', leg_denominazioneazienda = 'OSRAM SPA', leg_via = 'Via dell innovazione, 3', leg_comune = 'Milano (MI)', leg_iva = '00745030155', leg_nomecognome = 'ALFREDO MASCHIO', leg_datanascita = '1962-11-17', leg_comunenascita = 'Treviso (TV)' where id = '222';</v>
      </c>
      <c r="D234" s="1300" t="str">
        <f t="shared" si="46"/>
        <v>update azienda SET rapleg_codicefiscale = 'MSCLRD62S17L407R', rapleg_convenzionedata = '2017-01-20', rapleg_convenzioneprotocolo = '3279/C24D' where id = '222';</v>
      </c>
      <c r="E234">
        <v>222</v>
      </c>
      <c r="F234" s="82"/>
      <c r="G234" s="82"/>
      <c r="H234" s="82"/>
      <c r="I234" s="82"/>
      <c r="J234" s="1296"/>
      <c r="K234" s="1389">
        <v>0</v>
      </c>
      <c r="L234" s="247" t="s">
        <v>1475</v>
      </c>
      <c r="M234" s="67" t="s">
        <v>2130</v>
      </c>
      <c r="N234" s="74" t="s">
        <v>5009</v>
      </c>
      <c r="O234" s="83">
        <v>31038</v>
      </c>
      <c r="P234" s="75" t="s">
        <v>149</v>
      </c>
      <c r="Q234" s="70" t="s">
        <v>2131</v>
      </c>
      <c r="R234" s="70"/>
      <c r="S234" s="94" t="s">
        <v>2132</v>
      </c>
      <c r="T234" s="72" t="s">
        <v>61</v>
      </c>
      <c r="U234" s="58" t="s">
        <v>62</v>
      </c>
      <c r="V234" s="58" t="s">
        <v>47</v>
      </c>
      <c r="W234" s="58" t="s">
        <v>48</v>
      </c>
      <c r="X234" s="233" t="s">
        <v>2133</v>
      </c>
      <c r="Y234" s="85" t="s">
        <v>2134</v>
      </c>
      <c r="Z234" s="83">
        <v>582</v>
      </c>
      <c r="AA234" s="74" t="s">
        <v>1651</v>
      </c>
      <c r="AB234" s="68" t="str">
        <f t="shared" ref="AB234:AB242" si="51">M234</f>
        <v>OSRAM SPA</v>
      </c>
      <c r="AC234" s="70" t="s">
        <v>5132</v>
      </c>
      <c r="AD234" s="70" t="s">
        <v>234</v>
      </c>
      <c r="AE234" s="58" t="s">
        <v>2135</v>
      </c>
      <c r="AF234" s="86" t="s">
        <v>2136</v>
      </c>
      <c r="AG234" s="58" t="s">
        <v>2137</v>
      </c>
      <c r="AH234" s="86" t="s">
        <v>53</v>
      </c>
      <c r="AI234" s="88" t="s">
        <v>2138</v>
      </c>
      <c r="AJ234" s="1268">
        <v>42755</v>
      </c>
      <c r="AK234" s="81" t="s">
        <v>55</v>
      </c>
      <c r="AL234" s="6"/>
      <c r="AM234" s="6"/>
      <c r="AN234" s="6"/>
    </row>
    <row r="235" spans="1:42" ht="23.35" customHeight="1" thickBot="1">
      <c r="A235" s="1301" t="str">
        <f>"insert into azienda ( id, n_elettronici, n_automazioni, n_informatici, n_telecomunicazioni, n_liceo, id_docente, settore) values ('"&amp; E235 &amp;"','"&amp; F235 &amp;"','"&amp; G235 &amp;"','"&amp; H235 &amp;"','"&amp; I235 &amp;"','"&amp; J235 &amp;"','"&amp; K235 &amp;"','"&amp; L235 &amp;"');"</f>
        <v>insert into azienda ( id, n_elettronici, n_automazioni, n_informatici, n_telecomunicazioni, n_liceo, id_docente, settore) values ('223','','','','','','0','AUTOMAZIONE');</v>
      </c>
      <c r="B235" s="1303" t="str">
        <f t="shared" si="44"/>
        <v>update azienda SET denominazione_azienda='PAVAN ALESSIA', indirizzo = 'piazza Vittoria 10', cap = '31100', comune = 'Treviso (TV)' , referente_aziendale = 'Pavan Alessia', tutor_aziendale = 'Mistro Denis', telefono = '3331295154', inizioam = '', fineam = '', iniziopm = '', finepm = '' where id = '223';</v>
      </c>
      <c r="C235" s="1300" t="str">
        <f t="shared" si="45"/>
        <v>update azienda SET email= 'alessipavan684@gmail.com', sito = '', n_dipendenti = '', settore_attivita = '', leg_denominazioneazienda = 'PAVAN ALESSIA', leg_via = 'piazza Vittoria 10', leg_comune = 'Treviso (TV)', leg_iva = '', leg_nomecognome = '', leg_datanascita = '1900-01-00', leg_comunenascita = '' where id = '223';</v>
      </c>
      <c r="D235" s="1300" t="str">
        <f t="shared" si="46"/>
        <v>update azienda SET rapleg_codicefiscale = '', rapleg_convenzionedata = '2017-01-21', rapleg_convenzioneprotocolo = '' where id = '223';</v>
      </c>
      <c r="E235">
        <v>223</v>
      </c>
      <c r="F235" s="82"/>
      <c r="G235" s="82"/>
      <c r="H235" s="82"/>
      <c r="I235" s="82"/>
      <c r="J235" s="1296"/>
      <c r="K235" s="1389">
        <v>0</v>
      </c>
      <c r="L235" s="247" t="s">
        <v>1475</v>
      </c>
      <c r="M235" s="89" t="s">
        <v>2139</v>
      </c>
      <c r="N235" s="178" t="s">
        <v>2140</v>
      </c>
      <c r="O235" s="271">
        <v>31100</v>
      </c>
      <c r="P235" s="114" t="s">
        <v>53</v>
      </c>
      <c r="Q235" s="115" t="s">
        <v>2141</v>
      </c>
      <c r="R235" s="115" t="s">
        <v>2142</v>
      </c>
      <c r="S235" s="293" t="s">
        <v>2143</v>
      </c>
      <c r="T235" s="294"/>
      <c r="U235" s="294"/>
      <c r="V235" s="294"/>
      <c r="W235" s="294"/>
      <c r="X235" s="295" t="s">
        <v>2144</v>
      </c>
      <c r="Y235" s="296"/>
      <c r="Z235" s="297"/>
      <c r="AA235" s="120"/>
      <c r="AB235" s="120" t="str">
        <f t="shared" si="51"/>
        <v>PAVAN ALESSIA</v>
      </c>
      <c r="AC235" s="115" t="str">
        <f t="shared" ref="AC235:AC242" si="52">N235</f>
        <v>piazza Vittoria 10</v>
      </c>
      <c r="AD235" s="115" t="str">
        <f t="shared" ref="AD235:AD242" si="53">P235</f>
        <v>Treviso (TV)</v>
      </c>
      <c r="AE235" s="298"/>
      <c r="AF235" s="299"/>
      <c r="AG235" s="298"/>
      <c r="AH235" s="300"/>
      <c r="AI235" s="301"/>
      <c r="AJ235" s="1268">
        <v>42756</v>
      </c>
      <c r="AK235" s="302"/>
      <c r="AL235" s="6"/>
      <c r="AM235" s="97"/>
      <c r="AN235" s="6"/>
      <c r="AO235" s="6"/>
      <c r="AP235" s="6"/>
    </row>
    <row r="236" spans="1:42" ht="23.35" customHeight="1" thickBot="1">
      <c r="A236" s="1301" t="str">
        <f>"insert into azienda ( id, n_elettronici, n_automazioni, n_informatici, n_telecomunicazioni, n_liceo, id_docente, settore) values ('"&amp; E236 &amp;"','"&amp; F236 &amp;"','"&amp; G236 &amp;"','"&amp; H236 &amp;"','"&amp; I236 &amp;"','"&amp; J236 &amp;"','"&amp; K236 &amp;"','"&amp; L236 &amp;"');"</f>
        <v>insert into azienda ( id, n_elettronici, n_automazioni, n_informatici, n_telecomunicazioni, n_liceo, id_docente, settore) values ('224','','','','','','0','AUTOMAZIONE');</v>
      </c>
      <c r="B236" s="1303" t="str">
        <f t="shared" si="44"/>
        <v>update azienda SET denominazione_azienda='PESCE EDOARDO VI SRL', indirizzo = 'V. G.B. Tiepolo 15', cap = '31021', comune = 'Mogliano Veneto (TV)' , referente_aziendale = '', tutor_aziendale = '', telefono = '', inizioam = '', fineam = '', iniziopm = '', finepm = '' where id = '224';</v>
      </c>
      <c r="C236" s="1300" t="str">
        <f t="shared" si="45"/>
        <v>update azienda SET email= '', sito = '', n_dipendenti = '', settore_attivita = '', leg_denominazioneazienda = 'PESCE EDOARDO VI SRL', leg_via = 'V. G.B. Tiepolo 15', leg_comune = 'Mogliano Veneto (TV)', leg_iva = '03085050262', leg_nomecognome = 'Pesce Alessandro', leg_datanascita = '1971-10-18', leg_comunenascita = 'Forlì (FC)' where id = '224';</v>
      </c>
      <c r="D236" s="1300" t="str">
        <f t="shared" si="46"/>
        <v>update azienda SET rapleg_codicefiscale = 'PSCLSN71R18D704H', rapleg_convenzionedata = '2017-01-22', rapleg_convenzioneprotocolo = '13265/C24' where id = '224';</v>
      </c>
      <c r="E236">
        <v>224</v>
      </c>
      <c r="F236" s="82"/>
      <c r="G236" s="82"/>
      <c r="H236" s="82"/>
      <c r="I236" s="82"/>
      <c r="J236" s="1296"/>
      <c r="K236" s="1389">
        <v>0</v>
      </c>
      <c r="L236" s="247" t="s">
        <v>1475</v>
      </c>
      <c r="M236" s="67" t="s">
        <v>2145</v>
      </c>
      <c r="N236" s="74" t="s">
        <v>5010</v>
      </c>
      <c r="O236" s="127">
        <v>31021</v>
      </c>
      <c r="P236" s="75" t="s">
        <v>442</v>
      </c>
      <c r="Q236" s="70"/>
      <c r="R236" s="70"/>
      <c r="S236" s="205"/>
      <c r="T236" s="276"/>
      <c r="U236" s="276"/>
      <c r="V236" s="276"/>
      <c r="W236" s="276"/>
      <c r="X236" s="184"/>
      <c r="Y236" s="107"/>
      <c r="Z236" s="226"/>
      <c r="AA236" s="68"/>
      <c r="AB236" s="68" t="str">
        <f t="shared" si="51"/>
        <v>PESCE EDOARDO VI SRL</v>
      </c>
      <c r="AC236" s="70" t="str">
        <f t="shared" si="52"/>
        <v>V. G.B. Tiepolo 15</v>
      </c>
      <c r="AD236" s="70" t="str">
        <f t="shared" si="53"/>
        <v>Mogliano Veneto (TV)</v>
      </c>
      <c r="AE236" s="213" t="s">
        <v>2146</v>
      </c>
      <c r="AF236" s="291" t="s">
        <v>2147</v>
      </c>
      <c r="AG236" s="213" t="s">
        <v>2148</v>
      </c>
      <c r="AH236" s="77" t="s">
        <v>2149</v>
      </c>
      <c r="AI236" s="79" t="s">
        <v>2150</v>
      </c>
      <c r="AJ236" s="1268">
        <v>42757</v>
      </c>
      <c r="AK236" s="275" t="s">
        <v>2151</v>
      </c>
      <c r="AL236" s="6"/>
      <c r="AM236" s="97"/>
      <c r="AN236" s="6"/>
      <c r="AO236" s="6"/>
      <c r="AP236" s="6"/>
    </row>
    <row r="237" spans="1:42" ht="23.35" customHeight="1" thickBot="1">
      <c r="A237" s="1301" t="str">
        <f>"insert into azienda ( id, n_elettronici, n_automazioni, n_informatici, n_telecomunicazioni, n_liceo, id_docente, settore) values ('"&amp; E237 &amp;"','"&amp; F237 &amp;"','"&amp; G237 &amp;"','"&amp; H237 &amp;"','"&amp; I237 &amp;"','"&amp; J237 &amp;"','"&amp; K237 &amp;"','"&amp; L237 &amp;"');"</f>
        <v>insert into azienda ( id, n_elettronici, n_automazioni, n_informatici, n_telecomunicazioni, n_liceo, id_docente, settore) values ('225','','','','','','0','AUTOMAZIONE');</v>
      </c>
      <c r="B237" s="1303" t="str">
        <f t="shared" si="44"/>
        <v>update azienda SET denominazione_azienda='POZZOBON IMPIANTI SRL', indirizzo = 'VIA D. QUIRINI 3/A', cap = '31036', comune = 'Istrana (TV)' , referente_aziendale = 'Pozzobon Massimo', tutor_aziendale = 'Pozzobon Massimo', telefono = '0422 832605', inizioam = '', fineam = '', iniziopm = '', finepm = '' where id = '225';</v>
      </c>
      <c r="C237" s="1300" t="str">
        <f t="shared" si="45"/>
        <v>update azienda SET email= 'amministrativo@pozzobonimpiantisrl.com', sito = '', n_dipendenti = '', settore_attivita = 'Automazione (New', leg_denominazioneazienda = 'POZZOBON IMPIANTI SRL', leg_via = 'VIA D. QUIRINI 3/A', leg_comune = 'Istrana (TV)', leg_iva = '03811370265', leg_nomecognome = 'Massimo Pozzobon', leg_datanascita = '1970-07-25', leg_comunenascita = 'Castelfranco Veneto (TV)' where id = '225';</v>
      </c>
      <c r="D237" s="1300" t="str">
        <f t="shared" si="46"/>
        <v>update azienda SET rapleg_codicefiscale = 'PZZMSM70L25C111W', rapleg_convenzionedata = '2017-01-23', rapleg_convenzioneprotocolo = '170/C24D' where id = '225';</v>
      </c>
      <c r="E237">
        <v>225</v>
      </c>
      <c r="F237" s="82"/>
      <c r="G237" s="82"/>
      <c r="H237" s="82"/>
      <c r="I237" s="82"/>
      <c r="J237" s="1296"/>
      <c r="K237" s="1389">
        <v>0</v>
      </c>
      <c r="L237" s="247" t="s">
        <v>1475</v>
      </c>
      <c r="M237" s="253" t="s">
        <v>2152</v>
      </c>
      <c r="N237" s="303" t="s">
        <v>5011</v>
      </c>
      <c r="O237" s="66">
        <v>31036</v>
      </c>
      <c r="P237" s="304" t="s">
        <v>2153</v>
      </c>
      <c r="Q237" s="305" t="s">
        <v>2154</v>
      </c>
      <c r="R237" s="305" t="s">
        <v>2154</v>
      </c>
      <c r="S237" s="306" t="s">
        <v>2155</v>
      </c>
      <c r="T237" s="307"/>
      <c r="U237" s="307"/>
      <c r="V237" s="307"/>
      <c r="W237" s="307"/>
      <c r="X237" s="308" t="s">
        <v>2156</v>
      </c>
      <c r="Y237" s="309"/>
      <c r="Z237" s="66"/>
      <c r="AA237" s="303" t="s">
        <v>2157</v>
      </c>
      <c r="AB237" s="310" t="str">
        <f t="shared" si="51"/>
        <v>POZZOBON IMPIANTI SRL</v>
      </c>
      <c r="AC237" s="305" t="str">
        <f t="shared" si="52"/>
        <v>VIA D. QUIRINI 3/A</v>
      </c>
      <c r="AD237" s="305" t="str">
        <f t="shared" si="53"/>
        <v>Istrana (TV)</v>
      </c>
      <c r="AE237" s="307" t="s">
        <v>2158</v>
      </c>
      <c r="AF237" s="311" t="s">
        <v>2159</v>
      </c>
      <c r="AG237" s="307" t="s">
        <v>2160</v>
      </c>
      <c r="AH237" s="311" t="s">
        <v>2161</v>
      </c>
      <c r="AI237" s="312" t="s">
        <v>2162</v>
      </c>
      <c r="AJ237" s="1268">
        <v>42758</v>
      </c>
      <c r="AK237" s="196" t="s">
        <v>2163</v>
      </c>
      <c r="AL237" s="313"/>
      <c r="AM237" s="313"/>
      <c r="AN237" s="313"/>
      <c r="AO237" s="314"/>
      <c r="AP237" s="314"/>
    </row>
    <row r="238" spans="1:42" ht="23.35" customHeight="1" thickBot="1">
      <c r="A238" s="1301" t="str">
        <f>"insert into azienda ( id, n_elettronici, n_automazioni, n_informatici, n_telecomunicazioni, n_liceo, id_docente, settore) values ('"&amp; E238 &amp;"','"&amp; F238 &amp;"','"&amp; G238 &amp;"','"&amp; H238 &amp;"','"&amp; I238 &amp;"','"&amp; J238 &amp;"','"&amp; K238 &amp;"','"&amp; L238 &amp;"');"</f>
        <v>insert into azienda ( id, n_elettronici, n_automazioni, n_informatici, n_telecomunicazioni, n_liceo, id_docente, settore) values ('226','','','','','','0','AUTOMAZIONE');</v>
      </c>
      <c r="B238" s="1303" t="str">
        <f t="shared" si="44"/>
        <v>update azienda SET denominazione_azienda='A.R.I.A.M.', indirizzo = 'Venier 35', cap = '31050', comune = 'VEDELAGO' , referente_aziendale = 'Agnoletto Roberto', tutor_aziendale = 'Agnoletto Roberto', telefono = '3357525090', inizioam = '8.00', fineam = '12.00', iniziopm = '13.30', finepm = '17.30' where id = '226';</v>
      </c>
      <c r="C238" s="1300" t="str">
        <f t="shared" si="45"/>
        <v>update azienda SET email= 'agnolettoroberto@outlook.it', sito = '', n_dipendenti = '10', settore_attivita = '', leg_denominazioneazienda = 'A.R.I.A.M.', leg_via = 'Venier 35', leg_comune = 'VEDELAGO', leg_iva = '04023580261', leg_nomecognome = 'Roberto Agnoletto', leg_datanascita = '1964-12-08', leg_comunenascita = 'Castelfranco Veneto (TV)' where id = '226';</v>
      </c>
      <c r="D238" s="1300" t="str">
        <f t="shared" si="46"/>
        <v>update azienda SET rapleg_codicefiscale = '', rapleg_convenzionedata = '2017-01-24', rapleg_convenzioneprotocolo = '7176/C24D' where id = '226';</v>
      </c>
      <c r="E238">
        <v>226</v>
      </c>
      <c r="F238" s="82"/>
      <c r="G238" s="82"/>
      <c r="H238" s="82"/>
      <c r="I238" s="82"/>
      <c r="J238" s="1296"/>
      <c r="K238" s="1389">
        <v>0</v>
      </c>
      <c r="L238" s="247" t="s">
        <v>1475</v>
      </c>
      <c r="M238" s="315" t="s">
        <v>2164</v>
      </c>
      <c r="N238" s="74" t="s">
        <v>5012</v>
      </c>
      <c r="O238" s="127">
        <v>31050</v>
      </c>
      <c r="P238" s="75" t="s">
        <v>2165</v>
      </c>
      <c r="Q238" s="70" t="s">
        <v>2166</v>
      </c>
      <c r="R238" s="70" t="s">
        <v>2166</v>
      </c>
      <c r="S238" s="205" t="s">
        <v>2167</v>
      </c>
      <c r="T238" s="276" t="s">
        <v>45</v>
      </c>
      <c r="U238" s="276" t="s">
        <v>46</v>
      </c>
      <c r="V238" s="276" t="s">
        <v>47</v>
      </c>
      <c r="W238" s="276" t="s">
        <v>48</v>
      </c>
      <c r="X238" s="184" t="s">
        <v>2168</v>
      </c>
      <c r="Y238" s="107"/>
      <c r="Z238" s="226">
        <v>10</v>
      </c>
      <c r="AA238" s="68"/>
      <c r="AB238" s="68" t="str">
        <f t="shared" si="51"/>
        <v>A.R.I.A.M.</v>
      </c>
      <c r="AC238" s="305" t="str">
        <f t="shared" si="52"/>
        <v>Venier 35</v>
      </c>
      <c r="AD238" s="305" t="str">
        <f t="shared" si="53"/>
        <v>VEDELAGO</v>
      </c>
      <c r="AE238" s="213" t="s">
        <v>2169</v>
      </c>
      <c r="AF238" s="291" t="s">
        <v>2170</v>
      </c>
      <c r="AG238" s="213" t="s">
        <v>2171</v>
      </c>
      <c r="AH238" s="77" t="s">
        <v>2161</v>
      </c>
      <c r="AI238" s="79"/>
      <c r="AJ238" s="1268">
        <v>42759</v>
      </c>
      <c r="AK238" s="275" t="s">
        <v>2172</v>
      </c>
      <c r="AL238" s="6"/>
      <c r="AM238" s="97"/>
      <c r="AN238" s="6"/>
      <c r="AO238" s="6"/>
      <c r="AP238" s="6"/>
    </row>
    <row r="239" spans="1:42" ht="23.35" customHeight="1" thickBot="1">
      <c r="A239" s="1301" t="str">
        <f>"insert into azienda ( id, n_elettronici, n_automazioni, n_informatici, n_telecomunicazioni, n_liceo, id_docente, settore) values ('"&amp; E239 &amp;"','"&amp; F239 &amp;"','"&amp; G239 &amp;"','"&amp; H239 &amp;"','"&amp; I239 &amp;"','"&amp; J239 &amp;"','"&amp; K239 &amp;"','"&amp; L239 &amp;"');"</f>
        <v>insert into azienda ( id, n_elettronici, n_automazioni, n_informatici, n_telecomunicazioni, n_liceo, id_docente, settore) values ('227','','','','','','0','AUTOMAZIONE');</v>
      </c>
      <c r="B239" s="1303" t="str">
        <f t="shared" si="44"/>
        <v>update azienda SET denominazione_azienda='PRADAL srl', indirizzo = 'via Mioni 28', cap = '31020', comune = 'San Polo di Piave (TV)' , referente_aziendale = 'Daniela Peruzzetto', tutor_aziendale = 'Gianpiero Brugnera', telefono = '0422 855080', inizioam = '', fineam = '', iniziopm = '', finepm = '' where id = '227';</v>
      </c>
      <c r="C239" s="1300" t="str">
        <f t="shared" si="45"/>
        <v>update azienda SET email= 'pradal@pradal.it', sito = '', n_dipendenti = '', settore_attivita = '', leg_denominazioneazienda = 'PRADAL srl', leg_via = 'via Mioni 28', leg_comune = 'San Polo di Piave (TV)', leg_iva = '', leg_nomecognome = '', leg_datanascita = '1900-01-00', leg_comunenascita = '' where id = '227';</v>
      </c>
      <c r="D239" s="1300" t="str">
        <f t="shared" si="46"/>
        <v>update azienda SET rapleg_codicefiscale = '', rapleg_convenzionedata = '2017-01-25', rapleg_convenzioneprotocolo = '3279/C24D' where id = '227';</v>
      </c>
      <c r="E239">
        <v>227</v>
      </c>
      <c r="F239" s="82"/>
      <c r="G239" s="82"/>
      <c r="H239" s="82"/>
      <c r="I239" s="82"/>
      <c r="J239" s="1296"/>
      <c r="K239" s="1389">
        <v>0</v>
      </c>
      <c r="L239" s="247" t="s">
        <v>1475</v>
      </c>
      <c r="M239" s="315" t="s">
        <v>2173</v>
      </c>
      <c r="N239" s="74" t="s">
        <v>2174</v>
      </c>
      <c r="O239" s="127">
        <v>31020</v>
      </c>
      <c r="P239" s="75" t="s">
        <v>1922</v>
      </c>
      <c r="Q239" s="70" t="s">
        <v>2175</v>
      </c>
      <c r="R239" s="70" t="s">
        <v>2176</v>
      </c>
      <c r="S239" s="205" t="s">
        <v>2177</v>
      </c>
      <c r="T239" s="276"/>
      <c r="U239" s="276"/>
      <c r="V239" s="276"/>
      <c r="W239" s="276"/>
      <c r="X239" s="184" t="s">
        <v>2178</v>
      </c>
      <c r="Y239" s="107"/>
      <c r="Z239" s="226"/>
      <c r="AA239" s="68"/>
      <c r="AB239" s="310" t="str">
        <f t="shared" si="51"/>
        <v>PRADAL srl</v>
      </c>
      <c r="AC239" s="305" t="str">
        <f t="shared" si="52"/>
        <v>via Mioni 28</v>
      </c>
      <c r="AD239" s="305" t="str">
        <f t="shared" si="53"/>
        <v>San Polo di Piave (TV)</v>
      </c>
      <c r="AE239" s="213"/>
      <c r="AF239" s="291"/>
      <c r="AG239" s="213"/>
      <c r="AH239" s="77"/>
      <c r="AI239" s="79"/>
      <c r="AJ239" s="1268">
        <v>42760</v>
      </c>
      <c r="AK239" s="275" t="s">
        <v>55</v>
      </c>
      <c r="AL239" s="6"/>
      <c r="AM239" s="97"/>
      <c r="AN239" s="6"/>
      <c r="AO239" s="6"/>
      <c r="AP239" s="6"/>
    </row>
    <row r="240" spans="1:42" ht="23.35" customHeight="1" thickBot="1">
      <c r="A240" s="1301" t="str">
        <f>"insert into azienda ( id, n_elettronici, n_automazioni, n_informatici, n_telecomunicazioni, n_liceo, id_docente, settore) values ('"&amp; E240 &amp;"','"&amp; F240 &amp;"','"&amp; G240 &amp;"','"&amp; H240 &amp;"','"&amp; I240 &amp;"','"&amp; J240 &amp;"','"&amp; K240 &amp;"','"&amp; L240 &amp;"');"</f>
        <v>insert into azienda ( id, n_elettronici, n_automazioni, n_informatici, n_telecomunicazioni, n_liceo, id_docente, settore) values ('228','','','','','','0','AUTOMAZIONE');</v>
      </c>
      <c r="B240" s="1303" t="str">
        <f t="shared" si="44"/>
        <v>update azienda SET denominazione_azienda='PROSOFT SRL', indirizzo = 'Via Alzaia sul Sile 26/D', cap = '31057', comune = 'Silea (TV)' , referente_aziendale = 'Cenedese Andrea', tutor_aziendale = 'Cenedese Andrea', telefono = '0422 363524', inizioam = '8.30', fineam = '12.30', iniziopm = '14.00', finepm = '18.00' where id = '228';</v>
      </c>
      <c r="C240" s="1300" t="str">
        <f t="shared" si="45"/>
        <v>update azienda SET email= 'andrea.cenedese@prosoft-srl.com', sito = '', n_dipendenti = '', settore_attivita = 'Automazione ', leg_denominazioneazienda = 'PROSOFT SRL', leg_via = 'Via Alzaia sul Sile 26/D', leg_comune = 'Silea (TV)', leg_iva = '03618850261', leg_nomecognome = 'Andrea Cenedese', leg_datanascita = '1968-10-11', leg_comunenascita = 'Treviso (TV)' where id = '228';</v>
      </c>
      <c r="D240" s="1300" t="str">
        <f t="shared" si="46"/>
        <v>update azienda SET rapleg_codicefiscale = 'CNDNDR68R11L407B', rapleg_convenzionedata = '2017-01-26', rapleg_convenzioneprotocolo = '3279/C24D' where id = '228';</v>
      </c>
      <c r="E240">
        <v>228</v>
      </c>
      <c r="F240" s="82"/>
      <c r="G240" s="1277"/>
      <c r="H240" s="82"/>
      <c r="I240" s="82"/>
      <c r="J240" s="1296"/>
      <c r="K240" s="1389">
        <v>0</v>
      </c>
      <c r="L240" s="247" t="s">
        <v>1475</v>
      </c>
      <c r="M240" s="315" t="s">
        <v>2179</v>
      </c>
      <c r="N240" s="74" t="s">
        <v>5013</v>
      </c>
      <c r="O240" s="83">
        <v>31057</v>
      </c>
      <c r="P240" s="75" t="s">
        <v>685</v>
      </c>
      <c r="Q240" s="70" t="s">
        <v>2180</v>
      </c>
      <c r="R240" s="70" t="s">
        <v>2180</v>
      </c>
      <c r="S240" s="94" t="s">
        <v>2181</v>
      </c>
      <c r="T240" s="72" t="s">
        <v>61</v>
      </c>
      <c r="U240" s="58" t="s">
        <v>62</v>
      </c>
      <c r="V240" s="58" t="s">
        <v>142</v>
      </c>
      <c r="W240" s="155" t="s">
        <v>75</v>
      </c>
      <c r="X240" s="85" t="s">
        <v>2182</v>
      </c>
      <c r="Y240" s="156"/>
      <c r="Z240" s="95"/>
      <c r="AA240" s="74" t="s">
        <v>1854</v>
      </c>
      <c r="AB240" s="68" t="str">
        <f t="shared" si="51"/>
        <v>PROSOFT SRL</v>
      </c>
      <c r="AC240" s="70" t="str">
        <f t="shared" si="52"/>
        <v>Via Alzaia sul Sile 26/D</v>
      </c>
      <c r="AD240" s="305" t="str">
        <f t="shared" si="53"/>
        <v>Silea (TV)</v>
      </c>
      <c r="AE240" s="58" t="s">
        <v>2183</v>
      </c>
      <c r="AF240" s="86" t="s">
        <v>2184</v>
      </c>
      <c r="AG240" s="58" t="s">
        <v>2185</v>
      </c>
      <c r="AH240" s="86" t="s">
        <v>53</v>
      </c>
      <c r="AI240" s="88" t="s">
        <v>2186</v>
      </c>
      <c r="AJ240" s="1268">
        <v>42761</v>
      </c>
      <c r="AK240" s="81" t="s">
        <v>55</v>
      </c>
      <c r="AL240" s="6"/>
      <c r="AM240" s="6"/>
      <c r="AN240" s="6"/>
    </row>
    <row r="241" spans="1:40" ht="23.35" customHeight="1" thickBot="1">
      <c r="A241" s="1301" t="str">
        <f>"insert into azienda ( id, n_elettronici, n_automazioni, n_informatici, n_telecomunicazioni, n_liceo, id_docente, settore) values ('"&amp; E241 &amp;"','"&amp; F241 &amp;"','"&amp; G241 &amp;"','"&amp; H241 &amp;"','"&amp; I241 &amp;"','"&amp; J241 &amp;"','"&amp; K241 &amp;"','"&amp; L241 &amp;"');"</f>
        <v>insert into azienda ( id, n_elettronici, n_automazioni, n_informatici, n_telecomunicazioni, n_liceo, id_docente, settore) values ('229','','','','','','0','AUTOMAZIONE');</v>
      </c>
      <c r="B241" s="1303" t="str">
        <f t="shared" si="44"/>
        <v>update azienda SET denominazione_azienda='ROGER TECNOLOGY SRL', indirizzo = 'Via Botticelli 8', cap = '31021', comune = 'Mogliano Veneto (TV)' , referente_aziendale = 'Florian Primo', tutor_aziendale = 'Florian Manuel', telefono = '041 5937023', inizioam = '', fineam = '', iniziopm = '', finepm = '' where id = '229';</v>
      </c>
      <c r="C241" s="1300" t="str">
        <f t="shared" si="45"/>
        <v>update azienda SET email= 'amministrazione@rogertechnology.it', sito = '', n_dipendenti = '60', settore_attivita = 'Fabbricazione di motori', leg_denominazioneazienda = 'ROGER TECNOLOGY SRL', leg_via = 'Via Botticelli 8', leg_comune = 'Mogliano Veneto (TV)', leg_iva = '01612340263', leg_nomecognome = 'Florian Dino', leg_datanascita = '1959-09-27', leg_comunenascita = 'Silea (TV)' where id = '229';</v>
      </c>
      <c r="D241" s="1300" t="str">
        <f t="shared" si="46"/>
        <v>update azienda SET rapleg_codicefiscale = 'FLRDNI59P27F116Y', rapleg_convenzionedata = '2017-01-27', rapleg_convenzioneprotocolo = '7163/C24D' where id = '229';</v>
      </c>
      <c r="E241">
        <v>229</v>
      </c>
      <c r="F241" s="66"/>
      <c r="G241" s="66"/>
      <c r="H241" s="82"/>
      <c r="I241" s="66"/>
      <c r="J241" s="1295"/>
      <c r="K241" s="1389">
        <v>0</v>
      </c>
      <c r="L241" s="247" t="s">
        <v>1475</v>
      </c>
      <c r="M241" s="315" t="s">
        <v>2187</v>
      </c>
      <c r="N241" s="74" t="s">
        <v>5014</v>
      </c>
      <c r="O241" s="83">
        <v>31021</v>
      </c>
      <c r="P241" s="75" t="s">
        <v>442</v>
      </c>
      <c r="Q241" s="70" t="s">
        <v>2188</v>
      </c>
      <c r="R241" s="70" t="s">
        <v>2189</v>
      </c>
      <c r="S241" s="94" t="s">
        <v>2190</v>
      </c>
      <c r="T241" s="58"/>
      <c r="U241" s="58"/>
      <c r="V241" s="58"/>
      <c r="W241" s="155"/>
      <c r="X241" s="93" t="s">
        <v>2191</v>
      </c>
      <c r="Y241" s="156"/>
      <c r="Z241" s="95">
        <v>60</v>
      </c>
      <c r="AA241" s="203" t="s">
        <v>2192</v>
      </c>
      <c r="AB241" s="68" t="str">
        <f t="shared" si="51"/>
        <v>ROGER TECNOLOGY SRL</v>
      </c>
      <c r="AC241" s="70" t="str">
        <f t="shared" si="52"/>
        <v>Via Botticelli 8</v>
      </c>
      <c r="AD241" s="70" t="str">
        <f t="shared" si="53"/>
        <v>Mogliano Veneto (TV)</v>
      </c>
      <c r="AE241" s="58" t="s">
        <v>2193</v>
      </c>
      <c r="AF241" s="86" t="s">
        <v>2194</v>
      </c>
      <c r="AG241" s="58" t="s">
        <v>2195</v>
      </c>
      <c r="AH241" s="86" t="s">
        <v>685</v>
      </c>
      <c r="AI241" s="88" t="s">
        <v>2196</v>
      </c>
      <c r="AJ241" s="1268">
        <v>42762</v>
      </c>
      <c r="AK241" s="81" t="s">
        <v>2197</v>
      </c>
      <c r="AL241" s="6"/>
      <c r="AM241" s="6"/>
      <c r="AN241" s="6"/>
    </row>
    <row r="242" spans="1:40" ht="23.35" customHeight="1" thickBot="1">
      <c r="A242" s="1301" t="str">
        <f>"insert into azienda ( id, n_elettronici, n_automazioni, n_informatici, n_telecomunicazioni, n_liceo, id_docente, settore) values ('"&amp; E242 &amp;"','"&amp; F242 &amp;"','"&amp; G242 &amp;"','"&amp; H242 &amp;"','"&amp; I242 &amp;"','"&amp; J242 &amp;"','"&amp; K242 &amp;"','"&amp; L242 &amp;"');"</f>
        <v>insert into azienda ( id, n_elettronici, n_automazioni, n_informatici, n_telecomunicazioni, n_liceo, id_docente, settore) values ('230','','','','','','0','AUTOMAZIONE');</v>
      </c>
      <c r="B242" s="1303" t="str">
        <f t="shared" si="44"/>
        <v>update azienda SET denominazione_azienda='PURARCHITETTURA', indirizzo = 'Via Treviso19', cap = '31059', comune = 'Zero Branco (TV)' , referente_aziendale = 'Barbazza Nicola', tutor_aziendale = '', telefono = '0422 97436', inizioam = '', fineam = '', iniziopm = '', finepm = '' where id = '230';</v>
      </c>
      <c r="C242" s="1300" t="str">
        <f t="shared" si="45"/>
        <v>update azienda SET email= 'conctat@purarchitettura.it', sito = '', n_dipendenti = '', settore_attivita = 'Studio di progettazione', leg_denominazioneazienda = 'PURARCHITETTURA', leg_via = 'Via Treviso19', leg_comune = 'Zero Branco (TV)', leg_iva = '', leg_nomecognome = 'Barbazza Nicola', leg_datanascita = '1900-01-00', leg_comunenascita = '' where id = '230';</v>
      </c>
      <c r="D242" s="1300" t="str">
        <f t="shared" si="46"/>
        <v>update azienda SET rapleg_codicefiscale = '', rapleg_convenzionedata = '2017-01-28', rapleg_convenzioneprotocolo = '' where id = '230';</v>
      </c>
      <c r="E242">
        <v>230</v>
      </c>
      <c r="F242" s="66"/>
      <c r="G242" s="66"/>
      <c r="H242" s="82"/>
      <c r="I242" s="66"/>
      <c r="J242" s="1295"/>
      <c r="K242" s="1389">
        <v>0</v>
      </c>
      <c r="L242" s="247" t="s">
        <v>1475</v>
      </c>
      <c r="M242" s="316" t="s">
        <v>2198</v>
      </c>
      <c r="N242" s="74" t="s">
        <v>5015</v>
      </c>
      <c r="O242" s="103">
        <v>31059</v>
      </c>
      <c r="P242" s="104" t="s">
        <v>534</v>
      </c>
      <c r="Q242" s="96" t="s">
        <v>2199</v>
      </c>
      <c r="R242" s="70"/>
      <c r="S242" s="317" t="s">
        <v>2200</v>
      </c>
      <c r="T242" s="58"/>
      <c r="U242" s="58"/>
      <c r="V242" s="58"/>
      <c r="W242" s="155"/>
      <c r="X242" s="189" t="s">
        <v>2201</v>
      </c>
      <c r="Y242" s="156"/>
      <c r="Z242" s="95"/>
      <c r="AA242" s="318" t="s">
        <v>2202</v>
      </c>
      <c r="AB242" s="68" t="str">
        <f t="shared" si="51"/>
        <v>PURARCHITETTURA</v>
      </c>
      <c r="AC242" s="70" t="str">
        <f t="shared" si="52"/>
        <v>Via Treviso19</v>
      </c>
      <c r="AD242" s="70" t="str">
        <f t="shared" si="53"/>
        <v>Zero Branco (TV)</v>
      </c>
      <c r="AE242" s="58"/>
      <c r="AF242" s="138" t="s">
        <v>2199</v>
      </c>
      <c r="AG242" s="58"/>
      <c r="AH242" s="86"/>
      <c r="AI242" s="88"/>
      <c r="AJ242" s="1268">
        <v>42763</v>
      </c>
      <c r="AK242" s="81"/>
      <c r="AL242" s="6"/>
      <c r="AM242" s="6"/>
      <c r="AN242" s="6"/>
    </row>
    <row r="243" spans="1:40" ht="23.35" customHeight="1" thickBot="1">
      <c r="A243" s="1301" t="str">
        <f>"insert into azienda ( id, n_elettronici, n_automazioni, n_informatici, n_telecomunicazioni, n_liceo, id_docente, settore) values ('"&amp; E243 &amp;"','"&amp; F243 &amp;"','"&amp; G243 &amp;"','"&amp; H243 &amp;"','"&amp; I243 &amp;"','"&amp; J243 &amp;"','"&amp; K243 &amp;"','"&amp; L243 &amp;"');"</f>
        <v>insert into azienda ( id, n_elettronici, n_automazioni, n_informatici, n_telecomunicazioni, n_liceo, id_docente, settore) values ('231','','','','','','0','AUTOMAZIONE');</v>
      </c>
      <c r="B243" s="1303" t="str">
        <f t="shared" si="44"/>
        <v>update azienda SET denominazione_azienda='Sirio Srl', indirizzo = 'Via Nuova Trevigiana Lughignano 124', cap = '31032', comune = 'CASALE SUL SILE (TV)' , referente_aziendale = 'Marian Adriano', tutor_aziendale = 'Marian Adriano', telefono = '0422822506', inizioam = '8.00', fineam = '12.00', iniziopm = '13.30', finepm = '17.30' where id = '231';</v>
      </c>
      <c r="C243" s="1300" t="str">
        <f t="shared" si="45"/>
        <v>update azienda SET email= 'amministrazione@siriotreviso.it', sito = '', n_dipendenti = '50', settore_attivita = 'quadri elettrici, PLC', leg_denominazioneazienda = 'SIRIO SRL', leg_via = 'Via Nuova Trevigiana Lughignano, 124', leg_comune = 'Casale sul Sile (TV)', leg_iva = '03315340269', leg_nomecognome = 'Zago Paolo', leg_datanascita = '1962-06-26', leg_comunenascita = 'Treviso (TV)' where id = '231';</v>
      </c>
      <c r="D243" s="1300" t="str">
        <f t="shared" si="46"/>
        <v>update azienda SET rapleg_codicefiscale = 'ZGAPLA62H26L407H', rapleg_convenzionedata = '2017-01-29', rapleg_convenzioneprotocolo = '7158/C24D' where id = '231';</v>
      </c>
      <c r="E243">
        <v>231</v>
      </c>
      <c r="F243" s="82"/>
      <c r="G243" s="82"/>
      <c r="H243" s="82"/>
      <c r="I243" s="66"/>
      <c r="J243" s="1295"/>
      <c r="K243" s="1389">
        <v>0</v>
      </c>
      <c r="L243" s="247" t="s">
        <v>1475</v>
      </c>
      <c r="M243" s="315" t="s">
        <v>2203</v>
      </c>
      <c r="N243" s="319" t="s">
        <v>5016</v>
      </c>
      <c r="O243" s="103">
        <v>31032</v>
      </c>
      <c r="P243" s="75" t="s">
        <v>1883</v>
      </c>
      <c r="Q243" s="70" t="s">
        <v>2205</v>
      </c>
      <c r="R243" s="70" t="s">
        <v>2205</v>
      </c>
      <c r="S243" s="320" t="s">
        <v>2206</v>
      </c>
      <c r="T243" s="58" t="s">
        <v>45</v>
      </c>
      <c r="U243" s="58" t="s">
        <v>46</v>
      </c>
      <c r="V243" s="58" t="s">
        <v>47</v>
      </c>
      <c r="W243" s="155" t="s">
        <v>48</v>
      </c>
      <c r="X243" s="195" t="s">
        <v>2207</v>
      </c>
      <c r="Y243" s="156"/>
      <c r="Z243" s="95">
        <v>50</v>
      </c>
      <c r="AA243" s="75" t="s">
        <v>2208</v>
      </c>
      <c r="AB243" s="68" t="s">
        <v>2209</v>
      </c>
      <c r="AC243" s="319" t="s">
        <v>2204</v>
      </c>
      <c r="AD243" s="70" t="s">
        <v>127</v>
      </c>
      <c r="AE243" s="58" t="s">
        <v>2210</v>
      </c>
      <c r="AF243" s="75" t="s">
        <v>2211</v>
      </c>
      <c r="AG243" s="58" t="s">
        <v>2212</v>
      </c>
      <c r="AH243" s="86" t="s">
        <v>53</v>
      </c>
      <c r="AI243" s="88" t="s">
        <v>2213</v>
      </c>
      <c r="AJ243" s="1268">
        <v>42764</v>
      </c>
      <c r="AK243" s="81" t="s">
        <v>2214</v>
      </c>
      <c r="AL243" s="6"/>
      <c r="AM243" s="6"/>
      <c r="AN243" s="6"/>
    </row>
    <row r="244" spans="1:40" ht="23.35" customHeight="1" thickBot="1">
      <c r="A244" s="1301" t="str">
        <f>"insert into azienda ( id, n_elettronici, n_automazioni, n_informatici, n_telecomunicazioni, n_liceo, id_docente, settore) values ('"&amp; E244 &amp;"','"&amp; F244 &amp;"','"&amp; G244 &amp;"','"&amp; H244 &amp;"','"&amp; I244 &amp;"','"&amp; J244 &amp;"','"&amp; K244 &amp;"','"&amp; L244 &amp;"');"</f>
        <v>insert into azienda ( id, n_elettronici, n_automazioni, n_informatici, n_telecomunicazioni, n_liceo, id_docente, settore) values ('232','','','','','','0','AUTOMAZIONE');</v>
      </c>
      <c r="B244" s="1303" t="str">
        <f t="shared" si="44"/>
        <v>update azienda SET denominazione_azienda='S. G. ELETTRONICA SRL', indirizzo = 'Via Ferrari 28', cap = '30037', comune = 'Scorzè (VE)' , referente_aziendale = 'Zottino Sandro', tutor_aziendale = 'Zottino Sandro', telefono = '041 5841973', inizioam = '', fineam = '', iniziopm = '', finepm = '' where id = '232';</v>
      </c>
      <c r="C244" s="1300" t="str">
        <f t="shared" si="45"/>
        <v>update azienda SET email= 'info@almot.it', sito = '', n_dipendenti = '5', settore_attivita = '', leg_denominazioneazienda = 'S. G. ELETTRONICA SRL', leg_via = 'Via Ferrari 28', leg_comune = 'Scorzè (VE)', leg_iva = '02272310273', leg_nomecognome = 'Zottino Sandro', leg_datanascita = '1959-02-24', leg_comunenascita = 'Bolzano (BZ)' where id = '232';</v>
      </c>
      <c r="D244" s="1300" t="str">
        <f t="shared" si="46"/>
        <v>update azienda SET rapleg_codicefiscale = 'ZTTSDR59B24A952G', rapleg_convenzionedata = '2017-01-30', rapleg_convenzioneprotocolo = '1994/C24D' where id = '232';</v>
      </c>
      <c r="E244">
        <v>232</v>
      </c>
      <c r="F244" s="82"/>
      <c r="G244" s="82"/>
      <c r="H244" s="82"/>
      <c r="I244" s="66"/>
      <c r="J244" s="1295"/>
      <c r="K244" s="1389">
        <v>0</v>
      </c>
      <c r="L244" s="247" t="s">
        <v>1475</v>
      </c>
      <c r="M244" s="315" t="s">
        <v>2215</v>
      </c>
      <c r="N244" s="74" t="s">
        <v>5017</v>
      </c>
      <c r="O244" s="83">
        <v>30037</v>
      </c>
      <c r="P244" s="75" t="s">
        <v>57</v>
      </c>
      <c r="Q244" s="70" t="s">
        <v>2216</v>
      </c>
      <c r="R244" s="70" t="s">
        <v>2216</v>
      </c>
      <c r="S244" s="94" t="s">
        <v>2217</v>
      </c>
      <c r="T244" s="58"/>
      <c r="U244" s="58"/>
      <c r="V244" s="58"/>
      <c r="W244" s="155"/>
      <c r="X244" s="93" t="s">
        <v>2218</v>
      </c>
      <c r="Y244" s="156"/>
      <c r="Z244" s="95">
        <v>5</v>
      </c>
      <c r="AA244" s="74"/>
      <c r="AB244" s="68" t="str">
        <f t="shared" ref="AB244:AC246" si="54">M244</f>
        <v>S. G. ELETTRONICA SRL</v>
      </c>
      <c r="AC244" s="70" t="str">
        <f t="shared" si="54"/>
        <v>Via Ferrari 28</v>
      </c>
      <c r="AD244" s="70" t="str">
        <f>P244</f>
        <v>Scorzè (VE)</v>
      </c>
      <c r="AE244" s="58" t="s">
        <v>2219</v>
      </c>
      <c r="AF244" s="75" t="s">
        <v>2216</v>
      </c>
      <c r="AG244" s="58" t="s">
        <v>2220</v>
      </c>
      <c r="AH244" s="86" t="s">
        <v>1543</v>
      </c>
      <c r="AI244" s="88" t="s">
        <v>2221</v>
      </c>
      <c r="AJ244" s="1268">
        <v>42765</v>
      </c>
      <c r="AK244" s="81" t="s">
        <v>2222</v>
      </c>
      <c r="AL244" s="6"/>
      <c r="AM244" s="6"/>
      <c r="AN244" s="6"/>
    </row>
    <row r="245" spans="1:40" ht="23.35" customHeight="1" thickBot="1">
      <c r="A245" s="1301" t="str">
        <f>"insert into azienda ( id, n_elettronici, n_automazioni, n_informatici, n_telecomunicazioni, n_liceo, id_docente, settore) values ('"&amp; E245 &amp;"','"&amp; F245 &amp;"','"&amp; G245 &amp;"','"&amp; H245 &amp;"','"&amp; I245 &amp;"','"&amp; J245 &amp;"','"&amp; K245 &amp;"','"&amp; L245 &amp;"');"</f>
        <v>insert into azienda ( id, n_elettronici, n_automazioni, n_informatici, n_telecomunicazioni, n_liceo, id_docente, settore) values ('233','','','','','','0','AUTOMAZIONE');</v>
      </c>
      <c r="B245" s="1303" t="str">
        <f t="shared" si="44"/>
        <v>update azienda SET denominazione_azienda='SGE SRL', indirizzo = 'V. Terraglio  263', cap = '31022', comune = 'Preganziol (TV)' , referente_aziendale = 'Salvadori Sergio', tutor_aziendale = 'Salvadori Sergio', telefono = '0422 490651', inizioam = '8.30', fineam = '12.30', iniziopm = '14.00', finepm = '18.00' where id = '233';</v>
      </c>
      <c r="C245" s="1300" t="str">
        <f t="shared" si="45"/>
        <v>update azienda SET email= 'salvadori@sgetreviso.it', sito = 'www.sgesrl.com', n_dipendenti = '17', settore_attivita = 'Servizi Information Tecnology', leg_denominazioneazienda = 'SGE SRL', leg_via = 'V. Terraglio  263', leg_comune = 'Preganziol (TV)', leg_iva = '01675950263', leg_nomecognome = 'Sergio Salvadori', leg_datanascita = '1955-09-05', leg_comunenascita = 'Casale sul sile (TV)' where id = '233';</v>
      </c>
      <c r="D245" s="1300" t="str">
        <f t="shared" si="46"/>
        <v>update azienda SET rapleg_codicefiscale = 'SLVSRG55P05B879R', rapleg_convenzionedata = '2017-01-31', rapleg_convenzioneprotocolo = '3279/C24D' where id = '233';</v>
      </c>
      <c r="E245">
        <v>233</v>
      </c>
      <c r="F245" s="82"/>
      <c r="G245" s="82"/>
      <c r="H245" s="82"/>
      <c r="I245" s="82"/>
      <c r="J245" s="1296"/>
      <c r="K245" s="1389">
        <v>0</v>
      </c>
      <c r="L245" s="247" t="s">
        <v>1475</v>
      </c>
      <c r="M245" s="315" t="s">
        <v>2223</v>
      </c>
      <c r="N245" s="74" t="s">
        <v>5018</v>
      </c>
      <c r="O245" s="83">
        <v>31022</v>
      </c>
      <c r="P245" s="75" t="s">
        <v>675</v>
      </c>
      <c r="Q245" s="70" t="s">
        <v>2224</v>
      </c>
      <c r="R245" s="70" t="s">
        <v>2224</v>
      </c>
      <c r="S245" s="94" t="s">
        <v>2225</v>
      </c>
      <c r="T245" s="72" t="s">
        <v>61</v>
      </c>
      <c r="U245" s="58" t="s">
        <v>62</v>
      </c>
      <c r="V245" s="58" t="s">
        <v>142</v>
      </c>
      <c r="W245" s="155" t="s">
        <v>75</v>
      </c>
      <c r="X245" s="85" t="s">
        <v>2226</v>
      </c>
      <c r="Y245" s="85" t="s">
        <v>2227</v>
      </c>
      <c r="Z245" s="95">
        <v>17</v>
      </c>
      <c r="AA245" s="74" t="s">
        <v>2228</v>
      </c>
      <c r="AB245" s="68" t="str">
        <f t="shared" si="54"/>
        <v>SGE SRL</v>
      </c>
      <c r="AC245" s="70" t="str">
        <f t="shared" si="54"/>
        <v>V. Terraglio  263</v>
      </c>
      <c r="AD245" s="70" t="str">
        <f>P245</f>
        <v>Preganziol (TV)</v>
      </c>
      <c r="AE245" s="58" t="s">
        <v>2229</v>
      </c>
      <c r="AF245" s="86" t="s">
        <v>2230</v>
      </c>
      <c r="AG245" s="58" t="s">
        <v>2231</v>
      </c>
      <c r="AH245" s="86" t="s">
        <v>1893</v>
      </c>
      <c r="AI245" s="88" t="s">
        <v>2232</v>
      </c>
      <c r="AJ245" s="1268">
        <v>42766</v>
      </c>
      <c r="AK245" s="81" t="s">
        <v>55</v>
      </c>
      <c r="AL245" s="6"/>
      <c r="AM245" s="6"/>
      <c r="AN245" s="6"/>
    </row>
    <row r="246" spans="1:40" ht="23.35" customHeight="1" thickBot="1">
      <c r="A246" s="1301" t="str">
        <f>"insert into azienda ( id, n_elettronici, n_automazioni, n_informatici, n_telecomunicazioni, n_liceo, id_docente, settore) values ('"&amp; E246 &amp;"','"&amp; F246 &amp;"','"&amp; G246 &amp;"','"&amp; H246 &amp;"','"&amp; I246 &amp;"','"&amp; J246 &amp;"','"&amp; K246 &amp;"','"&amp; L246 &amp;"');"</f>
        <v>insert into azienda ( id, n_elettronici, n_automazioni, n_informatici, n_telecomunicazioni, n_liceo, id_docente, settore) values ('234','','','','','','0','AUTOMAZIONE');</v>
      </c>
      <c r="B246" s="1303" t="str">
        <f t="shared" si="44"/>
        <v>update azienda SET denominazione_azienda='SICURINGROS DI LUCA DONATO', indirizzo = 'Via Postumia 26/D', cap = '31055', comune = 'Quinto di Treviso (TV)' , referente_aziendale = 'Donato Luca', tutor_aziendale = 'Donato Luca', telefono = '0422 260826', inizioam = '8.00', fineam = '12.00', iniziopm = '14.00', finepm = '18.00' where id = '234';</v>
      </c>
      <c r="C246" s="1300" t="str">
        <f t="shared" si="45"/>
        <v>update azienda SET email= 'amministrazione@sicuringros.com', sito = '', n_dipendenti = '5', settore_attivita = 'Impianti antifurto', leg_denominazioneazienda = 'SICURINGROS DI LUCA DONATO', leg_via = 'Via Postumia 26/D', leg_comune = 'Quinto di Treviso (TV)', leg_iva = '03177690264', leg_nomecognome = 'Donato Luca', leg_datanascita = '1964-05-03', leg_comunenascita = 'Treviso (TV)' where id = '234';</v>
      </c>
      <c r="D246" s="1300" t="str">
        <f t="shared" si="46"/>
        <v>update azienda SET rapleg_codicefiscale = 'DNTLCU64E03L407M', rapleg_convenzionedata = '2017-02-01', rapleg_convenzioneprotocolo = '3279/C24D' where id = '234';</v>
      </c>
      <c r="E246">
        <v>234</v>
      </c>
      <c r="F246" s="82"/>
      <c r="G246" s="82"/>
      <c r="H246" s="82"/>
      <c r="I246" s="82"/>
      <c r="J246" s="1296"/>
      <c r="K246" s="1389">
        <v>0</v>
      </c>
      <c r="L246" s="247" t="s">
        <v>1475</v>
      </c>
      <c r="M246" s="315" t="s">
        <v>2233</v>
      </c>
      <c r="N246" s="74" t="s">
        <v>5019</v>
      </c>
      <c r="O246" s="83">
        <v>31055</v>
      </c>
      <c r="P246" s="75" t="s">
        <v>694</v>
      </c>
      <c r="Q246" s="70" t="s">
        <v>2234</v>
      </c>
      <c r="R246" s="70" t="s">
        <v>2234</v>
      </c>
      <c r="S246" s="94" t="s">
        <v>2235</v>
      </c>
      <c r="T246" s="72" t="s">
        <v>45</v>
      </c>
      <c r="U246" s="58" t="s">
        <v>46</v>
      </c>
      <c r="V246" s="58" t="s">
        <v>142</v>
      </c>
      <c r="W246" s="155" t="s">
        <v>75</v>
      </c>
      <c r="X246" s="93" t="s">
        <v>2236</v>
      </c>
      <c r="Y246" s="156"/>
      <c r="Z246" s="95">
        <v>5</v>
      </c>
      <c r="AA246" s="74" t="s">
        <v>2237</v>
      </c>
      <c r="AB246" s="68" t="str">
        <f t="shared" si="54"/>
        <v>SICURINGROS DI LUCA DONATO</v>
      </c>
      <c r="AC246" s="70" t="str">
        <f t="shared" si="54"/>
        <v>Via Postumia 26/D</v>
      </c>
      <c r="AD246" s="70" t="str">
        <f>P246</f>
        <v>Quinto di Treviso (TV)</v>
      </c>
      <c r="AE246" s="58" t="s">
        <v>2238</v>
      </c>
      <c r="AF246" s="86" t="s">
        <v>2234</v>
      </c>
      <c r="AG246" s="58" t="s">
        <v>2239</v>
      </c>
      <c r="AH246" s="86" t="s">
        <v>53</v>
      </c>
      <c r="AI246" s="88" t="s">
        <v>2240</v>
      </c>
      <c r="AJ246" s="1268">
        <v>42767</v>
      </c>
      <c r="AK246" s="81" t="s">
        <v>55</v>
      </c>
      <c r="AL246" s="6"/>
      <c r="AM246" s="6"/>
      <c r="AN246" s="6"/>
    </row>
    <row r="247" spans="1:40" ht="23.35" customHeight="1" thickBot="1">
      <c r="A247" s="1301" t="str">
        <f>"insert into azienda ( id, n_elettronici, n_automazioni, n_informatici, n_telecomunicazioni, n_liceo, id_docente, settore) values ('"&amp; E247 &amp;"','"&amp; F247 &amp;"','"&amp; G247 &amp;"','"&amp; H247 &amp;"','"&amp; I247 &amp;"','"&amp; J247 &amp;"','"&amp; K247 &amp;"','"&amp; L247 &amp;"');"</f>
        <v>insert into azienda ( id, n_elettronici, n_automazioni, n_informatici, n_telecomunicazioni, n_liceo, id_docente, settore) values ('235','','','','','','0','AUTOMAZIONE');</v>
      </c>
      <c r="B247" s="1303" t="str">
        <f t="shared" si="44"/>
        <v>update azienda SET denominazione_azienda='SINTHESI ENGINEERING S.R.L.', indirizzo = 'Via Mira 20/8', cap = '31053', comune = 'Pieve di Soligo (TV)' , referente_aziendale = 'Canal Mauro', tutor_aziendale = 'Canal Mauro', telefono = '0438 82216', inizioam = '8.30', fineam = '12.30', iniziopm = '14.00', finepm = '18.00' where id = '235';</v>
      </c>
      <c r="C247" s="1300" t="str">
        <f t="shared" si="45"/>
        <v>update azienda SET email= 'info@sinthesi.net', sito = '', n_dipendenti = '10', settore_attivita = '', leg_denominazioneazienda = 'SINTHESI ENGINEERING S.R.L.', leg_via = 'V. Bellucci, 35', leg_comune = 'Farra di Soligo (TV)', leg_iva = '03930730266', leg_nomecognome = 'Andreola Pierpaolo', leg_datanascita = '1970-11-08', leg_comunenascita = 'Pieve di Soligo (TV)' where id = '235';</v>
      </c>
      <c r="D247" s="1300" t="str">
        <f t="shared" si="46"/>
        <v>update azienda SET rapleg_codicefiscale = 'NDRPPL 70S08G645Q', rapleg_convenzionedata = '2017-02-02', rapleg_convenzioneprotocolo = '3279/C24D' where id = '235';</v>
      </c>
      <c r="E247">
        <v>235</v>
      </c>
      <c r="F247" s="82"/>
      <c r="G247" s="82"/>
      <c r="H247" s="82"/>
      <c r="I247" s="66"/>
      <c r="J247" s="1295"/>
      <c r="K247" s="1389">
        <v>0</v>
      </c>
      <c r="L247" s="247" t="s">
        <v>1475</v>
      </c>
      <c r="M247" s="315" t="s">
        <v>2241</v>
      </c>
      <c r="N247" s="74" t="s">
        <v>5020</v>
      </c>
      <c r="O247" s="83">
        <v>31053</v>
      </c>
      <c r="P247" s="75" t="s">
        <v>619</v>
      </c>
      <c r="Q247" s="70" t="s">
        <v>2242</v>
      </c>
      <c r="R247" s="70" t="s">
        <v>2242</v>
      </c>
      <c r="S247" s="94" t="s">
        <v>2243</v>
      </c>
      <c r="T247" s="72" t="s">
        <v>61</v>
      </c>
      <c r="U247" s="58" t="s">
        <v>62</v>
      </c>
      <c r="V247" s="58" t="s">
        <v>142</v>
      </c>
      <c r="W247" s="155" t="s">
        <v>75</v>
      </c>
      <c r="X247" s="86" t="s">
        <v>2244</v>
      </c>
      <c r="Y247" s="156"/>
      <c r="Z247" s="95">
        <v>10</v>
      </c>
      <c r="AA247" s="74"/>
      <c r="AB247" s="68" t="str">
        <f t="shared" ref="AB247:AB286" si="55">M247</f>
        <v>SINTHESI ENGINEERING S.R.L.</v>
      </c>
      <c r="AC247" s="70" t="s">
        <v>2245</v>
      </c>
      <c r="AD247" s="70" t="s">
        <v>2246</v>
      </c>
      <c r="AE247" s="58" t="s">
        <v>2247</v>
      </c>
      <c r="AF247" s="86" t="s">
        <v>2248</v>
      </c>
      <c r="AG247" s="58" t="s">
        <v>2249</v>
      </c>
      <c r="AH247" s="86" t="s">
        <v>619</v>
      </c>
      <c r="AI247" s="88" t="s">
        <v>2250</v>
      </c>
      <c r="AJ247" s="1268">
        <v>42768</v>
      </c>
      <c r="AK247" s="81" t="s">
        <v>55</v>
      </c>
      <c r="AL247" s="6"/>
      <c r="AM247" s="6"/>
      <c r="AN247" s="6"/>
    </row>
    <row r="248" spans="1:40" ht="23.35" customHeight="1" thickBot="1">
      <c r="A248" s="1301" t="str">
        <f>"insert into azienda ( id, n_elettronici, n_automazioni, n_informatici, n_telecomunicazioni, n_liceo, id_docente, settore) values ('"&amp; E248 &amp;"','"&amp; F248 &amp;"','"&amp; G248 &amp;"','"&amp; H248 &amp;"','"&amp; I248 &amp;"','"&amp; J248 &amp;"','"&amp; K248 &amp;"','"&amp; L248 &amp;"');"</f>
        <v>insert into azienda ( id, n_elettronici, n_automazioni, n_informatici, n_telecomunicazioni, n_liceo, id_docente, settore) values ('236','','','','','','0','AUTOMAZIONE');</v>
      </c>
      <c r="B248" s="1303" t="str">
        <f t="shared" si="44"/>
        <v>update azienda SET denominazione_azienda='SISTEC SRL', indirizzo = 'Via Roveredo 20/b', cap = '33170', comune = 'Pordenone (PN)' , referente_aziendale = 'De Vecchi Daniele', tutor_aziendale = 'Da Re Luca', telefono = '0434 789511', inizioam = '', fineam = '', iniziopm = '', finepm = '' where id = '236';</v>
      </c>
      <c r="C248" s="1300" t="str">
        <f t="shared" si="45"/>
        <v>update azienda SET email= 'sistec@sistec-pn.it', sito = '', n_dipendenti = '20', settore_attivita = 'Lavoraz. Materie plastiche', leg_denominazioneazienda = 'SISTEC SRL', leg_via = 'Via Roveredo 20/b', leg_comune = 'Pordenone (PN)', leg_iva = '01507090932', leg_nomecognome = 'De Vecchi Daniele', leg_datanascita = '1966-02-14', leg_comunenascita = 'Svizzera' where id = '236';</v>
      </c>
      <c r="D248" s="1300" t="str">
        <f t="shared" si="46"/>
        <v>update azienda SET rapleg_codicefiscale = 'DVCDNL66B14Z133D', rapleg_convenzionedata = '2017-02-03', rapleg_convenzioneprotocolo = '3279/C24D' where id = '236';</v>
      </c>
      <c r="E248">
        <v>236</v>
      </c>
      <c r="F248" s="82"/>
      <c r="G248" s="82"/>
      <c r="H248" s="82"/>
      <c r="I248" s="82"/>
      <c r="J248" s="1296"/>
      <c r="K248" s="1389">
        <v>0</v>
      </c>
      <c r="L248" s="247" t="s">
        <v>1475</v>
      </c>
      <c r="M248" s="315" t="s">
        <v>2251</v>
      </c>
      <c r="N248" s="74" t="s">
        <v>5021</v>
      </c>
      <c r="O248" s="83">
        <v>33170</v>
      </c>
      <c r="P248" s="75" t="s">
        <v>2252</v>
      </c>
      <c r="Q248" s="70" t="s">
        <v>2253</v>
      </c>
      <c r="R248" s="70" t="s">
        <v>2254</v>
      </c>
      <c r="S248" s="94" t="s">
        <v>2255</v>
      </c>
      <c r="T248" s="58"/>
      <c r="U248" s="58"/>
      <c r="V248" s="58"/>
      <c r="W248" s="155"/>
      <c r="X248" s="93" t="s">
        <v>2256</v>
      </c>
      <c r="Y248" s="156"/>
      <c r="Z248" s="95">
        <v>20</v>
      </c>
      <c r="AA248" s="74" t="s">
        <v>2257</v>
      </c>
      <c r="AB248" s="68" t="str">
        <f t="shared" si="55"/>
        <v>SISTEC SRL</v>
      </c>
      <c r="AC248" s="70" t="str">
        <f>N248</f>
        <v>Via Roveredo 20/b</v>
      </c>
      <c r="AD248" s="70" t="str">
        <f>P248</f>
        <v>Pordenone (PN)</v>
      </c>
      <c r="AE248" s="58" t="s">
        <v>2258</v>
      </c>
      <c r="AF248" s="86" t="s">
        <v>2253</v>
      </c>
      <c r="AG248" s="58" t="s">
        <v>2259</v>
      </c>
      <c r="AH248" s="86" t="s">
        <v>2260</v>
      </c>
      <c r="AI248" s="88" t="s">
        <v>2261</v>
      </c>
      <c r="AJ248" s="1268">
        <v>42769</v>
      </c>
      <c r="AK248" s="81" t="s">
        <v>55</v>
      </c>
      <c r="AL248" s="6"/>
      <c r="AM248" s="6"/>
      <c r="AN248" s="6"/>
    </row>
    <row r="249" spans="1:40" ht="23.35" customHeight="1" thickBot="1">
      <c r="A249" s="1301" t="str">
        <f>"insert into azienda ( id, n_elettronici, n_automazioni, n_informatici, n_telecomunicazioni, n_liceo, id_docente, settore) values ('"&amp; E249 &amp;"','"&amp; F249 &amp;"','"&amp; G249 &amp;"','"&amp; H249 &amp;"','"&amp; I249 &amp;"','"&amp; J249 &amp;"','"&amp; K249 &amp;"','"&amp; L249 &amp;"');"</f>
        <v>insert into azienda ( id, n_elettronici, n_automazioni, n_informatici, n_telecomunicazioni, n_liceo, id_docente, settore) values ('237','','','','','','0','AUTOMAZIONE');</v>
      </c>
      <c r="B249" s="1303" t="str">
        <f t="shared" si="44"/>
        <v>update azienda SET denominazione_azienda='SONEPAR ITALIA SPA', indirizzo = 'Via Alessandro Volta 2', cap = '35100', comune = 'Villorba (TV)' , referente_aziendale = 'Donato Fiore', tutor_aziendale = 'Visentin Massimo', telefono = '0422 3122', inizioam = '8.30', fineam = '12.30', iniziopm = '14.30', finepm = '18.30' where id = '237';</v>
      </c>
      <c r="C249" s="1300" t="str">
        <f t="shared" si="45"/>
        <v>update azienda SET email= 'federica.lattebono@sonepar.it', sito = '', n_dipendenti = '251', settore_attivita = 'Commercio materiale elettrico', leg_denominazioneazienda = 'SONEPAR ITALIA SPA', leg_via = 'Via Riviera maestri del lavoro, 24', leg_comune = 'Padova (PD)', leg_iva = '00825330285', leg_nomecognome = 'Fiore Donato', leg_datanascita = '1972-03-23', leg_comunenascita = 'Salerno (SA)' where id = '237';</v>
      </c>
      <c r="D249" s="1300" t="str">
        <f t="shared" si="46"/>
        <v>update azienda SET rapleg_codicefiscale = 'FRIDNT72C23H703Z', rapleg_convenzionedata = '2017-02-04', rapleg_convenzioneprotocolo = '3279/C24D' where id = '237';</v>
      </c>
      <c r="E249">
        <v>237</v>
      </c>
      <c r="F249" s="82"/>
      <c r="G249" s="82"/>
      <c r="H249" s="82"/>
      <c r="I249" s="82"/>
      <c r="J249" s="1296"/>
      <c r="K249" s="1389">
        <v>0</v>
      </c>
      <c r="L249" s="247" t="s">
        <v>1475</v>
      </c>
      <c r="M249" s="315" t="s">
        <v>2262</v>
      </c>
      <c r="N249" s="74" t="s">
        <v>4945</v>
      </c>
      <c r="O249" s="83">
        <v>35100</v>
      </c>
      <c r="P249" s="75" t="s">
        <v>71</v>
      </c>
      <c r="Q249" s="70" t="s">
        <v>2263</v>
      </c>
      <c r="R249" s="70" t="s">
        <v>2264</v>
      </c>
      <c r="S249" s="94" t="s">
        <v>2265</v>
      </c>
      <c r="T249" s="72" t="s">
        <v>61</v>
      </c>
      <c r="U249" s="58" t="s">
        <v>62</v>
      </c>
      <c r="V249" s="58" t="s">
        <v>117</v>
      </c>
      <c r="W249" s="155" t="s">
        <v>118</v>
      </c>
      <c r="X249" s="93" t="s">
        <v>2266</v>
      </c>
      <c r="Y249" s="156"/>
      <c r="Z249" s="95">
        <v>251</v>
      </c>
      <c r="AA249" s="74" t="s">
        <v>2267</v>
      </c>
      <c r="AB249" s="68" t="str">
        <f t="shared" si="55"/>
        <v>SONEPAR ITALIA SPA</v>
      </c>
      <c r="AC249" s="74" t="s">
        <v>2268</v>
      </c>
      <c r="AD249" s="75" t="s">
        <v>1761</v>
      </c>
      <c r="AE249" s="58" t="s">
        <v>2269</v>
      </c>
      <c r="AF249" s="86" t="s">
        <v>2270</v>
      </c>
      <c r="AG249" s="58" t="s">
        <v>2271</v>
      </c>
      <c r="AH249" s="86" t="s">
        <v>2272</v>
      </c>
      <c r="AI249" s="88" t="s">
        <v>2273</v>
      </c>
      <c r="AJ249" s="1268">
        <v>42770</v>
      </c>
      <c r="AK249" s="81" t="s">
        <v>55</v>
      </c>
      <c r="AL249" s="6"/>
      <c r="AM249" s="6"/>
      <c r="AN249" s="6"/>
    </row>
    <row r="250" spans="1:40" ht="23.35" customHeight="1" thickBot="1">
      <c r="A250" s="1301" t="str">
        <f>"insert into azienda ( id, n_elettronici, n_automazioni, n_informatici, n_telecomunicazioni, n_liceo, id_docente, settore) values ('"&amp; E250 &amp;"','"&amp; F250 &amp;"','"&amp; G250 &amp;"','"&amp; H250 &amp;"','"&amp; I250 &amp;"','"&amp; J250 &amp;"','"&amp; K250 &amp;"','"&amp; L250 &amp;"');"</f>
        <v>insert into azienda ( id, n_elettronici, n_automazioni, n_informatici, n_telecomunicazioni, n_liceo, id_docente, settore) values ('238','','','','','','0','AUTOMAZIONE');</v>
      </c>
      <c r="B250" s="1303" t="str">
        <f t="shared" si="44"/>
        <v>update azienda SET denominazione_azienda='SPELSY S.N.C.', indirizzo = 'V. Chiesa 81/C', cap = '31047', comune = 'Ponte Di Piave (TV)' , referente_aziendale = 'Raffael Daniele', tutor_aziendale = 'Zanotto Giovanni', telefono = '0422 854610', inizioam = '8.00', fineam = '12.00', iniziopm = '13.30', finepm = '17.30' where id = '238';</v>
      </c>
      <c r="C250" s="1300" t="str">
        <f t="shared" si="45"/>
        <v>update azienda SET email= 'info@spelsy.it', sito = 'www.spelsy.it', n_dipendenti = '5', settore_attivita = 'Automazione Industriale ', leg_denominazioneazienda = 'SPELSY S.N.C.', leg_via = 'V. Chiesa 81/C', leg_comune = 'Ponte Di Piave (TV)', leg_iva = '02485930263', leg_nomecognome = 'Romano Zanotto', leg_datanascita = '1958-05-12', leg_comunenascita = 'Ponte di Piave (TV)' where id = '238';</v>
      </c>
      <c r="D250" s="1300" t="str">
        <f t="shared" si="46"/>
        <v>update azienda SET rapleg_codicefiscale = 'ZNTRMN58E12G846W', rapleg_convenzionedata = '2017-02-05', rapleg_convenzioneprotocolo = '7844/C24' where id = '238';</v>
      </c>
      <c r="E250">
        <v>238</v>
      </c>
      <c r="F250" s="66"/>
      <c r="G250" s="82"/>
      <c r="H250" s="82"/>
      <c r="I250" s="66"/>
      <c r="J250" s="1295"/>
      <c r="K250" s="1389">
        <v>0</v>
      </c>
      <c r="L250" s="247" t="s">
        <v>1475</v>
      </c>
      <c r="M250" s="315" t="s">
        <v>2274</v>
      </c>
      <c r="N250" s="74" t="s">
        <v>5022</v>
      </c>
      <c r="O250" s="83">
        <v>31047</v>
      </c>
      <c r="P250" s="75" t="s">
        <v>2275</v>
      </c>
      <c r="Q250" s="70" t="s">
        <v>2276</v>
      </c>
      <c r="R250" s="70" t="s">
        <v>2277</v>
      </c>
      <c r="S250" s="94" t="s">
        <v>2278</v>
      </c>
      <c r="T250" s="58" t="s">
        <v>45</v>
      </c>
      <c r="U250" s="58" t="s">
        <v>46</v>
      </c>
      <c r="V250" s="58" t="s">
        <v>47</v>
      </c>
      <c r="W250" s="155" t="s">
        <v>48</v>
      </c>
      <c r="X250" s="85" t="s">
        <v>2279</v>
      </c>
      <c r="Y250" s="85" t="s">
        <v>2280</v>
      </c>
      <c r="Z250" s="95">
        <v>5</v>
      </c>
      <c r="AA250" s="74" t="s">
        <v>2281</v>
      </c>
      <c r="AB250" s="68" t="str">
        <f t="shared" si="55"/>
        <v>SPELSY S.N.C.</v>
      </c>
      <c r="AC250" s="70" t="str">
        <f>N250</f>
        <v>V. Chiesa 81/C</v>
      </c>
      <c r="AD250" s="70" t="str">
        <f>P250</f>
        <v>Ponte Di Piave (TV)</v>
      </c>
      <c r="AE250" s="58" t="s">
        <v>2282</v>
      </c>
      <c r="AF250" s="86" t="s">
        <v>2283</v>
      </c>
      <c r="AG250" s="58" t="s">
        <v>2284</v>
      </c>
      <c r="AH250" s="86" t="s">
        <v>881</v>
      </c>
      <c r="AI250" s="88" t="s">
        <v>2285</v>
      </c>
      <c r="AJ250" s="1268">
        <v>42771</v>
      </c>
      <c r="AK250" s="81" t="s">
        <v>2286</v>
      </c>
      <c r="AL250" s="6"/>
      <c r="AM250" s="6"/>
      <c r="AN250" s="6"/>
    </row>
    <row r="251" spans="1:40" ht="23.35" customHeight="1" thickBot="1">
      <c r="A251" s="1301" t="str">
        <f>"insert into azienda ( id, n_elettronici, n_automazioni, n_informatici, n_telecomunicazioni, n_liceo, id_docente, settore) values ('"&amp; E251 &amp;"','"&amp; F251 &amp;"','"&amp; G251 &amp;"','"&amp; H251 &amp;"','"&amp; I251 &amp;"','"&amp; J251 &amp;"','"&amp; K251 &amp;"','"&amp; L251 &amp;"');"</f>
        <v>insert into azienda ( id, n_elettronici, n_automazioni, n_informatici, n_telecomunicazioni, n_liceo, id_docente, settore) values ('239','','','','','','0','AUTOMAZIONE');</v>
      </c>
      <c r="B251" s="1303" t="str">
        <f t="shared" si="44"/>
        <v>update azienda SET denominazione_azienda='STAM SPA', indirizzo = 'Via Piave 6', cap = '31050', comune = 'Ponzano Veneto (TV)' , referente_aziendale = 'Bordignon Marco', tutor_aziendale = 'Pizzolo Mauro / De Biasi Bruno', telefono = '0422 440100', inizioam = '8.00', fineam = '12.00', iniziopm = '13.00', finepm = '17.00' where id = '239';</v>
      </c>
      <c r="C251" s="1300" t="str">
        <f t="shared" si="45"/>
        <v>update azienda SET email= 'stam@stam.it', sito = '', n_dipendenti = '55', settore_attivita = '282999 - Metalmeccanica', leg_denominazioneazienda = 'STAM SPA', leg_via = 'Via Piave 6', leg_comune = 'Ponzano Veneto (TV)', leg_iva = '04412800262', leg_nomecognome = 'Saccà Giovanna', leg_datanascita = '1968-08-04', leg_comunenascita = 'Treviso (TV)' where id = '239';</v>
      </c>
      <c r="D251" s="1300" t="str">
        <f t="shared" si="46"/>
        <v>update azienda SET rapleg_codicefiscale = 'SCCGNN68M44L407T', rapleg_convenzionedata = '2017-02-06', rapleg_convenzioneprotocolo = '3279/C24D' where id = '239';</v>
      </c>
      <c r="E251">
        <v>239</v>
      </c>
      <c r="F251" s="82"/>
      <c r="G251" s="82"/>
      <c r="H251" s="82"/>
      <c r="I251" s="82"/>
      <c r="J251" s="1296"/>
      <c r="K251" s="1389">
        <v>0</v>
      </c>
      <c r="L251" s="247" t="s">
        <v>1475</v>
      </c>
      <c r="M251" s="315" t="s">
        <v>2287</v>
      </c>
      <c r="N251" s="74" t="s">
        <v>5023</v>
      </c>
      <c r="O251" s="127">
        <v>31050</v>
      </c>
      <c r="P251" s="75" t="s">
        <v>753</v>
      </c>
      <c r="Q251" s="70" t="s">
        <v>2289</v>
      </c>
      <c r="R251" s="70" t="s">
        <v>2290</v>
      </c>
      <c r="S251" s="94" t="s">
        <v>2291</v>
      </c>
      <c r="T251" s="58" t="s">
        <v>45</v>
      </c>
      <c r="U251" s="58" t="s">
        <v>46</v>
      </c>
      <c r="V251" s="58" t="s">
        <v>130</v>
      </c>
      <c r="W251" s="155" t="s">
        <v>131</v>
      </c>
      <c r="X251" s="93" t="s">
        <v>2292</v>
      </c>
      <c r="Y251" s="156"/>
      <c r="Z251" s="95">
        <v>55</v>
      </c>
      <c r="AA251" s="74" t="s">
        <v>2293</v>
      </c>
      <c r="AB251" s="68" t="str">
        <f t="shared" si="55"/>
        <v>STAM SPA</v>
      </c>
      <c r="AC251" s="70" t="str">
        <f>N251</f>
        <v>Via Piave 6</v>
      </c>
      <c r="AD251" s="70" t="str">
        <f>P251</f>
        <v>Ponzano Veneto (TV)</v>
      </c>
      <c r="AE251" s="58" t="s">
        <v>2294</v>
      </c>
      <c r="AF251" s="86" t="s">
        <v>2295</v>
      </c>
      <c r="AG251" s="58" t="s">
        <v>2296</v>
      </c>
      <c r="AH251" s="86" t="s">
        <v>53</v>
      </c>
      <c r="AI251" s="126" t="s">
        <v>2297</v>
      </c>
      <c r="AJ251" s="1268">
        <v>42772</v>
      </c>
      <c r="AK251" s="81" t="s">
        <v>55</v>
      </c>
      <c r="AL251" s="6"/>
      <c r="AM251" s="6"/>
      <c r="AN251" s="6"/>
    </row>
    <row r="252" spans="1:40" ht="23.35" customHeight="1" thickBot="1">
      <c r="A252" s="1301" t="str">
        <f>"insert into azienda ( id, n_elettronici, n_automazioni, n_informatici, n_telecomunicazioni, n_liceo, id_docente, settore) values ('"&amp; E252 &amp;"','"&amp; F252 &amp;"','"&amp; G252 &amp;"','"&amp; H252 &amp;"','"&amp; I252 &amp;"','"&amp; J252 &amp;"','"&amp; K252 &amp;"','"&amp; L252 &amp;"');"</f>
        <v>insert into azienda ( id, n_elettronici, n_automazioni, n_informatici, n_telecomunicazioni, n_liceo, id_docente, settore) values ('240','','','','','','0','AUTOMAZIONE');</v>
      </c>
      <c r="B252" s="1303" t="str">
        <f t="shared" si="44"/>
        <v>update azienda SET denominazione_azienda='STARMATIK  S.R.L. U.', indirizzo = 'Via Tagliamento1', cap = '31027', comune = 'Spresiano (TV)' , referente_aziendale = 'Soldera Tiziana ', tutor_aziendale = 'Calesso Stefano', telefono = '0422 722 964', inizioam = '8.00', fineam = '12.30', iniziopm = '14.00', finepm = '17.30' where id = '240';</v>
      </c>
      <c r="C252" s="1300" t="str">
        <f t="shared" si="45"/>
        <v>update azienda SET email= 'info@starmatik.com', sito = 'www.starmatik.com', n_dipendenti = '50/55', settore_attivita = 'Metalmeccanico/Automazioni ', leg_denominazioneazienda = 'STARMATIK  S.R.L. U.', leg_via = 'Via Tagliamento1', leg_comune = 'Spresiano (TV)', leg_iva = '03233720261', leg_nomecognome = 'Stefano Fava', leg_datanascita = '1961-09-11', leg_comunenascita = 'Treviso (TV)' where id = '240';</v>
      </c>
      <c r="D252" s="1300" t="str">
        <f t="shared" si="46"/>
        <v>update azienda SET rapleg_codicefiscale = 'FVASFN61P11L407G', rapleg_convenzionedata = '2017-02-07', rapleg_convenzioneprotocolo = '3279/C24D' where id = '240';</v>
      </c>
      <c r="E252">
        <v>240</v>
      </c>
      <c r="F252" s="82"/>
      <c r="G252" s="82"/>
      <c r="H252" s="82"/>
      <c r="I252" s="82"/>
      <c r="J252" s="1296"/>
      <c r="K252" s="1389">
        <v>0</v>
      </c>
      <c r="L252" s="247" t="s">
        <v>1475</v>
      </c>
      <c r="M252" s="315" t="s">
        <v>2298</v>
      </c>
      <c r="N252" s="74" t="s">
        <v>5024</v>
      </c>
      <c r="O252" s="83">
        <v>31027</v>
      </c>
      <c r="P252" s="75" t="s">
        <v>42</v>
      </c>
      <c r="Q252" s="70" t="s">
        <v>2299</v>
      </c>
      <c r="R252" s="70" t="s">
        <v>2300</v>
      </c>
      <c r="S252" s="94" t="s">
        <v>2301</v>
      </c>
      <c r="T252" s="58" t="s">
        <v>45</v>
      </c>
      <c r="U252" s="58" t="s">
        <v>62</v>
      </c>
      <c r="V252" s="58" t="s">
        <v>142</v>
      </c>
      <c r="W252" s="155" t="s">
        <v>48</v>
      </c>
      <c r="X252" s="85" t="s">
        <v>2302</v>
      </c>
      <c r="Y252" s="85" t="s">
        <v>2303</v>
      </c>
      <c r="Z252" s="95" t="s">
        <v>2304</v>
      </c>
      <c r="AA252" s="74" t="s">
        <v>2305</v>
      </c>
      <c r="AB252" s="68" t="str">
        <f t="shared" si="55"/>
        <v>STARMATIK  S.R.L. U.</v>
      </c>
      <c r="AC252" s="70" t="str">
        <f>N252</f>
        <v>Via Tagliamento1</v>
      </c>
      <c r="AD252" s="70" t="str">
        <f>P252</f>
        <v>Spresiano (TV)</v>
      </c>
      <c r="AE252" s="58" t="s">
        <v>2306</v>
      </c>
      <c r="AF252" s="86" t="s">
        <v>2307</v>
      </c>
      <c r="AG252" s="58" t="s">
        <v>2308</v>
      </c>
      <c r="AH252" s="86" t="s">
        <v>53</v>
      </c>
      <c r="AI252" s="88" t="s">
        <v>2309</v>
      </c>
      <c r="AJ252" s="1268">
        <v>42773</v>
      </c>
      <c r="AK252" s="81" t="s">
        <v>55</v>
      </c>
      <c r="AL252" s="6"/>
      <c r="AM252" s="6"/>
      <c r="AN252" s="6"/>
    </row>
    <row r="253" spans="1:40" ht="23.35" customHeight="1" thickBot="1">
      <c r="A253" s="1301" t="str">
        <f>"insert into azienda ( id, n_elettronici, n_automazioni, n_informatici, n_telecomunicazioni, n_liceo, id_docente, settore) values ('"&amp; E253 &amp;"','"&amp; F253 &amp;"','"&amp; G253 &amp;"','"&amp; H253 &amp;"','"&amp; I253 &amp;"','"&amp; J253 &amp;"','"&amp; K253 &amp;"','"&amp; L253 &amp;"');"</f>
        <v>insert into azienda ( id, n_elettronici, n_automazioni, n_informatici, n_telecomunicazioni, n_liceo, id_docente, settore) values ('241','','','','','','0','AUTOMAZIONE');</v>
      </c>
      <c r="B253" s="1303" t="str">
        <f t="shared" si="44"/>
        <v>update azienda SET denominazione_azienda='STUDIO TECNICO ZANIN', indirizzo = 'Via Corti Comunale 756 ', cap = '422', comune = 'Treviso (TV)' , referente_aziendale = 'Zanin Giorgio', tutor_aziendale = 'Zanin Giorgio', telefono = '0422 693023', inizioam = '8.00', fineam = '12.30', iniziopm = '14.00', finepm = '17.30' where id = '241';</v>
      </c>
      <c r="C253" s="1300" t="str">
        <f t="shared" si="45"/>
        <v>update azienda SET email= 'zanin@progettizanin.it', sito = '', n_dipendenti = '44470', settore_attivita = 'Ateco 74.90.91', leg_denominazioneazienda = 'STUDIO TECNICO ZANIN', leg_via = 'Via Rosi, 18', leg_comune = 'S.Biagio di Callalta (TV)', leg_iva = '03122520269', leg_nomecognome = 'Zanin Giorgio', leg_datanascita = '1969-03-14', leg_comunenascita = 'Treviso (TV)' where id = '241';</v>
      </c>
      <c r="D253" s="1300" t="str">
        <f t="shared" si="46"/>
        <v>update azienda SET rapleg_codicefiscale = 'ZNNGRG69C14L407W', rapleg_convenzionedata = '2017-02-08', rapleg_convenzioneprotocolo = '' where id = '241';</v>
      </c>
      <c r="E253">
        <v>241</v>
      </c>
      <c r="F253" s="82"/>
      <c r="G253" s="82"/>
      <c r="H253" s="82"/>
      <c r="I253" s="82"/>
      <c r="J253" s="1296"/>
      <c r="K253" s="1389">
        <v>0</v>
      </c>
      <c r="L253" s="247" t="s">
        <v>1475</v>
      </c>
      <c r="M253" s="263" t="s">
        <v>2310</v>
      </c>
      <c r="N253" s="74" t="s">
        <v>5025</v>
      </c>
      <c r="O253" s="83">
        <v>422</v>
      </c>
      <c r="P253" s="75" t="s">
        <v>53</v>
      </c>
      <c r="Q253" s="70" t="s">
        <v>2311</v>
      </c>
      <c r="R253" s="70" t="s">
        <v>2311</v>
      </c>
      <c r="S253" s="94" t="s">
        <v>2312</v>
      </c>
      <c r="T253" s="58" t="s">
        <v>45</v>
      </c>
      <c r="U253" s="58" t="s">
        <v>62</v>
      </c>
      <c r="V253" s="58" t="s">
        <v>142</v>
      </c>
      <c r="W253" s="155" t="s">
        <v>48</v>
      </c>
      <c r="X253" s="257" t="s">
        <v>2313</v>
      </c>
      <c r="Y253" s="75"/>
      <c r="Z253" s="202">
        <v>44470</v>
      </c>
      <c r="AA253" s="74" t="s">
        <v>1537</v>
      </c>
      <c r="AB253" s="68" t="str">
        <f t="shared" si="55"/>
        <v>STUDIO TECNICO ZANIN</v>
      </c>
      <c r="AC253" s="70" t="s">
        <v>2314</v>
      </c>
      <c r="AD253" s="70" t="s">
        <v>2315</v>
      </c>
      <c r="AE253" s="58" t="s">
        <v>2316</v>
      </c>
      <c r="AF253" s="86" t="s">
        <v>2311</v>
      </c>
      <c r="AG253" s="58" t="s">
        <v>2317</v>
      </c>
      <c r="AH253" s="86" t="s">
        <v>53</v>
      </c>
      <c r="AI253" s="88" t="s">
        <v>2318</v>
      </c>
      <c r="AJ253" s="1268">
        <v>42774</v>
      </c>
      <c r="AK253" s="81"/>
      <c r="AL253" s="6"/>
      <c r="AM253" s="6"/>
      <c r="AN253" s="6"/>
    </row>
    <row r="254" spans="1:40" ht="23.35" customHeight="1" thickBot="1">
      <c r="A254" s="1301" t="str">
        <f>"insert into azienda ( id, n_elettronici, n_automazioni, n_informatici, n_telecomunicazioni, n_liceo, id_docente, settore) values ('"&amp; E254 &amp;"','"&amp; F254 &amp;"','"&amp; G254 &amp;"','"&amp; H254 &amp;"','"&amp; I254 &amp;"','"&amp; J254 &amp;"','"&amp; K254 &amp;"','"&amp; L254 &amp;"');"</f>
        <v>insert into azienda ( id, n_elettronici, n_automazioni, n_informatici, n_telecomunicazioni, n_liceo, id_docente, settore) values ('242','','','','','','0','AUTOMAZIONE');</v>
      </c>
      <c r="B254" s="1303" t="str">
        <f t="shared" si="44"/>
        <v>update azienda SET denominazione_azienda='SYTEC SRL', indirizzo = 'Via della Libertà 1', cap = '31050', comune = 'Ponzano Veneto (TV)' , referente_aziendale = 'Mazzobel Daniele', tutor_aziendale = 'Mazzobel Daniele', telefono = '0422 961111', inizioam = '8.00', fineam = '12.00', iniziopm = '13.00', finepm = '17.00' where id = '242';</v>
      </c>
      <c r="C254" s="1300" t="str">
        <f t="shared" si="45"/>
        <v>update azienda SET email= 'alessandro.noro@sytecgroup.it', sito = '', n_dipendenti = '', settore_attivita = 'Automazione ', leg_denominazioneazienda = 'SYTEC SRL', leg_via = 'Via della Libertà 1', leg_comune = 'Ponzano Veneto (TV)', leg_iva = '03053310268', leg_nomecognome = 'Dareio Lazzaro', leg_datanascita = '1976-04-24', leg_comunenascita = 'Treviso (TV)' where id = '242';</v>
      </c>
      <c r="D254" s="1300" t="str">
        <f t="shared" si="46"/>
        <v>update azienda SET rapleg_codicefiscale = 'LZZDRA76D24L407L', rapleg_convenzionedata = '2017-02-09', rapleg_convenzioneprotocolo = '3279/C24D' where id = '242';</v>
      </c>
      <c r="E254">
        <v>242</v>
      </c>
      <c r="F254" s="82"/>
      <c r="G254" s="82"/>
      <c r="H254" s="82"/>
      <c r="I254" s="82"/>
      <c r="J254" s="1296"/>
      <c r="K254" s="1389">
        <v>0</v>
      </c>
      <c r="L254" s="247" t="s">
        <v>1475</v>
      </c>
      <c r="M254" s="315" t="s">
        <v>2319</v>
      </c>
      <c r="N254" s="74" t="s">
        <v>5026</v>
      </c>
      <c r="O254" s="83">
        <v>31050</v>
      </c>
      <c r="P254" s="75" t="s">
        <v>753</v>
      </c>
      <c r="Q254" s="70" t="s">
        <v>2320</v>
      </c>
      <c r="R254" s="70" t="s">
        <v>2320</v>
      </c>
      <c r="S254" s="94" t="s">
        <v>2321</v>
      </c>
      <c r="T254" s="58" t="s">
        <v>45</v>
      </c>
      <c r="U254" s="58" t="s">
        <v>46</v>
      </c>
      <c r="V254" s="58" t="s">
        <v>130</v>
      </c>
      <c r="W254" s="155" t="s">
        <v>131</v>
      </c>
      <c r="X254" s="93" t="s">
        <v>2322</v>
      </c>
      <c r="Y254" s="75"/>
      <c r="Z254" s="95"/>
      <c r="AA254" s="74" t="s">
        <v>1854</v>
      </c>
      <c r="AB254" s="68" t="str">
        <f t="shared" si="55"/>
        <v>SYTEC SRL</v>
      </c>
      <c r="AC254" s="70" t="str">
        <f>N254</f>
        <v>Via della Libertà 1</v>
      </c>
      <c r="AD254" s="70" t="str">
        <f>P254</f>
        <v>Ponzano Veneto (TV)</v>
      </c>
      <c r="AE254" s="177" t="s">
        <v>2323</v>
      </c>
      <c r="AF254" s="86" t="s">
        <v>2324</v>
      </c>
      <c r="AG254" s="58" t="s">
        <v>2325</v>
      </c>
      <c r="AH254" s="86" t="s">
        <v>53</v>
      </c>
      <c r="AI254" s="88" t="s">
        <v>2326</v>
      </c>
      <c r="AJ254" s="1268">
        <v>42775</v>
      </c>
      <c r="AK254" s="81" t="s">
        <v>55</v>
      </c>
      <c r="AL254" s="6"/>
      <c r="AM254" s="6"/>
      <c r="AN254" s="6"/>
    </row>
    <row r="255" spans="1:40" ht="23.95" customHeight="1" thickBot="1">
      <c r="A255" s="1301" t="str">
        <f>"insert into azienda ( id, n_elettronici, n_automazioni, n_informatici, n_telecomunicazioni, n_liceo, id_docente, settore) values ('"&amp; E255 &amp;"','"&amp; F255 &amp;"','"&amp; G255 &amp;"','"&amp; H255 &amp;"','"&amp; I255 &amp;"','"&amp; J255 &amp;"','"&amp; K255 &amp;"','"&amp; L255 &amp;"');"</f>
        <v>insert into azienda ( id, n_elettronici, n_automazioni, n_informatici, n_telecomunicazioni, n_liceo, id_docente, settore) values ('243','','','','','','0','AUTOMAZIONE');</v>
      </c>
      <c r="B255" s="1303" t="str">
        <f t="shared" si="44"/>
        <v>update azienda SET denominazione_azienda='TA AUTOMATION', indirizzo = 'Via Bosco 10', cap = '31032', comune = 'Casale sul Sile (TV)' , referente_aziendale = 'Tronchin Alberto', tutor_aziendale = 'Tronchin Alberto', telefono = '347 2703847', inizioam = '8.00', fineam = '12.30', iniziopm = '13.30', finepm = '17.00' where id = '243';</v>
      </c>
      <c r="C255" s="1300" t="str">
        <f t="shared" si="45"/>
        <v>update azienda SET email= 'taautomation@libero.it', sito = '', n_dipendenti = '10', settore_attivita = 'Quadi elettrici e programmazione PLC', leg_denominazioneazienda = 'TA AUTOMATION', leg_via = 'Via Bosco 10', leg_comune = 'Casale sul Sile (TV)', leg_iva = '04370260268', leg_nomecognome = 'Tronchin Alberto', leg_datanascita = '1972-04-26', leg_comunenascita = 'Treviso (TV)' where id = '243';</v>
      </c>
      <c r="D255" s="1300" t="str">
        <f t="shared" si="46"/>
        <v>update azienda SET rapleg_codicefiscale = 'TRNLRT72D26L407N', rapleg_convenzionedata = '2017-02-10', rapleg_convenzioneprotocolo = '3279/C24D' where id = '243';</v>
      </c>
      <c r="E255">
        <v>243</v>
      </c>
      <c r="F255" s="82"/>
      <c r="G255" s="1277"/>
      <c r="H255" s="82"/>
      <c r="I255" s="82"/>
      <c r="J255" s="1296"/>
      <c r="K255" s="1389">
        <v>0</v>
      </c>
      <c r="L255" s="247" t="s">
        <v>1475</v>
      </c>
      <c r="M255" s="315" t="s">
        <v>2327</v>
      </c>
      <c r="N255" s="75" t="s">
        <v>5027</v>
      </c>
      <c r="O255" s="83">
        <v>31032</v>
      </c>
      <c r="P255" s="75" t="s">
        <v>127</v>
      </c>
      <c r="Q255" s="70" t="s">
        <v>928</v>
      </c>
      <c r="R255" s="70" t="s">
        <v>928</v>
      </c>
      <c r="S255" s="94" t="s">
        <v>929</v>
      </c>
      <c r="T255" s="58" t="s">
        <v>45</v>
      </c>
      <c r="U255" s="58" t="s">
        <v>62</v>
      </c>
      <c r="V255" s="58" t="s">
        <v>47</v>
      </c>
      <c r="W255" s="155" t="s">
        <v>131</v>
      </c>
      <c r="X255" s="93" t="s">
        <v>2328</v>
      </c>
      <c r="Y255" s="83"/>
      <c r="Z255" s="95">
        <v>10</v>
      </c>
      <c r="AA255" s="74" t="s">
        <v>2329</v>
      </c>
      <c r="AB255" s="68" t="str">
        <f t="shared" si="55"/>
        <v>TA AUTOMATION</v>
      </c>
      <c r="AC255" s="70" t="str">
        <f>N255</f>
        <v>Via Bosco 10</v>
      </c>
      <c r="AD255" s="70" t="str">
        <f>P255</f>
        <v>Casale sul Sile (TV)</v>
      </c>
      <c r="AE255" s="177" t="s">
        <v>2330</v>
      </c>
      <c r="AF255" s="86" t="s">
        <v>928</v>
      </c>
      <c r="AG255" s="78">
        <v>26415</v>
      </c>
      <c r="AH255" s="84" t="s">
        <v>53</v>
      </c>
      <c r="AI255" s="86" t="s">
        <v>2331</v>
      </c>
      <c r="AJ255" s="1268">
        <v>42776</v>
      </c>
      <c r="AK255" s="81" t="s">
        <v>55</v>
      </c>
      <c r="AL255" s="6"/>
      <c r="AM255" s="6"/>
      <c r="AN255" s="6"/>
    </row>
    <row r="256" spans="1:40" ht="22.55" customHeight="1" thickBot="1">
      <c r="A256" s="1301" t="str">
        <f>"insert into azienda ( id, n_elettronici, n_automazioni, n_informatici, n_telecomunicazioni, n_liceo, id_docente, settore) values ('"&amp; E256 &amp;"','"&amp; F256 &amp;"','"&amp; G256 &amp;"','"&amp; H256 &amp;"','"&amp; I256 &amp;"','"&amp; J256 &amp;"','"&amp; K256 &amp;"','"&amp; L256 &amp;"');"</f>
        <v>insert into azienda ( id, n_elettronici, n_automazioni, n_informatici, n_telecomunicazioni, n_liceo, id_docente, settore) values ('244','','','','','','0','AUTOMAZIONE');</v>
      </c>
      <c r="B256" s="1303" t="str">
        <f t="shared" si="44"/>
        <v>update azienda SET denominazione_azienda='T.E.I. TREVISO ELETTRO IMPIANTI SNC', indirizzo = 'Via Trieste 70', cap = '31020', comune = 'Villorba (TV)' , referente_aziendale = 'Camarotto Stefano', tutor_aziendale = 'Gagliazzo Sergio', telefono = '0422 442121- 3492228410', inizioam = '7.30', fineam = '12.00', iniziopm = '13.30', finepm = '17.30' where id = '244';</v>
      </c>
      <c r="C256" s="1300" t="str">
        <f t="shared" si="45"/>
        <v>update azienda SET email= 'teisnc@alice.it', sito = '', n_dipendenti = '5', settore_attivita = 'Impianti elettrici', leg_denominazioneazienda = 'T.E.I. TREVISO ELETTRO IMPIANTI SNC', leg_via = 'Via Trieste 70', leg_comune = 'Villorba (TV)', leg_iva = '03152500264', leg_nomecognome = 'Camarotto Stefano', leg_datanascita = '1970-02-04', leg_comunenascita = 'Treviso (TV)' where id = '244';</v>
      </c>
      <c r="D256" s="1300" t="str">
        <f t="shared" si="46"/>
        <v>update azienda SET rapleg_codicefiscale = 'CMRSFN70B04L407C', rapleg_convenzionedata = '2017-02-11', rapleg_convenzioneprotocolo = '3279/C24D' where id = '244';</v>
      </c>
      <c r="E256">
        <v>244</v>
      </c>
      <c r="F256" s="82"/>
      <c r="G256" s="1277"/>
      <c r="H256" s="82"/>
      <c r="I256" s="82"/>
      <c r="J256" s="1296"/>
      <c r="K256" s="1389">
        <v>0</v>
      </c>
      <c r="L256" s="247" t="s">
        <v>1475</v>
      </c>
      <c r="M256" s="315" t="s">
        <v>2332</v>
      </c>
      <c r="N256" s="74" t="s">
        <v>3788</v>
      </c>
      <c r="O256" s="83">
        <v>31020</v>
      </c>
      <c r="P256" s="75" t="s">
        <v>71</v>
      </c>
      <c r="Q256" s="70" t="s">
        <v>2333</v>
      </c>
      <c r="R256" s="70" t="s">
        <v>2334</v>
      </c>
      <c r="S256" s="94" t="s">
        <v>2335</v>
      </c>
      <c r="T256" s="58" t="s">
        <v>1480</v>
      </c>
      <c r="U256" s="58" t="s">
        <v>46</v>
      </c>
      <c r="V256" s="58" t="s">
        <v>47</v>
      </c>
      <c r="W256" s="155" t="s">
        <v>48</v>
      </c>
      <c r="X256" s="93" t="s">
        <v>2336</v>
      </c>
      <c r="Y256" s="75"/>
      <c r="Z256" s="95">
        <v>5</v>
      </c>
      <c r="AA256" s="74" t="s">
        <v>1771</v>
      </c>
      <c r="AB256" s="68" t="str">
        <f t="shared" si="55"/>
        <v>T.E.I. TREVISO ELETTRO IMPIANTI SNC</v>
      </c>
      <c r="AC256" s="70" t="str">
        <f>N256</f>
        <v>Via Trieste 70</v>
      </c>
      <c r="AD256" s="70" t="str">
        <f>P256</f>
        <v>Villorba (TV)</v>
      </c>
      <c r="AE256" s="58" t="s">
        <v>2337</v>
      </c>
      <c r="AF256" s="75" t="s">
        <v>2333</v>
      </c>
      <c r="AG256" s="58" t="s">
        <v>2338</v>
      </c>
      <c r="AH256" s="86" t="s">
        <v>53</v>
      </c>
      <c r="AI256" s="88" t="s">
        <v>2339</v>
      </c>
      <c r="AJ256" s="1268">
        <v>42777</v>
      </c>
      <c r="AK256" s="81" t="s">
        <v>55</v>
      </c>
      <c r="AL256" s="6"/>
      <c r="AM256" s="6"/>
      <c r="AN256" s="6"/>
    </row>
    <row r="257" spans="1:40" ht="23.95" customHeight="1" thickBot="1">
      <c r="A257" s="1301" t="str">
        <f>"insert into azienda ( id, n_elettronici, n_automazioni, n_informatici, n_telecomunicazioni, n_liceo, id_docente, settore) values ('"&amp; E257 &amp;"','"&amp; F257 &amp;"','"&amp; G257 &amp;"','"&amp; H257 &amp;"','"&amp; I257 &amp;"','"&amp; J257 &amp;"','"&amp; K257 &amp;"','"&amp; L257 &amp;"');"</f>
        <v>insert into azienda ( id, n_elettronici, n_automazioni, n_informatici, n_telecomunicazioni, n_liceo, id_docente, settore) values ('245','','','','','','0','AUTOMAZIONE');</v>
      </c>
      <c r="B257" s="1303" t="str">
        <f t="shared" si="44"/>
        <v>update azienda SET denominazione_azienda='TECNEL S.I.E.E. SRL', indirizzo = 'Via Postumia 113 ', cap = '31050', comune = 'Pontano Veneto (TV) ' , referente_aziendale = 'Bigolin stefania', tutor_aziendale = 'Michielan Oriano', telefono = '0422 961691', inizioam = '8.00', fineam = '12.00', iniziopm = '13.00', finepm = '17.00' where id = '245';</v>
      </c>
      <c r="C257" s="1300" t="str">
        <f t="shared" si="45"/>
        <v>update azienda SET email= 'tecnel@tecnelsiee.it', sito = '', n_dipendenti = '11-50', settore_attivita = 'Ateco 43.21.01', leg_denominazioneazienda = 'TECNEL S.I.E.E. SRL', leg_via = 'Via Postumia 113 ', leg_comune = 'Pontano Veneto (TV) ', leg_iva = '00872680269', leg_nomecognome = 'Bigolin Davide', leg_datanascita = '1974-06-11', leg_comunenascita = 'Treviso (TV)' where id = '245';</v>
      </c>
      <c r="D257" s="1300" t="str">
        <f t="shared" si="46"/>
        <v>update azienda SET rapleg_codicefiscale = 'BGLDVD74H11L407Y', rapleg_convenzionedata = '2017-02-12', rapleg_convenzioneprotocolo = '' where id = '245';</v>
      </c>
      <c r="E257">
        <v>245</v>
      </c>
      <c r="F257" s="82"/>
      <c r="G257" s="82"/>
      <c r="H257" s="82"/>
      <c r="I257" s="82"/>
      <c r="J257" s="1296"/>
      <c r="K257" s="1389">
        <v>0</v>
      </c>
      <c r="L257" s="247" t="s">
        <v>1475</v>
      </c>
      <c r="M257" s="263" t="s">
        <v>2340</v>
      </c>
      <c r="N257" s="74" t="s">
        <v>5028</v>
      </c>
      <c r="O257" s="83">
        <v>31050</v>
      </c>
      <c r="P257" s="75" t="s">
        <v>2341</v>
      </c>
      <c r="Q257" s="254" t="s">
        <v>2342</v>
      </c>
      <c r="R257" s="254" t="s">
        <v>2343</v>
      </c>
      <c r="S257" s="94" t="s">
        <v>2344</v>
      </c>
      <c r="T257" s="58" t="s">
        <v>45</v>
      </c>
      <c r="U257" s="58" t="s">
        <v>46</v>
      </c>
      <c r="V257" s="58" t="s">
        <v>130</v>
      </c>
      <c r="W257" s="155" t="s">
        <v>131</v>
      </c>
      <c r="X257" s="257" t="s">
        <v>2345</v>
      </c>
      <c r="Y257" s="75"/>
      <c r="Z257" s="261" t="s">
        <v>207</v>
      </c>
      <c r="AA257" s="74" t="s">
        <v>1612</v>
      </c>
      <c r="AB257" s="68" t="str">
        <f t="shared" si="55"/>
        <v>TECNEL S.I.E.E. SRL</v>
      </c>
      <c r="AC257" s="70" t="str">
        <f>N257</f>
        <v xml:space="preserve">Via Postumia 113 </v>
      </c>
      <c r="AD257" s="70" t="str">
        <f>P257</f>
        <v xml:space="preserve">Pontano Veneto (TV) </v>
      </c>
      <c r="AE257" s="58" t="s">
        <v>2346</v>
      </c>
      <c r="AF257" s="75" t="s">
        <v>2347</v>
      </c>
      <c r="AG257" s="58" t="s">
        <v>2348</v>
      </c>
      <c r="AH257" s="258" t="s">
        <v>53</v>
      </c>
      <c r="AI257" s="262" t="s">
        <v>2349</v>
      </c>
      <c r="AJ257" s="1268">
        <v>42778</v>
      </c>
      <c r="AK257" s="81"/>
      <c r="AL257" s="6"/>
      <c r="AM257" s="6"/>
      <c r="AN257" s="6"/>
    </row>
    <row r="258" spans="1:40" ht="23.95" customHeight="1" thickBot="1">
      <c r="A258" s="1301" t="str">
        <f>"insert into azienda ( id, n_elettronici, n_automazioni, n_informatici, n_telecomunicazioni, n_liceo, id_docente, settore) values ('"&amp; E258 &amp;"','"&amp; F258 &amp;"','"&amp; G258 &amp;"','"&amp; H258 &amp;"','"&amp; I258 &amp;"','"&amp; J258 &amp;"','"&amp; K258 &amp;"','"&amp; L258 &amp;"');"</f>
        <v>insert into azienda ( id, n_elettronici, n_automazioni, n_informatici, n_telecomunicazioni, n_liceo, id_docente, settore) values ('246','','','','','','0','AUTOMAZIONE');</v>
      </c>
      <c r="B258" s="1303" t="str">
        <f t="shared" si="44"/>
        <v>update azienda SET denominazione_azienda='TECHNO SYSTEMS', indirizzo = 'Via Arma di cavalleria 5', cap = '31055', comune = 'Quinto di Treviso (TV)' , referente_aziendale = 'Zara Bruno', tutor_aziendale = 'Zara Riccardo', telefono = '0422 470958', inizioam = '07.30', fineam = '12.00', iniziopm = '13.30', finepm = '17.00' where id = '246';</v>
      </c>
      <c r="C258" s="1300" t="str">
        <f t="shared" si="45"/>
        <v>update azienda SET email= 'info@technosystems.it', sito = '', n_dipendenti = '7', settore_attivita = '', leg_denominazioneazienda = 'TECHNO SYSTEMS', leg_via = 'Via Arma di cavalleria 5', leg_comune = 'Quinto di Treviso (TV)', leg_iva = '03783270261', leg_nomecognome = 'Zara Bruno', leg_datanascita = '1966-02-03', leg_comunenascita = 'Martellago (VE)' where id = '246';</v>
      </c>
      <c r="D258" s="1300" t="str">
        <f t="shared" si="46"/>
        <v>update azienda SET rapleg_codicefiscale = 'ZRABRN66B03E980V', rapleg_convenzionedata = '2017-02-13', rapleg_convenzioneprotocolo = '3279/C24D' where id = '246';</v>
      </c>
      <c r="E258">
        <v>246</v>
      </c>
      <c r="F258" s="82"/>
      <c r="G258" s="82"/>
      <c r="H258" s="82"/>
      <c r="I258" s="82"/>
      <c r="J258" s="1296"/>
      <c r="K258" s="1389">
        <v>0</v>
      </c>
      <c r="L258" s="247" t="s">
        <v>1475</v>
      </c>
      <c r="M258" s="253" t="s">
        <v>2350</v>
      </c>
      <c r="N258" s="74" t="s">
        <v>5029</v>
      </c>
      <c r="O258" s="83">
        <v>31055</v>
      </c>
      <c r="P258" s="75" t="s">
        <v>694</v>
      </c>
      <c r="Q258" s="254" t="s">
        <v>2351</v>
      </c>
      <c r="R258" s="254" t="s">
        <v>2352</v>
      </c>
      <c r="S258" s="94" t="s">
        <v>2353</v>
      </c>
      <c r="T258" s="58" t="s">
        <v>1972</v>
      </c>
      <c r="U258" s="58" t="s">
        <v>46</v>
      </c>
      <c r="V258" s="58" t="s">
        <v>47</v>
      </c>
      <c r="W258" s="155" t="s">
        <v>131</v>
      </c>
      <c r="X258" s="322" t="s">
        <v>2354</v>
      </c>
      <c r="Y258" s="75"/>
      <c r="Z258" s="261">
        <v>7</v>
      </c>
      <c r="AA258" s="74"/>
      <c r="AB258" s="68" t="str">
        <f t="shared" si="55"/>
        <v>TECHNO SYSTEMS</v>
      </c>
      <c r="AC258" s="70" t="str">
        <f>N258</f>
        <v>Via Arma di cavalleria 5</v>
      </c>
      <c r="AD258" s="70" t="str">
        <f>P258</f>
        <v>Quinto di Treviso (TV)</v>
      </c>
      <c r="AE258" s="58" t="s">
        <v>2355</v>
      </c>
      <c r="AF258" s="75" t="s">
        <v>2351</v>
      </c>
      <c r="AG258" s="58" t="s">
        <v>2356</v>
      </c>
      <c r="AH258" s="258" t="s">
        <v>2357</v>
      </c>
      <c r="AI258" s="262" t="s">
        <v>2358</v>
      </c>
      <c r="AJ258" s="1268">
        <v>42779</v>
      </c>
      <c r="AK258" s="81" t="s">
        <v>55</v>
      </c>
      <c r="AL258" s="6"/>
      <c r="AM258" s="6"/>
      <c r="AN258" s="6"/>
    </row>
    <row r="259" spans="1:40" ht="23.35" customHeight="1" thickBot="1">
      <c r="A259" s="1301" t="str">
        <f>"insert into azienda ( id, n_elettronici, n_automazioni, n_informatici, n_telecomunicazioni, n_liceo, id_docente, settore) values ('"&amp; E259 &amp;"','"&amp; F259 &amp;"','"&amp; G259 &amp;"','"&amp; H259 &amp;"','"&amp; I259 &amp;"','"&amp; J259 &amp;"','"&amp; K259 &amp;"','"&amp; L259 &amp;"');"</f>
        <v>insert into azienda ( id, n_elettronici, n_automazioni, n_informatici, n_telecomunicazioni, n_liceo, id_docente, settore) values ('247','','','','','','0','AUTOMAZIONE');</v>
      </c>
      <c r="B259" s="1303" t="str">
        <f t="shared" si="44"/>
        <v>update azienda SET denominazione_azienda='TECNOGAMMA SRL', indirizzo = 'Via Pareto 4/6', cap = '31030', comune = 'Casier (TV)' , referente_aziendale = 'Norma Marzà', tutor_aziendale = 'Norma Marzà', telefono = '0422 330583', inizioam = '', fineam = '', iniziopm = '', finepm = '' where id = '247';</v>
      </c>
      <c r="C259" s="1300" t="str">
        <f t="shared" si="45"/>
        <v>update azienda SET email= 'tecnogammasrl@gmail.com', sito = 'www.mermecgroup', n_dipendenti = '', settore_attivita = 'Automazione', leg_denominazioneazienda = 'TECNOGAMMA SRL', leg_via = 'Via Pareto, 4/6', leg_comune = 'Dosson di Casier (TV)', leg_iva = '03817910262', leg_nomecognome = 'Norma Marzà', leg_datanascita = '1978-04-08', leg_comunenascita = 'Treviso (TV)' where id = '247';</v>
      </c>
      <c r="D259" s="1300" t="str">
        <f t="shared" si="46"/>
        <v>update azienda SET rapleg_codicefiscale = 'MRZNRM78D48L407B', rapleg_convenzionedata = '2017-02-14', rapleg_convenzioneprotocolo = '94/C24D' where id = '247';</v>
      </c>
      <c r="E259">
        <v>247</v>
      </c>
      <c r="F259" s="82"/>
      <c r="G259" s="82"/>
      <c r="H259" s="82"/>
      <c r="I259" s="82"/>
      <c r="J259" s="1296"/>
      <c r="K259" s="1389">
        <v>0</v>
      </c>
      <c r="L259" s="247" t="s">
        <v>1475</v>
      </c>
      <c r="M259" s="315" t="s">
        <v>2359</v>
      </c>
      <c r="N259" s="74" t="s">
        <v>5030</v>
      </c>
      <c r="O259" s="83">
        <v>31030</v>
      </c>
      <c r="P259" s="75" t="s">
        <v>84</v>
      </c>
      <c r="Q259" s="70" t="s">
        <v>2361</v>
      </c>
      <c r="R259" s="70" t="s">
        <v>2361</v>
      </c>
      <c r="S259" s="94" t="s">
        <v>2362</v>
      </c>
      <c r="T259" s="58"/>
      <c r="U259" s="58"/>
      <c r="V259" s="58"/>
      <c r="W259" s="155"/>
      <c r="X259" s="93" t="s">
        <v>2363</v>
      </c>
      <c r="Y259" s="86" t="s">
        <v>2364</v>
      </c>
      <c r="Z259" s="95"/>
      <c r="AA259" s="74" t="s">
        <v>2013</v>
      </c>
      <c r="AB259" s="68" t="str">
        <f t="shared" si="55"/>
        <v>TECNOGAMMA SRL</v>
      </c>
      <c r="AC259" s="70" t="s">
        <v>2360</v>
      </c>
      <c r="AD259" s="70" t="s">
        <v>1442</v>
      </c>
      <c r="AE259" s="58" t="s">
        <v>2365</v>
      </c>
      <c r="AF259" s="86" t="s">
        <v>2361</v>
      </c>
      <c r="AG259" s="58" t="s">
        <v>2366</v>
      </c>
      <c r="AH259" s="86" t="s">
        <v>53</v>
      </c>
      <c r="AI259" s="88" t="s">
        <v>2367</v>
      </c>
      <c r="AJ259" s="1268">
        <v>42780</v>
      </c>
      <c r="AK259" s="81" t="s">
        <v>2368</v>
      </c>
      <c r="AL259" s="6"/>
      <c r="AM259" s="6"/>
      <c r="AN259" s="6"/>
    </row>
    <row r="260" spans="1:40" ht="23.35" customHeight="1" thickBot="1">
      <c r="A260" s="1301" t="str">
        <f>"insert into azienda ( id, n_elettronici, n_automazioni, n_informatici, n_telecomunicazioni, n_liceo, id_docente, settore) values ('"&amp; E260 &amp;"','"&amp; F260 &amp;"','"&amp; G260 &amp;"','"&amp; H260 &amp;"','"&amp; I260 &amp;"','"&amp; J260 &amp;"','"&amp; K260 &amp;"','"&amp; L260 &amp;"');"</f>
        <v>insert into azienda ( id, n_elettronici, n_automazioni, n_informatici, n_telecomunicazioni, n_liceo, id_docente, settore) values ('248','','','','','','0','AUTOMAZIONE');</v>
      </c>
      <c r="B260" s="1303" t="str">
        <f t="shared" si="44"/>
        <v>update azienda SET denominazione_azienda='TECNO LOGICA SRL', indirizzo = 'Via Indipendenza 12', cap = '31027', comune = 'Spresiano (TV)' , referente_aziendale = 'Galiazzo Walter', tutor_aziendale = 'Meneghin Claudio x aut.ne / Olivotto Mauro x Inf.ca', telefono = '0422 725928', inizioam = '8.00', fineam = '12.30', iniziopm = '13.30', finepm = '17.30' where id = '248';</v>
      </c>
      <c r="C260" s="1300" t="str">
        <f t="shared" si="45"/>
        <v>update azienda SET email= 'info@tecno-logica.com', sito = 'www.tecno-logica.com', n_dipendenti = '32', settore_attivita = 'Automazioni Industriali', leg_denominazioneazienda = 'TECNO LOGICA SRL', leg_via = 'Via Indipendenza 12', leg_comune = 'Spresiano (TV)', leg_iva = '03503350260', leg_nomecognome = 'Mirko  Piasentin', leg_datanascita = '1962-06-22', leg_comunenascita = 'Winterthur  (SVIZZERA)' where id = '248';</v>
      </c>
      <c r="D260" s="1300" t="str">
        <f t="shared" si="46"/>
        <v>update azienda SET rapleg_codicefiscale = 'PSNMRK62H22Z133R', rapleg_convenzionedata = '2017-02-15', rapleg_convenzioneprotocolo = '3279/C24D' where id = '248';</v>
      </c>
      <c r="E260">
        <v>248</v>
      </c>
      <c r="F260" s="82"/>
      <c r="G260" s="82"/>
      <c r="H260" s="82"/>
      <c r="I260" s="82"/>
      <c r="J260" s="1296"/>
      <c r="K260" s="1389">
        <v>0</v>
      </c>
      <c r="L260" s="247" t="s">
        <v>1475</v>
      </c>
      <c r="M260" s="315" t="s">
        <v>2369</v>
      </c>
      <c r="N260" s="74" t="s">
        <v>5031</v>
      </c>
      <c r="O260" s="83">
        <v>31027</v>
      </c>
      <c r="P260" s="75" t="s">
        <v>42</v>
      </c>
      <c r="Q260" s="70" t="s">
        <v>2370</v>
      </c>
      <c r="R260" s="70" t="s">
        <v>2371</v>
      </c>
      <c r="S260" s="94" t="s">
        <v>2372</v>
      </c>
      <c r="T260" s="58" t="s">
        <v>45</v>
      </c>
      <c r="U260" s="58" t="s">
        <v>62</v>
      </c>
      <c r="V260" s="58" t="s">
        <v>47</v>
      </c>
      <c r="W260" s="155" t="s">
        <v>48</v>
      </c>
      <c r="X260" s="156" t="s">
        <v>2373</v>
      </c>
      <c r="Y260" s="156" t="s">
        <v>2374</v>
      </c>
      <c r="Z260" s="95">
        <v>32</v>
      </c>
      <c r="AA260" s="74" t="s">
        <v>2375</v>
      </c>
      <c r="AB260" s="68" t="str">
        <f t="shared" si="55"/>
        <v>TECNO LOGICA SRL</v>
      </c>
      <c r="AC260" s="70" t="str">
        <f t="shared" ref="AC260:AC277" si="56">N260</f>
        <v>Via Indipendenza 12</v>
      </c>
      <c r="AD260" s="70" t="str">
        <f t="shared" ref="AD260:AD277" si="57">P260</f>
        <v>Spresiano (TV)</v>
      </c>
      <c r="AE260" s="58" t="s">
        <v>2376</v>
      </c>
      <c r="AF260" s="86" t="s">
        <v>2377</v>
      </c>
      <c r="AG260" s="58" t="s">
        <v>2378</v>
      </c>
      <c r="AH260" s="86" t="s">
        <v>2379</v>
      </c>
      <c r="AI260" s="88" t="s">
        <v>2380</v>
      </c>
      <c r="AJ260" s="1268">
        <v>42781</v>
      </c>
      <c r="AK260" s="81" t="s">
        <v>55</v>
      </c>
      <c r="AL260" s="6"/>
      <c r="AM260" s="6"/>
      <c r="AN260" s="6"/>
    </row>
    <row r="261" spans="1:40" ht="23.35" customHeight="1" thickBot="1">
      <c r="A261" s="1301" t="str">
        <f>"insert into azienda ( id, n_elettronici, n_automazioni, n_informatici, n_telecomunicazioni, n_liceo, id_docente, settore) values ('"&amp; E261 &amp;"','"&amp; F261 &amp;"','"&amp; G261 &amp;"','"&amp; H261 &amp;"','"&amp; I261 &amp;"','"&amp; J261 &amp;"','"&amp; K261 &amp;"','"&amp; L261 &amp;"');"</f>
        <v>insert into azienda ( id, n_elettronici, n_automazioni, n_informatici, n_telecomunicazioni, n_liceo, id_docente, settore) values ('249','','','','','','0','AUTOMAZIONE');</v>
      </c>
      <c r="B261" s="1303" t="str">
        <f t="shared" si="44"/>
        <v>update azienda SET denominazione_azienda='TECNO TEST SRL', indirizzo = 'Via Colombera 125', cap = '30175', comune = 'Marghera (VE)' , referente_aziendale = 'Abbadir Matteo', tutor_aziendale = 'Gesuato Davide', telefono = '041 5382134', inizioam = '', fineam = '', iniziopm = '', finepm = '' where id = '249';</v>
      </c>
      <c r="C261" s="1300" t="str">
        <f t="shared" si="45"/>
        <v>update azienda SET email= 'amministrazione@tecno-test.it', sito = '', n_dipendenti = '20', settore_attivita = 'Collaudi ed analisi tecniche di prodotti', leg_denominazioneazienda = 'TECNO TEST SRL', leg_via = 'Via Colombera 125', leg_comune = 'Marghera (VE)', leg_iva = '00675840276', leg_nomecognome = 'Abbadir Matteo', leg_datanascita = '1979-09-04', leg_comunenascita = 'Venezia (VE)' where id = '249';</v>
      </c>
      <c r="D261" s="1300" t="str">
        <f t="shared" si="46"/>
        <v>update azienda SET rapleg_codicefiscale = 'BBDMTT79P04L736H', rapleg_convenzionedata = '2017-02-16', rapleg_convenzioneprotocolo = '1998/C24D' where id = '249';</v>
      </c>
      <c r="E261">
        <v>249</v>
      </c>
      <c r="F261" s="66"/>
      <c r="G261" s="66"/>
      <c r="H261" s="82"/>
      <c r="I261" s="66"/>
      <c r="J261" s="1295"/>
      <c r="K261" s="1389">
        <v>0</v>
      </c>
      <c r="L261" s="247" t="s">
        <v>1475</v>
      </c>
      <c r="M261" s="315" t="s">
        <v>2381</v>
      </c>
      <c r="N261" s="74" t="s">
        <v>5032</v>
      </c>
      <c r="O261" s="83">
        <v>30175</v>
      </c>
      <c r="P261" s="75" t="s">
        <v>863</v>
      </c>
      <c r="Q261" s="70" t="s">
        <v>2382</v>
      </c>
      <c r="R261" s="70" t="s">
        <v>2383</v>
      </c>
      <c r="S261" s="94" t="s">
        <v>2384</v>
      </c>
      <c r="T261" s="58"/>
      <c r="U261" s="58"/>
      <c r="V261" s="58"/>
      <c r="W261" s="155"/>
      <c r="X261" s="93" t="s">
        <v>2385</v>
      </c>
      <c r="Y261" s="156"/>
      <c r="Z261" s="95">
        <v>20</v>
      </c>
      <c r="AA261" s="74" t="s">
        <v>2386</v>
      </c>
      <c r="AB261" s="68" t="str">
        <f t="shared" si="55"/>
        <v>TECNO TEST SRL</v>
      </c>
      <c r="AC261" s="70" t="str">
        <f t="shared" si="56"/>
        <v>Via Colombera 125</v>
      </c>
      <c r="AD261" s="70" t="str">
        <f t="shared" si="57"/>
        <v>Marghera (VE)</v>
      </c>
      <c r="AE261" s="58" t="s">
        <v>2387</v>
      </c>
      <c r="AF261" s="75" t="s">
        <v>2382</v>
      </c>
      <c r="AG261" s="58" t="s">
        <v>2388</v>
      </c>
      <c r="AH261" s="86" t="s">
        <v>187</v>
      </c>
      <c r="AI261" s="88" t="s">
        <v>2389</v>
      </c>
      <c r="AJ261" s="1268">
        <v>42782</v>
      </c>
      <c r="AK261" s="81" t="s">
        <v>2390</v>
      </c>
      <c r="AL261" s="6"/>
      <c r="AM261" s="6"/>
      <c r="AN261" s="6"/>
    </row>
    <row r="262" spans="1:40" ht="23.35" customHeight="1" thickBot="1">
      <c r="A262" s="1301" t="str">
        <f>"insert into azienda ( id, n_elettronici, n_automazioni, n_informatici, n_telecomunicazioni, n_liceo, id_docente, settore) values ('"&amp; E262 &amp;"','"&amp; F262 &amp;"','"&amp; G262 &amp;"','"&amp; H262 &amp;"','"&amp; I262 &amp;"','"&amp; J262 &amp;"','"&amp; K262 &amp;"','"&amp; L262 &amp;"');"</f>
        <v>insert into azienda ( id, n_elettronici, n_automazioni, n_informatici, n_telecomunicazioni, n_liceo, id_docente, settore) values ('250','','','','','','0','AUTOMAZIONE');</v>
      </c>
      <c r="B262" s="1303" t="str">
        <f t="shared" si="44"/>
        <v>update azienda SET denominazione_azienda='TECNOLOGIA INDUSTRIALE SRL', indirizzo = 'V. Alfred Nobel 30', cap = '31020', comune = 'Villorba (TV)' , referente_aziendale = 'Mauro Aloisio /Sconza Testa ', tutor_aziendale = 'Mauro Aloisio /Sconza Testa ', telefono = '0422 609117', inizioam = '', fineam = '', iniziopm = '', finepm = '' where id = '250';</v>
      </c>
      <c r="C262" s="1300" t="str">
        <f t="shared" si="45"/>
        <v>update azienda SET email= 'info@tecnologiaindustriale.eu', sito = 'www.tecnologiaindustriale.eu', n_dipendenti = '', settore_attivita = 'Automazione Industriale ', leg_denominazioneazienda = 'TECNOLOGIA INDUSTRIALE SRL', leg_via = 'V. Alfred Nobel 30', leg_comune = 'Villorba (TV)', leg_iva = '04521000267', leg_nomecognome = 'Mauro Aloisio /Sconza Testa ', leg_datanascita = '1972-05-03', leg_comunenascita = 'Treviso (TV)' where id = '250';</v>
      </c>
      <c r="D262" s="1300" t="str">
        <f t="shared" si="46"/>
        <v>update azienda SET rapleg_codicefiscale = 'LSSMRA72E03L407W', rapleg_convenzionedata = '2017-02-17', rapleg_convenzioneprotocolo = '27/C24D' where id = '250';</v>
      </c>
      <c r="E262">
        <v>250</v>
      </c>
      <c r="F262" s="82"/>
      <c r="G262" s="82"/>
      <c r="H262" s="82"/>
      <c r="I262" s="82"/>
      <c r="J262" s="1296"/>
      <c r="K262" s="1389">
        <v>0</v>
      </c>
      <c r="L262" s="247" t="s">
        <v>1475</v>
      </c>
      <c r="M262" s="67" t="s">
        <v>2391</v>
      </c>
      <c r="N262" s="74" t="s">
        <v>2392</v>
      </c>
      <c r="O262" s="83">
        <v>31020</v>
      </c>
      <c r="P262" s="75" t="s">
        <v>71</v>
      </c>
      <c r="Q262" s="70" t="s">
        <v>2393</v>
      </c>
      <c r="R262" s="70" t="s">
        <v>2393</v>
      </c>
      <c r="S262" s="94" t="s">
        <v>2394</v>
      </c>
      <c r="T262" s="58"/>
      <c r="U262" s="58"/>
      <c r="V262" s="58"/>
      <c r="W262" s="155"/>
      <c r="X262" s="75" t="s">
        <v>2395</v>
      </c>
      <c r="Y262" s="75" t="s">
        <v>2396</v>
      </c>
      <c r="Z262" s="95"/>
      <c r="AA262" s="74" t="s">
        <v>2281</v>
      </c>
      <c r="AB262" s="68" t="str">
        <f t="shared" si="55"/>
        <v>TECNOLOGIA INDUSTRIALE SRL</v>
      </c>
      <c r="AC262" s="70" t="str">
        <f t="shared" si="56"/>
        <v>V. Alfred Nobel 30</v>
      </c>
      <c r="AD262" s="70" t="str">
        <f t="shared" si="57"/>
        <v>Villorba (TV)</v>
      </c>
      <c r="AE262" s="58" t="s">
        <v>2397</v>
      </c>
      <c r="AF262" s="86" t="s">
        <v>2393</v>
      </c>
      <c r="AG262" s="58" t="s">
        <v>2398</v>
      </c>
      <c r="AH262" s="86" t="s">
        <v>53</v>
      </c>
      <c r="AI262" s="88" t="s">
        <v>2399</v>
      </c>
      <c r="AJ262" s="1268">
        <v>42783</v>
      </c>
      <c r="AK262" s="81" t="s">
        <v>2400</v>
      </c>
      <c r="AL262" s="6"/>
      <c r="AM262" s="6"/>
      <c r="AN262" s="6"/>
    </row>
    <row r="263" spans="1:40" ht="23.35" customHeight="1" thickBot="1">
      <c r="A263" s="1301" t="str">
        <f>"insert into azienda ( id, n_elettronici, n_automazioni, n_informatici, n_telecomunicazioni, n_liceo, id_docente, settore) values ('"&amp; E263 &amp;"','"&amp; F263 &amp;"','"&amp; G263 &amp;"','"&amp; H263 &amp;"','"&amp; I263 &amp;"','"&amp; J263 &amp;"','"&amp; K263 &amp;"','"&amp; L263 &amp;"');"</f>
        <v>insert into azienda ( id, n_elettronici, n_automazioni, n_informatici, n_telecomunicazioni, n_liceo, id_docente, settore) values ('251','','','','','','0','AUTOMAZIONE');</v>
      </c>
      <c r="B263" s="1303" t="str">
        <f t="shared" si="44"/>
        <v>update azienda SET denominazione_azienda='TECNOSTUDIO', indirizzo = 'Via Castellana 67/b', cap = '31100', comune = 'Treviso (TV)' , referente_aziendale = 'Lorenzetto Maurizio', tutor_aziendale = 'Lorenzetto Maurizio', telefono = '0422 433677', inizioam = '8.30', fineam = '12.30', iniziopm = '14.00', finepm = '18.00' where id = '251';</v>
      </c>
      <c r="C263" s="1300" t="str">
        <f t="shared" si="45"/>
        <v>update azienda SET email= 'amministrazione@tecnostudio.it', sito = '', n_dipendenti = '', settore_attivita = 'Studio ingegneria', leg_denominazioneazienda = 'TECNOSTUDIO', leg_via = 'Via Castellana 67/b', leg_comune = 'Treviso (TV)', leg_iva = '01552960260', leg_nomecognome = 'Lorenzetto Maurizio', leg_datanascita = '1957-09-22', leg_comunenascita = 'Treviso (TV)' where id = '251';</v>
      </c>
      <c r="D263" s="1300" t="str">
        <f t="shared" si="46"/>
        <v>update azienda SET rapleg_codicefiscale = 'LRNMRZ57P22L407X', rapleg_convenzionedata = '2017-02-18', rapleg_convenzioneprotocolo = '3279/C24D' where id = '251';</v>
      </c>
      <c r="E263">
        <v>251</v>
      </c>
      <c r="F263" s="82"/>
      <c r="G263" s="1277"/>
      <c r="H263" s="82"/>
      <c r="I263" s="82"/>
      <c r="J263" s="1296"/>
      <c r="K263" s="1389">
        <v>0</v>
      </c>
      <c r="L263" s="247" t="s">
        <v>1475</v>
      </c>
      <c r="M263" s="67" t="s">
        <v>2401</v>
      </c>
      <c r="N263" s="74" t="s">
        <v>5033</v>
      </c>
      <c r="O263" s="83">
        <v>31100</v>
      </c>
      <c r="P263" s="75" t="s">
        <v>53</v>
      </c>
      <c r="Q263" s="70" t="s">
        <v>2402</v>
      </c>
      <c r="R263" s="70" t="s">
        <v>2402</v>
      </c>
      <c r="S263" s="94" t="s">
        <v>2403</v>
      </c>
      <c r="T263" s="72" t="s">
        <v>61</v>
      </c>
      <c r="U263" s="58" t="s">
        <v>62</v>
      </c>
      <c r="V263" s="58" t="s">
        <v>142</v>
      </c>
      <c r="W263" s="58" t="s">
        <v>75</v>
      </c>
      <c r="X263" s="184" t="s">
        <v>2404</v>
      </c>
      <c r="Y263" s="70"/>
      <c r="Z263" s="83"/>
      <c r="AA263" s="74" t="s">
        <v>2405</v>
      </c>
      <c r="AB263" s="68" t="str">
        <f t="shared" si="55"/>
        <v>TECNOSTUDIO</v>
      </c>
      <c r="AC263" s="70" t="str">
        <f t="shared" si="56"/>
        <v>Via Castellana 67/b</v>
      </c>
      <c r="AD263" s="70" t="str">
        <f t="shared" si="57"/>
        <v>Treviso (TV)</v>
      </c>
      <c r="AE263" s="58" t="s">
        <v>2406</v>
      </c>
      <c r="AF263" s="86" t="s">
        <v>2402</v>
      </c>
      <c r="AG263" s="58" t="s">
        <v>2407</v>
      </c>
      <c r="AH263" s="86" t="s">
        <v>53</v>
      </c>
      <c r="AI263" s="88" t="s">
        <v>2408</v>
      </c>
      <c r="AJ263" s="1268">
        <v>42784</v>
      </c>
      <c r="AK263" s="81" t="s">
        <v>55</v>
      </c>
      <c r="AL263" s="6"/>
      <c r="AM263" s="6"/>
      <c r="AN263" s="6"/>
    </row>
    <row r="264" spans="1:40" ht="23.35" customHeight="1" thickBot="1">
      <c r="A264" s="1301" t="str">
        <f>"insert into azienda ( id, n_elettronici, n_automazioni, n_informatici, n_telecomunicazioni, n_liceo, id_docente, settore) values ('"&amp; E264 &amp;"','"&amp; F264 &amp;"','"&amp; G264 &amp;"','"&amp; H264 &amp;"','"&amp; I264 &amp;"','"&amp; J264 &amp;"','"&amp; K264 &amp;"','"&amp; L264 &amp;"');"</f>
        <v>insert into azienda ( id, n_elettronici, n_automazioni, n_informatici, n_telecomunicazioni, n_liceo, id_docente, settore) values ('252','','','','','','0','AUTOMAZIONE');</v>
      </c>
      <c r="B264" s="1303" t="str">
        <f t="shared" si="44"/>
        <v>update azienda SET denominazione_azienda='TECNO TUBI S.R.L.', indirizzo = 'Via Postumia 87/A', cap = '31050', comune = 'Ponzano  (TV)' , referente_aziendale = 'Gallia Vanna', tutor_aziendale = 'Foffano Cristian', telefono = '0422 421851', inizioam = '8.00', fineam = '12.00', iniziopm = '14.00', finepm = '18.00' where id = '252';</v>
      </c>
      <c r="C264" s="1300" t="str">
        <f t="shared" si="45"/>
        <v>update azienda SET email= 'info@tecnotubi.com', sito = '', n_dipendenti = '11-50', settore_attivita = 'Ateco 28.12', leg_denominazioneazienda = 'TECNO TUBI S.R.L.', leg_via = 'Via Postumia 87/A', leg_comune = 'Ponzano  (TV)', leg_iva = '00831450267', leg_nomecognome = 'Gallina Germano', leg_datanascita = '1968-05-10', leg_comunenascita = 'Treviso (TV)' where id = '252';</v>
      </c>
      <c r="D264" s="1300" t="str">
        <f t="shared" si="46"/>
        <v>update azienda SET rapleg_codicefiscale = 'GLLGMN68E10L407I', rapleg_convenzionedata = '2017-02-19', rapleg_convenzioneprotocolo = '' where id = '252';</v>
      </c>
      <c r="E264">
        <v>252</v>
      </c>
      <c r="F264" s="82"/>
      <c r="G264" s="82"/>
      <c r="H264" s="82"/>
      <c r="I264" s="82"/>
      <c r="J264" s="1296"/>
      <c r="K264" s="1389">
        <v>0</v>
      </c>
      <c r="L264" s="247" t="s">
        <v>1475</v>
      </c>
      <c r="M264" s="264" t="s">
        <v>2409</v>
      </c>
      <c r="N264" s="258" t="s">
        <v>5034</v>
      </c>
      <c r="O264" s="83">
        <v>31050</v>
      </c>
      <c r="P264" s="126" t="s">
        <v>2410</v>
      </c>
      <c r="Q264" s="70" t="s">
        <v>2411</v>
      </c>
      <c r="R264" s="70" t="s">
        <v>2412</v>
      </c>
      <c r="S264" s="94" t="s">
        <v>2413</v>
      </c>
      <c r="T264" s="76" t="s">
        <v>45</v>
      </c>
      <c r="U264" s="58" t="s">
        <v>46</v>
      </c>
      <c r="V264" s="58" t="s">
        <v>142</v>
      </c>
      <c r="W264" s="58" t="s">
        <v>75</v>
      </c>
      <c r="X264" s="257" t="s">
        <v>2414</v>
      </c>
      <c r="Y264" s="270"/>
      <c r="Z264" s="83" t="s">
        <v>207</v>
      </c>
      <c r="AA264" s="74" t="s">
        <v>2415</v>
      </c>
      <c r="AB264" s="68" t="str">
        <f t="shared" si="55"/>
        <v>TECNO TUBI S.R.L.</v>
      </c>
      <c r="AC264" s="70" t="str">
        <f t="shared" si="56"/>
        <v>Via Postumia 87/A</v>
      </c>
      <c r="AD264" s="70" t="str">
        <f t="shared" si="57"/>
        <v>Ponzano  (TV)</v>
      </c>
      <c r="AE264" s="58" t="s">
        <v>2416</v>
      </c>
      <c r="AF264" s="86" t="s">
        <v>2417</v>
      </c>
      <c r="AG264" s="58" t="s">
        <v>1704</v>
      </c>
      <c r="AH264" s="86" t="s">
        <v>53</v>
      </c>
      <c r="AI264" s="88" t="s">
        <v>2418</v>
      </c>
      <c r="AJ264" s="1268">
        <v>42785</v>
      </c>
      <c r="AK264" s="81"/>
      <c r="AL264" s="6"/>
      <c r="AM264" s="6"/>
      <c r="AN264" s="6"/>
    </row>
    <row r="265" spans="1:40" ht="23.35" customHeight="1" thickBot="1">
      <c r="A265" s="1301" t="str">
        <f>"insert into azienda ( id, n_elettronici, n_automazioni, n_informatici, n_telecomunicazioni, n_liceo, id_docente, settore) values ('"&amp; E265 &amp;"','"&amp; F265 &amp;"','"&amp; G265 &amp;"','"&amp; H265 &amp;"','"&amp; I265 &amp;"','"&amp; J265 &amp;"','"&amp; K265 &amp;"','"&amp; L265 &amp;"');"</f>
        <v>insert into azienda ( id, n_elettronici, n_automazioni, n_informatici, n_telecomunicazioni, n_liceo, id_docente, settore) values ('253','','','3','','','0','AUTOMAZIONE');</v>
      </c>
      <c r="B265" s="1303" t="str">
        <f t="shared" si="44"/>
        <v>update azienda SET denominazione_azienda='TEXA SPA', indirizzo = 'Via I Maggio', cap = '31050', comune = 'Monastier di Treviso (TV)' , referente_aziendale = 'Luigi Bastianello', tutor_aziendale = 'Luigi Bastianello', telefono = '0422 791311', inizioam = '', fineam = '', iniziopm = '', finepm = '' where id = '253';</v>
      </c>
      <c r="C265" s="1300" t="str">
        <f t="shared" si="45"/>
        <v>update azienda SET email= 'info.it@texa.com', sito = 'www.texa.it', n_dipendenti = '', settore_attivita = 'Diagnosi Elettronica', leg_denominazioneazienda = 'TEXA SPA', leg_via = 'Via I Maggio', leg_comune = 'Monastier di Treviso (TV)', leg_iva = '02413550266', leg_nomecognome = 'Luigi Bastianello', leg_datanascita = '1975-08-07', leg_comunenascita = 'Mirano (VE)' where id = '253';</v>
      </c>
      <c r="D265" s="1300" t="str">
        <f t="shared" si="46"/>
        <v>update azienda SET rapleg_codicefiscale = 'BSTLGU75M07F241T', rapleg_convenzionedata = '2017-02-20', rapleg_convenzioneprotocolo = '7191/C24D' where id = '253';</v>
      </c>
      <c r="E265">
        <v>253</v>
      </c>
      <c r="F265" s="82"/>
      <c r="G265" s="82"/>
      <c r="H265" s="82">
        <v>3</v>
      </c>
      <c r="I265" s="82"/>
      <c r="J265" s="1296"/>
      <c r="K265" s="1389">
        <v>0</v>
      </c>
      <c r="L265" s="247" t="s">
        <v>1475</v>
      </c>
      <c r="M265" s="67" t="s">
        <v>2419</v>
      </c>
      <c r="N265" s="74" t="s">
        <v>2420</v>
      </c>
      <c r="O265" s="83">
        <v>31050</v>
      </c>
      <c r="P265" s="75" t="s">
        <v>2099</v>
      </c>
      <c r="Q265" s="70" t="s">
        <v>2421</v>
      </c>
      <c r="R265" s="70" t="s">
        <v>2421</v>
      </c>
      <c r="S265" s="94" t="s">
        <v>2422</v>
      </c>
      <c r="T265" s="58"/>
      <c r="U265" s="58"/>
      <c r="V265" s="58"/>
      <c r="W265" s="58"/>
      <c r="X265" s="274" t="s">
        <v>2423</v>
      </c>
      <c r="Y265" s="156" t="s">
        <v>2424</v>
      </c>
      <c r="Z265" s="83"/>
      <c r="AA265" s="74" t="s">
        <v>2425</v>
      </c>
      <c r="AB265" s="68" t="str">
        <f t="shared" si="55"/>
        <v>TEXA SPA</v>
      </c>
      <c r="AC265" s="70" t="str">
        <f t="shared" si="56"/>
        <v>Via I Maggio</v>
      </c>
      <c r="AD265" s="70" t="str">
        <f t="shared" si="57"/>
        <v>Monastier di Treviso (TV)</v>
      </c>
      <c r="AE265" s="58" t="s">
        <v>2426</v>
      </c>
      <c r="AF265" s="86" t="s">
        <v>2421</v>
      </c>
      <c r="AG265" s="58" t="s">
        <v>2427</v>
      </c>
      <c r="AH265" s="86" t="s">
        <v>664</v>
      </c>
      <c r="AI265" s="88" t="s">
        <v>2428</v>
      </c>
      <c r="AJ265" s="1268">
        <v>42786</v>
      </c>
      <c r="AK265" s="81" t="s">
        <v>2429</v>
      </c>
      <c r="AL265" s="6"/>
      <c r="AM265" s="6"/>
      <c r="AN265" s="6"/>
    </row>
    <row r="266" spans="1:40" ht="23.35" customHeight="1" thickBot="1">
      <c r="A266" s="1301" t="str">
        <f>"insert into azienda ( id, n_elettronici, n_automazioni, n_informatici, n_telecomunicazioni, n_liceo, id_docente, settore) values ('"&amp; E266 &amp;"','"&amp; F266 &amp;"','"&amp; G266 &amp;"','"&amp; H266 &amp;"','"&amp; I266 &amp;"','"&amp; J266 &amp;"','"&amp; K266 &amp;"','"&amp; L266 &amp;"');"</f>
        <v>insert into azienda ( id, n_elettronici, n_automazioni, n_informatici, n_telecomunicazioni, n_liceo, id_docente, settore) values ('254','','','','','','0','AUTOMAZIONE');</v>
      </c>
      <c r="B266" s="1303" t="str">
        <f t="shared" si="44"/>
        <v>update azienda SET denominazione_azienda='TREESSE PROGETTI SRL', indirizzo = 'Via Brondi 18', cap = '31055', comune = 'Quinto di Treviso (TV)' , referente_aziendale = 'Baldisseri MIrco', tutor_aziendale = 'Baldisseri MIrco', telefono = '0422960811', inizioam = '8.30', fineam = '12.30', iniziopm = '13.30', finepm = '17.30' where id = '254';</v>
      </c>
      <c r="C266" s="1300" t="str">
        <f t="shared" si="45"/>
        <v>update azienda SET email= 'info@treesseprogetti.it', sito = '', n_dipendenti = '50', settore_attivita = '', leg_denominazioneazienda = 'TREESSE PROGETTI SRL', leg_via = 'Via Brondi 18', leg_comune = 'Quinto di Treviso (TV)', leg_iva = '04416960260', leg_nomecognome = 'Luigi Berlese', leg_datanascita = '1959-09-06', leg_comunenascita = 'Vedelago (TV)' where id = '254';</v>
      </c>
      <c r="D266" s="1300" t="str">
        <f t="shared" si="46"/>
        <v>update azienda SET rapleg_codicefiscale = '', rapleg_convenzionedata = '2017-02-21', rapleg_convenzioneprotocolo = '7180/C24D' where id = '254';</v>
      </c>
      <c r="E266">
        <v>254</v>
      </c>
      <c r="F266" s="82"/>
      <c r="G266" s="82"/>
      <c r="H266" s="82"/>
      <c r="I266" s="82"/>
      <c r="J266" s="1296"/>
      <c r="K266" s="1389">
        <v>0</v>
      </c>
      <c r="L266" s="247" t="s">
        <v>1475</v>
      </c>
      <c r="M266" s="67" t="s">
        <v>2430</v>
      </c>
      <c r="N266" s="74" t="s">
        <v>5035</v>
      </c>
      <c r="O266" s="83">
        <v>31055</v>
      </c>
      <c r="P266" s="75" t="s">
        <v>694</v>
      </c>
      <c r="Q266" s="70" t="s">
        <v>2431</v>
      </c>
      <c r="R266" s="70" t="s">
        <v>2431</v>
      </c>
      <c r="S266" s="94" t="s">
        <v>2432</v>
      </c>
      <c r="T266" s="58" t="s">
        <v>61</v>
      </c>
      <c r="U266" s="58" t="s">
        <v>62</v>
      </c>
      <c r="V266" s="58" t="s">
        <v>47</v>
      </c>
      <c r="W266" s="58" t="s">
        <v>48</v>
      </c>
      <c r="X266" s="74" t="s">
        <v>2433</v>
      </c>
      <c r="Y266" s="75"/>
      <c r="Z266" s="83">
        <v>50</v>
      </c>
      <c r="AA266" s="74"/>
      <c r="AB266" s="68" t="str">
        <f t="shared" si="55"/>
        <v>TREESSE PROGETTI SRL</v>
      </c>
      <c r="AC266" s="70" t="str">
        <f t="shared" si="56"/>
        <v>Via Brondi 18</v>
      </c>
      <c r="AD266" s="70" t="str">
        <f t="shared" si="57"/>
        <v>Quinto di Treviso (TV)</v>
      </c>
      <c r="AE266" s="58" t="s">
        <v>2434</v>
      </c>
      <c r="AF266" s="86" t="s">
        <v>2435</v>
      </c>
      <c r="AG266" s="58" t="s">
        <v>2436</v>
      </c>
      <c r="AH266" s="86" t="s">
        <v>2437</v>
      </c>
      <c r="AI266" s="88"/>
      <c r="AJ266" s="1268">
        <v>42787</v>
      </c>
      <c r="AK266" s="81" t="s">
        <v>2438</v>
      </c>
      <c r="AL266" s="6"/>
      <c r="AM266" s="6"/>
      <c r="AN266" s="6"/>
    </row>
    <row r="267" spans="1:40" ht="23.35" customHeight="1" thickBot="1">
      <c r="A267" s="1301" t="str">
        <f>"insert into azienda ( id, n_elettronici, n_automazioni, n_informatici, n_telecomunicazioni, n_liceo, id_docente, settore) values ('"&amp; E267 &amp;"','"&amp; F267 &amp;"','"&amp; G267 &amp;"','"&amp; H267 &amp;"','"&amp; I267 &amp;"','"&amp; J267 &amp;"','"&amp; K267 &amp;"','"&amp; L267 &amp;"');"</f>
        <v>insert into azienda ( id, n_elettronici, n_automazioni, n_informatici, n_telecomunicazioni, n_liceo, id_docente, settore) values ('255','','','','','','0','AUTOMAZIONE');</v>
      </c>
      <c r="B267" s="1303" t="str">
        <f t="shared" si="44"/>
        <v>update azienda SET denominazione_azienda='WEB N GO  ITALIA SRL', indirizzo = 'Via Roma 44', cap = '31030', comune = 'Casier (TV)' , referente_aziendale = 'Diego', tutor_aziendale = 'Diego', telefono = '0422 493059', inizioam = '', fineam = '', iniziopm = '', finepm = '' where id = '255';</v>
      </c>
      <c r="C267" s="1300" t="str">
        <f t="shared" si="45"/>
        <v>update azienda SET email= 'Amministrazione@webngo.net', sito = 'www.webngo.net', n_dipendenti = '10', settore_attivita = 'Cartellonistica Pubb.', leg_denominazioneazienda = 'WEB N GO  ITALIA SRL', leg_via = 'Via Roma 44', leg_comune = 'Casier (TV)', leg_iva = '03563060262', leg_nomecognome = 'Visentin Diego', leg_datanascita = '1976-01-22', leg_comunenascita = 'Treviso (TV)' where id = '255';</v>
      </c>
      <c r="D267" s="1300" t="str">
        <f t="shared" si="46"/>
        <v>update azienda SET rapleg_codicefiscale = 'VSNDGI76A22L407M', rapleg_convenzionedata = '2017-02-22', rapleg_convenzioneprotocolo = '3279/C24D' where id = '255';</v>
      </c>
      <c r="E267">
        <v>255</v>
      </c>
      <c r="F267" s="82"/>
      <c r="G267" s="82"/>
      <c r="H267" s="82"/>
      <c r="I267" s="82"/>
      <c r="J267" s="1296"/>
      <c r="K267" s="1389">
        <v>0</v>
      </c>
      <c r="L267" s="247" t="s">
        <v>1475</v>
      </c>
      <c r="M267" s="67" t="s">
        <v>5125</v>
      </c>
      <c r="N267" s="74" t="s">
        <v>2439</v>
      </c>
      <c r="O267" s="127">
        <v>31030</v>
      </c>
      <c r="P267" s="75" t="s">
        <v>84</v>
      </c>
      <c r="Q267" s="70" t="s">
        <v>2440</v>
      </c>
      <c r="R267" s="70" t="s">
        <v>2440</v>
      </c>
      <c r="S267" s="94" t="s">
        <v>2441</v>
      </c>
      <c r="T267" s="58"/>
      <c r="U267" s="58"/>
      <c r="V267" s="58"/>
      <c r="W267" s="58"/>
      <c r="X267" s="292" t="s">
        <v>2442</v>
      </c>
      <c r="Y267" s="176" t="s">
        <v>2443</v>
      </c>
      <c r="Z267" s="83">
        <v>10</v>
      </c>
      <c r="AA267" s="74" t="s">
        <v>2444</v>
      </c>
      <c r="AB267" s="68" t="str">
        <f t="shared" si="55"/>
        <v>WEB N GO  ITALIA SRL</v>
      </c>
      <c r="AC267" s="70" t="str">
        <f t="shared" si="56"/>
        <v>Via Roma 44</v>
      </c>
      <c r="AD267" s="70" t="str">
        <f t="shared" si="57"/>
        <v>Casier (TV)</v>
      </c>
      <c r="AE267" s="58" t="s">
        <v>2445</v>
      </c>
      <c r="AF267" s="86" t="s">
        <v>772</v>
      </c>
      <c r="AG267" s="58" t="s">
        <v>2446</v>
      </c>
      <c r="AH267" s="86" t="s">
        <v>53</v>
      </c>
      <c r="AI267" s="88" t="s">
        <v>2447</v>
      </c>
      <c r="AJ267" s="1268">
        <v>42788</v>
      </c>
      <c r="AK267" s="81" t="s">
        <v>55</v>
      </c>
      <c r="AL267" s="6"/>
      <c r="AM267" s="6"/>
      <c r="AN267" s="6"/>
    </row>
    <row r="268" spans="1:40" ht="23.35" customHeight="1" thickBot="1">
      <c r="A268" s="1301" t="str">
        <f>"insert into azienda ( id, n_elettronici, n_automazioni, n_informatici, n_telecomunicazioni, n_liceo, id_docente, settore) values ('"&amp; E268 &amp;"','"&amp; F268 &amp;"','"&amp; G268 &amp;"','"&amp; H268 &amp;"','"&amp; I268 &amp;"','"&amp; J268 &amp;"','"&amp; K268 &amp;"','"&amp; L268 &amp;"');"</f>
        <v>insert into azienda ( id, n_elettronici, n_automazioni, n_informatici, n_telecomunicazioni, n_liceo, id_docente, settore) values ('256','','','','','','0','AUTOMAZIONE');</v>
      </c>
      <c r="B268" s="1303" t="str">
        <f t="shared" si="44"/>
        <v>update azienda SET denominazione_azienda='ZULIAN FRANCESCO', indirizzo = 'Viale Monte Grappa 26', cap = '31100', comune = 'Treviso (TV)' , referente_aziendale = 'Zulian Francesco', tutor_aziendale = 'Zulian Francesco', telefono = '0422 303124', inizioam = '7.30', fineam = '12.30', iniziopm = '14.00', finepm = '17.00' where id = '256';</v>
      </c>
      <c r="C268" s="1300" t="str">
        <f t="shared" si="45"/>
        <v>update azienda SET email= 'fzimpianti21@gmail.com', sito = '', n_dipendenti = '44470', settore_attivita = 'Ateco 43.21.01', leg_denominazioneazienda = 'ZULIAN FRANCESCO', leg_via = 'Viale Monte Grappa 26', leg_comune = 'Treviso (TV)', leg_iva = '03324330269', leg_nomecognome = 'Zulian Francesco', leg_datanascita = '1970-03-19', leg_comunenascita = 'Treviso (Tv)' where id = '256';</v>
      </c>
      <c r="D268" s="1300" t="str">
        <f t="shared" si="46"/>
        <v>update azienda SET rapleg_codicefiscale = 'ZLNFNC70C19L407G', rapleg_convenzionedata = '2017-02-23', rapleg_convenzioneprotocolo = '' where id = '256';</v>
      </c>
      <c r="E268">
        <v>256</v>
      </c>
      <c r="F268" s="82"/>
      <c r="G268" s="82"/>
      <c r="H268" s="82"/>
      <c r="I268" s="82"/>
      <c r="J268" s="1296"/>
      <c r="K268" s="1389">
        <v>0</v>
      </c>
      <c r="L268" s="247" t="s">
        <v>1475</v>
      </c>
      <c r="M268" s="264" t="s">
        <v>2448</v>
      </c>
      <c r="N268" s="323" t="s">
        <v>5036</v>
      </c>
      <c r="O268" s="127">
        <v>31100</v>
      </c>
      <c r="P268" s="324" t="s">
        <v>53</v>
      </c>
      <c r="Q268" s="70" t="s">
        <v>2449</v>
      </c>
      <c r="R268" s="70" t="s">
        <v>2449</v>
      </c>
      <c r="S268" s="94" t="s">
        <v>2450</v>
      </c>
      <c r="T268" s="58" t="s">
        <v>1480</v>
      </c>
      <c r="U268" s="58" t="s">
        <v>62</v>
      </c>
      <c r="V268" s="58" t="s">
        <v>142</v>
      </c>
      <c r="W268" s="58" t="s">
        <v>131</v>
      </c>
      <c r="X268" s="264" t="s">
        <v>2451</v>
      </c>
      <c r="Y268" s="162"/>
      <c r="Z268" s="202">
        <v>44470</v>
      </c>
      <c r="AA268" s="74" t="s">
        <v>1612</v>
      </c>
      <c r="AB268" s="68" t="str">
        <f t="shared" si="55"/>
        <v>ZULIAN FRANCESCO</v>
      </c>
      <c r="AC268" s="70" t="str">
        <f t="shared" si="56"/>
        <v>Viale Monte Grappa 26</v>
      </c>
      <c r="AD268" s="70" t="str">
        <f t="shared" si="57"/>
        <v>Treviso (TV)</v>
      </c>
      <c r="AE268" s="58" t="s">
        <v>2452</v>
      </c>
      <c r="AF268" s="86" t="s">
        <v>2449</v>
      </c>
      <c r="AG268" s="58" t="s">
        <v>2453</v>
      </c>
      <c r="AH268" s="86" t="s">
        <v>2454</v>
      </c>
      <c r="AI268" s="88" t="s">
        <v>2455</v>
      </c>
      <c r="AJ268" s="1268">
        <v>42789</v>
      </c>
      <c r="AK268" s="81"/>
      <c r="AL268" s="6"/>
      <c r="AM268" s="6"/>
      <c r="AN268" s="6"/>
    </row>
    <row r="269" spans="1:40" ht="23.35" customHeight="1" thickBot="1">
      <c r="A269" s="1301" t="str">
        <f>"insert into azienda ( id, n_elettronici, n_automazioni, n_informatici, n_telecomunicazioni, n_liceo, id_docente, settore) values ('"&amp; E269 &amp;"','"&amp; F269 &amp;"','"&amp; G269 &amp;"','"&amp; H269 &amp;"','"&amp; I269 &amp;"','"&amp; J269 &amp;"','"&amp; K269 &amp;"','"&amp; L269 &amp;"');"</f>
        <v>insert into azienda ( id, n_elettronici, n_automazioni, n_informatici, n_telecomunicazioni, n_liceo, id_docente, settore) values ('257','','','','','','0','AUTOMAZIONE');</v>
      </c>
      <c r="B269" s="1303" t="str">
        <f t="shared" ref="B269:B332" si="58">"update azienda SET denominazione_azienda='"&amp; M269 &amp;"', indirizzo = '"&amp; N269 &amp;"', cap = '"&amp; O269 &amp;"', comune = '"&amp; P269 &amp;"' , referente_aziendale = '"&amp; Q269 &amp;"', tutor_aziendale = '"&amp; R269 &amp;"', telefono = '"&amp; S269 &amp;"', inizioam = '"&amp; T269 &amp;"', fineam = '"&amp; U269 &amp;"', iniziopm = '"&amp; V269 &amp;"', finepm = '"&amp; W269 &amp;"' where id = '"&amp; E269 &amp;"';"</f>
        <v>update azienda SET denominazione_azienda='ZAGO ROMEO SNC', indirizzo = 'V. Fratelli Rossetti 5/1', cap = '31020', comune = 'Villorba (TV)' , referente_aziendale = 'Zago Luca', tutor_aziendale = 'Zago Luca', telefono = '3407060645', inizioam = '8.00', fineam = '12.00', iniziopm = '13.30', finepm = '17.30' where id = '257';</v>
      </c>
      <c r="C269" s="1300" t="str">
        <f t="shared" si="45"/>
        <v>update azienda SET email= 'LucaZago9@Alice.it', sito = '', n_dipendenti = '', settore_attivita = 'Automazione Industriale', leg_denominazioneazienda = 'ZAGO ROMEO SNC', leg_via = 'V. Fratelli Rossetti 5/1', leg_comune = 'Villorba (TV)', leg_iva = '03831000264', leg_nomecognome = 'Luca Zago', leg_datanascita = '1979-06-29', leg_comunenascita = 'Treviso (TV)' where id = '257';</v>
      </c>
      <c r="D269" s="1300" t="str">
        <f t="shared" si="46"/>
        <v>update azienda SET rapleg_codicefiscale = 'ZGALCU79H29L407N', rapleg_convenzionedata = '2017-02-24', rapleg_convenzioneprotocolo = '3279/C24D' where id = '257';</v>
      </c>
      <c r="E269">
        <v>257</v>
      </c>
      <c r="F269" s="82"/>
      <c r="G269" s="82"/>
      <c r="H269" s="82"/>
      <c r="I269" s="82"/>
      <c r="J269" s="1296"/>
      <c r="K269" s="1389">
        <v>0</v>
      </c>
      <c r="L269" s="247" t="s">
        <v>1475</v>
      </c>
      <c r="M269" s="67" t="s">
        <v>2456</v>
      </c>
      <c r="N269" s="74" t="s">
        <v>5037</v>
      </c>
      <c r="O269" s="127">
        <v>31020</v>
      </c>
      <c r="P269" s="75" t="s">
        <v>71</v>
      </c>
      <c r="Q269" s="70" t="s">
        <v>2457</v>
      </c>
      <c r="R269" s="70" t="s">
        <v>2457</v>
      </c>
      <c r="S269" s="94" t="s">
        <v>2458</v>
      </c>
      <c r="T269" s="58" t="s">
        <v>45</v>
      </c>
      <c r="U269" s="58" t="s">
        <v>46</v>
      </c>
      <c r="V269" s="58" t="s">
        <v>47</v>
      </c>
      <c r="W269" s="58" t="s">
        <v>48</v>
      </c>
      <c r="X269" s="74" t="s">
        <v>2459</v>
      </c>
      <c r="Y269" s="75"/>
      <c r="Z269" s="95"/>
      <c r="AA269" s="74" t="s">
        <v>1482</v>
      </c>
      <c r="AB269" s="68" t="str">
        <f t="shared" si="55"/>
        <v>ZAGO ROMEO SNC</v>
      </c>
      <c r="AC269" s="70" t="str">
        <f t="shared" si="56"/>
        <v>V. Fratelli Rossetti 5/1</v>
      </c>
      <c r="AD269" s="70" t="str">
        <f t="shared" si="57"/>
        <v>Villorba (TV)</v>
      </c>
      <c r="AE269" s="58" t="s">
        <v>2460</v>
      </c>
      <c r="AF269" s="86" t="s">
        <v>2461</v>
      </c>
      <c r="AG269" s="58" t="s">
        <v>2462</v>
      </c>
      <c r="AH269" s="86" t="s">
        <v>53</v>
      </c>
      <c r="AI269" s="88" t="s">
        <v>2463</v>
      </c>
      <c r="AJ269" s="1268">
        <v>42790</v>
      </c>
      <c r="AK269" s="81" t="s">
        <v>55</v>
      </c>
      <c r="AL269" s="6"/>
      <c r="AM269" s="6"/>
      <c r="AN269" s="6"/>
    </row>
    <row r="270" spans="1:40" ht="23.35" customHeight="1" thickBot="1">
      <c r="A270" s="1301" t="str">
        <f>"insert into azienda ( id, n_elettronici, n_automazioni, n_informatici, n_telecomunicazioni, n_liceo, id_docente, settore) values ('"&amp; E270 &amp;"','"&amp; F270 &amp;"','"&amp; G270 &amp;"','"&amp; H270 &amp;"','"&amp; I270 &amp;"','"&amp; J270 &amp;"','"&amp; K270 &amp;"','"&amp; L270 &amp;"');"</f>
        <v>insert into azienda ( id, n_elettronici, n_automazioni, n_informatici, n_telecomunicazioni, n_liceo, id_docente, settore) values ('258','','','','','','0','ELETTRONICA');</v>
      </c>
      <c r="B270" s="1303" t="str">
        <f t="shared" si="58"/>
        <v>update azienda SET denominazione_azienda='ALBA ELETTRONICA', indirizzo = 'V.Leonardo Da Vinci 3', cap = '31021', comune = 'Mogliano Veneto (TV)' , referente_aziendale = 'Bacchin Luca', tutor_aziendale = 'Casagrande Tiziano', telefono = '041 5902638', inizioam = '8.30', fineam = '12.30', iniziopm = '13.30', finepm = '17.30' where id = '258';</v>
      </c>
      <c r="C270" s="1300" t="str">
        <f t="shared" ref="C270:C333" si="59">"update azienda SET email= '"&amp; X270 &amp;"', sito = '"&amp; Y270 &amp;"', n_dipendenti = '"&amp; Z270 &amp;"', settore_attivita = '"&amp; AA270 &amp;"', leg_denominazioneazienda = '"&amp; AB270 &amp;"', leg_via = '"&amp; AC270 &amp;"', leg_comune = '"&amp; AD270 &amp;"', leg_iva = '"&amp; AE270 &amp;"', leg_nomecognome = '"&amp; AF270 &amp;"', leg_datanascita = '"&amp; TEXT(AG270,"AAAA-MM-GG") &amp;"', leg_comunenascita = '"&amp; AH270 &amp;"' where id = '"&amp; E270 &amp;"';"</f>
        <v>update azienda SET email= 'info@alba-pcb.com', sito = 'www.alba-pcb-.com/it', n_dipendenti = '40', settore_attivita = 'Elettronica/ Circuiti stampati', leg_denominazioneazienda = 'ALBA ELETTRONICA', leg_via = 'V.Leonardo Da Vinci 3', leg_comune = 'Mogliano Veneto (TV)', leg_iva = '02155920263', leg_nomecognome = 'Luca Bacchin', leg_datanascita = '1967-01-10', leg_comunenascita = 'Treviso (TV)' where id = '258';</v>
      </c>
      <c r="D270" s="1300" t="str">
        <f t="shared" ref="D270:D333" si="60">"update azienda SET rapleg_codicefiscale = '"&amp; AI270 &amp;"', rapleg_convenzionedata = '"&amp; TEXT(AJ270,"AAAA-MM-GG") &amp;"', rapleg_convenzioneprotocolo = '"&amp; AK270 &amp;"' where id = '"&amp;E270 &amp;"';"</f>
        <v>update azienda SET rapleg_codicefiscale = 'BCCLCU67A10L407B', rapleg_convenzionedata = '2017-02-25', rapleg_convenzioneprotocolo = '3279/C24D' where id = '258';</v>
      </c>
      <c r="E270">
        <v>258</v>
      </c>
      <c r="F270" s="82"/>
      <c r="G270" s="82"/>
      <c r="H270" s="82"/>
      <c r="I270" s="82"/>
      <c r="J270" s="1296"/>
      <c r="K270" s="1389">
        <v>0</v>
      </c>
      <c r="L270" s="325" t="s">
        <v>2464</v>
      </c>
      <c r="M270" s="280" t="s">
        <v>2465</v>
      </c>
      <c r="N270" s="68" t="s">
        <v>5038</v>
      </c>
      <c r="O270" s="326">
        <v>31021</v>
      </c>
      <c r="P270" s="70" t="s">
        <v>442</v>
      </c>
      <c r="Q270" s="70" t="s">
        <v>2466</v>
      </c>
      <c r="R270" s="70" t="s">
        <v>2467</v>
      </c>
      <c r="S270" s="327" t="s">
        <v>2468</v>
      </c>
      <c r="T270" s="255" t="s">
        <v>61</v>
      </c>
      <c r="U270" s="255" t="s">
        <v>62</v>
      </c>
      <c r="V270" s="255" t="s">
        <v>47</v>
      </c>
      <c r="W270" s="255" t="s">
        <v>48</v>
      </c>
      <c r="X270" s="234" t="s">
        <v>2469</v>
      </c>
      <c r="Y270" s="68" t="s">
        <v>2470</v>
      </c>
      <c r="Z270" s="69">
        <v>40</v>
      </c>
      <c r="AA270" s="68" t="s">
        <v>2471</v>
      </c>
      <c r="AB270" s="68" t="str">
        <f t="shared" si="55"/>
        <v>ALBA ELETTRONICA</v>
      </c>
      <c r="AC270" s="70" t="str">
        <f t="shared" si="56"/>
        <v>V.Leonardo Da Vinci 3</v>
      </c>
      <c r="AD270" s="70" t="str">
        <f t="shared" si="57"/>
        <v>Mogliano Veneto (TV)</v>
      </c>
      <c r="AE270" s="76" t="s">
        <v>2472</v>
      </c>
      <c r="AF270" s="77" t="s">
        <v>2473</v>
      </c>
      <c r="AG270" s="76" t="s">
        <v>2474</v>
      </c>
      <c r="AH270" s="77" t="s">
        <v>53</v>
      </c>
      <c r="AI270" s="79" t="s">
        <v>2475</v>
      </c>
      <c r="AJ270" s="1268">
        <v>42791</v>
      </c>
      <c r="AK270" s="285" t="s">
        <v>55</v>
      </c>
      <c r="AL270" s="6"/>
      <c r="AM270" s="6"/>
      <c r="AN270" s="6"/>
    </row>
    <row r="271" spans="1:40" ht="23.35" customHeight="1" thickBot="1">
      <c r="A271" s="1301" t="str">
        <f>"insert into azienda ( id, n_elettronici, n_automazioni, n_informatici, n_telecomunicazioni, n_liceo, id_docente, settore) values ('"&amp; E271 &amp;"','"&amp; F271 &amp;"','"&amp; G271 &amp;"','"&amp; H271 &amp;"','"&amp; I271 &amp;"','"&amp; J271 &amp;"','"&amp; K271 &amp;"','"&amp; L271 &amp;"');"</f>
        <v>insert into azienda ( id, n_elettronici, n_automazioni, n_informatici, n_telecomunicazioni, n_liceo, id_docente, settore) values ('259','','','','','','0','ELETTRONICA');</v>
      </c>
      <c r="B271" s="1303" t="str">
        <f t="shared" si="58"/>
        <v>update azienda SET denominazione_azienda='AMG ASCENSORI SRL', indirizzo = 'V. Levante 2', cap = '33080', comune = 'Porcia (PN)' , referente_aziendale = 'Rigo Ado', tutor_aziendale = 'Rigo Ado', telefono = '334 6689495', inizioam = '', fineam = '', iniziopm = '', finepm = '' where id = '259';</v>
      </c>
      <c r="C271" s="1300" t="str">
        <f t="shared" si="59"/>
        <v>update azienda SET email= 'amg.ascensori@g.mail.com', sito = 'www.ascensori.com', n_dipendenti = '3', settore_attivita = 'Artigiano/Metalmeccanico', leg_denominazioneazienda = 'AMG ASCENSORI SRL', leg_via = 'V. Levante 2', leg_comune = 'Porcia (PN)', leg_iva = '01643930934', leg_nomecognome = 'Matteo Battistella', leg_datanascita = '1984-02-13', leg_comunenascita = 'Maniago (PN)' where id = '259';</v>
      </c>
      <c r="D271" s="1300" t="str">
        <f t="shared" si="60"/>
        <v>update azienda SET rapleg_codicefiscale = 'BTTMTT84B12E889F', rapleg_convenzionedata = '2017-02-26', rapleg_convenzioneprotocolo = '233/C24D' where id = '259';</v>
      </c>
      <c r="E271">
        <v>259</v>
      </c>
      <c r="F271" s="82"/>
      <c r="G271" s="66"/>
      <c r="H271" s="82"/>
      <c r="I271" s="66"/>
      <c r="J271" s="1295"/>
      <c r="K271" s="1389">
        <v>0</v>
      </c>
      <c r="L271" s="325" t="s">
        <v>2464</v>
      </c>
      <c r="M271" s="67" t="s">
        <v>2476</v>
      </c>
      <c r="N271" s="74" t="s">
        <v>5039</v>
      </c>
      <c r="O271" s="127">
        <v>33080</v>
      </c>
      <c r="P271" s="75" t="s">
        <v>2477</v>
      </c>
      <c r="Q271" s="70" t="s">
        <v>2478</v>
      </c>
      <c r="R271" s="70" t="s">
        <v>2478</v>
      </c>
      <c r="S271" s="84" t="s">
        <v>2479</v>
      </c>
      <c r="T271" s="165"/>
      <c r="U271" s="165"/>
      <c r="V271" s="165"/>
      <c r="W271" s="165"/>
      <c r="X271" s="176" t="s">
        <v>2480</v>
      </c>
      <c r="Y271" s="176" t="s">
        <v>2481</v>
      </c>
      <c r="Z271" s="108">
        <v>3</v>
      </c>
      <c r="AA271" s="74" t="s">
        <v>2482</v>
      </c>
      <c r="AB271" s="68" t="str">
        <f t="shared" si="55"/>
        <v>AMG ASCENSORI SRL</v>
      </c>
      <c r="AC271" s="70" t="str">
        <f t="shared" si="56"/>
        <v>V. Levante 2</v>
      </c>
      <c r="AD271" s="70" t="str">
        <f t="shared" si="57"/>
        <v>Porcia (PN)</v>
      </c>
      <c r="AE271" s="58" t="s">
        <v>2483</v>
      </c>
      <c r="AF271" s="86" t="s">
        <v>2484</v>
      </c>
      <c r="AG271" s="58" t="s">
        <v>2485</v>
      </c>
      <c r="AH271" s="86" t="s">
        <v>2486</v>
      </c>
      <c r="AI271" s="88" t="s">
        <v>2487</v>
      </c>
      <c r="AJ271" s="1268">
        <v>42792</v>
      </c>
      <c r="AK271" s="81" t="s">
        <v>2488</v>
      </c>
      <c r="AL271" s="6"/>
      <c r="AM271" s="6"/>
      <c r="AN271" s="6"/>
    </row>
    <row r="272" spans="1:40" ht="23.35" customHeight="1" thickBot="1">
      <c r="A272" s="1301" t="str">
        <f>"insert into azienda ( id, n_elettronici, n_automazioni, n_informatici, n_telecomunicazioni, n_liceo, id_docente, settore) values ('"&amp; E272 &amp;"','"&amp; F272 &amp;"','"&amp; G272 &amp;"','"&amp; H272 &amp;"','"&amp; I272 &amp;"','"&amp; J272 &amp;"','"&amp; K272 &amp;"','"&amp; L272 &amp;"');"</f>
        <v>insert into azienda ( id, n_elettronici, n_automazioni, n_informatici, n_telecomunicazioni, n_liceo, id_docente, settore) values ('260','','','','','','0','ELETTRONICA');</v>
      </c>
      <c r="B272" s="1303" t="str">
        <f t="shared" si="58"/>
        <v>update azienda SET denominazione_azienda='AUDITEC SNC AUDIO VIDEO TECHNICAL EQUIPE', indirizzo = 'Via Treviso 66', cap = '31020', comune = 'Silea (TV)' , referente_aziendale = 'Bresolin David', tutor_aziendale = 'Bresolin David', telefono = '0422 363452', inizioam = '8.00', fineam = '12.00', iniziopm = '13.30', finepm = '17.30' where id = '260';</v>
      </c>
      <c r="C272" s="1300" t="str">
        <f t="shared" si="59"/>
        <v>update azienda SET email= 'auditec@auditec.it', sito = '', n_dipendenti = '', settore_attivita = 'Commercio/Artigianato', leg_denominazioneazienda = 'AUDITEC SNC AUDIO VIDEO TECHNICAL EQUIPE', leg_via = 'Via Treviso 66', leg_comune = 'Silea (TV)', leg_iva = '02453610269', leg_nomecognome = 'Ermanno Pavan Michielon', leg_datanascita = '04/05/0969', leg_comunenascita = 'Treviso (TV)' where id = '260';</v>
      </c>
      <c r="D272" s="1300" t="str">
        <f t="shared" si="60"/>
        <v>update azienda SET rapleg_codicefiscale = 'PVNRRM69E04L407R', rapleg_convenzionedata = '2017-02-27', rapleg_convenzioneprotocolo = '3279/C24D' where id = '260';</v>
      </c>
      <c r="E272">
        <v>260</v>
      </c>
      <c r="F272" s="82"/>
      <c r="G272" s="66"/>
      <c r="H272" s="82"/>
      <c r="I272" s="66"/>
      <c r="J272" s="1295"/>
      <c r="K272" s="1389">
        <v>0</v>
      </c>
      <c r="L272" s="325" t="s">
        <v>2464</v>
      </c>
      <c r="M272" s="67" t="s">
        <v>2489</v>
      </c>
      <c r="N272" s="74" t="s">
        <v>5040</v>
      </c>
      <c r="O272" s="127">
        <v>31020</v>
      </c>
      <c r="P272" s="75" t="s">
        <v>685</v>
      </c>
      <c r="Q272" s="70" t="s">
        <v>2490</v>
      </c>
      <c r="R272" s="70" t="s">
        <v>2490</v>
      </c>
      <c r="S272" s="94" t="s">
        <v>2491</v>
      </c>
      <c r="T272" s="58" t="s">
        <v>45</v>
      </c>
      <c r="U272" s="58" t="s">
        <v>46</v>
      </c>
      <c r="V272" s="58" t="s">
        <v>47</v>
      </c>
      <c r="W272" s="58" t="s">
        <v>48</v>
      </c>
      <c r="X272" s="85" t="s">
        <v>2492</v>
      </c>
      <c r="Y272" s="75"/>
      <c r="Z272" s="83"/>
      <c r="AA272" s="74" t="s">
        <v>2493</v>
      </c>
      <c r="AB272" s="68" t="str">
        <f t="shared" si="55"/>
        <v>AUDITEC SNC AUDIO VIDEO TECHNICAL EQUIPE</v>
      </c>
      <c r="AC272" s="70" t="str">
        <f t="shared" si="56"/>
        <v>Via Treviso 66</v>
      </c>
      <c r="AD272" s="70" t="str">
        <f t="shared" si="57"/>
        <v>Silea (TV)</v>
      </c>
      <c r="AE272" s="58" t="s">
        <v>2494</v>
      </c>
      <c r="AF272" s="86" t="s">
        <v>2495</v>
      </c>
      <c r="AG272" s="58" t="s">
        <v>2496</v>
      </c>
      <c r="AH272" s="86" t="s">
        <v>53</v>
      </c>
      <c r="AI272" s="88" t="s">
        <v>2497</v>
      </c>
      <c r="AJ272" s="1268">
        <v>42793</v>
      </c>
      <c r="AK272" s="81" t="s">
        <v>55</v>
      </c>
      <c r="AL272" s="6"/>
      <c r="AM272" s="6"/>
      <c r="AN272" s="6"/>
    </row>
    <row r="273" spans="1:42" ht="23.35" customHeight="1" thickBot="1">
      <c r="A273" s="1301" t="str">
        <f>"insert into azienda ( id, n_elettronici, n_automazioni, n_informatici, n_telecomunicazioni, n_liceo, id_docente, settore) values ('"&amp; E273 &amp;"','"&amp; F273 &amp;"','"&amp; G273 &amp;"','"&amp; H273 &amp;"','"&amp; I273 &amp;"','"&amp; J273 &amp;"','"&amp; K273 &amp;"','"&amp; L273 &amp;"');"</f>
        <v>insert into azienda ( id, n_elettronici, n_automazioni, n_informatici, n_telecomunicazioni, n_liceo, id_docente, settore) values ('261','','','','','','0','ELETTRONICA');</v>
      </c>
      <c r="B273" s="1303" t="str">
        <f t="shared" si="58"/>
        <v>update azienda SET denominazione_azienda='BAMAT IMPIANTI SRL', indirizzo = 'Via dell  artigianato 14', cap = '45030', comune = 'Occhiobello (RO)' , referente_aziendale = 'Tonello Fanny', tutor_aziendale = 'Marella Michele', telefono = '0425 750154', inizioam = '8.30', fineam = '12.30', iniziopm = '14.00', finepm = '18.00' where id = '261';</v>
      </c>
      <c r="C273" s="1300" t="str">
        <f t="shared" si="59"/>
        <v>update azienda SET email= 'bamatsrl@gmail.com', sito = '', n_dipendenti = '11-50', settore_attivita = 'Progettazione e realizzazione quadri elettrici', leg_denominazioneazienda = 'BAMAT IMPIANTI SRL', leg_via = 'Via dell  artigianato 14', leg_comune = 'Occhiobello (RO)', leg_iva = 'IT01138240294', leg_nomecognome = 'Tonello Gianpietro', leg_datanascita = '1974-04-04', leg_comunenascita = 'Lendinara (RO)' where id = '261';</v>
      </c>
      <c r="D273" s="1300" t="str">
        <f t="shared" si="60"/>
        <v>update azienda SET rapleg_codicefiscale = 'TNLGPT74D04E522Q', rapleg_convenzionedata = '2017-02-28', rapleg_convenzioneprotocolo = '3279/C24D' where id = '261';</v>
      </c>
      <c r="E273">
        <v>261</v>
      </c>
      <c r="F273" s="82"/>
      <c r="G273" s="82"/>
      <c r="H273" s="82"/>
      <c r="I273" s="82"/>
      <c r="J273" s="1296"/>
      <c r="K273" s="1389">
        <v>0</v>
      </c>
      <c r="L273" s="325" t="s">
        <v>2464</v>
      </c>
      <c r="M273" s="67" t="s">
        <v>2498</v>
      </c>
      <c r="N273" s="74" t="s">
        <v>5118</v>
      </c>
      <c r="O273" s="127">
        <v>45030</v>
      </c>
      <c r="P273" s="75" t="s">
        <v>2499</v>
      </c>
      <c r="Q273" s="70" t="s">
        <v>2500</v>
      </c>
      <c r="R273" s="70" t="s">
        <v>2501</v>
      </c>
      <c r="S273" s="94" t="s">
        <v>2502</v>
      </c>
      <c r="T273" s="72" t="s">
        <v>61</v>
      </c>
      <c r="U273" s="58" t="s">
        <v>62</v>
      </c>
      <c r="V273" s="58" t="s">
        <v>142</v>
      </c>
      <c r="W273" s="58" t="s">
        <v>75</v>
      </c>
      <c r="X273" s="85" t="s">
        <v>2503</v>
      </c>
      <c r="Y273" s="75"/>
      <c r="Z273" s="83" t="s">
        <v>207</v>
      </c>
      <c r="AA273" s="74" t="s">
        <v>2504</v>
      </c>
      <c r="AB273" s="68" t="str">
        <f t="shared" si="55"/>
        <v>BAMAT IMPIANTI SRL</v>
      </c>
      <c r="AC273" s="70" t="str">
        <f t="shared" si="56"/>
        <v>Via dell  artigianato 14</v>
      </c>
      <c r="AD273" s="70" t="str">
        <f t="shared" si="57"/>
        <v>Occhiobello (RO)</v>
      </c>
      <c r="AE273" s="58" t="s">
        <v>2505</v>
      </c>
      <c r="AF273" s="86" t="s">
        <v>2506</v>
      </c>
      <c r="AG273" s="58" t="s">
        <v>2507</v>
      </c>
      <c r="AH273" s="86" t="s">
        <v>2508</v>
      </c>
      <c r="AI273" s="328" t="s">
        <v>2509</v>
      </c>
      <c r="AJ273" s="1268">
        <v>42794</v>
      </c>
      <c r="AK273" s="81" t="s">
        <v>55</v>
      </c>
      <c r="AL273" s="6"/>
      <c r="AM273" s="6"/>
      <c r="AN273" s="6"/>
    </row>
    <row r="274" spans="1:42" ht="23.35" customHeight="1" thickBot="1">
      <c r="A274" s="1301" t="str">
        <f>"insert into azienda ( id, n_elettronici, n_automazioni, n_informatici, n_telecomunicazioni, n_liceo, id_docente, settore) values ('"&amp; E274 &amp;"','"&amp; F274 &amp;"','"&amp; G274 &amp;"','"&amp; H274 &amp;"','"&amp; I274 &amp;"','"&amp; J274 &amp;"','"&amp; K274 &amp;"','"&amp; L274 &amp;"');"</f>
        <v>insert into azienda ( id, n_elettronici, n_automazioni, n_informatici, n_telecomunicazioni, n_liceo, id_docente, settore) values ('262','','','','','','0','ELETTRONICA');</v>
      </c>
      <c r="B274" s="1303" t="str">
        <f t="shared" si="58"/>
        <v>update azienda SET denominazione_azienda='BERNARDI SAS', indirizzo = 'V.dei Bersaglieri 14', cap = '31020', comune = 'San Polo di Piave (TV)' , referente_aziendale = '', tutor_aziendale = '', telefono = '0422 856153', inizioam = '', fineam = '', iniziopm = '', finepm = '' where id = '262';</v>
      </c>
      <c r="C274" s="1300" t="str">
        <f t="shared" si="59"/>
        <v>update azienda SET email= '', sito = '', n_dipendenti = '', settore_attivita = '', leg_denominazioneazienda = 'BERNARDI SAS', leg_via = 'V.dei Bersaglieri 14', leg_comune = 'San Polo di Piave (TV)', leg_iva = '03986130262', leg_nomecognome = 'Bernardi Loris', leg_datanascita = '1966-02-22', leg_comunenascita = 'San polo di Piave (TV)' where id = '262';</v>
      </c>
      <c r="D274" s="1300" t="str">
        <f t="shared" si="60"/>
        <v>update azienda SET rapleg_codicefiscale = 'BRNLRS66B22I124R', rapleg_convenzionedata = '2017-03-01', rapleg_convenzioneprotocolo = '13314/C24' where id = '262';</v>
      </c>
      <c r="E274">
        <v>262</v>
      </c>
      <c r="F274" s="82"/>
      <c r="G274" s="82"/>
      <c r="H274" s="82"/>
      <c r="I274" s="82"/>
      <c r="J274" s="1296"/>
      <c r="K274" s="1389">
        <v>0</v>
      </c>
      <c r="L274" s="325" t="s">
        <v>2464</v>
      </c>
      <c r="M274" s="67" t="s">
        <v>2510</v>
      </c>
      <c r="N274" s="74" t="s">
        <v>5041</v>
      </c>
      <c r="O274" s="127">
        <v>31020</v>
      </c>
      <c r="P274" s="75" t="s">
        <v>1922</v>
      </c>
      <c r="Q274" s="70"/>
      <c r="R274" s="70"/>
      <c r="S274" s="173" t="s">
        <v>2511</v>
      </c>
      <c r="T274" s="58"/>
      <c r="U274" s="58"/>
      <c r="V274" s="58"/>
      <c r="W274" s="58"/>
      <c r="X274" s="85"/>
      <c r="Y274" s="75"/>
      <c r="Z274" s="83"/>
      <c r="AA274" s="74"/>
      <c r="AB274" s="68" t="str">
        <f t="shared" si="55"/>
        <v>BERNARDI SAS</v>
      </c>
      <c r="AC274" s="70" t="str">
        <f t="shared" si="56"/>
        <v>V.dei Bersaglieri 14</v>
      </c>
      <c r="AD274" s="70" t="str">
        <f t="shared" si="57"/>
        <v>San Polo di Piave (TV)</v>
      </c>
      <c r="AE274" s="58" t="s">
        <v>2512</v>
      </c>
      <c r="AF274" s="86" t="s">
        <v>2513</v>
      </c>
      <c r="AG274" s="58" t="s">
        <v>2514</v>
      </c>
      <c r="AH274" s="86" t="s">
        <v>2515</v>
      </c>
      <c r="AI274" s="328" t="s">
        <v>2516</v>
      </c>
      <c r="AJ274" s="1268">
        <v>42795</v>
      </c>
      <c r="AK274" s="81" t="s">
        <v>2517</v>
      </c>
      <c r="AL274" s="6"/>
      <c r="AM274" s="6"/>
      <c r="AN274" s="6"/>
      <c r="AO274" s="6"/>
      <c r="AP274" s="6"/>
    </row>
    <row r="275" spans="1:42" ht="23.35" customHeight="1" thickBot="1">
      <c r="A275" s="1301" t="str">
        <f>"insert into azienda ( id, n_elettronici, n_automazioni, n_informatici, n_telecomunicazioni, n_liceo, id_docente, settore) values ('"&amp; E275 &amp;"','"&amp; F275 &amp;"','"&amp; G275 &amp;"','"&amp; H275 &amp;"','"&amp; I275 &amp;"','"&amp; J275 &amp;"','"&amp; K275 &amp;"','"&amp; L275 &amp;"');"</f>
        <v>insert into azienda ( id, n_elettronici, n_automazioni, n_informatici, n_telecomunicazioni, n_liceo, id_docente, settore) values ('263','','','','','','0','ELETTRONICA');</v>
      </c>
      <c r="B275" s="1303" t="str">
        <f t="shared" si="58"/>
        <v>update azienda SET denominazione_azienda='BERTAZZON 3B', indirizzo = 'Via Trevigiana 178', cap = '31020', comune = 'Serneglia della Battaglia (TV)' , referente_aziendale = 'Bertazzon Giuseppe', tutor_aziendale = 'Bertazzon Giuseppe', telefono = '0438 966291', inizioam = '8.00', fineam = '12.00', iniziopm = '13.30', finepm = '17.30' where id = '263';</v>
      </c>
      <c r="C275" s="1300" t="str">
        <f t="shared" si="59"/>
        <v>update azienda SET email= '', sito = '', n_dipendenti = '', settore_attivita = '', leg_denominazioneazienda = 'BERTAZZON 3B', leg_via = 'Via Trevigiana 178', leg_comune = 'Serneglia della Battaglia (TV)', leg_iva = '00190680264', leg_nomecognome = 'Giuseppe Bertazzon', leg_datanascita = '1963-10-01', leg_comunenascita = 'Pieve di Soligo (TV)' where id = '263';</v>
      </c>
      <c r="D275" s="1300" t="str">
        <f t="shared" si="60"/>
        <v>update azienda SET rapleg_codicefiscale = 'BRTGPP63R01G645P', rapleg_convenzionedata = '2017-03-02', rapleg_convenzioneprotocolo = '3279/C24D' where id = '263';</v>
      </c>
      <c r="E275">
        <v>263</v>
      </c>
      <c r="F275" s="82"/>
      <c r="G275" s="82"/>
      <c r="H275" s="82"/>
      <c r="I275" s="82"/>
      <c r="J275" s="1296"/>
      <c r="K275" s="1389">
        <v>0</v>
      </c>
      <c r="L275" s="325" t="s">
        <v>2464</v>
      </c>
      <c r="M275" s="67" t="s">
        <v>2518</v>
      </c>
      <c r="N275" s="74" t="s">
        <v>5042</v>
      </c>
      <c r="O275" s="127">
        <v>31020</v>
      </c>
      <c r="P275" s="75" t="s">
        <v>2519</v>
      </c>
      <c r="Q275" s="70" t="s">
        <v>2520</v>
      </c>
      <c r="R275" s="70" t="s">
        <v>2520</v>
      </c>
      <c r="S275" s="94" t="s">
        <v>2521</v>
      </c>
      <c r="T275" s="58" t="s">
        <v>45</v>
      </c>
      <c r="U275" s="58" t="s">
        <v>46</v>
      </c>
      <c r="V275" s="58" t="s">
        <v>47</v>
      </c>
      <c r="W275" s="58" t="s">
        <v>48</v>
      </c>
      <c r="X275" s="85"/>
      <c r="Y275" s="75"/>
      <c r="Z275" s="83"/>
      <c r="AA275" s="74"/>
      <c r="AB275" s="68" t="str">
        <f t="shared" si="55"/>
        <v>BERTAZZON 3B</v>
      </c>
      <c r="AC275" s="70" t="str">
        <f t="shared" si="56"/>
        <v>Via Trevigiana 178</v>
      </c>
      <c r="AD275" s="70" t="str">
        <f t="shared" si="57"/>
        <v>Serneglia della Battaglia (TV)</v>
      </c>
      <c r="AE275" s="58" t="s">
        <v>2522</v>
      </c>
      <c r="AF275" s="86" t="s">
        <v>2523</v>
      </c>
      <c r="AG275" s="58" t="s">
        <v>2524</v>
      </c>
      <c r="AH275" s="86" t="s">
        <v>619</v>
      </c>
      <c r="AI275" s="88" t="s">
        <v>2525</v>
      </c>
      <c r="AJ275" s="1268">
        <v>42796</v>
      </c>
      <c r="AK275" s="81" t="s">
        <v>55</v>
      </c>
      <c r="AL275" s="6"/>
      <c r="AM275" s="6"/>
      <c r="AN275" s="6"/>
    </row>
    <row r="276" spans="1:42" ht="23.35" customHeight="1" thickBot="1">
      <c r="A276" s="1301" t="str">
        <f>"insert into azienda ( id, n_elettronici, n_automazioni, n_informatici, n_telecomunicazioni, n_liceo, id_docente, settore) values ('"&amp; E276 &amp;"','"&amp; F276 &amp;"','"&amp; G276 &amp;"','"&amp; H276 &amp;"','"&amp; I276 &amp;"','"&amp; J276 &amp;"','"&amp; K276 &amp;"','"&amp; L276 &amp;"');"</f>
        <v>insert into azienda ( id, n_elettronici, n_automazioni, n_informatici, n_telecomunicazioni, n_liceo, id_docente, settore) values ('264','','','','','','0','ELETTRONICA');</v>
      </c>
      <c r="B276" s="1303" t="str">
        <f t="shared" si="58"/>
        <v>update azienda SET denominazione_azienda='BIEFFEZETA SRL', indirizzo = 'V. Monte Nero 47', cap = '31032', comune = 'Casale sul Sile (TV)' , referente_aziendale = 'Benetello Giorgio', tutor_aziendale = 'Zoia Matteo', telefono = '0422 820499', inizioam = '8.00', fineam = '12.00', iniziopm = '13.30', finepm = '17.30' where id = '264';</v>
      </c>
      <c r="C276" s="1300" t="str">
        <f t="shared" si="59"/>
        <v>update azienda SET email= '', sito = 'info@bieffezeta.com', n_dipendenti = '10', settore_attivita = 'Ateco T04ZHR3 - istat 026009', leg_denominazioneazienda = 'BIEFFEZETA SRL', leg_via = 'V. Monte Nero 47', leg_comune = 'Casale sul Sile (TV)', leg_iva = '04170490264', leg_nomecognome = 'Benetello giorgio', leg_datanascita = '1962-04-08', leg_comunenascita = 'Treviso (TV)' where id = '264';</v>
      </c>
      <c r="D276" s="1300" t="str">
        <f t="shared" si="60"/>
        <v>update azienda SET rapleg_codicefiscale = 'BNTGRG62D08L407X', rapleg_convenzionedata = '2017-03-03', rapleg_convenzioneprotocolo = '2623/C24' where id = '264';</v>
      </c>
      <c r="E276">
        <v>264</v>
      </c>
      <c r="F276" s="82"/>
      <c r="G276" s="82"/>
      <c r="H276" s="82"/>
      <c r="I276" s="82"/>
      <c r="J276" s="1296"/>
      <c r="K276" s="1389">
        <v>0</v>
      </c>
      <c r="L276" s="325" t="s">
        <v>2464</v>
      </c>
      <c r="M276" s="67" t="s">
        <v>2526</v>
      </c>
      <c r="N276" s="74" t="s">
        <v>5043</v>
      </c>
      <c r="O276" s="127">
        <v>31032</v>
      </c>
      <c r="P276" s="75" t="s">
        <v>127</v>
      </c>
      <c r="Q276" s="70" t="s">
        <v>2527</v>
      </c>
      <c r="R276" s="70" t="s">
        <v>2528</v>
      </c>
      <c r="S276" s="94" t="s">
        <v>2529</v>
      </c>
      <c r="T276" s="58" t="s">
        <v>45</v>
      </c>
      <c r="U276" s="58" t="s">
        <v>46</v>
      </c>
      <c r="V276" s="58" t="s">
        <v>47</v>
      </c>
      <c r="W276" s="58" t="s">
        <v>48</v>
      </c>
      <c r="X276" s="85"/>
      <c r="Y276" s="85" t="s">
        <v>2530</v>
      </c>
      <c r="Z276" s="83">
        <v>10</v>
      </c>
      <c r="AA276" s="74" t="s">
        <v>2531</v>
      </c>
      <c r="AB276" s="105" t="str">
        <f t="shared" si="55"/>
        <v>BIEFFEZETA SRL</v>
      </c>
      <c r="AC276" s="70" t="str">
        <f t="shared" si="56"/>
        <v>V. Monte Nero 47</v>
      </c>
      <c r="AD276" s="70" t="str">
        <f t="shared" si="57"/>
        <v>Casale sul Sile (TV)</v>
      </c>
      <c r="AE276" s="58" t="s">
        <v>2532</v>
      </c>
      <c r="AF276" s="86" t="s">
        <v>2533</v>
      </c>
      <c r="AG276" s="58" t="s">
        <v>2534</v>
      </c>
      <c r="AH276" s="86" t="s">
        <v>53</v>
      </c>
      <c r="AI276" s="329" t="s">
        <v>2535</v>
      </c>
      <c r="AJ276" s="1268">
        <v>42797</v>
      </c>
      <c r="AK276" s="81" t="s">
        <v>2536</v>
      </c>
      <c r="AL276" s="6"/>
      <c r="AM276" s="6"/>
      <c r="AN276" s="6"/>
      <c r="AO276" s="6"/>
      <c r="AP276" s="6"/>
    </row>
    <row r="277" spans="1:42" ht="23.35" customHeight="1" thickBot="1">
      <c r="A277" s="1301" t="str">
        <f>"insert into azienda ( id, n_elettronici, n_automazioni, n_informatici, n_telecomunicazioni, n_liceo, id_docente, settore) values ('"&amp; E277 &amp;"','"&amp; F277 &amp;"','"&amp; G277 &amp;"','"&amp; H277 &amp;"','"&amp; I277 &amp;"','"&amp; J277 &amp;"','"&amp; K277 &amp;"','"&amp; L277 &amp;"');"</f>
        <v>insert into azienda ( id, n_elettronici, n_automazioni, n_informatici, n_telecomunicazioni, n_liceo, id_docente, settore) values ('265','','','','','','0','ELETTRONICA');</v>
      </c>
      <c r="B277" s="1303" t="str">
        <f t="shared" si="58"/>
        <v>update azienda SET denominazione_azienda='CABLE IMPIANTI S.R.L.', indirizzo = 'VIA TOTI DAL MONTE 8', cap = '31100', comune = 'TREVISO (TV)' , referente_aziendale = '', tutor_aziendale = '', telefono = '0422432283', inizioam = '', fineam = '', iniziopm = '', finepm = '' where id = '265';</v>
      </c>
      <c r="C277" s="1300" t="str">
        <f t="shared" si="59"/>
        <v>update azienda SET email= '', sito = 'info@cableimpianti.it', n_dipendenti = '', settore_attivita = '', leg_denominazioneazienda = 'CABLE IMPIANTI S.R.L.', leg_via = 'VIA TOTI DAL MONTE 8', leg_comune = 'TREVISO (TV)', leg_iva = '', leg_nomecognome = '', leg_datanascita = '1900-01-00', leg_comunenascita = '' where id = '265';</v>
      </c>
      <c r="D277" s="1300" t="str">
        <f t="shared" si="60"/>
        <v>update azienda SET rapleg_codicefiscale = '', rapleg_convenzionedata = '2017-03-04', rapleg_convenzioneprotocolo = '' where id = '265';</v>
      </c>
      <c r="E277">
        <v>265</v>
      </c>
      <c r="F277" s="82"/>
      <c r="G277" s="66"/>
      <c r="H277" s="82"/>
      <c r="I277" s="66"/>
      <c r="J277" s="1295"/>
      <c r="K277" s="1389">
        <v>0</v>
      </c>
      <c r="L277" s="325" t="s">
        <v>2464</v>
      </c>
      <c r="M277" s="67" t="s">
        <v>2537</v>
      </c>
      <c r="N277" s="330" t="s">
        <v>5044</v>
      </c>
      <c r="O277" s="127">
        <v>31100</v>
      </c>
      <c r="P277" s="330" t="s">
        <v>2538</v>
      </c>
      <c r="Q277" s="70"/>
      <c r="R277" s="70"/>
      <c r="S277" s="94" t="s">
        <v>2539</v>
      </c>
      <c r="T277" s="58"/>
      <c r="U277" s="58"/>
      <c r="V277" s="58"/>
      <c r="W277" s="58"/>
      <c r="X277" s="86"/>
      <c r="Y277" s="75" t="s">
        <v>2540</v>
      </c>
      <c r="Z277" s="83"/>
      <c r="AA277" s="74"/>
      <c r="AB277" s="105" t="str">
        <f t="shared" si="55"/>
        <v>CABLE IMPIANTI S.R.L.</v>
      </c>
      <c r="AC277" s="70" t="str">
        <f t="shared" si="56"/>
        <v>VIA TOTI DAL MONTE 8</v>
      </c>
      <c r="AD277" s="70" t="str">
        <f t="shared" si="57"/>
        <v>TREVISO (TV)</v>
      </c>
      <c r="AE277" s="58"/>
      <c r="AF277" s="86"/>
      <c r="AG277" s="58"/>
      <c r="AH277" s="86"/>
      <c r="AI277" s="329"/>
      <c r="AJ277" s="1268">
        <v>42798</v>
      </c>
      <c r="AK277" s="81"/>
      <c r="AL277" s="6"/>
      <c r="AM277" s="97"/>
      <c r="AN277" s="6"/>
      <c r="AO277" s="6"/>
      <c r="AP277" s="6"/>
    </row>
    <row r="278" spans="1:42" ht="23.35" customHeight="1" thickBot="1">
      <c r="A278" s="1301" t="str">
        <f>"insert into azienda ( id, n_elettronici, n_automazioni, n_informatici, n_telecomunicazioni, n_liceo, id_docente, settore) values ('"&amp; E278 &amp;"','"&amp; F278 &amp;"','"&amp; G278 &amp;"','"&amp; H278 &amp;"','"&amp; I278 &amp;"','"&amp; J278 &amp;"','"&amp; K278 &amp;"','"&amp; L278 &amp;"');"</f>
        <v>insert into azienda ( id, n_elettronici, n_automazioni, n_informatici, n_telecomunicazioni, n_liceo, id_docente, settore) values ('266','','','','','','0','ELETTRONICA');</v>
      </c>
      <c r="B278" s="1303" t="str">
        <f t="shared" si="58"/>
        <v>update azienda SET denominazione_azienda='CARTIERA BURGO GROUP SPA', indirizzo = 'Via Piave1', cap = '31020', comune = 'Altavilla vicentina(VI)' , referente_aziendale = 'Garnier Maurizio', tutor_aziendale = 'Garnier Maurizio', telefono = '0422 6281', inizioam = '8:00', fineam = '12:00', iniziopm = '13:00', finepm = '17:00' where id = '266';</v>
      </c>
      <c r="C278" s="1300" t="str">
        <f t="shared" si="59"/>
        <v>update azienda SET email= 'gaggia.luca@burgo.com', sito = '', n_dipendenti = '', settore_attivita = '', leg_denominazioneazienda = 'CARTIERA BURGO GROUP SPA', leg_via = 'Via Roma, 212', leg_comune = 'Villorba (TV)', leg_iva = '13051890153', leg_nomecognome = 'Errani Marco Pietro', leg_datanascita = '1971-04-25', leg_comunenascita = 'Frosinone' where id = '266';</v>
      </c>
      <c r="D278" s="1300" t="str">
        <f t="shared" si="60"/>
        <v>update azienda SET rapleg_codicefiscale = 'RRNMCP71D25D810L', rapleg_convenzionedata = '2017-03-05', rapleg_convenzioneprotocolo = '14258/C24D' where id = '266';</v>
      </c>
      <c r="E278">
        <v>266</v>
      </c>
      <c r="F278" s="82"/>
      <c r="G278" s="66"/>
      <c r="H278" s="82"/>
      <c r="I278" s="66"/>
      <c r="J278" s="1295"/>
      <c r="K278" s="1389">
        <v>0</v>
      </c>
      <c r="L278" s="325" t="s">
        <v>2464</v>
      </c>
      <c r="M278" s="67" t="s">
        <v>2541</v>
      </c>
      <c r="N278" s="74" t="s">
        <v>5045</v>
      </c>
      <c r="O278" s="127">
        <v>31020</v>
      </c>
      <c r="P278" s="75" t="s">
        <v>2542</v>
      </c>
      <c r="Q278" s="70" t="s">
        <v>2543</v>
      </c>
      <c r="R278" s="70" t="s">
        <v>2543</v>
      </c>
      <c r="S278" s="94" t="s">
        <v>2544</v>
      </c>
      <c r="T278" s="58" t="s">
        <v>2545</v>
      </c>
      <c r="U278" s="58" t="s">
        <v>2546</v>
      </c>
      <c r="V278" s="58" t="s">
        <v>2547</v>
      </c>
      <c r="W278" s="58" t="s">
        <v>2548</v>
      </c>
      <c r="X278" s="86" t="s">
        <v>2549</v>
      </c>
      <c r="Y278" s="75"/>
      <c r="Z278" s="83"/>
      <c r="AA278" s="74"/>
      <c r="AB278" s="105" t="str">
        <f t="shared" si="55"/>
        <v>CARTIERA BURGO GROUP SPA</v>
      </c>
      <c r="AC278" s="70" t="s">
        <v>2550</v>
      </c>
      <c r="AD278" s="70" t="s">
        <v>71</v>
      </c>
      <c r="AE278" s="58" t="s">
        <v>2551</v>
      </c>
      <c r="AF278" s="86" t="s">
        <v>2552</v>
      </c>
      <c r="AG278" s="58" t="s">
        <v>2553</v>
      </c>
      <c r="AH278" s="86" t="s">
        <v>2554</v>
      </c>
      <c r="AI278" s="86" t="s">
        <v>2555</v>
      </c>
      <c r="AJ278" s="1268">
        <v>42799</v>
      </c>
      <c r="AK278" s="81" t="s">
        <v>2556</v>
      </c>
      <c r="AL278" s="6"/>
      <c r="AM278" s="97" t="e">
        <f>IF(VLOOKUP(M271,[1]Totali!$P$13:$Q$235,1,FALSE)=M271,"Y","N")</f>
        <v>#N/A</v>
      </c>
      <c r="AN278" s="6"/>
      <c r="AO278" s="6"/>
      <c r="AP278" s="6"/>
    </row>
    <row r="279" spans="1:42" ht="23.35" customHeight="1" thickBot="1">
      <c r="A279" s="1301" t="str">
        <f>"insert into azienda ( id, n_elettronici, n_automazioni, n_informatici, n_telecomunicazioni, n_liceo, id_docente, settore) values ('"&amp; E279 &amp;"','"&amp; F279 &amp;"','"&amp; G279 &amp;"','"&amp; H279 &amp;"','"&amp; I279 &amp;"','"&amp; J279 &amp;"','"&amp; K279 &amp;"','"&amp; L279 &amp;"');"</f>
        <v>insert into azienda ( id, n_elettronici, n_automazioni, n_informatici, n_telecomunicazioni, n_liceo, id_docente, settore) values ('267','','','','','','0','ELETTRONICA');</v>
      </c>
      <c r="B279" s="1303" t="str">
        <f t="shared" si="58"/>
        <v>update azienda SET denominazione_azienda='CEOTTO FRANCO', indirizzo = 'Via Barca II 66', cap = '31058', comune = 'Susegana (TV)' , referente_aziendale = 'Ceotto Franco', tutor_aziendale = 'Ceotto Franco', telefono = '348 3312003', inizioam = '', fineam = '', iniziopm = '', finepm = '' where id = '267';</v>
      </c>
      <c r="C279" s="1300" t="str">
        <f t="shared" si="59"/>
        <v>update azienda SET email= 'franco_ceotto@yahoo.com', sito = '', n_dipendenti = '2', settore_attivita = '', leg_denominazioneazienda = 'CEOTTO FRANCO', leg_via = 'Via Barca II,66', leg_comune = 'Susegana (TV)', leg_iva = '04799340262', leg_nomecognome = 'Ceotto Franco', leg_datanascita = '1966-09-09', leg_comunenascita = 'Conegliano (TV)           ' where id = '267';</v>
      </c>
      <c r="D279" s="1300" t="str">
        <f t="shared" si="60"/>
        <v>update azienda SET rapleg_codicefiscale = 'CTTFNC66P09C9572', rapleg_convenzionedata = '2017-03-06', rapleg_convenzioneprotocolo = '14258/C24' where id = '267';</v>
      </c>
      <c r="E279">
        <v>267</v>
      </c>
      <c r="F279" s="82"/>
      <c r="G279" s="66"/>
      <c r="H279" s="82"/>
      <c r="I279" s="66"/>
      <c r="J279" s="1295"/>
      <c r="K279" s="1389">
        <v>0</v>
      </c>
      <c r="L279" s="325" t="s">
        <v>2464</v>
      </c>
      <c r="M279" s="67" t="s">
        <v>2557</v>
      </c>
      <c r="N279" s="74" t="s">
        <v>5046</v>
      </c>
      <c r="O279" s="127">
        <v>31058</v>
      </c>
      <c r="P279" s="75" t="s">
        <v>168</v>
      </c>
      <c r="Q279" s="70" t="s">
        <v>2558</v>
      </c>
      <c r="R279" s="70" t="s">
        <v>2558</v>
      </c>
      <c r="S279" s="94" t="s">
        <v>2559</v>
      </c>
      <c r="T279" s="58"/>
      <c r="U279" s="58"/>
      <c r="V279" s="58"/>
      <c r="W279" s="58"/>
      <c r="X279" s="93" t="s">
        <v>2560</v>
      </c>
      <c r="Y279" s="75"/>
      <c r="Z279" s="83">
        <v>2</v>
      </c>
      <c r="AA279" s="74"/>
      <c r="AB279" s="68" t="str">
        <f t="shared" si="55"/>
        <v>CEOTTO FRANCO</v>
      </c>
      <c r="AC279" s="70" t="s">
        <v>2561</v>
      </c>
      <c r="AD279" s="70" t="str">
        <f t="shared" ref="AD279:AD284" si="61">P279</f>
        <v>Susegana (TV)</v>
      </c>
      <c r="AE279" s="58" t="s">
        <v>2562</v>
      </c>
      <c r="AF279" s="86" t="s">
        <v>2558</v>
      </c>
      <c r="AG279" s="58" t="s">
        <v>2563</v>
      </c>
      <c r="AH279" s="86" t="s">
        <v>2564</v>
      </c>
      <c r="AI279" s="86" t="s">
        <v>2565</v>
      </c>
      <c r="AJ279" s="1268">
        <v>42800</v>
      </c>
      <c r="AK279" s="81" t="s">
        <v>2566</v>
      </c>
      <c r="AL279" s="6"/>
      <c r="AM279" s="6"/>
      <c r="AN279" s="6"/>
    </row>
    <row r="280" spans="1:42" ht="23.35" customHeight="1" thickBot="1">
      <c r="A280" s="1301" t="str">
        <f>"insert into azienda ( id, n_elettronici, n_automazioni, n_informatici, n_telecomunicazioni, n_liceo, id_docente, settore) values ('"&amp; E280 &amp;"','"&amp; F280 &amp;"','"&amp; G280 &amp;"','"&amp; H280 &amp;"','"&amp; I280 &amp;"','"&amp; J280 &amp;"','"&amp; K280 &amp;"','"&amp; L280 &amp;"');"</f>
        <v>insert into azienda ( id, n_elettronici, n_automazioni, n_informatici, n_telecomunicazioni, n_liceo, id_docente, settore) values ('268','','','','','','0','ELETTRONICA');</v>
      </c>
      <c r="B280" s="1303" t="str">
        <f t="shared" si="58"/>
        <v>update azienda SET denominazione_azienda='C.V.A. SRL', indirizzo = 'V. Al Bigonzo 11', cap = '31030', comune = 'Casier (TV)' , referente_aziendale = 'Peruzzo Mauro', tutor_aziendale = 'Peruzzo Mauro', telefono = '0422 633227', inizioam = '8.00', fineam = '12.00', iniziopm = '13.00', finepm = '17.00' where id = '268';</v>
      </c>
      <c r="C280" s="1300" t="str">
        <f t="shared" si="59"/>
        <v>update azienda SET email= 'info@cvasrl.it', sito = 'www.cvasrl.it', n_dipendenti = '6', settore_attivita = 'Artigiano/Metalmeccanico', leg_denominazioneazienda = 'C.V.A. SRL', leg_via = 'V. Al Bigonzo 11', leg_comune = 'Casier (TV)', leg_iva = '00980010276', leg_nomecognome = 'Vanni Sottana', leg_datanascita = '1965-03-19', leg_comunenascita = 'Treviso (TV)' where id = '268';</v>
      </c>
      <c r="D280" s="1300" t="str">
        <f t="shared" si="60"/>
        <v>update azienda SET rapleg_codicefiscale = 'STTVNN65C19L407B', rapleg_convenzionedata = '2017-03-07', rapleg_convenzioneprotocolo = '3279/C24D' where id = '268';</v>
      </c>
      <c r="E280">
        <v>268</v>
      </c>
      <c r="F280" s="82"/>
      <c r="G280" s="82"/>
      <c r="H280" s="82"/>
      <c r="I280" s="82"/>
      <c r="J280" s="1296"/>
      <c r="K280" s="1389">
        <v>0</v>
      </c>
      <c r="L280" s="325" t="s">
        <v>2464</v>
      </c>
      <c r="M280" s="67" t="s">
        <v>2567</v>
      </c>
      <c r="N280" s="74" t="s">
        <v>5047</v>
      </c>
      <c r="O280" s="127">
        <v>31030</v>
      </c>
      <c r="P280" s="75" t="s">
        <v>84</v>
      </c>
      <c r="Q280" s="70" t="s">
        <v>2568</v>
      </c>
      <c r="R280" s="70" t="s">
        <v>2568</v>
      </c>
      <c r="S280" s="94" t="s">
        <v>2569</v>
      </c>
      <c r="T280" s="58" t="s">
        <v>45</v>
      </c>
      <c r="U280" s="58" t="s">
        <v>46</v>
      </c>
      <c r="V280" s="58" t="s">
        <v>130</v>
      </c>
      <c r="W280" s="58" t="s">
        <v>131</v>
      </c>
      <c r="X280" s="85" t="s">
        <v>2570</v>
      </c>
      <c r="Y280" s="85" t="s">
        <v>2571</v>
      </c>
      <c r="Z280" s="83">
        <v>6</v>
      </c>
      <c r="AA280" s="74" t="s">
        <v>2482</v>
      </c>
      <c r="AB280" s="68" t="str">
        <f t="shared" si="55"/>
        <v>C.V.A. SRL</v>
      </c>
      <c r="AC280" s="70" t="str">
        <f>N280</f>
        <v>V. Al Bigonzo 11</v>
      </c>
      <c r="AD280" s="70" t="str">
        <f t="shared" si="61"/>
        <v>Casier (TV)</v>
      </c>
      <c r="AE280" s="58" t="s">
        <v>2572</v>
      </c>
      <c r="AF280" s="86" t="s">
        <v>2573</v>
      </c>
      <c r="AG280" s="58" t="s">
        <v>2574</v>
      </c>
      <c r="AH280" s="86" t="s">
        <v>53</v>
      </c>
      <c r="AI280" s="331" t="s">
        <v>2575</v>
      </c>
      <c r="AJ280" s="1268">
        <v>42801</v>
      </c>
      <c r="AK280" s="81" t="s">
        <v>55</v>
      </c>
      <c r="AL280" s="6"/>
      <c r="AM280" s="6"/>
      <c r="AN280" s="6"/>
    </row>
    <row r="281" spans="1:42" ht="23.35" customHeight="1" thickBot="1">
      <c r="A281" s="1301" t="str">
        <f>"insert into azienda ( id, n_elettronici, n_automazioni, n_informatici, n_telecomunicazioni, n_liceo, id_docente, settore) values ('"&amp; E281 &amp;"','"&amp; F281 &amp;"','"&amp; G281 &amp;"','"&amp; H281 &amp;"','"&amp; I281 &amp;"','"&amp; J281 &amp;"','"&amp; K281 &amp;"','"&amp; L281 &amp;"');"</f>
        <v>insert into azienda ( id, n_elettronici, n_automazioni, n_informatici, n_telecomunicazioni, n_liceo, id_docente, settore) values ('269','','','','','','0','ELETTRONICA');</v>
      </c>
      <c r="B281" s="1303" t="str">
        <f t="shared" si="58"/>
        <v>update azienda SET denominazione_azienda='CMZ  SISTEMI ELETTRONICI S.R.L.', indirizzo = 'V. Dell Artigianato 21', cap = '31030', comune = 'Carbonera (TV)' , referente_aziendale = 'Mambrin Michela', tutor_aziendale = 'Bortoletto  Andrea', telefono = '0422 447411', inizioam = '8.00', fineam = '12.30', iniziopm = '13.30', finepm = '17.00' where id = '269';</v>
      </c>
      <c r="C281" s="1300" t="str">
        <f t="shared" si="59"/>
        <v>update azienda SET email= 'cmz@cmz.it', sito = 'www.cmz.it', n_dipendenti = '', settore_attivita = 'Sistemi Elettronici', leg_denominazioneazienda = 'CMZ  SISTEMI ELETTRONICI S.R.L.', leg_via = 'V. Dell Artigianato 21', leg_comune = 'Carbonera (TV)', leg_iva = '04016440267', leg_nomecognome = 'Giuseppe Zamuner', leg_datanascita = '1948-12-10', leg_comunenascita = 'Fossalta di P.ve (VE)' where id = '269';</v>
      </c>
      <c r="D281" s="1300" t="str">
        <f t="shared" si="60"/>
        <v>update azienda SET rapleg_codicefiscale = 'ZMNGPP48T10D740H', rapleg_convenzionedata = '2017-03-08', rapleg_convenzioneprotocolo = '3279/C24D' where id = '269';</v>
      </c>
      <c r="E281">
        <v>269</v>
      </c>
      <c r="F281" s="82"/>
      <c r="G281" s="82"/>
      <c r="H281" s="82"/>
      <c r="I281" s="82"/>
      <c r="J281" s="1296"/>
      <c r="K281" s="1389">
        <v>0</v>
      </c>
      <c r="L281" s="325" t="s">
        <v>2464</v>
      </c>
      <c r="M281" s="67" t="s">
        <v>2576</v>
      </c>
      <c r="N281" s="74" t="s">
        <v>5119</v>
      </c>
      <c r="O281" s="127">
        <v>31030</v>
      </c>
      <c r="P281" s="75" t="s">
        <v>114</v>
      </c>
      <c r="Q281" s="70" t="s">
        <v>2577</v>
      </c>
      <c r="R281" s="70" t="s">
        <v>2578</v>
      </c>
      <c r="S281" s="94" t="s">
        <v>2579</v>
      </c>
      <c r="T281" s="58" t="s">
        <v>45</v>
      </c>
      <c r="U281" s="58" t="s">
        <v>62</v>
      </c>
      <c r="V281" s="58" t="s">
        <v>47</v>
      </c>
      <c r="W281" s="58" t="s">
        <v>131</v>
      </c>
      <c r="X281" s="85" t="s">
        <v>2580</v>
      </c>
      <c r="Y281" s="85" t="s">
        <v>2581</v>
      </c>
      <c r="Z281" s="83"/>
      <c r="AA281" s="74" t="s">
        <v>2582</v>
      </c>
      <c r="AB281" s="68" t="str">
        <f t="shared" si="55"/>
        <v>CMZ  SISTEMI ELETTRONICI S.R.L.</v>
      </c>
      <c r="AC281" s="70" t="str">
        <f>N281</f>
        <v>V. Dell Artigianato 21</v>
      </c>
      <c r="AD281" s="70" t="str">
        <f t="shared" si="61"/>
        <v>Carbonera (TV)</v>
      </c>
      <c r="AE281" s="58" t="s">
        <v>2583</v>
      </c>
      <c r="AF281" s="86" t="s">
        <v>2584</v>
      </c>
      <c r="AG281" s="58" t="s">
        <v>2585</v>
      </c>
      <c r="AH281" s="86" t="s">
        <v>2586</v>
      </c>
      <c r="AI281" s="79" t="s">
        <v>2587</v>
      </c>
      <c r="AJ281" s="1268">
        <v>42802</v>
      </c>
      <c r="AK281" s="81" t="s">
        <v>55</v>
      </c>
      <c r="AL281" s="6"/>
      <c r="AM281" s="6"/>
      <c r="AN281" s="6"/>
    </row>
    <row r="282" spans="1:42" ht="23.35" customHeight="1" thickBot="1">
      <c r="A282" s="1301" t="str">
        <f>"insert into azienda ( id, n_elettronici, n_automazioni, n_informatici, n_telecomunicazioni, n_liceo, id_docente, settore) values ('"&amp; E282 &amp;"','"&amp; F282 &amp;"','"&amp; G282 &amp;"','"&amp; H282 &amp;"','"&amp; I282 &amp;"','"&amp; J282 &amp;"','"&amp; K282 &amp;"','"&amp; L282 &amp;"');"</f>
        <v>insert into azienda ( id, n_elettronici, n_automazioni, n_informatici, n_telecomunicazioni, n_liceo, id_docente, settore) values ('270','','','','','','0','ELETTRONICA');</v>
      </c>
      <c r="B282" s="1303" t="str">
        <f t="shared" si="58"/>
        <v>update azienda SET denominazione_azienda='CRISMATICA  NETWORK SRL', indirizzo = 'Via Maggiore Piovesana 13/b', cap = '31015', comune = 'Conegliano (TV)' , referente_aziendale = 'Malagoga Paolo', tutor_aziendale = 'Malagoga Paolo', telefono = '0438 426606', inizioam = '8.30', fineam = '12.30', iniziopm = '15.00', finepm = '19.00' where id = '270';</v>
      </c>
      <c r="C282" s="1300" t="str">
        <f t="shared" si="59"/>
        <v>update azienda SET email= 'info@crismatica.com', sito = '', n_dipendenti = '43739', settore_attivita = '', leg_denominazioneazienda = 'CRISMATICA  NETWORK SRL', leg_via = 'Via Maggiore Piovesana 13/b', leg_comune = 'Conegliano (TV)', leg_iva = '04019350265', leg_nomecognome = 'Rossitto Marco', leg_datanascita = '1971-02-22', leg_comunenascita = 'Venezia (VE)' where id = '270';</v>
      </c>
      <c r="D282" s="1300" t="str">
        <f t="shared" si="60"/>
        <v>update azienda SET rapleg_codicefiscale = 'RSSMRC71B22L736B', rapleg_convenzionedata = '2017-03-09', rapleg_convenzioneprotocolo = '3279/C24D' where id = '270';</v>
      </c>
      <c r="E282">
        <v>270</v>
      </c>
      <c r="F282" s="82"/>
      <c r="G282" s="82"/>
      <c r="H282" s="82"/>
      <c r="I282" s="82"/>
      <c r="J282" s="1296"/>
      <c r="K282" s="1389">
        <v>0</v>
      </c>
      <c r="L282" s="325" t="s">
        <v>2464</v>
      </c>
      <c r="M282" s="67" t="s">
        <v>2588</v>
      </c>
      <c r="N282" s="74" t="s">
        <v>5048</v>
      </c>
      <c r="O282" s="127">
        <v>31015</v>
      </c>
      <c r="P282" s="75" t="s">
        <v>80</v>
      </c>
      <c r="Q282" s="70" t="s">
        <v>2589</v>
      </c>
      <c r="R282" s="70" t="s">
        <v>2589</v>
      </c>
      <c r="S282" s="94" t="s">
        <v>2590</v>
      </c>
      <c r="T282" s="72" t="s">
        <v>61</v>
      </c>
      <c r="U282" s="58" t="s">
        <v>62</v>
      </c>
      <c r="V282" s="58" t="s">
        <v>435</v>
      </c>
      <c r="W282" s="58" t="s">
        <v>436</v>
      </c>
      <c r="X282" s="75" t="s">
        <v>2591</v>
      </c>
      <c r="Y282" s="75"/>
      <c r="Z282" s="187">
        <v>43739</v>
      </c>
      <c r="AA282" s="74"/>
      <c r="AB282" s="68" t="str">
        <f t="shared" si="55"/>
        <v>CRISMATICA  NETWORK SRL</v>
      </c>
      <c r="AC282" s="70" t="str">
        <f>N282</f>
        <v>Via Maggiore Piovesana 13/b</v>
      </c>
      <c r="AD282" s="70" t="str">
        <f t="shared" si="61"/>
        <v>Conegliano (TV)</v>
      </c>
      <c r="AE282" s="58" t="s">
        <v>2592</v>
      </c>
      <c r="AF282" s="86" t="s">
        <v>2593</v>
      </c>
      <c r="AG282" s="58" t="s">
        <v>2594</v>
      </c>
      <c r="AH282" s="86" t="s">
        <v>187</v>
      </c>
      <c r="AI282" s="88" t="s">
        <v>2595</v>
      </c>
      <c r="AJ282" s="1268">
        <v>42803</v>
      </c>
      <c r="AK282" s="81" t="s">
        <v>55</v>
      </c>
      <c r="AL282" s="6"/>
      <c r="AM282" s="6"/>
      <c r="AN282" s="6"/>
    </row>
    <row r="283" spans="1:42" ht="23.35" customHeight="1" thickBot="1">
      <c r="A283" s="1301" t="str">
        <f>"insert into azienda ( id, n_elettronici, n_automazioni, n_informatici, n_telecomunicazioni, n_liceo, id_docente, settore) values ('"&amp; E283 &amp;"','"&amp; F283 &amp;"','"&amp; G283 &amp;"','"&amp; H283 &amp;"','"&amp; I283 &amp;"','"&amp; J283 &amp;"','"&amp; K283 &amp;"','"&amp; L283 &amp;"');"</f>
        <v>insert into azienda ( id, n_elettronici, n_automazioni, n_informatici, n_telecomunicazioni, n_liceo, id_docente, settore) values ('271','','','','','','0','ELETTRONICA');</v>
      </c>
      <c r="B283" s="1303" t="str">
        <f t="shared" si="58"/>
        <v>update azienda SET denominazione_azienda='CTS - CENTRO TECNICO SERVIZI', indirizzo = 'Via Masotti 51', cap = '31032', comune = 'Casale sul Sile (TV)' , referente_aziendale = 'Bettiol Stefano', tutor_aziendale = 'Bettiol Stefano, Piccian Mattia', telefono = '0422 821293', inizioam = '8.30', fineam = '12.30', iniziopm = '14.00', finepm = '18.00' where id = '271';</v>
      </c>
      <c r="C283" s="1300" t="str">
        <f t="shared" si="59"/>
        <v>update azienda SET email= 'amministrazionects@gmail.com', sito = 'www.cts-servizi.eu', n_dipendenti = '4', settore_attivita = 'Riparazione e Realizzazioni Imp. Sicur.', leg_denominazioneazienda = 'CTS - CENTRO TECNICO SERVIZI', leg_via = 'Via Masotti 51', leg_comune = 'Casale sul Sile (TV)', leg_iva = '031259600264', leg_nomecognome = 'Stefano Bettiol', leg_datanascita = '1965-08-16', leg_comunenascita = 'Treviso (TV)' where id = '271';</v>
      </c>
      <c r="D283" s="1300" t="str">
        <f t="shared" si="60"/>
        <v>update azienda SET rapleg_codicefiscale = 'BTTSFC65M16L407M', rapleg_convenzionedata = '2017-03-10', rapleg_convenzioneprotocolo = '3279/C24D' where id = '271';</v>
      </c>
      <c r="E283">
        <v>271</v>
      </c>
      <c r="F283" s="82"/>
      <c r="G283" s="82"/>
      <c r="H283" s="82"/>
      <c r="I283" s="82"/>
      <c r="J283" s="1296"/>
      <c r="K283" s="1389">
        <v>0</v>
      </c>
      <c r="L283" s="325" t="s">
        <v>2464</v>
      </c>
      <c r="M283" s="67" t="s">
        <v>2596</v>
      </c>
      <c r="N283" s="74" t="s">
        <v>5049</v>
      </c>
      <c r="O283" s="127">
        <v>31032</v>
      </c>
      <c r="P283" s="75" t="s">
        <v>127</v>
      </c>
      <c r="Q283" s="70" t="s">
        <v>2597</v>
      </c>
      <c r="R283" s="70" t="s">
        <v>2598</v>
      </c>
      <c r="S283" s="94" t="s">
        <v>2599</v>
      </c>
      <c r="T283" s="58" t="s">
        <v>61</v>
      </c>
      <c r="U283" s="58" t="s">
        <v>62</v>
      </c>
      <c r="V283" s="58" t="s">
        <v>142</v>
      </c>
      <c r="W283" s="58" t="s">
        <v>75</v>
      </c>
      <c r="X283" s="184" t="s">
        <v>2600</v>
      </c>
      <c r="Y283" s="85" t="s">
        <v>2601</v>
      </c>
      <c r="Z283" s="83">
        <v>4</v>
      </c>
      <c r="AA283" s="74" t="s">
        <v>2602</v>
      </c>
      <c r="AB283" s="68" t="str">
        <f t="shared" si="55"/>
        <v>CTS - CENTRO TECNICO SERVIZI</v>
      </c>
      <c r="AC283" s="70" t="str">
        <f>N283</f>
        <v>Via Masotti 51</v>
      </c>
      <c r="AD283" s="70" t="str">
        <f t="shared" si="61"/>
        <v>Casale sul Sile (TV)</v>
      </c>
      <c r="AE283" s="58" t="s">
        <v>2603</v>
      </c>
      <c r="AF283" s="86" t="s">
        <v>2604</v>
      </c>
      <c r="AG283" s="58" t="s">
        <v>2605</v>
      </c>
      <c r="AH283" s="86" t="s">
        <v>53</v>
      </c>
      <c r="AI283" s="88" t="s">
        <v>2606</v>
      </c>
      <c r="AJ283" s="1268">
        <v>42804</v>
      </c>
      <c r="AK283" s="81" t="s">
        <v>55</v>
      </c>
      <c r="AL283" s="6"/>
      <c r="AM283" s="6"/>
      <c r="AN283" s="6"/>
    </row>
    <row r="284" spans="1:42" ht="23.35" customHeight="1" thickBot="1">
      <c r="A284" s="1301" t="str">
        <f>"insert into azienda ( id, n_elettronici, n_automazioni, n_informatici, n_telecomunicazioni, n_liceo, id_docente, settore) values ('"&amp; E284 &amp;"','"&amp; F284 &amp;"','"&amp; G284 &amp;"','"&amp; H284 &amp;"','"&amp; I284 &amp;"','"&amp; J284 &amp;"','"&amp; K284 &amp;"','"&amp; L284 &amp;"');"</f>
        <v>insert into azienda ( id, n_elettronici, n_automazioni, n_informatici, n_telecomunicazioni, n_liceo, id_docente, settore) values ('272','','','','','','0','ELETTRONICA');</v>
      </c>
      <c r="B284" s="1303" t="str">
        <f t="shared" si="58"/>
        <v>update azienda SET denominazione_azienda='DINAMICA IT SRL', indirizzo = 'V. Adige 10
', cap = '31027', comune = 'Spresiano (TV)' , referente_aziendale = 'Cortesi Giulio', tutor_aziendale = 'Cortesi Giulio', telefono = '0422 5225', inizioam = '8.30', fineam = '12.30', iniziopm = '14.00', finepm = '18.00' where id = '272';</v>
      </c>
      <c r="C284" s="1300" t="str">
        <f t="shared" si="59"/>
        <v>update azienda SET email= 'sabina.latin@levia.it', sito = '', n_dipendenti = '11-50', settore_attivita = '46.66 - ', leg_denominazioneazienda = 'DINAMICA IT SRL', leg_via = 'V. Adige 10
', leg_comune = 'Spresiano (TV)', leg_iva = '04560600266', leg_nomecognome = 'Castagnera Andrea', leg_datanascita = '1981-05-11', leg_comunenascita = 'Vittorio Veneto (TV)' where id = '272';</v>
      </c>
      <c r="D284" s="1300" t="str">
        <f t="shared" si="60"/>
        <v>update azienda SET rapleg_codicefiscale = 'CSTNDR81E11M089Q', rapleg_convenzionedata = '2017-03-11', rapleg_convenzioneprotocolo = '' where id = '272';</v>
      </c>
      <c r="E284">
        <v>272</v>
      </c>
      <c r="F284" s="82"/>
      <c r="G284" s="82"/>
      <c r="H284" s="82"/>
      <c r="I284" s="82"/>
      <c r="J284" s="1296"/>
      <c r="K284" s="1389">
        <v>0</v>
      </c>
      <c r="L284" s="325" t="s">
        <v>2464</v>
      </c>
      <c r="M284" s="67" t="s">
        <v>2607</v>
      </c>
      <c r="N284" s="1302" t="s">
        <v>5050</v>
      </c>
      <c r="O284" s="127">
        <v>31027</v>
      </c>
      <c r="P284" s="75" t="s">
        <v>42</v>
      </c>
      <c r="Q284" s="70" t="s">
        <v>2608</v>
      </c>
      <c r="R284" s="70" t="s">
        <v>2608</v>
      </c>
      <c r="S284" s="332" t="s">
        <v>566</v>
      </c>
      <c r="T284" s="72" t="s">
        <v>61</v>
      </c>
      <c r="U284" s="58" t="s">
        <v>62</v>
      </c>
      <c r="V284" s="58" t="s">
        <v>142</v>
      </c>
      <c r="W284" s="58" t="s">
        <v>75</v>
      </c>
      <c r="X284" s="333" t="s">
        <v>977</v>
      </c>
      <c r="Y284" s="156"/>
      <c r="Z284" s="83" t="s">
        <v>207</v>
      </c>
      <c r="AA284" s="74" t="s">
        <v>2609</v>
      </c>
      <c r="AB284" s="68" t="str">
        <f t="shared" si="55"/>
        <v>DINAMICA IT SRL</v>
      </c>
      <c r="AC284" s="70" t="str">
        <f>N284</f>
        <v xml:space="preserve">V. Adige 10
</v>
      </c>
      <c r="AD284" s="70" t="str">
        <f t="shared" si="61"/>
        <v>Spresiano (TV)</v>
      </c>
      <c r="AE284" s="58" t="s">
        <v>2610</v>
      </c>
      <c r="AF284" s="86" t="s">
        <v>2611</v>
      </c>
      <c r="AG284" s="58" t="s">
        <v>2612</v>
      </c>
      <c r="AH284" s="86" t="s">
        <v>599</v>
      </c>
      <c r="AI284" s="88" t="s">
        <v>2613</v>
      </c>
      <c r="AJ284" s="1268">
        <v>42805</v>
      </c>
      <c r="AK284" s="81"/>
      <c r="AL284" s="6"/>
      <c r="AM284" s="6"/>
      <c r="AN284" s="6"/>
    </row>
    <row r="285" spans="1:42" ht="23.35" customHeight="1" thickBot="1">
      <c r="A285" s="1301" t="str">
        <f>"insert into azienda ( id, n_elettronici, n_automazioni, n_informatici, n_telecomunicazioni, n_liceo, id_docente, settore) values ('"&amp; E285 &amp;"','"&amp; F285 &amp;"','"&amp; G285 &amp;"','"&amp; H285 &amp;"','"&amp; I285 &amp;"','"&amp; J285 &amp;"','"&amp; K285 &amp;"','"&amp; L285 &amp;"');"</f>
        <v>insert into azienda ( id, n_elettronici, n_automazioni, n_informatici, n_telecomunicazioni, n_liceo, id_docente, settore) values ('273','','','','','','0','ELETTRONICA');</v>
      </c>
      <c r="B285" s="1303" t="str">
        <f t="shared" si="58"/>
        <v>update azienda SET denominazione_azienda='EGO GROUP SRL', indirizzo = 'Via L. Einaudi 4/6', cap = '31050', comune = 'Badoere di Morgano (TV)' , referente_aziendale = 'Libralesso Diego', tutor_aziendale = 'Libralesso Diego', telefono = '0422 838933', inizioam = '8.00', fineam = '12.00', iniziopm = '13.00', finepm = '17.00' where id = '273';</v>
      </c>
      <c r="C285" s="1300" t="str">
        <f t="shared" si="59"/>
        <v>update azienda SET email= '', sito = '', n_dipendenti = '15', settore_attivita = '', leg_denominazioneazienda = 'EGO GROUP SRL', leg_via = 'Piazza Mons. G.Almici, 13', leg_comune = 'Brescia (BS)', leg_iva = '03736510987', leg_nomecognome = 'Bracco Salvatore', leg_datanascita = '1959-02-11', leg_comunenascita = 'Licata (AG)' where id = '273';</v>
      </c>
      <c r="D285" s="1300" t="str">
        <f t="shared" si="60"/>
        <v>update azienda SET rapleg_codicefiscale = 'BRCSVT59B11E573T', rapleg_convenzionedata = '2017-03-12', rapleg_convenzioneprotocolo = '3279/C24D' where id = '273';</v>
      </c>
      <c r="E285">
        <v>273</v>
      </c>
      <c r="F285" s="82"/>
      <c r="G285" s="82"/>
      <c r="H285" s="82"/>
      <c r="I285" s="82"/>
      <c r="J285" s="1296"/>
      <c r="K285" s="1389">
        <v>0</v>
      </c>
      <c r="L285" s="325" t="s">
        <v>2464</v>
      </c>
      <c r="M285" s="67" t="s">
        <v>2614</v>
      </c>
      <c r="N285" s="74" t="s">
        <v>5051</v>
      </c>
      <c r="O285" s="127">
        <v>31050</v>
      </c>
      <c r="P285" s="75" t="s">
        <v>1965</v>
      </c>
      <c r="Q285" s="70" t="s">
        <v>2615</v>
      </c>
      <c r="R285" s="70" t="s">
        <v>2615</v>
      </c>
      <c r="S285" s="332" t="s">
        <v>2616</v>
      </c>
      <c r="T285" s="58" t="s">
        <v>45</v>
      </c>
      <c r="U285" s="58" t="s">
        <v>46</v>
      </c>
      <c r="V285" s="58" t="s">
        <v>130</v>
      </c>
      <c r="W285" s="58" t="s">
        <v>131</v>
      </c>
      <c r="X285" s="156"/>
      <c r="Y285" s="156"/>
      <c r="Z285" s="83">
        <v>15</v>
      </c>
      <c r="AA285" s="74"/>
      <c r="AB285" s="68" t="str">
        <f t="shared" si="55"/>
        <v>EGO GROUP SRL</v>
      </c>
      <c r="AC285" s="74" t="s">
        <v>2617</v>
      </c>
      <c r="AD285" s="70" t="s">
        <v>2618</v>
      </c>
      <c r="AE285" s="58" t="s">
        <v>2619</v>
      </c>
      <c r="AF285" s="86" t="s">
        <v>2620</v>
      </c>
      <c r="AG285" s="58" t="s">
        <v>2621</v>
      </c>
      <c r="AH285" s="86" t="s">
        <v>2622</v>
      </c>
      <c r="AI285" s="88" t="s">
        <v>2623</v>
      </c>
      <c r="AJ285" s="1268">
        <v>42806</v>
      </c>
      <c r="AK285" s="81" t="s">
        <v>55</v>
      </c>
      <c r="AL285" s="6"/>
      <c r="AM285" s="6"/>
      <c r="AN285" s="6"/>
    </row>
    <row r="286" spans="1:42" ht="23.35" customHeight="1" thickBot="1">
      <c r="A286" s="1301" t="str">
        <f>"insert into azienda ( id, n_elettronici, n_automazioni, n_informatici, n_telecomunicazioni, n_liceo, id_docente, settore) values ('"&amp; E286 &amp;"','"&amp; F286 &amp;"','"&amp; G286 &amp;"','"&amp; H286 &amp;"','"&amp; I286 &amp;"','"&amp; J286 &amp;"','"&amp; K286 &amp;"','"&amp; L286 &amp;"');"</f>
        <v>insert into azienda ( id, n_elettronici, n_automazioni, n_informatici, n_telecomunicazioni, n_liceo, id_docente, settore) values ('274','','','','','','0','ELETTRONICA');</v>
      </c>
      <c r="B286" s="1303" t="str">
        <f t="shared" si="58"/>
        <v>update azienda SET denominazione_azienda='ELETTRICITA  PILON SRL', indirizzo = 'Viale della Repubblica 42', cap = '31050', comune = 'Villorba (TV)' , referente_aziendale = 'Dotto Roberto', tutor_aziendale = 'Dotto Roberto', telefono = '0422 421596', inizioam = '8.00', fineam = '12.00', iniziopm = '13.30', finepm = '17.30' where id = '274';</v>
      </c>
      <c r="C286" s="1300" t="str">
        <f t="shared" si="59"/>
        <v>update azienda SET email= 'amministrazione@elettricitapilon.it', sito = '', n_dipendenti = '15', settore_attivita = '', leg_denominazioneazienda = 'ELETTRICITA  PILON SRL', leg_via = 'Viale della Repubblica 42', leg_comune = 'Villorba (TV)', leg_iva = '00285060265', leg_nomecognome = 'Vidor Luca', leg_datanascita = '1968-08-05', leg_comunenascita = 'Treviso (TV)' where id = '274';</v>
      </c>
      <c r="D286" s="1300" t="str">
        <f t="shared" si="60"/>
        <v>update azienda SET rapleg_codicefiscale = 'VRDLCU68M05L407S', rapleg_convenzionedata = '2017-03-13', rapleg_convenzioneprotocolo = '3279/C24D' where id = '274';</v>
      </c>
      <c r="E286">
        <v>274</v>
      </c>
      <c r="F286" s="82"/>
      <c r="G286" s="82"/>
      <c r="H286" s="82"/>
      <c r="I286" s="82"/>
      <c r="J286" s="1296"/>
      <c r="K286" s="1389">
        <v>0</v>
      </c>
      <c r="L286" s="325" t="s">
        <v>2464</v>
      </c>
      <c r="M286" s="67" t="s">
        <v>5126</v>
      </c>
      <c r="N286" s="74" t="s">
        <v>5052</v>
      </c>
      <c r="O286" s="127">
        <v>31050</v>
      </c>
      <c r="P286" s="75" t="s">
        <v>71</v>
      </c>
      <c r="Q286" s="70" t="s">
        <v>2625</v>
      </c>
      <c r="R286" s="70" t="s">
        <v>2625</v>
      </c>
      <c r="S286" s="334" t="s">
        <v>2626</v>
      </c>
      <c r="T286" s="58" t="s">
        <v>45</v>
      </c>
      <c r="U286" s="58" t="s">
        <v>46</v>
      </c>
      <c r="V286" s="58" t="s">
        <v>47</v>
      </c>
      <c r="W286" s="58" t="s">
        <v>48</v>
      </c>
      <c r="X286" s="93" t="s">
        <v>2627</v>
      </c>
      <c r="Y286" s="156"/>
      <c r="Z286" s="83">
        <v>15</v>
      </c>
      <c r="AA286" s="74"/>
      <c r="AB286" s="68" t="str">
        <f t="shared" si="55"/>
        <v>ELETTRICITA  PILON SRL</v>
      </c>
      <c r="AC286" s="70" t="str">
        <f>N286</f>
        <v>Viale della Repubblica 42</v>
      </c>
      <c r="AD286" s="70" t="str">
        <f>P286</f>
        <v>Villorba (TV)</v>
      </c>
      <c r="AE286" s="58" t="s">
        <v>2628</v>
      </c>
      <c r="AF286" s="86" t="s">
        <v>2629</v>
      </c>
      <c r="AG286" s="58" t="s">
        <v>2630</v>
      </c>
      <c r="AH286" s="86" t="s">
        <v>53</v>
      </c>
      <c r="AI286" s="88" t="s">
        <v>2631</v>
      </c>
      <c r="AJ286" s="1268">
        <v>42807</v>
      </c>
      <c r="AK286" s="81" t="s">
        <v>55</v>
      </c>
      <c r="AL286" s="6"/>
      <c r="AM286" s="6"/>
      <c r="AN286" s="6"/>
    </row>
    <row r="287" spans="1:42" ht="23.35" customHeight="1" thickBot="1">
      <c r="A287" s="1301" t="str">
        <f>"insert into azienda ( id, n_elettronici, n_automazioni, n_informatici, n_telecomunicazioni, n_liceo, id_docente, settore) values ('"&amp; E287 &amp;"','"&amp; F287 &amp;"','"&amp; G287 &amp;"','"&amp; H287 &amp;"','"&amp; I287 &amp;"','"&amp; J287 &amp;"','"&amp; K287 &amp;"','"&amp; L287 &amp;"');"</f>
        <v>insert into azienda ( id, n_elettronici, n_automazioni, n_informatici, n_telecomunicazioni, n_liceo, id_docente, settore) values ('275','','','','','','0','ELETTRONICA');</v>
      </c>
      <c r="B287" s="1303" t="str">
        <f t="shared" si="58"/>
        <v>update azienda SET denominazione_azienda='ELETTRICITA  V/R SNC', indirizzo = 'Via Bernart 9', cap = '32020', comune = 'Selva di cadore (BL)' , referente_aziendale = 'Martini Roberto', tutor_aziendale = 'Martini Roberto', telefono = '0437521172', inizioam = '8.00', fineam = '12.00', iniziopm = '13.00', finepm = '17.00' where id = '275';</v>
      </c>
      <c r="C287" s="1300" t="str">
        <f t="shared" si="59"/>
        <v>update azienda SET email= 'elettricitavr@libero.it', sito = '', n_dipendenti = '44470', settore_attivita = 'impianti elettrici civili e industriali', leg_denominazioneazienda = 'ELETTRICITA  V/R SNC', leg_via = 'VIa Bernat, 9', leg_comune = 'Selva di Cadore (BL)', leg_iva = '00836610253', leg_nomecognome = 'Martini Roberto', leg_datanascita = '1969-11-26', leg_comunenascita = 'Agordo (BL)' where id = '275';</v>
      </c>
      <c r="D287" s="1300" t="str">
        <f t="shared" si="60"/>
        <v>update azienda SET rapleg_codicefiscale = 'MRTRRT69S26A083G', rapleg_convenzionedata = '2017-03-14', rapleg_convenzioneprotocolo = '6426/C24' where id = '275';</v>
      </c>
      <c r="E287">
        <v>275</v>
      </c>
      <c r="F287" s="82"/>
      <c r="G287" s="82"/>
      <c r="H287" s="82"/>
      <c r="I287" s="82"/>
      <c r="J287" s="1296"/>
      <c r="K287" s="1389">
        <v>0</v>
      </c>
      <c r="L287" s="325" t="s">
        <v>2464</v>
      </c>
      <c r="M287" s="67" t="s">
        <v>5127</v>
      </c>
      <c r="N287" s="161" t="s">
        <v>5053</v>
      </c>
      <c r="O287" s="108">
        <v>32020</v>
      </c>
      <c r="P287" s="162" t="s">
        <v>2633</v>
      </c>
      <c r="Q287" s="70" t="s">
        <v>2634</v>
      </c>
      <c r="R287" s="70" t="s">
        <v>2634</v>
      </c>
      <c r="S287" s="205" t="s">
        <v>2635</v>
      </c>
      <c r="T287" s="58" t="s">
        <v>45</v>
      </c>
      <c r="U287" s="58" t="s">
        <v>46</v>
      </c>
      <c r="V287" s="58" t="s">
        <v>130</v>
      </c>
      <c r="W287" s="58" t="s">
        <v>131</v>
      </c>
      <c r="X287" s="85" t="s">
        <v>2636</v>
      </c>
      <c r="Y287" s="85"/>
      <c r="Z287" s="187">
        <v>44470</v>
      </c>
      <c r="AA287" s="161" t="s">
        <v>2637</v>
      </c>
      <c r="AB287" s="68" t="s">
        <v>5127</v>
      </c>
      <c r="AC287" s="68" t="s">
        <v>2638</v>
      </c>
      <c r="AD287" s="70" t="s">
        <v>2639</v>
      </c>
      <c r="AE287" s="58" t="s">
        <v>2640</v>
      </c>
      <c r="AF287" s="86" t="s">
        <v>2634</v>
      </c>
      <c r="AG287" s="58" t="s">
        <v>2641</v>
      </c>
      <c r="AH287" s="86" t="s">
        <v>2642</v>
      </c>
      <c r="AI287" s="88" t="s">
        <v>2643</v>
      </c>
      <c r="AJ287" s="1268">
        <v>42808</v>
      </c>
      <c r="AK287" s="81" t="s">
        <v>2644</v>
      </c>
      <c r="AL287" s="6"/>
      <c r="AM287" s="6"/>
      <c r="AN287" s="6"/>
    </row>
    <row r="288" spans="1:42" ht="23.35" customHeight="1" thickBot="1">
      <c r="A288" s="1301" t="str">
        <f>"insert into azienda ( id, n_elettronici, n_automazioni, n_informatici, n_telecomunicazioni, n_liceo, id_docente, settore) values ('"&amp; E288 &amp;"','"&amp; F288 &amp;"','"&amp; G288 &amp;"','"&amp; H288 &amp;"','"&amp; I288 &amp;"','"&amp; J288 &amp;"','"&amp; K288 &amp;"','"&amp; L288 &amp;"');"</f>
        <v>insert into azienda ( id, n_elettronici, n_automazioni, n_informatici, n_telecomunicazioni, n_liceo, id_docente, settore) values ('276','','','','','','0','ELETTRONICA');</v>
      </c>
      <c r="B288" s="1303" t="str">
        <f t="shared" si="58"/>
        <v>update azienda SET denominazione_azienda='ELETTROAUDIOVIDEO SANSON', indirizzo = 'Via Roma 110', cap = '31050', comune = 'Ponzano Veneto (TV)' , referente_aziendale = 'Sanson Davide', tutor_aziendale = 'Sanson Davide', telefono = '0422 969126', inizioam = '8.00', fineam = '12.30', iniziopm = '15.30', finepm = '19.30' where id = '276';</v>
      </c>
      <c r="C288" s="1300" t="str">
        <f t="shared" si="59"/>
        <v>update azienda SET email= 'sanson.elettroaudiovideo@gmail.com', sito = '', n_dipendenti = '43739', settore_attivita = 'Commercio e riparazione elettrodomestici', leg_denominazioneazienda = 'ELETTROAUDIOVIDEO SANSON', leg_via = 'Via Roma 110', leg_comune = 'Ponzano Veneto (TV)', leg_iva = '02420170246', leg_nomecognome = 'Sanson Davide', leg_datanascita = '1962-02-19', leg_comunenascita = 'Ponzano Veneto (TV)' where id = '276';</v>
      </c>
      <c r="D288" s="1300" t="str">
        <f t="shared" si="60"/>
        <v>update azienda SET rapleg_codicefiscale = 'SNSDVD62H19G875Y', rapleg_convenzionedata = '2017-03-15', rapleg_convenzioneprotocolo = '3279/C24D' where id = '276';</v>
      </c>
      <c r="E288">
        <v>276</v>
      </c>
      <c r="F288" s="82"/>
      <c r="G288" s="82"/>
      <c r="H288" s="82"/>
      <c r="I288" s="82"/>
      <c r="J288" s="1296"/>
      <c r="K288" s="1389">
        <v>0</v>
      </c>
      <c r="L288" s="325" t="s">
        <v>2464</v>
      </c>
      <c r="M288" s="67" t="s">
        <v>2645</v>
      </c>
      <c r="N288" s="161" t="s">
        <v>5054</v>
      </c>
      <c r="O288" s="108">
        <v>31050</v>
      </c>
      <c r="P288" s="162" t="s">
        <v>753</v>
      </c>
      <c r="Q288" s="70" t="s">
        <v>2646</v>
      </c>
      <c r="R288" s="70" t="s">
        <v>2646</v>
      </c>
      <c r="S288" s="163" t="s">
        <v>2647</v>
      </c>
      <c r="T288" s="58" t="s">
        <v>45</v>
      </c>
      <c r="U288" s="58" t="s">
        <v>62</v>
      </c>
      <c r="V288" s="58" t="s">
        <v>725</v>
      </c>
      <c r="W288" s="58" t="s">
        <v>843</v>
      </c>
      <c r="X288" s="85" t="s">
        <v>2648</v>
      </c>
      <c r="Y288" s="85"/>
      <c r="Z288" s="187">
        <v>43739</v>
      </c>
      <c r="AA288" s="161" t="s">
        <v>2649</v>
      </c>
      <c r="AB288" s="74" t="str">
        <f t="shared" ref="AB288:AC292" si="62">M288</f>
        <v>ELETTROAUDIOVIDEO SANSON</v>
      </c>
      <c r="AC288" s="74" t="str">
        <f t="shared" si="62"/>
        <v>Via Roma 110</v>
      </c>
      <c r="AD288" s="70" t="str">
        <f>P288</f>
        <v>Ponzano Veneto (TV)</v>
      </c>
      <c r="AE288" s="58" t="s">
        <v>2650</v>
      </c>
      <c r="AF288" s="86" t="s">
        <v>2646</v>
      </c>
      <c r="AG288" s="58" t="s">
        <v>2651</v>
      </c>
      <c r="AH288" s="86" t="s">
        <v>753</v>
      </c>
      <c r="AI288" s="88" t="s">
        <v>2652</v>
      </c>
      <c r="AJ288" s="1268">
        <v>42809</v>
      </c>
      <c r="AK288" s="81" t="s">
        <v>55</v>
      </c>
      <c r="AL288" s="6"/>
      <c r="AM288" s="6"/>
      <c r="AN288" s="6"/>
    </row>
    <row r="289" spans="1:42" ht="23.35" customHeight="1" thickBot="1">
      <c r="A289" s="1301" t="str">
        <f>"insert into azienda ( id, n_elettronici, n_automazioni, n_informatici, n_telecomunicazioni, n_liceo, id_docente, settore) values ('"&amp; E289 &amp;"','"&amp; F289 &amp;"','"&amp; G289 &amp;"','"&amp; H289 &amp;"','"&amp; I289 &amp;"','"&amp; J289 &amp;"','"&amp; K289 &amp;"','"&amp; L289 &amp;"');"</f>
        <v>insert into azienda ( id, n_elettronici, n_automazioni, n_informatici, n_telecomunicazioni, n_liceo, id_docente, settore) values ('277','','','','','','0','ELETTRONICA');</v>
      </c>
      <c r="B289" s="1303" t="str">
        <f t="shared" si="58"/>
        <v>update azienda SET denominazione_azienda='ELETTROMARCA SRL', indirizzo = 'V. Ungheresca Nord 8/G', cap = '31010', comune = 'Mareno di Piave (TV)' , referente_aziendale = 'Marcuzzo Graziano', tutor_aziendale = 'Dassiè Dino', telefono = '0438 309022', inizioam = '8.00', fineam = '12.00', iniziopm = '13.30', finepm = '17.30' where id = '277';</v>
      </c>
      <c r="C289" s="1300" t="str">
        <f t="shared" si="59"/>
        <v>update azienda SET email= 'amministrazione@elettromarca.it', sito = 'www.elettromarca.it', n_dipendenti = '20', settore_attivita = 'Automazione e Quadristica Ind.le', leg_denominazioneazienda = 'ELETTROMARCA SRL', leg_via = 'V. Ungheresca Nord 8/G', leg_comune = 'Mareno di Piave (TV)', leg_iva = '03804510265', leg_nomecognome = 'Dal Borgo Luciano', leg_datanascita = '1959-01-07', leg_comunenascita = 'Mareno di Piave (TV)' where id = '277';</v>
      </c>
      <c r="D289" s="1300" t="str">
        <f t="shared" si="60"/>
        <v>update azienda SET rapleg_codicefiscale = 'DLBLCN59A07E940N', rapleg_convenzionedata = '2017-03-16', rapleg_convenzioneprotocolo = '3279/C24D' where id = '277';</v>
      </c>
      <c r="E289">
        <v>277</v>
      </c>
      <c r="F289" s="82"/>
      <c r="G289" s="82"/>
      <c r="H289" s="82"/>
      <c r="I289" s="82"/>
      <c r="J289" s="1296"/>
      <c r="K289" s="1389">
        <v>0</v>
      </c>
      <c r="L289" s="325" t="s">
        <v>2464</v>
      </c>
      <c r="M289" s="67" t="s">
        <v>2653</v>
      </c>
      <c r="N289" s="74" t="s">
        <v>2654</v>
      </c>
      <c r="O289" s="127">
        <v>31010</v>
      </c>
      <c r="P289" s="75" t="s">
        <v>1500</v>
      </c>
      <c r="Q289" s="70" t="s">
        <v>2655</v>
      </c>
      <c r="R289" s="70" t="s">
        <v>2656</v>
      </c>
      <c r="S289" s="94" t="s">
        <v>2657</v>
      </c>
      <c r="T289" s="58" t="s">
        <v>45</v>
      </c>
      <c r="U289" s="58" t="s">
        <v>46</v>
      </c>
      <c r="V289" s="58" t="s">
        <v>47</v>
      </c>
      <c r="W289" s="58" t="s">
        <v>48</v>
      </c>
      <c r="X289" s="85" t="s">
        <v>2658</v>
      </c>
      <c r="Y289" s="85" t="s">
        <v>2659</v>
      </c>
      <c r="Z289" s="83">
        <v>20</v>
      </c>
      <c r="AA289" s="74" t="s">
        <v>2660</v>
      </c>
      <c r="AB289" s="68" t="str">
        <f t="shared" si="62"/>
        <v>ELETTROMARCA SRL</v>
      </c>
      <c r="AC289" s="70" t="str">
        <f t="shared" si="62"/>
        <v>V. Ungheresca Nord 8/G</v>
      </c>
      <c r="AD289" s="70" t="str">
        <f>P289</f>
        <v>Mareno di Piave (TV)</v>
      </c>
      <c r="AE289" s="58" t="s">
        <v>2661</v>
      </c>
      <c r="AF289" s="86" t="s">
        <v>2662</v>
      </c>
      <c r="AG289" s="58" t="s">
        <v>2663</v>
      </c>
      <c r="AH289" s="86" t="s">
        <v>1500</v>
      </c>
      <c r="AI289" s="88" t="s">
        <v>2664</v>
      </c>
      <c r="AJ289" s="1268">
        <v>42810</v>
      </c>
      <c r="AK289" s="81" t="s">
        <v>55</v>
      </c>
      <c r="AL289" s="6"/>
      <c r="AM289" s="6"/>
      <c r="AN289" s="6"/>
    </row>
    <row r="290" spans="1:42" ht="23.35" customHeight="1" thickBot="1">
      <c r="A290" s="1301" t="str">
        <f>"insert into azienda ( id, n_elettronici, n_automazioni, n_informatici, n_telecomunicazioni, n_liceo, id_docente, settore) values ('"&amp; E290 &amp;"','"&amp; F290 &amp;"','"&amp; G290 &amp;"','"&amp; H290 &amp;"','"&amp; I290 &amp;"','"&amp; J290 &amp;"','"&amp; K290 &amp;"','"&amp; L290 &amp;"');"</f>
        <v>insert into azienda ( id, n_elettronici, n_automazioni, n_informatici, n_telecomunicazioni, n_liceo, id_docente, settore) values ('278','','','','','','0','ELETTRONICA');</v>
      </c>
      <c r="B290" s="1303" t="str">
        <f t="shared" si="58"/>
        <v>update azienda SET denominazione_azienda='ELETTRONICA DAMIANI ZARA SRL', indirizzo = 'Via Galilei 2/A', cap = '31021', comune = 'Mogliano Veneto (TV)' , referente_aziendale = 'Zara Deraborah', tutor_aziendale = 'Zara Deraborah', telefono = '041 5903807', inizioam = '', fineam = '', iniziopm = '', finepm = '' where id = '278';</v>
      </c>
      <c r="C290" s="1300" t="str">
        <f t="shared" si="59"/>
        <v>update azienda SET email= 'info@elettronicadamianizara.com', sito = '', n_dipendenti = '14', settore_attivita = 'Ass. Elettronico Schede', leg_denominazioneazienda = 'ELETTRONICA DAMIANI ZARA SRL', leg_via = 'Via Galilei 2/A', leg_comune = 'Mogliano Veneto (TV)', leg_iva = '03565270265', leg_nomecognome = 'Debora Zara', leg_datanascita = '1972-03-14', leg_comunenascita = 'Leongerg' where id = '278';</v>
      </c>
      <c r="D290" s="1300" t="str">
        <f t="shared" si="60"/>
        <v>update azienda SET rapleg_codicefiscale = 'ZRADBR72C54Z112A', rapleg_convenzionedata = '2017-03-17', rapleg_convenzioneprotocolo = '3279/C24D' where id = '278';</v>
      </c>
      <c r="E290">
        <v>278</v>
      </c>
      <c r="F290" s="82"/>
      <c r="G290" s="82"/>
      <c r="H290" s="82"/>
      <c r="I290" s="82"/>
      <c r="J290" s="1296"/>
      <c r="K290" s="1389">
        <v>0</v>
      </c>
      <c r="L290" s="325" t="s">
        <v>2464</v>
      </c>
      <c r="M290" s="67" t="s">
        <v>2665</v>
      </c>
      <c r="N290" s="74" t="s">
        <v>2666</v>
      </c>
      <c r="O290" s="127">
        <v>31021</v>
      </c>
      <c r="P290" s="75" t="s">
        <v>442</v>
      </c>
      <c r="Q290" s="70" t="s">
        <v>2667</v>
      </c>
      <c r="R290" s="70" t="s">
        <v>2667</v>
      </c>
      <c r="S290" s="94" t="s">
        <v>2668</v>
      </c>
      <c r="T290" s="58"/>
      <c r="U290" s="58"/>
      <c r="V290" s="58"/>
      <c r="W290" s="58"/>
      <c r="X290" s="85" t="s">
        <v>2669</v>
      </c>
      <c r="Y290" s="75"/>
      <c r="Z290" s="83">
        <v>14</v>
      </c>
      <c r="AA290" s="74" t="s">
        <v>2670</v>
      </c>
      <c r="AB290" s="68" t="str">
        <f t="shared" si="62"/>
        <v>ELETTRONICA DAMIANI ZARA SRL</v>
      </c>
      <c r="AC290" s="70" t="str">
        <f t="shared" si="62"/>
        <v>Via Galilei 2/A</v>
      </c>
      <c r="AD290" s="70" t="str">
        <f>P290</f>
        <v>Mogliano Veneto (TV)</v>
      </c>
      <c r="AE290" s="58" t="s">
        <v>2671</v>
      </c>
      <c r="AF290" s="86" t="s">
        <v>2672</v>
      </c>
      <c r="AG290" s="58" t="s">
        <v>2673</v>
      </c>
      <c r="AH290" s="86" t="s">
        <v>2674</v>
      </c>
      <c r="AI290" s="88" t="s">
        <v>2675</v>
      </c>
      <c r="AJ290" s="1268">
        <v>42811</v>
      </c>
      <c r="AK290" s="81" t="s">
        <v>55</v>
      </c>
      <c r="AL290" s="6"/>
      <c r="AM290" s="6"/>
      <c r="AN290" s="6"/>
    </row>
    <row r="291" spans="1:42" ht="23.35" customHeight="1" thickBot="1">
      <c r="A291" s="1301" t="str">
        <f>"insert into azienda ( id, n_elettronici, n_automazioni, n_informatici, n_telecomunicazioni, n_liceo, id_docente, settore) values ('"&amp; E291 &amp;"','"&amp; F291 &amp;"','"&amp; G291 &amp;"','"&amp; H291 &amp;"','"&amp; I291 &amp;"','"&amp; J291 &amp;"','"&amp; K291 &amp;"','"&amp; L291 &amp;"');"</f>
        <v>insert into azienda ( id, n_elettronici, n_automazioni, n_informatici, n_telecomunicazioni, n_liceo, id_docente, settore) values ('279','','','','','','0','ELETTRONICA');</v>
      </c>
      <c r="B291" s="1303" t="str">
        <f t="shared" si="58"/>
        <v>update azienda SET denominazione_azienda='ELETTROTECNICA ZANATTA DANIELE', indirizzo = 'Via Ferrarezza8', cap = '31020', comune = 'Villorba (TV)' , referente_aziendale = 'Zanatta Daniele', tutor_aziendale = 'Zanatta Daniele', telefono = '0422 608239 / 348 8406250', inizioam = '8.00', fineam = '12.00', iniziopm = '13.30', finepm = '17.30' where id = '279';</v>
      </c>
      <c r="C291" s="1300" t="str">
        <f t="shared" si="59"/>
        <v>update azienda SET email= 'info@zanattadaniele.it', sito = '', n_dipendenti = '43739', settore_attivita = 'Installazione e manutenzione impianti elettrici', leg_denominazioneazienda = 'ELETTROTECNICA ZANATTA DANIELE', leg_via = 'Via Ferrarezza8', leg_comune = 'Villorba (TV)', leg_iva = '2100390265', leg_nomecognome = 'Zanatta Daniele', leg_datanascita = '1961-12-30', leg_comunenascita = 'Villorba (TV)' where id = '279';</v>
      </c>
      <c r="D291" s="1300" t="str">
        <f t="shared" si="60"/>
        <v>update azienda SET rapleg_codicefiscale = 'ZNTDNL61T30M048Y', rapleg_convenzionedata = '2017-03-18', rapleg_convenzioneprotocolo = '3279/C24D' where id = '279';</v>
      </c>
      <c r="E291">
        <v>279</v>
      </c>
      <c r="F291" s="82"/>
      <c r="G291" s="82"/>
      <c r="H291" s="82"/>
      <c r="I291" s="82"/>
      <c r="J291" s="1296"/>
      <c r="K291" s="1389">
        <v>0</v>
      </c>
      <c r="L291" s="325" t="s">
        <v>2464</v>
      </c>
      <c r="M291" s="67" t="s">
        <v>2676</v>
      </c>
      <c r="N291" s="74" t="s">
        <v>5055</v>
      </c>
      <c r="O291" s="127">
        <v>31020</v>
      </c>
      <c r="P291" s="75" t="s">
        <v>71</v>
      </c>
      <c r="Q291" s="70" t="s">
        <v>2677</v>
      </c>
      <c r="R291" s="70" t="s">
        <v>2677</v>
      </c>
      <c r="S291" s="94" t="s">
        <v>2678</v>
      </c>
      <c r="T291" s="58" t="s">
        <v>45</v>
      </c>
      <c r="U291" s="58" t="s">
        <v>46</v>
      </c>
      <c r="V291" s="58" t="s">
        <v>47</v>
      </c>
      <c r="W291" s="58" t="s">
        <v>48</v>
      </c>
      <c r="X291" s="75" t="s">
        <v>2679</v>
      </c>
      <c r="Y291" s="75"/>
      <c r="Z291" s="187">
        <v>43739</v>
      </c>
      <c r="AA291" s="74" t="s">
        <v>2680</v>
      </c>
      <c r="AB291" s="68" t="str">
        <f t="shared" si="62"/>
        <v>ELETTROTECNICA ZANATTA DANIELE</v>
      </c>
      <c r="AC291" s="70" t="str">
        <f t="shared" si="62"/>
        <v>Via Ferrarezza8</v>
      </c>
      <c r="AD291" s="70" t="str">
        <f>P291</f>
        <v>Villorba (TV)</v>
      </c>
      <c r="AE291" s="58" t="s">
        <v>2681</v>
      </c>
      <c r="AF291" s="86" t="s">
        <v>2677</v>
      </c>
      <c r="AG291" s="58" t="s">
        <v>2682</v>
      </c>
      <c r="AH291" s="86" t="s">
        <v>71</v>
      </c>
      <c r="AI291" s="86" t="s">
        <v>2683</v>
      </c>
      <c r="AJ291" s="1268">
        <v>42812</v>
      </c>
      <c r="AK291" s="81" t="s">
        <v>55</v>
      </c>
      <c r="AL291" s="6"/>
      <c r="AM291" s="6"/>
      <c r="AN291" s="6"/>
    </row>
    <row r="292" spans="1:42" ht="23.35" customHeight="1" thickBot="1">
      <c r="A292" s="1301" t="str">
        <f>"insert into azienda ( id, n_elettronici, n_automazioni, n_informatici, n_telecomunicazioni, n_liceo, id_docente, settore) values ('"&amp; E292 &amp;"','"&amp; F292 &amp;"','"&amp; G292 &amp;"','"&amp; H292 &amp;"','"&amp; I292 &amp;"','"&amp; J292 &amp;"','"&amp; K292 &amp;"','"&amp; L292 &amp;"');"</f>
        <v>insert into azienda ( id, n_elettronici, n_automazioni, n_informatici, n_telecomunicazioni, n_liceo, id_docente, settore) values ('280','','','','','','0','ELETTRONICA');</v>
      </c>
      <c r="B292" s="1303" t="str">
        <f t="shared" si="58"/>
        <v>update azienda SET denominazione_azienda='EMMEBI SRL', indirizzo = 'Via C.A. Dalla Chiesa10', cap = '31030', comune = 'Breda di Piave (TV)' , referente_aziendale = 'Barbon Mirco', tutor_aziendale = 'Pivato Mirco', telefono = '0422 600050/335 6055425', inizioam = '8.00', fineam = '12.00', iniziopm = '13.00', finepm = '17.00' where id = '280';</v>
      </c>
      <c r="C292" s="1300" t="str">
        <f t="shared" si="59"/>
        <v>update azienda SET email= 'info@emmebi.tv.it', sito = '', n_dipendenti = '10', settore_attivita = '', leg_denominazioneazienda = 'EMMEBI SRL', leg_via = 'Via C.A. Dalla Chiesa10', leg_comune = 'Breda di Piave (TV)', leg_iva = '04371390263', leg_nomecognome = 'Barbon Mirco', leg_datanascita = '1963-03-23', leg_comunenascita = 'Spresiano (TV)' where id = '280';</v>
      </c>
      <c r="D292" s="1300" t="str">
        <f t="shared" si="60"/>
        <v>update azienda SET rapleg_codicefiscale = 'BRBMRC63C23I927P', rapleg_convenzionedata = '2017-03-19', rapleg_convenzioneprotocolo = '5963/C24D' where id = '280';</v>
      </c>
      <c r="E292">
        <v>280</v>
      </c>
      <c r="F292" s="82"/>
      <c r="G292" s="82"/>
      <c r="H292" s="82"/>
      <c r="I292" s="82"/>
      <c r="J292" s="1296"/>
      <c r="K292" s="1389">
        <v>0</v>
      </c>
      <c r="L292" s="325" t="s">
        <v>2464</v>
      </c>
      <c r="M292" s="67" t="s">
        <v>2684</v>
      </c>
      <c r="N292" s="74" t="s">
        <v>5056</v>
      </c>
      <c r="O292" s="127">
        <v>31030</v>
      </c>
      <c r="P292" s="75" t="s">
        <v>201</v>
      </c>
      <c r="Q292" s="70" t="s">
        <v>2685</v>
      </c>
      <c r="R292" s="70" t="s">
        <v>2686</v>
      </c>
      <c r="S292" s="332" t="s">
        <v>2687</v>
      </c>
      <c r="T292" s="58" t="s">
        <v>45</v>
      </c>
      <c r="U292" s="58" t="s">
        <v>46</v>
      </c>
      <c r="V292" s="58" t="s">
        <v>130</v>
      </c>
      <c r="W292" s="58" t="s">
        <v>131</v>
      </c>
      <c r="X292" s="75" t="s">
        <v>2688</v>
      </c>
      <c r="Y292" s="75"/>
      <c r="Z292" s="83">
        <v>10</v>
      </c>
      <c r="AA292" s="74"/>
      <c r="AB292" s="68" t="str">
        <f t="shared" si="62"/>
        <v>EMMEBI SRL</v>
      </c>
      <c r="AC292" s="70" t="str">
        <f t="shared" si="62"/>
        <v>Via C.A. Dalla Chiesa10</v>
      </c>
      <c r="AD292" s="70" t="str">
        <f>P292</f>
        <v>Breda di Piave (TV)</v>
      </c>
      <c r="AE292" s="58" t="s">
        <v>2689</v>
      </c>
      <c r="AF292" s="86" t="s">
        <v>2685</v>
      </c>
      <c r="AG292" s="58" t="s">
        <v>2690</v>
      </c>
      <c r="AH292" s="86" t="s">
        <v>42</v>
      </c>
      <c r="AI292" s="86" t="s">
        <v>2691</v>
      </c>
      <c r="AJ292" s="1268">
        <v>42813</v>
      </c>
      <c r="AK292" s="81" t="s">
        <v>2692</v>
      </c>
      <c r="AL292" s="6"/>
      <c r="AM292" s="6"/>
      <c r="AN292" s="6"/>
    </row>
    <row r="293" spans="1:42" ht="23.35" customHeight="1" thickBot="1">
      <c r="A293" s="1301" t="str">
        <f>"insert into azienda ( id, n_elettronici, n_automazioni, n_informatici, n_telecomunicazioni, n_liceo, id_docente, settore) values ('"&amp; E293 &amp;"','"&amp; F293 &amp;"','"&amp; G293 &amp;"','"&amp; H293 &amp;"','"&amp; I293 &amp;"','"&amp; J293 &amp;"','"&amp; K293 &amp;"','"&amp; L293 &amp;"');"</f>
        <v>insert into azienda ( id, n_elettronici, n_automazioni, n_informatici, n_telecomunicazioni, n_liceo, id_docente, settore) values ('281','','','','','','0','ELETTRONICA');</v>
      </c>
      <c r="B293" s="1303" t="str">
        <f t="shared" si="58"/>
        <v>update azienda SET denominazione_azienda='ESSECI COMPUTER SAS', indirizzo = 'vIA G. Zanzotto 10/12', cap = '31053', comune = 'Pieve di Soligo (TV)' , referente_aziendale = 'Cortiana Roberto', tutor_aziendale = 'Cortiano Roberto', telefono = '0438841188', inizioam = '9.00', fineam = '12.30', iniziopm = '15.30', finepm = '19.30' where id = '281';</v>
      </c>
      <c r="C293" s="1300" t="str">
        <f t="shared" si="59"/>
        <v>update azienda SET email= 'info@esseci.tv', sito = 'www.esseci.tv', n_dipendenti = '44470', settore_attivita = 'Assistenza computer', leg_denominazioneazienda = 'ESSECI COMPUTER SAS', leg_via = 'Via G. Zanzotto, 10/12', leg_comune = 'Pieve di Soligo (TV)', leg_iva = '03182410260', leg_nomecognome = 'Cortiana Roberto', leg_datanascita = '1970-07-23', leg_comunenascita = 'Pieve di Soligo (TV)' where id = '281';</v>
      </c>
      <c r="D293" s="1300" t="str">
        <f t="shared" si="60"/>
        <v>update azienda SET rapleg_codicefiscale = 'CRTRRT70L23G645S', rapleg_convenzionedata = '2017-03-20', rapleg_convenzioneprotocolo = '6813/C24' where id = '281';</v>
      </c>
      <c r="E293">
        <v>281</v>
      </c>
      <c r="F293" s="82"/>
      <c r="G293" s="82"/>
      <c r="H293" s="82"/>
      <c r="I293" s="82"/>
      <c r="J293" s="1296"/>
      <c r="K293" s="1389">
        <v>0</v>
      </c>
      <c r="L293" s="325" t="s">
        <v>2464</v>
      </c>
      <c r="M293" s="67" t="s">
        <v>2693</v>
      </c>
      <c r="N293" s="74" t="s">
        <v>5057</v>
      </c>
      <c r="O293" s="127">
        <v>31053</v>
      </c>
      <c r="P293" s="75" t="s">
        <v>619</v>
      </c>
      <c r="Q293" s="70" t="s">
        <v>2694</v>
      </c>
      <c r="R293" s="70" t="s">
        <v>2695</v>
      </c>
      <c r="S293" s="334" t="s">
        <v>2696</v>
      </c>
      <c r="T293" s="58" t="s">
        <v>362</v>
      </c>
      <c r="U293" s="58" t="s">
        <v>62</v>
      </c>
      <c r="V293" s="58" t="s">
        <v>725</v>
      </c>
      <c r="W293" s="58" t="s">
        <v>843</v>
      </c>
      <c r="X293" s="195" t="s">
        <v>2697</v>
      </c>
      <c r="Y293" s="91" t="s">
        <v>2698</v>
      </c>
      <c r="Z293" s="187">
        <v>44470</v>
      </c>
      <c r="AA293" s="74" t="s">
        <v>2699</v>
      </c>
      <c r="AB293" s="335" t="s">
        <v>2693</v>
      </c>
      <c r="AC293" s="70" t="s">
        <v>2700</v>
      </c>
      <c r="AD293" s="70" t="s">
        <v>619</v>
      </c>
      <c r="AE293" s="58" t="s">
        <v>2701</v>
      </c>
      <c r="AF293" s="75" t="s">
        <v>2694</v>
      </c>
      <c r="AG293" s="58" t="s">
        <v>2702</v>
      </c>
      <c r="AH293" s="86" t="s">
        <v>619</v>
      </c>
      <c r="AI293" s="86" t="s">
        <v>2703</v>
      </c>
      <c r="AJ293" s="1268">
        <v>42814</v>
      </c>
      <c r="AK293" s="81" t="s">
        <v>2704</v>
      </c>
      <c r="AL293" s="6"/>
      <c r="AM293" s="6"/>
      <c r="AN293" s="6"/>
    </row>
    <row r="294" spans="1:42" ht="23.35" customHeight="1" thickBot="1">
      <c r="A294" s="1301" t="str">
        <f>"insert into azienda ( id, n_elettronici, n_automazioni, n_informatici, n_telecomunicazioni, n_liceo, id_docente, settore) values ('"&amp; E294 &amp;"','"&amp; F294 &amp;"','"&amp; G294 &amp;"','"&amp; H294 &amp;"','"&amp; I294 &amp;"','"&amp; J294 &amp;"','"&amp; K294 &amp;"','"&amp; L294 &amp;"');"</f>
        <v>insert into azienda ( id, n_elettronici, n_automazioni, n_informatici, n_telecomunicazioni, n_liceo, id_docente, settore) values ('282','','','','','','0','ELETTRONICA');</v>
      </c>
      <c r="B294" s="1303" t="str">
        <f t="shared" si="58"/>
        <v>update azienda SET denominazione_azienda='EUCLID LABS SRL', indirizzo = 'Via Priula 78', cap = '31040', comune = 'Nervesa della Battaglia (TV)' , referente_aziendale = 'Polesel Roberto', tutor_aziendale = 'Bottero Fabio', telefono = '0422 887075', inizioam = '8.30', fineam = '12.30', iniziopm = '13.30', finepm = '17.30' where id = '282';</v>
      </c>
      <c r="C294" s="1300" t="str">
        <f t="shared" si="59"/>
        <v>update azienda SET email= 'info@euclidlabs.it', sito = '', n_dipendenti = '11', settore_attivita = 'Produzione software', leg_denominazioneazienda = 'EUCLID LABS SRL', leg_via = 'Via Priula 78', leg_comune = 'Nervesa della Battaglia (TV)', leg_iva = '03969550262', leg_nomecognome = 'Polesel Roberto', leg_datanascita = '1977-09-05', leg_comunenascita = 'Conegliano (TV)' where id = '282';</v>
      </c>
      <c r="D294" s="1300" t="str">
        <f t="shared" si="60"/>
        <v>update azienda SET rapleg_codicefiscale = 'PLSRRT77P05C957Z', rapleg_convenzionedata = '2017-03-21', rapleg_convenzioneprotocolo = '3279/C24D' where id = '282';</v>
      </c>
      <c r="E294">
        <v>282</v>
      </c>
      <c r="F294" s="82"/>
      <c r="G294" s="82"/>
      <c r="H294" s="82"/>
      <c r="I294" s="82"/>
      <c r="J294" s="1296"/>
      <c r="K294" s="1389">
        <v>0</v>
      </c>
      <c r="L294" s="325" t="s">
        <v>2464</v>
      </c>
      <c r="M294" s="67" t="s">
        <v>2705</v>
      </c>
      <c r="N294" s="74" t="s">
        <v>5058</v>
      </c>
      <c r="O294" s="127">
        <v>31040</v>
      </c>
      <c r="P294" s="75" t="s">
        <v>326</v>
      </c>
      <c r="Q294" s="70" t="s">
        <v>2706</v>
      </c>
      <c r="R294" s="70" t="s">
        <v>2707</v>
      </c>
      <c r="S294" s="334" t="s">
        <v>2708</v>
      </c>
      <c r="T294" s="58" t="s">
        <v>61</v>
      </c>
      <c r="U294" s="58" t="s">
        <v>62</v>
      </c>
      <c r="V294" s="58" t="s">
        <v>47</v>
      </c>
      <c r="W294" s="58" t="s">
        <v>48</v>
      </c>
      <c r="X294" s="93" t="s">
        <v>2709</v>
      </c>
      <c r="Y294" s="75"/>
      <c r="Z294" s="83">
        <v>11</v>
      </c>
      <c r="AA294" s="74" t="s">
        <v>2710</v>
      </c>
      <c r="AB294" s="154" t="s">
        <v>2705</v>
      </c>
      <c r="AC294" s="70" t="str">
        <f>N294</f>
        <v>Via Priula 78</v>
      </c>
      <c r="AD294" s="70" t="str">
        <f>P294</f>
        <v>Nervesa della Battaglia (TV)</v>
      </c>
      <c r="AE294" s="58" t="s">
        <v>2711</v>
      </c>
      <c r="AF294" s="75" t="s">
        <v>2706</v>
      </c>
      <c r="AG294" s="58" t="s">
        <v>2712</v>
      </c>
      <c r="AH294" s="86" t="s">
        <v>80</v>
      </c>
      <c r="AI294" s="88" t="s">
        <v>2713</v>
      </c>
      <c r="AJ294" s="1268">
        <v>42815</v>
      </c>
      <c r="AK294" s="81" t="s">
        <v>55</v>
      </c>
      <c r="AL294" s="6"/>
      <c r="AM294" s="6"/>
      <c r="AN294" s="6"/>
    </row>
    <row r="295" spans="1:42" ht="23.35" customHeight="1" thickBot="1">
      <c r="A295" s="1301" t="str">
        <f>"insert into azienda ( id, n_elettronici, n_automazioni, n_informatici, n_telecomunicazioni, n_liceo, id_docente, settore) values ('"&amp; E295 &amp;"','"&amp; F295 &amp;"','"&amp; G295 &amp;"','"&amp; H295 &amp;"','"&amp; I295 &amp;"','"&amp; J295 &amp;"','"&amp; K295 &amp;"','"&amp; L295 &amp;"');"</f>
        <v>insert into azienda ( id, n_elettronici, n_automazioni, n_informatici, n_telecomunicazioni, n_liceo, id_docente, settore) values ('283','','','','','','0','ELETTRONICA');</v>
      </c>
      <c r="B295" s="1303" t="str">
        <f t="shared" si="58"/>
        <v>update azienda SET denominazione_azienda='FABRIS MASSIMO', indirizzo = 'V. Torino', cap = '35020', comune = 'Saonara (PD)' , referente_aziendale = 'Fabris Massimo', tutor_aziendale = 'Fabris Massimo', telefono = '335 8433708', inizioam = '', fineam = '', iniziopm = '', finepm = '' where id = '283';</v>
      </c>
      <c r="C295" s="1300" t="str">
        <f t="shared" si="59"/>
        <v>update azienda SET email= 'fabris.installazioni@virgilio.it', sito = '', n_dipendenti = '5', settore_attivita = 'Automazione', leg_denominazioneazienda = 'FABRIS MASSIMO', leg_via = 'V. Torino', leg_comune = 'Saonara (PD)', leg_iva = '03219550286', leg_nomecognome = 'Massimo Fabris', leg_datanascita = '1967-12-20', leg_comunenascita = 'Padova (PD)' where id = '283';</v>
      </c>
      <c r="D295" s="1300" t="str">
        <f t="shared" si="60"/>
        <v>update azienda SET rapleg_codicefiscale = 'FBRMSM67T20G224P', rapleg_convenzionedata = '2017-03-22', rapleg_convenzioneprotocolo = '235/C24D' where id = '283';</v>
      </c>
      <c r="E295">
        <v>283</v>
      </c>
      <c r="F295" s="82"/>
      <c r="G295" s="66"/>
      <c r="H295" s="82"/>
      <c r="I295" s="66"/>
      <c r="J295" s="1295"/>
      <c r="K295" s="1389">
        <v>0</v>
      </c>
      <c r="L295" s="325" t="s">
        <v>2464</v>
      </c>
      <c r="M295" s="67" t="s">
        <v>2714</v>
      </c>
      <c r="N295" s="74" t="s">
        <v>2715</v>
      </c>
      <c r="O295" s="83">
        <v>35020</v>
      </c>
      <c r="P295" s="75" t="s">
        <v>2716</v>
      </c>
      <c r="Q295" s="70" t="s">
        <v>2717</v>
      </c>
      <c r="R295" s="70" t="s">
        <v>2717</v>
      </c>
      <c r="S295" s="334" t="s">
        <v>2718</v>
      </c>
      <c r="T295" s="58"/>
      <c r="U295" s="58"/>
      <c r="V295" s="58"/>
      <c r="W295" s="58"/>
      <c r="X295" s="85" t="s">
        <v>2719</v>
      </c>
      <c r="Y295" s="75"/>
      <c r="Z295" s="83">
        <v>5</v>
      </c>
      <c r="AA295" s="74" t="s">
        <v>2013</v>
      </c>
      <c r="AB295" s="68" t="str">
        <f>M295</f>
        <v>FABRIS MASSIMO</v>
      </c>
      <c r="AC295" s="70" t="str">
        <f>N295</f>
        <v>V. Torino</v>
      </c>
      <c r="AD295" s="70" t="str">
        <f>P295</f>
        <v>Saonara (PD)</v>
      </c>
      <c r="AE295" s="58" t="s">
        <v>2720</v>
      </c>
      <c r="AF295" s="86" t="s">
        <v>2721</v>
      </c>
      <c r="AG295" s="58" t="s">
        <v>2722</v>
      </c>
      <c r="AH295" s="86" t="s">
        <v>1761</v>
      </c>
      <c r="AI295" s="88" t="s">
        <v>2723</v>
      </c>
      <c r="AJ295" s="1268">
        <v>42816</v>
      </c>
      <c r="AK295" s="81" t="s">
        <v>2724</v>
      </c>
      <c r="AL295" s="6"/>
      <c r="AM295" s="6"/>
      <c r="AN295" s="6"/>
    </row>
    <row r="296" spans="1:42" ht="23.35" customHeight="1" thickBot="1">
      <c r="A296" s="1301" t="str">
        <f>"insert into azienda ( id, n_elettronici, n_automazioni, n_informatici, n_telecomunicazioni, n_liceo, id_docente, settore) values ('"&amp; E296 &amp;"','"&amp; F296 &amp;"','"&amp; G296 &amp;"','"&amp; H296 &amp;"','"&amp; I296 &amp;"','"&amp; J296 &amp;"','"&amp; K296 &amp;"','"&amp; L296 &amp;"');"</f>
        <v>insert into azienda ( id, n_elettronici, n_automazioni, n_informatici, n_telecomunicazioni, n_liceo, id_docente, settore) values ('284','','','','','','0','ELETTRONICA');</v>
      </c>
      <c r="B296" s="1303" t="str">
        <f t="shared" si="58"/>
        <v>update azienda SET denominazione_azienda='F.A.R.T. srl', indirizzo = 'V. Terraglio  193', cap = '31022', comune = 'Preganziol (TV)' , referente_aziendale = 'Marisa graziati', tutor_aziendale = 'Crivellaro renato', telefono = '0422498300', inizioam = '8.30', fineam = '13.00', iniziopm = '13.30', finepm = '17.00' where id = '284';</v>
      </c>
      <c r="C296" s="1300" t="str">
        <f t="shared" si="59"/>
        <v>update azienda SET email= 'RD@fart-neon.com', sito = 'fart-neon.com', n_dipendenti = '', settore_attivita = '', leg_denominazioneazienda = 'F.A.R.T. srl', leg_via = 'V. Terraglio  193', leg_comune = 'Preganziol (TV)', leg_iva = '01765650260', leg_nomecognome = 'Graziati Marisa', leg_datanascita = '1962-12-07', leg_comunenascita = 'Treviso (TV)' where id = '284';</v>
      </c>
      <c r="D296" s="1300" t="str">
        <f t="shared" si="60"/>
        <v>update azienda SET rapleg_codicefiscale = 'GRZMRS62T47L407A', rapleg_convenzionedata = '2017-03-23', rapleg_convenzioneprotocolo = '13463/C24' where id = '284';</v>
      </c>
      <c r="E296">
        <v>284</v>
      </c>
      <c r="F296" s="82"/>
      <c r="G296" s="82"/>
      <c r="H296" s="82"/>
      <c r="I296" s="82"/>
      <c r="J296" s="1296"/>
      <c r="K296" s="1389">
        <v>0</v>
      </c>
      <c r="L296" s="325" t="s">
        <v>2464</v>
      </c>
      <c r="M296" s="67" t="s">
        <v>2725</v>
      </c>
      <c r="N296" s="74" t="s">
        <v>5059</v>
      </c>
      <c r="O296" s="83">
        <v>31022</v>
      </c>
      <c r="P296" s="75" t="s">
        <v>675</v>
      </c>
      <c r="Q296" s="70" t="s">
        <v>2726</v>
      </c>
      <c r="R296" s="70" t="s">
        <v>2727</v>
      </c>
      <c r="S296" s="94" t="s">
        <v>2728</v>
      </c>
      <c r="T296" s="58" t="s">
        <v>61</v>
      </c>
      <c r="U296" s="58" t="s">
        <v>130</v>
      </c>
      <c r="V296" s="58" t="s">
        <v>47</v>
      </c>
      <c r="W296" s="58" t="s">
        <v>131</v>
      </c>
      <c r="X296" s="156" t="s">
        <v>2729</v>
      </c>
      <c r="Y296" s="91" t="s">
        <v>2730</v>
      </c>
      <c r="Z296" s="83"/>
      <c r="AA296" s="74"/>
      <c r="AB296" s="68" t="str">
        <f>M296</f>
        <v>F.A.R.T. srl</v>
      </c>
      <c r="AC296" s="70" t="str">
        <f>N296</f>
        <v>V. Terraglio  193</v>
      </c>
      <c r="AD296" s="70" t="str">
        <f>P296</f>
        <v>Preganziol (TV)</v>
      </c>
      <c r="AE296" s="58" t="s">
        <v>2731</v>
      </c>
      <c r="AF296" s="86" t="s">
        <v>2732</v>
      </c>
      <c r="AG296" s="58" t="s">
        <v>2733</v>
      </c>
      <c r="AH296" s="86" t="s">
        <v>53</v>
      </c>
      <c r="AI296" s="88" t="s">
        <v>2734</v>
      </c>
      <c r="AJ296" s="1268">
        <v>42817</v>
      </c>
      <c r="AK296" s="81" t="s">
        <v>2735</v>
      </c>
      <c r="AL296" s="6"/>
      <c r="AM296" s="97"/>
      <c r="AN296" s="6"/>
      <c r="AO296" s="6"/>
      <c r="AP296" s="6"/>
    </row>
    <row r="297" spans="1:42" ht="23.35" customHeight="1" thickBot="1">
      <c r="A297" s="1301" t="str">
        <f>"insert into azienda ( id, n_elettronici, n_automazioni, n_informatici, n_telecomunicazioni, n_liceo, id_docente, settore) values ('"&amp; E297 &amp;"','"&amp; F297 &amp;"','"&amp; G297 &amp;"','"&amp; H297 &amp;"','"&amp; I297 &amp;"','"&amp; J297 &amp;"','"&amp; K297 &amp;"','"&amp; L297 &amp;"');"</f>
        <v>insert into azienda ( id, n_elettronici, n_automazioni, n_informatici, n_telecomunicazioni, n_liceo, id_docente, settore) values ('285','','','','','','0','ELETTRONICA');</v>
      </c>
      <c r="B297" s="1303" t="str">
        <f t="shared" si="58"/>
        <v>update azienda SET denominazione_azienda='FAVARO TECNOLOGIE SRL', indirizzo = 'Via Everardo 3', cap = '31020', comune = 'Villorba (TV)' , referente_aziendale = '', tutor_aziendale = '', telefono = '', inizioam = '', fineam = '', iniziopm = '', finepm = '' where id = '285';</v>
      </c>
      <c r="C297" s="1300" t="str">
        <f t="shared" si="59"/>
        <v>update azienda SET email= '', sito = '', n_dipendenti = '', settore_attivita = '', leg_denominazioneazienda = 'FAVARO TECNOLOGIE SRL', leg_via = 'Via Everardo 3', leg_comune = 'Villorba (TV)', leg_iva = '03919230262', leg_nomecognome = 'Favaro Antonio', leg_datanascita = '1968-01-28', leg_comunenascita = 'Cairns (AUS)' where id = '285';</v>
      </c>
      <c r="D297" s="1300" t="str">
        <f t="shared" si="60"/>
        <v>update azienda SET rapleg_codicefiscale = 'FVRNTN68A28Z700O', rapleg_convenzionedata = '2017-03-24', rapleg_convenzioneprotocolo = '13737/C24' where id = '285';</v>
      </c>
      <c r="E297">
        <v>285</v>
      </c>
      <c r="F297" s="82"/>
      <c r="G297" s="82"/>
      <c r="H297" s="82"/>
      <c r="I297" s="82"/>
      <c r="J297" s="1296"/>
      <c r="K297" s="1389">
        <v>0</v>
      </c>
      <c r="L297" s="325" t="s">
        <v>2464</v>
      </c>
      <c r="M297" s="67" t="s">
        <v>2736</v>
      </c>
      <c r="N297" s="74" t="s">
        <v>5060</v>
      </c>
      <c r="O297" s="83">
        <v>31020</v>
      </c>
      <c r="P297" s="75" t="s">
        <v>71</v>
      </c>
      <c r="Q297" s="70"/>
      <c r="R297" s="70"/>
      <c r="S297" s="94"/>
      <c r="T297" s="58"/>
      <c r="U297" s="58"/>
      <c r="V297" s="58"/>
      <c r="W297" s="58"/>
      <c r="X297" s="156"/>
      <c r="Y297" s="91"/>
      <c r="Z297" s="83"/>
      <c r="AA297" s="74"/>
      <c r="AB297" s="68" t="str">
        <f>M297</f>
        <v>FAVARO TECNOLOGIE SRL</v>
      </c>
      <c r="AC297" s="70" t="str">
        <f>N297</f>
        <v>Via Everardo 3</v>
      </c>
      <c r="AD297" s="70" t="str">
        <f>P297</f>
        <v>Villorba (TV)</v>
      </c>
      <c r="AE297" s="58" t="s">
        <v>2737</v>
      </c>
      <c r="AF297" s="86" t="s">
        <v>2738</v>
      </c>
      <c r="AG297" s="58" t="s">
        <v>2739</v>
      </c>
      <c r="AH297" s="86" t="s">
        <v>2740</v>
      </c>
      <c r="AI297" s="88" t="s">
        <v>2741</v>
      </c>
      <c r="AJ297" s="1268">
        <v>42818</v>
      </c>
      <c r="AK297" s="81" t="s">
        <v>2742</v>
      </c>
      <c r="AL297" s="6"/>
      <c r="AM297" s="97"/>
      <c r="AN297" s="6"/>
      <c r="AO297" s="6"/>
      <c r="AP297" s="6"/>
    </row>
    <row r="298" spans="1:42" ht="23.35" customHeight="1" thickBot="1">
      <c r="A298" s="1301" t="str">
        <f>"insert into azienda ( id, n_elettronici, n_automazioni, n_informatici, n_telecomunicazioni, n_liceo, id_docente, settore) values ('"&amp; E298 &amp;"','"&amp; F298 &amp;"','"&amp; G298 &amp;"','"&amp; H298 &amp;"','"&amp; I298 &amp;"','"&amp; J298 &amp;"','"&amp; K298 &amp;"','"&amp; L298 &amp;"');"</f>
        <v>insert into azienda ( id, n_elettronici, n_automazioni, n_informatici, n_telecomunicazioni, n_liceo, id_docente, settore) values ('286','','','','','','0','ELETTRONICA');</v>
      </c>
      <c r="B298" s="1303" t="str">
        <f t="shared" si="58"/>
        <v>update azienda SET denominazione_azienda='Ing. Matteo Pozzobon', indirizzo = 'Via Giacomo Matteotti 42', cap = '31052', comune = 'Maserada sul Piave (TV)' , referente_aziendale = 'Pozzobon Matteo', tutor_aziendale = 'Pozzobon Matteo', telefono = '393 1852660', inizioam = '8.00', fineam = '12.00', iniziopm = '14.00', finepm = '18.00' where id = '286';</v>
      </c>
      <c r="C298" s="1300" t="str">
        <f t="shared" si="59"/>
        <v>update azienda SET email= 'matteo.pozzobon@pmtechs.net', sito = '', n_dipendenti = '44470', settore_attivita = 'Studio Ingegneria', leg_denominazioneazienda = 'Ing. Matteo Pozzobon', leg_via = 'Via Giacomo Matteotti 42', leg_comune = 'Maserada sul Piave (TV)', leg_iva = '04929170266', leg_nomecognome = 'Pozzobon Matteo', leg_datanascita = '1987-02-18', leg_comunenascita = 'Treviso (TV)' where id = '286';</v>
      </c>
      <c r="D298" s="1300" t="str">
        <f t="shared" si="60"/>
        <v>update azienda SET rapleg_codicefiscale = 'PZZMTT87B18L407X', rapleg_convenzionedata = '2017-03-25', rapleg_convenzioneprotocolo = '2634/C24' where id = '286';</v>
      </c>
      <c r="E298">
        <v>286</v>
      </c>
      <c r="F298" s="82"/>
      <c r="G298" s="82"/>
      <c r="H298" s="82"/>
      <c r="I298" s="82"/>
      <c r="J298" s="1296"/>
      <c r="K298" s="1389">
        <v>0</v>
      </c>
      <c r="L298" s="325" t="s">
        <v>2464</v>
      </c>
      <c r="M298" s="67" t="s">
        <v>2743</v>
      </c>
      <c r="N298" s="74" t="s">
        <v>5061</v>
      </c>
      <c r="O298" s="83">
        <v>31052</v>
      </c>
      <c r="P298" s="75" t="s">
        <v>488</v>
      </c>
      <c r="Q298" s="70" t="s">
        <v>2744</v>
      </c>
      <c r="R298" s="70" t="s">
        <v>2744</v>
      </c>
      <c r="S298" s="94" t="s">
        <v>2745</v>
      </c>
      <c r="T298" s="58" t="s">
        <v>45</v>
      </c>
      <c r="U298" s="58" t="s">
        <v>46</v>
      </c>
      <c r="V298" s="58" t="s">
        <v>142</v>
      </c>
      <c r="W298" s="58" t="s">
        <v>75</v>
      </c>
      <c r="X298" s="75" t="s">
        <v>2746</v>
      </c>
      <c r="Y298" s="75"/>
      <c r="Z298" s="336">
        <v>44470</v>
      </c>
      <c r="AA298" s="74" t="s">
        <v>2747</v>
      </c>
      <c r="AB298" s="74" t="str">
        <f>M298</f>
        <v>Ing. Matteo Pozzobon</v>
      </c>
      <c r="AC298" s="75" t="str">
        <f>N298</f>
        <v>Via Giacomo Matteotti 42</v>
      </c>
      <c r="AD298" s="75" t="str">
        <f>P298</f>
        <v>Maserada sul Piave (TV)</v>
      </c>
      <c r="AE298" s="58" t="s">
        <v>2748</v>
      </c>
      <c r="AF298" s="86" t="s">
        <v>2744</v>
      </c>
      <c r="AG298" s="58" t="s">
        <v>2749</v>
      </c>
      <c r="AH298" s="86" t="s">
        <v>53</v>
      </c>
      <c r="AI298" s="88" t="s">
        <v>2750</v>
      </c>
      <c r="AJ298" s="1268">
        <v>42819</v>
      </c>
      <c r="AK298" s="81" t="s">
        <v>2751</v>
      </c>
      <c r="AL298" s="6"/>
      <c r="AM298" s="97"/>
      <c r="AN298" s="6"/>
      <c r="AO298" s="6"/>
      <c r="AP298" s="6"/>
    </row>
    <row r="299" spans="1:42" ht="23.35" customHeight="1" thickBot="1">
      <c r="A299" s="1301" t="str">
        <f>"insert into azienda ( id, n_elettronici, n_automazioni, n_informatici, n_telecomunicazioni, n_liceo, id_docente, settore) values ('"&amp; E299 &amp;"','"&amp; F299 &amp;"','"&amp; G299 &amp;"','"&amp; H299 &amp;"','"&amp; I299 &amp;"','"&amp; J299 &amp;"','"&amp; K299 &amp;"','"&amp; L299 &amp;"');"</f>
        <v>insert into azienda ( id, n_elettronici, n_automazioni, n_informatici, n_telecomunicazioni, n_liceo, id_docente, settore) values ('287','','','','','','0','ELETTRONICA');</v>
      </c>
      <c r="B299" s="1303" t="str">
        <f t="shared" si="58"/>
        <v>update azienda SET denominazione_azienda='GARDIN QUADRI SRL', indirizzo = 'Vicolo g. verdi 69/B', cap = '31020', comune = 'Villorba (TV)' , referente_aziendale = 'Gardin Marco', tutor_aziendale = 'Gardin Marco', telefono = '0422877002', inizioam = '7.00', fineam = '12.00', iniziopm = '13.00', finepm = '16.00' where id = '287';</v>
      </c>
      <c r="C299" s="1300" t="str">
        <f t="shared" si="59"/>
        <v>update azienda SET email= 'amministrazione@gardinquadri.com', sito = '', n_dipendenti = '44105', settore_attivita = 'cablaggio quadri elettrici', leg_denominazioneazienda = 'GARDIN QUADRI', leg_via = 'vicolo g.verdi 69/b', leg_comune = 'Villorba (TV)', leg_iva = '04418790269', leg_nomecognome = 'gardin marco', leg_datanascita = '1974-08-06', leg_comunenascita = 'Treviso (TV)' where id = '287';</v>
      </c>
      <c r="D299" s="1300" t="str">
        <f t="shared" si="60"/>
        <v>update azienda SET rapleg_codicefiscale = 'GRDMRC74M06L407W', rapleg_convenzionedata = '2017-03-26', rapleg_convenzioneprotocolo = '13315/C24' where id = '287';</v>
      </c>
      <c r="E299">
        <v>287</v>
      </c>
      <c r="F299" s="82"/>
      <c r="G299" s="82"/>
      <c r="H299" s="82"/>
      <c r="I299" s="82"/>
      <c r="J299" s="1296"/>
      <c r="K299" s="1389">
        <v>0</v>
      </c>
      <c r="L299" s="325" t="s">
        <v>2464</v>
      </c>
      <c r="M299" s="67" t="s">
        <v>2752</v>
      </c>
      <c r="N299" s="74" t="s">
        <v>2753</v>
      </c>
      <c r="O299" s="83">
        <v>31020</v>
      </c>
      <c r="P299" s="75" t="s">
        <v>71</v>
      </c>
      <c r="Q299" s="70" t="s">
        <v>2754</v>
      </c>
      <c r="R299" s="70" t="s">
        <v>2754</v>
      </c>
      <c r="S299" s="334" t="s">
        <v>2755</v>
      </c>
      <c r="T299" s="58" t="s">
        <v>1546</v>
      </c>
      <c r="U299" s="58" t="s">
        <v>46</v>
      </c>
      <c r="V299" s="58" t="s">
        <v>130</v>
      </c>
      <c r="W299" s="58" t="s">
        <v>2756</v>
      </c>
      <c r="X299" s="75" t="s">
        <v>2757</v>
      </c>
      <c r="Y299" s="75"/>
      <c r="Z299" s="187">
        <v>44105</v>
      </c>
      <c r="AA299" s="74" t="s">
        <v>2758</v>
      </c>
      <c r="AB299" s="68" t="s">
        <v>2759</v>
      </c>
      <c r="AC299" s="70" t="s">
        <v>2760</v>
      </c>
      <c r="AD299" s="70" t="s">
        <v>71</v>
      </c>
      <c r="AE299" s="58" t="s">
        <v>2761</v>
      </c>
      <c r="AF299" s="86" t="s">
        <v>2762</v>
      </c>
      <c r="AG299" s="58" t="s">
        <v>2763</v>
      </c>
      <c r="AH299" s="86" t="s">
        <v>53</v>
      </c>
      <c r="AI299" s="88" t="s">
        <v>2764</v>
      </c>
      <c r="AJ299" s="1268">
        <v>42820</v>
      </c>
      <c r="AK299" s="81" t="s">
        <v>2765</v>
      </c>
      <c r="AL299" s="6"/>
      <c r="AM299" s="6"/>
      <c r="AN299" s="6"/>
    </row>
    <row r="300" spans="1:42" ht="23.35" customHeight="1" thickBot="1">
      <c r="A300" s="1301" t="str">
        <f>"insert into azienda ( id, n_elettronici, n_automazioni, n_informatici, n_telecomunicazioni, n_liceo, id_docente, settore) values ('"&amp; E300 &amp;"','"&amp; F300 &amp;"','"&amp; G300 &amp;"','"&amp; H300 &amp;"','"&amp; I300 &amp;"','"&amp; J300 &amp;"','"&amp; K300 &amp;"','"&amp; L300 &amp;"');"</f>
        <v>insert into azienda ( id, n_elettronici, n_automazioni, n_informatici, n_telecomunicazioni, n_liceo, id_docente, settore) values ('288','','','','','','0','ELETTRONICA');</v>
      </c>
      <c r="B300" s="1303" t="str">
        <f t="shared" si="58"/>
        <v>update azienda SET denominazione_azienda='GATTO IMPIANTI', indirizzo = 'VIA SBROJAVACCA 24', cap = '300037', comune = 'Scorzè (VE)' , referente_aziendale = 'Gatto Gastone', tutor_aziendale = 'Gatto Gastone', telefono = '041449409', inizioam = '8.00', fineam = '12.00', iniziopm = '13.00', finepm = '17.00' where id = '288';</v>
      </c>
      <c r="C300" s="1300" t="str">
        <f t="shared" si="59"/>
        <v>update azienda SET email= 'info@gattoimpianti.it', sito = '', n_dipendenti = '', settore_attivita = 'impianti elettrici', leg_denominazioneazienda = 'GATTO IMPIANTI SRL', leg_via = 'via Sbrojavacca', leg_comune = 'Scorze  (VE)', leg_iva = '03274680275', leg_nomecognome = 'Gatto Gastone', leg_datanascita = '1948-02-28', leg_comunenascita = 'Scorze  (Ve)' where id = '288';</v>
      </c>
      <c r="D300" s="1300" t="str">
        <f t="shared" si="60"/>
        <v>update azienda SET rapleg_codicefiscale = 'GTTGTN48B28I5519', rapleg_convenzionedata = '2017-03-27', rapleg_convenzioneprotocolo = '14404/C24' where id = '288';</v>
      </c>
      <c r="E300">
        <v>288</v>
      </c>
      <c r="F300" s="82"/>
      <c r="G300" s="82"/>
      <c r="H300" s="82"/>
      <c r="I300" s="82"/>
      <c r="J300" s="1296"/>
      <c r="K300" s="1389">
        <v>0</v>
      </c>
      <c r="L300" s="325" t="s">
        <v>2464</v>
      </c>
      <c r="M300" s="67" t="s">
        <v>2766</v>
      </c>
      <c r="N300" s="74" t="s">
        <v>5062</v>
      </c>
      <c r="O300" s="83">
        <v>300037</v>
      </c>
      <c r="P300" s="75" t="s">
        <v>57</v>
      </c>
      <c r="Q300" s="70" t="s">
        <v>2767</v>
      </c>
      <c r="R300" s="70" t="s">
        <v>2767</v>
      </c>
      <c r="S300" s="334" t="s">
        <v>2768</v>
      </c>
      <c r="T300" s="58" t="s">
        <v>45</v>
      </c>
      <c r="U300" s="58" t="s">
        <v>46</v>
      </c>
      <c r="V300" s="58" t="s">
        <v>130</v>
      </c>
      <c r="W300" s="58" t="s">
        <v>131</v>
      </c>
      <c r="X300" s="75" t="s">
        <v>2769</v>
      </c>
      <c r="Y300" s="75"/>
      <c r="Z300" s="83"/>
      <c r="AA300" s="74" t="s">
        <v>2770</v>
      </c>
      <c r="AB300" s="68" t="s">
        <v>2771</v>
      </c>
      <c r="AC300" s="70" t="s">
        <v>2772</v>
      </c>
      <c r="AD300" s="70" t="s">
        <v>5134</v>
      </c>
      <c r="AE300" s="58" t="s">
        <v>2773</v>
      </c>
      <c r="AF300" s="86" t="s">
        <v>2767</v>
      </c>
      <c r="AG300" s="58" t="s">
        <v>2774</v>
      </c>
      <c r="AH300" s="86" t="s">
        <v>5138</v>
      </c>
      <c r="AI300" s="88" t="s">
        <v>2775</v>
      </c>
      <c r="AJ300" s="1268">
        <v>42821</v>
      </c>
      <c r="AK300" s="81" t="s">
        <v>2776</v>
      </c>
      <c r="AL300" s="6"/>
      <c r="AM300" s="6"/>
      <c r="AN300" s="6"/>
    </row>
    <row r="301" spans="1:42" ht="23.35" customHeight="1" thickBot="1">
      <c r="A301" s="1301" t="str">
        <f>"insert into azienda ( id, n_elettronici, n_automazioni, n_informatici, n_telecomunicazioni, n_liceo, id_docente, settore) values ('"&amp; E301 &amp;"','"&amp; F301 &amp;"','"&amp; G301 &amp;"','"&amp; H301 &amp;"','"&amp; I301 &amp;"','"&amp; J301 &amp;"','"&amp; K301 &amp;"','"&amp; L301 &amp;"');"</f>
        <v>insert into azienda ( id, n_elettronici, n_automazioni, n_informatici, n_telecomunicazioni, n_liceo, id_docente, settore) values ('289','','','','','','0','ELETTRONICA');</v>
      </c>
      <c r="B301" s="1303" t="str">
        <f t="shared" si="58"/>
        <v>update azienda SET denominazione_azienda='GEA IMPIANTI SRL', indirizzo = 'V. Pantiera 70', cap = '31056', comune = 'Roncade (TV)' , referente_aziendale = 'Vacillotto Bruno', tutor_aziendale = 'Vacillotto Bruno', telefono = '335 6162940', inizioam = '8.00', fineam = '12.00', iniziopm = '13.00', finepm = '17.00' where id = '289';</v>
      </c>
      <c r="C301" s="1300" t="str">
        <f t="shared" si="59"/>
        <v>update azienda SET email= 'geaimpianti@gmail.com', sito = '', n_dipendenti = '12', settore_attivita = 'Impianti Elettrici e Speciali', leg_denominazioneazienda = 'GEA IMPIANTI SRL', leg_via = 'V. Pantiera 70', leg_comune = 'Roncade (TV)', leg_iva = '04795900267', leg_nomecognome = 'Bruno Vacilotto', leg_datanascita = '1996-08-03', leg_comunenascita = 'Winterthur  (SVIZZERA)' where id = '289';</v>
      </c>
      <c r="D301" s="1300" t="str">
        <f t="shared" si="60"/>
        <v>update azienda SET rapleg_codicefiscale = 'VLCBRN66M03Z133P', rapleg_convenzionedata = '2017-03-28', rapleg_convenzioneprotocolo = '3279/C24D' where id = '289';</v>
      </c>
      <c r="E301">
        <v>289</v>
      </c>
      <c r="F301" s="82"/>
      <c r="G301" s="82"/>
      <c r="H301" s="82"/>
      <c r="I301" s="82"/>
      <c r="J301" s="1296"/>
      <c r="K301" s="1389">
        <v>0</v>
      </c>
      <c r="L301" s="325" t="s">
        <v>2464</v>
      </c>
      <c r="M301" s="67" t="s">
        <v>2777</v>
      </c>
      <c r="N301" s="74" t="s">
        <v>5063</v>
      </c>
      <c r="O301" s="83">
        <v>31056</v>
      </c>
      <c r="P301" s="75" t="s">
        <v>288</v>
      </c>
      <c r="Q301" s="70" t="s">
        <v>2778</v>
      </c>
      <c r="R301" s="70" t="s">
        <v>2778</v>
      </c>
      <c r="S301" s="334" t="s">
        <v>2779</v>
      </c>
      <c r="T301" s="58" t="s">
        <v>45</v>
      </c>
      <c r="U301" s="58" t="s">
        <v>46</v>
      </c>
      <c r="V301" s="58" t="s">
        <v>130</v>
      </c>
      <c r="W301" s="58" t="s">
        <v>131</v>
      </c>
      <c r="X301" s="75" t="s">
        <v>2780</v>
      </c>
      <c r="Y301" s="75"/>
      <c r="Z301" s="83">
        <v>12</v>
      </c>
      <c r="AA301" s="74" t="s">
        <v>2781</v>
      </c>
      <c r="AB301" s="68" t="str">
        <f>M301</f>
        <v>GEA IMPIANTI SRL</v>
      </c>
      <c r="AC301" s="70" t="str">
        <f>N301</f>
        <v>V. Pantiera 70</v>
      </c>
      <c r="AD301" s="70" t="str">
        <f>P301</f>
        <v>Roncade (TV)</v>
      </c>
      <c r="AE301" s="58" t="s">
        <v>2782</v>
      </c>
      <c r="AF301" s="86" t="s">
        <v>2783</v>
      </c>
      <c r="AG301" s="58" t="s">
        <v>2784</v>
      </c>
      <c r="AH301" s="86" t="s">
        <v>2379</v>
      </c>
      <c r="AI301" s="88" t="s">
        <v>2785</v>
      </c>
      <c r="AJ301" s="1268">
        <v>42822</v>
      </c>
      <c r="AK301" s="81" t="s">
        <v>55</v>
      </c>
      <c r="AL301" s="6"/>
      <c r="AM301" s="6"/>
      <c r="AN301" s="6"/>
    </row>
    <row r="302" spans="1:42" ht="23.35" customHeight="1" thickBot="1">
      <c r="A302" s="1301" t="str">
        <f>"insert into azienda ( id, n_elettronici, n_automazioni, n_informatici, n_telecomunicazioni, n_liceo, id_docente, settore) values ('"&amp; E302 &amp;"','"&amp; F302 &amp;"','"&amp; G302 &amp;"','"&amp; H302 &amp;"','"&amp; I302 &amp;"','"&amp; J302 &amp;"','"&amp; K302 &amp;"','"&amp; L302 &amp;"');"</f>
        <v>insert into azienda ( id, n_elettronici, n_automazioni, n_informatici, n_telecomunicazioni, n_liceo, id_docente, settore) values ('290','','','','','','0','ELETTRONICA');</v>
      </c>
      <c r="B302" s="1303" t="str">
        <f t="shared" si="58"/>
        <v>update azienda SET denominazione_azienda='GEASTAR Srl', indirizzo = 'V. Nerbon 4', cap = '31057', comune = 'Silea (TV)' , referente_aziendale = 'Ruffoni Devy', tutor_aziendale = 'Vendrame Enrico', telefono = '0438 991224', inizioam = '8.30', fineam = '12.30', iniziopm = '13.30', finepm = '17.30' where id = '290';</v>
      </c>
      <c r="C302" s="1300" t="str">
        <f t="shared" si="59"/>
        <v>update azienda SET email= 'www.geastar.it', sito = 'info@geastar.it', n_dipendenti = '5', settore_attivita = 'impianti elettrici su autotelai', leg_denominazioneazienda = 'GEASTAR Srl', leg_via = 'Strada Casut, 15', leg_comune = 'Sacile (PN)', leg_iva = '04938850262', leg_nomecognome = 'Cappellotto Luciano', leg_datanascita = '1967-07-27', leg_comunenascita = 'Gaiarine (TV)' where id = '290';</v>
      </c>
      <c r="D302" s="1300" t="str">
        <f t="shared" si="60"/>
        <v>update azienda SET rapleg_codicefiscale = 'CPPLCN67L27D854D', rapleg_convenzionedata = '2017-03-29', rapleg_convenzioneprotocolo = '7182/C24D' where id = '290';</v>
      </c>
      <c r="E302">
        <v>290</v>
      </c>
      <c r="F302" s="82"/>
      <c r="G302" s="82"/>
      <c r="H302" s="82"/>
      <c r="I302" s="82"/>
      <c r="J302" s="1296"/>
      <c r="K302" s="1389">
        <v>0</v>
      </c>
      <c r="L302" s="325" t="s">
        <v>2464</v>
      </c>
      <c r="M302" s="67" t="s">
        <v>2786</v>
      </c>
      <c r="N302" s="74" t="s">
        <v>5064</v>
      </c>
      <c r="O302" s="83">
        <v>31057</v>
      </c>
      <c r="P302" s="75" t="s">
        <v>685</v>
      </c>
      <c r="Q302" s="70" t="s">
        <v>2787</v>
      </c>
      <c r="R302" s="70" t="s">
        <v>2788</v>
      </c>
      <c r="S302" s="334" t="s">
        <v>2789</v>
      </c>
      <c r="T302" s="58" t="s">
        <v>61</v>
      </c>
      <c r="U302" s="58" t="s">
        <v>62</v>
      </c>
      <c r="V302" s="58" t="s">
        <v>47</v>
      </c>
      <c r="W302" s="58" t="s">
        <v>48</v>
      </c>
      <c r="X302" s="85" t="s">
        <v>2790</v>
      </c>
      <c r="Y302" s="85" t="s">
        <v>2791</v>
      </c>
      <c r="Z302" s="83">
        <v>5</v>
      </c>
      <c r="AA302" s="74" t="s">
        <v>2792</v>
      </c>
      <c r="AB302" s="68" t="str">
        <f t="shared" ref="AB302:AB320" si="63">M302</f>
        <v>GEASTAR Srl</v>
      </c>
      <c r="AC302" s="70" t="s">
        <v>2793</v>
      </c>
      <c r="AD302" s="70" t="s">
        <v>2794</v>
      </c>
      <c r="AE302" s="58" t="s">
        <v>2795</v>
      </c>
      <c r="AF302" s="86" t="s">
        <v>2796</v>
      </c>
      <c r="AG302" s="58" t="s">
        <v>2797</v>
      </c>
      <c r="AH302" s="86" t="s">
        <v>2798</v>
      </c>
      <c r="AI302" s="88" t="s">
        <v>2799</v>
      </c>
      <c r="AJ302" s="1268">
        <v>42823</v>
      </c>
      <c r="AK302" s="81" t="s">
        <v>2800</v>
      </c>
      <c r="AL302" s="6"/>
      <c r="AM302" s="6"/>
      <c r="AN302" s="6"/>
      <c r="AO302" s="6"/>
      <c r="AP302" s="6"/>
    </row>
    <row r="303" spans="1:42" ht="23.35" customHeight="1" thickBot="1">
      <c r="A303" s="1301" t="str">
        <f>"insert into azienda ( id, n_elettronici, n_automazioni, n_informatici, n_telecomunicazioni, n_liceo, id_docente, settore) values ('"&amp; E303 &amp;"','"&amp; F303 &amp;"','"&amp; G303 &amp;"','"&amp; H303 &amp;"','"&amp; I303 &amp;"','"&amp; J303 &amp;"','"&amp; K303 &amp;"','"&amp; L303 &amp;"');"</f>
        <v>insert into azienda ( id, n_elettronici, n_automazioni, n_informatici, n_telecomunicazioni, n_liceo, id_docente, settore) values ('291','','','','','','0','ELETTRONICA');</v>
      </c>
      <c r="B303" s="1303" t="str">
        <f t="shared" si="58"/>
        <v>update azienda SET denominazione_azienda='GIDAUTO SRL', indirizzo = '', cap = '', comune = '' , referente_aziendale = '', tutor_aziendale = '', telefono = '', inizioam = '', fineam = '', iniziopm = '', finepm = '' where id = '291';</v>
      </c>
      <c r="C303" s="1300" t="str">
        <f t="shared" si="59"/>
        <v>update azienda SET email= '', sito = '', n_dipendenti = '', settore_attivita = 'Servizio manutenzione autoveicoli', leg_denominazioneazienda = 'GIDAUTO SRL', leg_via = 'Via Palladio, 3', leg_comune = 'San Fior (TV)', leg_iva = '00797760261', leg_nomecognome = 'Sarlo Gregorio', leg_datanascita = '1951-03-07', leg_comunenascita = 'San Pietro di Caridà (RC)' where id = '291';</v>
      </c>
      <c r="D303" s="1300" t="str">
        <f t="shared" si="60"/>
        <v>update azienda SET rapleg_codicefiscale = '', rapleg_convenzionedata = '2017-03-30', rapleg_convenzioneprotocolo = '2619/C24' where id = '291';</v>
      </c>
      <c r="E303">
        <v>291</v>
      </c>
      <c r="F303" s="82"/>
      <c r="G303" s="82"/>
      <c r="H303" s="82"/>
      <c r="I303" s="82"/>
      <c r="J303" s="1296"/>
      <c r="K303" s="1389">
        <v>0</v>
      </c>
      <c r="L303" s="325" t="s">
        <v>2464</v>
      </c>
      <c r="M303" s="67" t="s">
        <v>2801</v>
      </c>
      <c r="N303" s="74"/>
      <c r="O303" s="83"/>
      <c r="P303" s="75"/>
      <c r="Q303" s="70"/>
      <c r="R303" s="70"/>
      <c r="S303" s="334"/>
      <c r="T303" s="58"/>
      <c r="U303" s="58"/>
      <c r="V303" s="58"/>
      <c r="W303" s="58"/>
      <c r="X303" s="129"/>
      <c r="Y303" s="129"/>
      <c r="Z303" s="83"/>
      <c r="AA303" s="74" t="s">
        <v>2802</v>
      </c>
      <c r="AB303" s="68" t="str">
        <f t="shared" si="63"/>
        <v>GIDAUTO SRL</v>
      </c>
      <c r="AC303" s="70" t="s">
        <v>2803</v>
      </c>
      <c r="AD303" s="70" t="s">
        <v>866</v>
      </c>
      <c r="AE303" s="58" t="s">
        <v>2804</v>
      </c>
      <c r="AF303" s="86" t="s">
        <v>2805</v>
      </c>
      <c r="AG303" s="58" t="s">
        <v>2806</v>
      </c>
      <c r="AH303" s="86" t="s">
        <v>2807</v>
      </c>
      <c r="AI303" s="88"/>
      <c r="AJ303" s="1268">
        <v>42824</v>
      </c>
      <c r="AK303" s="81" t="s">
        <v>2808</v>
      </c>
      <c r="AL303" s="6"/>
      <c r="AM303" s="6"/>
      <c r="AN303" s="6"/>
      <c r="AO303" s="6"/>
      <c r="AP303" s="6"/>
    </row>
    <row r="304" spans="1:42" ht="23.35" customHeight="1" thickBot="1">
      <c r="A304" s="1301" t="str">
        <f>"insert into azienda ( id, n_elettronici, n_automazioni, n_informatici, n_telecomunicazioni, n_liceo, id_docente, settore) values ('"&amp; E304 &amp;"','"&amp; F304 &amp;"','"&amp; G304 &amp;"','"&amp; H304 &amp;"','"&amp; I304 &amp;"','"&amp; J304 &amp;"','"&amp; K304 &amp;"','"&amp; L304 &amp;"');"</f>
        <v>insert into azienda ( id, n_elettronici, n_automazioni, n_informatici, n_telecomunicazioni, n_liceo, id_docente, settore) values ('292','','','','','','0','ELETTRONICA');</v>
      </c>
      <c r="B304" s="1303" t="str">
        <f t="shared" si="58"/>
        <v>update azienda SET denominazione_azienda='GOLFETTO SANGATI SRL', indirizzo = 'Via Fratelli Bandiera 3', cap = '31055', comune = 'Quinto di Treviso (TV)' , referente_aziendale = 'Fantin Orlando', tutor_aziendale = 'Fantin Orlando', telefono = '0422 476700', inizioam = '8.00', fineam = '12.00', iniziopm = '13.30', finepm = '17.30' where id = '292';</v>
      </c>
      <c r="C304" s="1300" t="str">
        <f t="shared" si="59"/>
        <v>update azienda SET email= 'fantin.o@golfettosangati.com', sito = '', n_dipendenti = '', settore_attivita = 'Industria Metalmeccanica/Automazioni', leg_denominazioneazienda = 'GOLFETTO SANGATI SRL', leg_via = 'Via Fratelli Bandiera 3', leg_comune = 'Quinto di Treviso (TV)', leg_iva = '04444310280', leg_nomecognome = 'Claudio Zanatta', leg_datanascita = '1959-12-23', leg_comunenascita = 'Svizzera' where id = '292';</v>
      </c>
      <c r="D304" s="1300" t="str">
        <f t="shared" si="60"/>
        <v>update azienda SET rapleg_codicefiscale = 'ZVTCLD59T23Z133R', rapleg_convenzionedata = '2017-03-31', rapleg_convenzioneprotocolo = '3279/C24D' where id = '292';</v>
      </c>
      <c r="E304">
        <v>292</v>
      </c>
      <c r="F304" s="82"/>
      <c r="G304" s="82"/>
      <c r="H304" s="82"/>
      <c r="I304" s="82"/>
      <c r="J304" s="1296"/>
      <c r="K304" s="1389">
        <v>0</v>
      </c>
      <c r="L304" s="325" t="s">
        <v>2464</v>
      </c>
      <c r="M304" s="67" t="s">
        <v>2809</v>
      </c>
      <c r="N304" s="74" t="s">
        <v>2810</v>
      </c>
      <c r="O304" s="83">
        <v>31055</v>
      </c>
      <c r="P304" s="75" t="s">
        <v>694</v>
      </c>
      <c r="Q304" s="70" t="s">
        <v>2811</v>
      </c>
      <c r="R304" s="70" t="s">
        <v>2811</v>
      </c>
      <c r="S304" s="334" t="s">
        <v>2812</v>
      </c>
      <c r="T304" s="58" t="s">
        <v>45</v>
      </c>
      <c r="U304" s="58" t="s">
        <v>46</v>
      </c>
      <c r="V304" s="58" t="s">
        <v>47</v>
      </c>
      <c r="W304" s="58" t="s">
        <v>48</v>
      </c>
      <c r="X304" s="93" t="s">
        <v>2813</v>
      </c>
      <c r="Y304" s="75"/>
      <c r="Z304" s="83"/>
      <c r="AA304" s="74" t="s">
        <v>1900</v>
      </c>
      <c r="AB304" s="68" t="str">
        <f t="shared" si="63"/>
        <v>GOLFETTO SANGATI SRL</v>
      </c>
      <c r="AC304" s="70" t="str">
        <f t="shared" ref="AC304:AC310" si="64">N304</f>
        <v>Via Fratelli Bandiera 3</v>
      </c>
      <c r="AD304" s="70" t="str">
        <f t="shared" ref="AD304:AD310" si="65">P304</f>
        <v>Quinto di Treviso (TV)</v>
      </c>
      <c r="AE304" s="58" t="s">
        <v>2814</v>
      </c>
      <c r="AF304" s="86" t="s">
        <v>2815</v>
      </c>
      <c r="AG304" s="58" t="s">
        <v>2816</v>
      </c>
      <c r="AH304" s="86" t="s">
        <v>2260</v>
      </c>
      <c r="AI304" s="88" t="s">
        <v>2817</v>
      </c>
      <c r="AJ304" s="1268">
        <v>42825</v>
      </c>
      <c r="AK304" s="81" t="s">
        <v>55</v>
      </c>
      <c r="AL304" s="6"/>
      <c r="AM304" s="6"/>
      <c r="AN304" s="6"/>
    </row>
    <row r="305" spans="1:42" ht="23.35" customHeight="1" thickBot="1">
      <c r="A305" s="1301" t="str">
        <f>"insert into azienda ( id, n_elettronici, n_automazioni, n_informatici, n_telecomunicazioni, n_liceo, id_docente, settore) values ('"&amp; E305 &amp;"','"&amp; F305 &amp;"','"&amp; G305 &amp;"','"&amp; H305 &amp;"','"&amp; I305 &amp;"','"&amp; J305 &amp;"','"&amp; K305 &amp;"','"&amp; L305 &amp;"');"</f>
        <v>insert into azienda ( id, n_elettronici, n_automazioni, n_informatici, n_telecomunicazioni, n_liceo, id_docente, settore) values ('293','','','','','','0','ELETTRONICA');</v>
      </c>
      <c r="B305" s="1303" t="str">
        <f t="shared" si="58"/>
        <v>update azienda SET denominazione_azienda='GOSETTO SRL', indirizzo = 'Via Montegrappa 122', cap = '31010', comune = 'Moriago della Battaglia (TV)' , referente_aziendale = 'Luca Gosetto', tutor_aziendale = 'Luca Gosetto', telefono = '0438 892847', inizioam = '8.00', fineam = '12.00', iniziopm = '13.00', finepm = '17.00' where id = '293';</v>
      </c>
      <c r="C305" s="1300" t="str">
        <f t="shared" si="59"/>
        <v>update azienda SET email= 'amministrazione@.com', sito = 'www.gosetto.com', n_dipendenti = '40', settore_attivita = 'Attrezzature Parchi divertimento', leg_denominazioneazienda = 'GOSETTO SRL', leg_via = 'Via Montegrappa 122', leg_comune = 'Moriago della Battaglia (TV)', leg_iva = '0322200261', leg_nomecognome = 'Luca Gosetto', leg_datanascita = '1973-05-24', leg_comunenascita = 'Pieve di Soligo (TV)' where id = '293';</v>
      </c>
      <c r="D305" s="1300" t="str">
        <f t="shared" si="60"/>
        <v>update azienda SET rapleg_codicefiscale = 'GSTLCU73E26G645L', rapleg_convenzionedata = '2017-04-01', rapleg_convenzioneprotocolo = '3279/C24D' where id = '293';</v>
      </c>
      <c r="E305">
        <v>293</v>
      </c>
      <c r="F305" s="82"/>
      <c r="G305" s="82"/>
      <c r="H305" s="82"/>
      <c r="I305" s="82"/>
      <c r="J305" s="1296"/>
      <c r="K305" s="1389">
        <v>0</v>
      </c>
      <c r="L305" s="325" t="s">
        <v>2464</v>
      </c>
      <c r="M305" s="67" t="s">
        <v>2818</v>
      </c>
      <c r="N305" s="161" t="s">
        <v>5065</v>
      </c>
      <c r="O305" s="108">
        <v>31010</v>
      </c>
      <c r="P305" s="162" t="s">
        <v>2819</v>
      </c>
      <c r="Q305" s="70" t="s">
        <v>2820</v>
      </c>
      <c r="R305" s="70" t="s">
        <v>2820</v>
      </c>
      <c r="S305" s="334" t="s">
        <v>2821</v>
      </c>
      <c r="T305" s="58" t="s">
        <v>45</v>
      </c>
      <c r="U305" s="58" t="s">
        <v>46</v>
      </c>
      <c r="V305" s="58" t="s">
        <v>130</v>
      </c>
      <c r="W305" s="58" t="s">
        <v>131</v>
      </c>
      <c r="X305" s="75" t="s">
        <v>2822</v>
      </c>
      <c r="Y305" s="85" t="s">
        <v>2823</v>
      </c>
      <c r="Z305" s="83">
        <v>40</v>
      </c>
      <c r="AA305" s="74" t="s">
        <v>2824</v>
      </c>
      <c r="AB305" s="68" t="str">
        <f t="shared" si="63"/>
        <v>GOSETTO SRL</v>
      </c>
      <c r="AC305" s="70" t="str">
        <f t="shared" si="64"/>
        <v>Via Montegrappa 122</v>
      </c>
      <c r="AD305" s="70" t="str">
        <f t="shared" si="65"/>
        <v>Moriago della Battaglia (TV)</v>
      </c>
      <c r="AE305" s="58" t="s">
        <v>2825</v>
      </c>
      <c r="AF305" s="86" t="s">
        <v>2820</v>
      </c>
      <c r="AG305" s="58" t="s">
        <v>2826</v>
      </c>
      <c r="AH305" s="86" t="s">
        <v>619</v>
      </c>
      <c r="AI305" s="88" t="s">
        <v>2827</v>
      </c>
      <c r="AJ305" s="1268">
        <v>42826</v>
      </c>
      <c r="AK305" s="81" t="s">
        <v>55</v>
      </c>
      <c r="AL305" s="6"/>
      <c r="AM305" s="6"/>
      <c r="AN305" s="6"/>
    </row>
    <row r="306" spans="1:42" ht="23.35" customHeight="1" thickBot="1">
      <c r="A306" s="1301" t="str">
        <f>"insert into azienda ( id, n_elettronici, n_automazioni, n_informatici, n_telecomunicazioni, n_liceo, id_docente, settore) values ('"&amp; E306 &amp;"','"&amp; F306 &amp;"','"&amp; G306 &amp;"','"&amp; H306 &amp;"','"&amp; I306 &amp;"','"&amp; J306 &amp;"','"&amp; K306 &amp;"','"&amp; L306 &amp;"');"</f>
        <v>insert into azienda ( id, n_elettronici, n_automazioni, n_informatici, n_telecomunicazioni, n_liceo, id_docente, settore) values ('294','','2','','','','0','ELETTRONICA');</v>
      </c>
      <c r="B306" s="1303" t="str">
        <f t="shared" si="58"/>
        <v>update azienda SET denominazione_azienda='IMET SRL', indirizzo = 'Via Fornace 8', cap = '33077', comune = 'Sacile (PN)' , referente_aziendale = 'Da Re Stefano', tutor_aziendale = 'Da Re Stefano, Sacilotto Mauro', telefono = '0434 7878', inizioam = '8.00', fineam = '12.00', iniziopm = '13.30', finepm = '17.30' where id = '294';</v>
      </c>
      <c r="C306" s="1300" t="str">
        <f t="shared" si="59"/>
        <v>update azienda SET email= 'info@imet.eu', sito = '', n_dipendenti = '100', settore_attivita = 'Costruz.strumenti elettrici', leg_denominazioneazienda = 'IMET SRL', leg_via = 'Via Fornace 8', leg_comune = 'Sacile (PN)', leg_iva = '01106390931', leg_nomecognome = 'Cadorin Evio', leg_datanascita = '1963-10-22', leg_comunenascita = 'Sacile (PN)' where id = '294';</v>
      </c>
      <c r="D306" s="1300" t="str">
        <f t="shared" si="60"/>
        <v>update azienda SET rapleg_codicefiscale = 'CDRVEI63R22H657B', rapleg_convenzionedata = '2017-04-02', rapleg_convenzioneprotocolo = '3279/C24D' where id = '294';</v>
      </c>
      <c r="E306">
        <v>294</v>
      </c>
      <c r="F306" s="82"/>
      <c r="G306" s="82">
        <v>2</v>
      </c>
      <c r="H306" s="82"/>
      <c r="I306" s="82"/>
      <c r="J306" s="1296"/>
      <c r="K306" s="1389">
        <v>0</v>
      </c>
      <c r="L306" s="325" t="s">
        <v>2464</v>
      </c>
      <c r="M306" s="67" t="s">
        <v>2828</v>
      </c>
      <c r="N306" s="161" t="s">
        <v>5066</v>
      </c>
      <c r="O306" s="108">
        <v>33077</v>
      </c>
      <c r="P306" s="162" t="s">
        <v>2794</v>
      </c>
      <c r="Q306" s="70" t="s">
        <v>2829</v>
      </c>
      <c r="R306" s="70" t="s">
        <v>2830</v>
      </c>
      <c r="S306" s="334" t="s">
        <v>2831</v>
      </c>
      <c r="T306" s="58" t="s">
        <v>45</v>
      </c>
      <c r="U306" s="58" t="s">
        <v>46</v>
      </c>
      <c r="V306" s="58" t="s">
        <v>47</v>
      </c>
      <c r="W306" s="58" t="s">
        <v>48</v>
      </c>
      <c r="X306" s="93" t="s">
        <v>2832</v>
      </c>
      <c r="Y306" s="156"/>
      <c r="Z306" s="83">
        <v>100</v>
      </c>
      <c r="AA306" s="74" t="s">
        <v>2833</v>
      </c>
      <c r="AB306" s="68" t="str">
        <f t="shared" si="63"/>
        <v>IMET SRL</v>
      </c>
      <c r="AC306" s="70" t="str">
        <f t="shared" si="64"/>
        <v>Via Fornace 8</v>
      </c>
      <c r="AD306" s="70" t="str">
        <f t="shared" si="65"/>
        <v>Sacile (PN)</v>
      </c>
      <c r="AE306" s="58" t="s">
        <v>2834</v>
      </c>
      <c r="AF306" s="86" t="s">
        <v>2835</v>
      </c>
      <c r="AG306" s="58" t="s">
        <v>2836</v>
      </c>
      <c r="AH306" s="86" t="s">
        <v>2794</v>
      </c>
      <c r="AI306" s="90" t="s">
        <v>2837</v>
      </c>
      <c r="AJ306" s="1268">
        <v>42827</v>
      </c>
      <c r="AK306" s="81" t="s">
        <v>55</v>
      </c>
      <c r="AL306" s="6"/>
      <c r="AM306" s="6"/>
      <c r="AN306" s="6"/>
    </row>
    <row r="307" spans="1:42" ht="23.35" customHeight="1" thickBot="1">
      <c r="A307" s="1301" t="str">
        <f>"insert into azienda ( id, n_elettronici, n_automazioni, n_informatici, n_telecomunicazioni, n_liceo, id_docente, settore) values ('"&amp; E307 &amp;"','"&amp; F307 &amp;"','"&amp; G307 &amp;"','"&amp; H307 &amp;"','"&amp; I307 &amp;"','"&amp; J307 &amp;"','"&amp; K307 &amp;"','"&amp; L307 &amp;"');"</f>
        <v>insert into azienda ( id, n_elettronici, n_automazioni, n_informatici, n_telecomunicazioni, n_liceo, id_docente, settore) values ('295','','','','','','0','ELETTRONICA');</v>
      </c>
      <c r="B307" s="1303" t="str">
        <f t="shared" si="58"/>
        <v>update azienda SET denominazione_azienda='IMPUT STUDIO SRL', indirizzo = 'V.Leonardo Da Vinci50', cap = '31048', comune = 'San Biagio di Callalta (TV)' , referente_aziendale = 'De Masi Giovanni', tutor_aziendale = 'De Masi Giovanni', telefono = '0422 1743575', inizioam = '9.00', fineam = '13.00', iniziopm = '15.00', finepm = '19.00' where id = '295';</v>
      </c>
      <c r="C307" s="1300" t="str">
        <f t="shared" si="59"/>
        <v>update azienda SET email= 'info@imputlevel.com', sito = 'www.imputlevel.com', n_dipendenti = '', settore_attivita = 'Forniture Elettroniche Eventi', leg_denominazioneazienda = 'IMPUT STUDIO SRL', leg_via = 'V.Leonardo Da Vinci50', leg_comune = 'San Biagio di Callalta (TV)', leg_iva = '04772230266', leg_nomecognome = 'Giovanni De Masi', leg_datanascita = '1963-04-16', leg_comunenascita = 'Treviso (TV)' where id = '295';</v>
      </c>
      <c r="D307" s="1300" t="str">
        <f t="shared" si="60"/>
        <v>update azienda SET rapleg_codicefiscale = 'DMSGNN63D16L407S', rapleg_convenzionedata = '2017-04-03', rapleg_convenzioneprotocolo = '3279/C24D' where id = '295';</v>
      </c>
      <c r="E307">
        <v>295</v>
      </c>
      <c r="F307" s="82"/>
      <c r="G307" s="82"/>
      <c r="H307" s="82"/>
      <c r="I307" s="82"/>
      <c r="J307" s="1296"/>
      <c r="K307" s="1389">
        <v>0</v>
      </c>
      <c r="L307" s="325" t="s">
        <v>2464</v>
      </c>
      <c r="M307" s="67" t="s">
        <v>2838</v>
      </c>
      <c r="N307" s="74" t="s">
        <v>5067</v>
      </c>
      <c r="O307" s="83">
        <v>31048</v>
      </c>
      <c r="P307" s="75" t="s">
        <v>825</v>
      </c>
      <c r="Q307" s="70" t="s">
        <v>2839</v>
      </c>
      <c r="R307" s="70" t="s">
        <v>2839</v>
      </c>
      <c r="S307" s="334" t="s">
        <v>2840</v>
      </c>
      <c r="T307" s="58" t="s">
        <v>362</v>
      </c>
      <c r="U307" s="58" t="s">
        <v>130</v>
      </c>
      <c r="V307" s="58" t="s">
        <v>435</v>
      </c>
      <c r="W307" s="58" t="s">
        <v>436</v>
      </c>
      <c r="X307" s="85" t="s">
        <v>2841</v>
      </c>
      <c r="Y307" s="85" t="s">
        <v>2842</v>
      </c>
      <c r="Z307" s="83"/>
      <c r="AA307" s="74" t="s">
        <v>2843</v>
      </c>
      <c r="AB307" s="68" t="str">
        <f t="shared" si="63"/>
        <v>IMPUT STUDIO SRL</v>
      </c>
      <c r="AC307" s="70" t="str">
        <f t="shared" si="64"/>
        <v>V.Leonardo Da Vinci50</v>
      </c>
      <c r="AD307" s="70" t="str">
        <f t="shared" si="65"/>
        <v>San Biagio di Callalta (TV)</v>
      </c>
      <c r="AE307" s="58" t="s">
        <v>2844</v>
      </c>
      <c r="AF307" s="86" t="s">
        <v>2845</v>
      </c>
      <c r="AG307" s="58" t="s">
        <v>2846</v>
      </c>
      <c r="AH307" s="86" t="s">
        <v>53</v>
      </c>
      <c r="AI307" s="90" t="s">
        <v>2847</v>
      </c>
      <c r="AJ307" s="1268">
        <v>42828</v>
      </c>
      <c r="AK307" s="81" t="s">
        <v>55</v>
      </c>
      <c r="AL307" s="6"/>
      <c r="AM307" s="6"/>
      <c r="AN307" s="6"/>
    </row>
    <row r="308" spans="1:42" ht="23.35" customHeight="1" thickBot="1">
      <c r="A308" s="1301" t="str">
        <f>"insert into azienda ( id, n_elettronici, n_automazioni, n_informatici, n_telecomunicazioni, n_liceo, id_docente, settore) values ('"&amp; E308 &amp;"','"&amp; F308 &amp;"','"&amp; G308 &amp;"','"&amp; H308 &amp;"','"&amp; I308 &amp;"','"&amp; J308 &amp;"','"&amp; K308 &amp;"','"&amp; L308 &amp;"');"</f>
        <v>insert into azienda ( id, n_elettronici, n_automazioni, n_informatici, n_telecomunicazioni, n_liceo, id_docente, settore) values ('296','','','','','','0','ELETTRONICA');</v>
      </c>
      <c r="B308" s="1303" t="str">
        <f t="shared" si="58"/>
        <v>update azienda SET denominazione_azienda='INDUSTRIAL CARS', indirizzo = 'V. Roma 155', cap = '31020', comune = 'Villorba (TV)' , referente_aziendale = 'Ceccato Antonella', tutor_aziendale = '', telefono = '', inizioam = '', fineam = '', iniziopm = '', finepm = '' where id = '296';</v>
      </c>
      <c r="C308" s="1300" t="str">
        <f t="shared" si="59"/>
        <v>update azienda SET email= '', sito = '', n_dipendenti = '', settore_attivita = '', leg_denominazioneazienda = 'INDUSTRIAL CARS', leg_via = 'V. Roma 155', leg_comune = 'Villorba (TV)', leg_iva = '02134450283', leg_nomecognome = 'Ceccato Antonella', leg_datanascita = '1972-07-31', leg_comunenascita = 'Malo (VI)' where id = '296';</v>
      </c>
      <c r="D308" s="1300" t="str">
        <f t="shared" si="60"/>
        <v>update azienda SET rapleg_codicefiscale = 'CCCNNL72L71E864U', rapleg_convenzionedata = '2017-04-04', rapleg_convenzioneprotocolo = '' where id = '296';</v>
      </c>
      <c r="E308">
        <v>296</v>
      </c>
      <c r="F308" s="82"/>
      <c r="G308" s="82"/>
      <c r="H308" s="82"/>
      <c r="I308" s="82"/>
      <c r="J308" s="1296"/>
      <c r="K308" s="1389">
        <v>0</v>
      </c>
      <c r="L308" s="325" t="s">
        <v>2464</v>
      </c>
      <c r="M308" s="253" t="s">
        <v>2848</v>
      </c>
      <c r="N308" s="74" t="s">
        <v>5068</v>
      </c>
      <c r="O308" s="83">
        <v>31020</v>
      </c>
      <c r="P308" s="75" t="s">
        <v>71</v>
      </c>
      <c r="Q308" s="70" t="s">
        <v>2849</v>
      </c>
      <c r="R308" s="70"/>
      <c r="S308" s="334"/>
      <c r="T308" s="58"/>
      <c r="U308" s="58"/>
      <c r="V308" s="58"/>
      <c r="W308" s="58"/>
      <c r="X308" s="75"/>
      <c r="Y308" s="75"/>
      <c r="Z308" s="83"/>
      <c r="AA308" s="74"/>
      <c r="AB308" s="68" t="str">
        <f t="shared" si="63"/>
        <v>INDUSTRIAL CARS</v>
      </c>
      <c r="AC308" s="70" t="str">
        <f t="shared" si="64"/>
        <v>V. Roma 155</v>
      </c>
      <c r="AD308" s="70" t="str">
        <f t="shared" si="65"/>
        <v>Villorba (TV)</v>
      </c>
      <c r="AE308" s="58" t="s">
        <v>2850</v>
      </c>
      <c r="AF308" s="86" t="s">
        <v>2849</v>
      </c>
      <c r="AG308" s="58" t="s">
        <v>2851</v>
      </c>
      <c r="AH308" s="86" t="s">
        <v>2852</v>
      </c>
      <c r="AI308" s="88" t="s">
        <v>2853</v>
      </c>
      <c r="AJ308" s="1268">
        <v>42829</v>
      </c>
      <c r="AK308" s="81"/>
      <c r="AL308" s="6"/>
      <c r="AM308" s="6"/>
      <c r="AN308" s="6"/>
    </row>
    <row r="309" spans="1:42" ht="23.35" customHeight="1" thickBot="1">
      <c r="A309" s="1301" t="str">
        <f>"insert into azienda ( id, n_elettronici, n_automazioni, n_informatici, n_telecomunicazioni, n_liceo, id_docente, settore) values ('"&amp; E309 &amp;"','"&amp; F309 &amp;"','"&amp; G309 &amp;"','"&amp; H309 &amp;"','"&amp; I309 &amp;"','"&amp; J309 &amp;"','"&amp; K309 &amp;"','"&amp; L309 &amp;"');"</f>
        <v>insert into azienda ( id, n_elettronici, n_automazioni, n_informatici, n_telecomunicazioni, n_liceo, id_docente, settore) values ('297','','','','','','0','ELETTRONICA');</v>
      </c>
      <c r="B309" s="1303" t="str">
        <f t="shared" si="58"/>
        <v>update azienda SET denominazione_azienda='ISIS SRL', indirizzo = 'Via Enrico Azzi 1', cap = '31038', comune = 'Paese (TV)' , referente_aziendale = 'Pancot Giuseppe', tutor_aziendale = 'Pancot Giuseppe', telefono = '0422 433685', inizioam = '', fineam = '', iniziopm = '', finepm = '' where id = '297';</v>
      </c>
      <c r="C309" s="1300" t="str">
        <f t="shared" si="59"/>
        <v>update azienda SET email= 'beppe.ancot@isisware.com', sito = 'www.isisware.com', n_dipendenti = '36', settore_attivita = 'Industria/Sviluppo Software', leg_denominazioneazienda = 'ISIS SRL', leg_via = 'Via Enrico Azzi 1', leg_comune = 'Paese (TV)', leg_iva = 'IT03627130267', leg_nomecognome = 'Favaro Mansueto', leg_datanascita = '1951-10-13', leg_comunenascita = 'Padova (PD)' where id = '297';</v>
      </c>
      <c r="D309" s="1300" t="str">
        <f t="shared" si="60"/>
        <v>update azienda SET rapleg_codicefiscale = 'FVFMST51R13G224H', rapleg_convenzionedata = '2017-04-05', rapleg_convenzioneprotocolo = '7866/C24' where id = '297';</v>
      </c>
      <c r="E309">
        <v>297</v>
      </c>
      <c r="F309" s="82"/>
      <c r="G309" s="82"/>
      <c r="H309" s="82"/>
      <c r="I309" s="82"/>
      <c r="J309" s="1296"/>
      <c r="K309" s="1389">
        <v>0</v>
      </c>
      <c r="L309" s="325" t="s">
        <v>2464</v>
      </c>
      <c r="M309" s="315" t="s">
        <v>2854</v>
      </c>
      <c r="N309" s="74" t="s">
        <v>5069</v>
      </c>
      <c r="O309" s="83">
        <v>31038</v>
      </c>
      <c r="P309" s="75" t="s">
        <v>149</v>
      </c>
      <c r="Q309" s="70" t="s">
        <v>2855</v>
      </c>
      <c r="R309" s="70" t="s">
        <v>2855</v>
      </c>
      <c r="S309" s="94" t="s">
        <v>2856</v>
      </c>
      <c r="T309" s="58"/>
      <c r="U309" s="58"/>
      <c r="V309" s="58"/>
      <c r="W309" s="58"/>
      <c r="X309" s="85" t="s">
        <v>2857</v>
      </c>
      <c r="Y309" s="85" t="s">
        <v>2858</v>
      </c>
      <c r="Z309" s="83">
        <v>36</v>
      </c>
      <c r="AA309" s="74" t="s">
        <v>2859</v>
      </c>
      <c r="AB309" s="68" t="str">
        <f t="shared" si="63"/>
        <v>ISIS SRL</v>
      </c>
      <c r="AC309" s="70" t="str">
        <f t="shared" si="64"/>
        <v>Via Enrico Azzi 1</v>
      </c>
      <c r="AD309" s="70" t="str">
        <f t="shared" si="65"/>
        <v>Paese (TV)</v>
      </c>
      <c r="AE309" s="58" t="s">
        <v>2860</v>
      </c>
      <c r="AF309" s="86" t="s">
        <v>2861</v>
      </c>
      <c r="AG309" s="58" t="s">
        <v>2862</v>
      </c>
      <c r="AH309" s="86" t="s">
        <v>1761</v>
      </c>
      <c r="AI309" s="88" t="s">
        <v>2863</v>
      </c>
      <c r="AJ309" s="1268">
        <v>42830</v>
      </c>
      <c r="AK309" s="81" t="s">
        <v>2864</v>
      </c>
      <c r="AL309" s="6"/>
      <c r="AM309" s="6"/>
      <c r="AN309" s="6"/>
    </row>
    <row r="310" spans="1:42" ht="23.35" customHeight="1" thickBot="1">
      <c r="A310" s="1301" t="str">
        <f>"insert into azienda ( id, n_elettronici, n_automazioni, n_informatici, n_telecomunicazioni, n_liceo, id_docente, settore) values ('"&amp; E310 &amp;"','"&amp; F310 &amp;"','"&amp; G310 &amp;"','"&amp; H310 &amp;"','"&amp; I310 &amp;"','"&amp; J310 &amp;"','"&amp; K310 &amp;"','"&amp; L310 &amp;"');"</f>
        <v>insert into azienda ( id, n_elettronici, n_automazioni, n_informatici, n_telecomunicazioni, n_liceo, id_docente, settore) values ('298','','','','','','0','ELETTRONICA');</v>
      </c>
      <c r="B310" s="1303" t="str">
        <f t="shared" si="58"/>
        <v>update azienda SET denominazione_azienda='ISTRA S.R.L', indirizzo = 'Vicolo Giuseppe Verdi 53', cap = '31020', comune = 'Vilorba (TV)' , referente_aziendale = 'Munerotto Stefano', tutor_aziendale = 'Munerotto Stefano', telefono = '0422618686', inizioam = '8.00', fineam = '12.00', iniziopm = '14.00', finepm = '18.00' where id = '298';</v>
      </c>
      <c r="C310" s="1300" t="str">
        <f t="shared" si="59"/>
        <v>update azienda SET email= 'amministrazione@istrasistemi.it', sito = '', n_dipendenti = '', settore_attivita = '', leg_denominazioneazienda = 'ISTRA S.R.L', leg_via = 'Vicolo Giuseppe Verdi 53', leg_comune = 'Vilorba (TV)', leg_iva = '02295220269', leg_nomecognome = 'Pizzolon Raffaele', leg_datanascita = '1952-12-16', leg_comunenascita = 'Ponzano Veneto (TV)' where id = '298';</v>
      </c>
      <c r="D310" s="1300" t="str">
        <f t="shared" si="60"/>
        <v>update azienda SET rapleg_codicefiscale = 'PZZRFL52T16G875A', rapleg_convenzionedata = '2017-04-06', rapleg_convenzioneprotocolo = '6812/C24' where id = '298';</v>
      </c>
      <c r="E310">
        <v>298</v>
      </c>
      <c r="F310" s="82"/>
      <c r="G310" s="82"/>
      <c r="H310" s="82"/>
      <c r="I310" s="82"/>
      <c r="J310" s="1296"/>
      <c r="K310" s="1389">
        <v>0</v>
      </c>
      <c r="L310" s="325" t="s">
        <v>2464</v>
      </c>
      <c r="M310" s="315" t="s">
        <v>2865</v>
      </c>
      <c r="N310" s="74" t="s">
        <v>5070</v>
      </c>
      <c r="O310" s="83">
        <v>31020</v>
      </c>
      <c r="P310" s="75" t="s">
        <v>2866</v>
      </c>
      <c r="Q310" s="211" t="s">
        <v>2867</v>
      </c>
      <c r="R310" s="70" t="s">
        <v>2867</v>
      </c>
      <c r="S310" s="94" t="s">
        <v>2868</v>
      </c>
      <c r="T310" s="58" t="s">
        <v>45</v>
      </c>
      <c r="U310" s="58" t="s">
        <v>46</v>
      </c>
      <c r="V310" s="58" t="s">
        <v>142</v>
      </c>
      <c r="W310" s="58" t="s">
        <v>75</v>
      </c>
      <c r="X310" s="195" t="s">
        <v>2869</v>
      </c>
      <c r="Y310" s="75"/>
      <c r="Z310" s="83"/>
      <c r="AA310" s="95"/>
      <c r="AB310" s="68" t="str">
        <f t="shared" si="63"/>
        <v>ISTRA S.R.L</v>
      </c>
      <c r="AC310" s="70" t="str">
        <f t="shared" si="64"/>
        <v>Vicolo Giuseppe Verdi 53</v>
      </c>
      <c r="AD310" s="70" t="str">
        <f t="shared" si="65"/>
        <v>Vilorba (TV)</v>
      </c>
      <c r="AE310" s="58" t="s">
        <v>2870</v>
      </c>
      <c r="AF310" s="75" t="s">
        <v>2871</v>
      </c>
      <c r="AG310" s="87">
        <v>19344</v>
      </c>
      <c r="AH310" s="86" t="s">
        <v>753</v>
      </c>
      <c r="AI310" s="90" t="s">
        <v>2872</v>
      </c>
      <c r="AJ310" s="1268">
        <v>42831</v>
      </c>
      <c r="AK310" s="212" t="s">
        <v>2873</v>
      </c>
      <c r="AL310" s="6"/>
      <c r="AM310" s="6"/>
      <c r="AN310" s="6"/>
      <c r="AO310" s="6"/>
      <c r="AP310" s="6"/>
    </row>
    <row r="311" spans="1:42" ht="23.35" customHeight="1" thickBot="1">
      <c r="A311" s="1301" t="str">
        <f>"insert into azienda ( id, n_elettronici, n_automazioni, n_informatici, n_telecomunicazioni, n_liceo, id_docente, settore) values ('"&amp; E311 &amp;"','"&amp; F311 &amp;"','"&amp; G311 &amp;"','"&amp; H311 &amp;"','"&amp; I311 &amp;"','"&amp; J311 &amp;"','"&amp; K311 &amp;"','"&amp; L311 &amp;"');"</f>
        <v>insert into azienda ( id, n_elettronici, n_automazioni, n_informatici, n_telecomunicazioni, n_liceo, id_docente, settore) values ('299','','','','','','0','ELETTRONICA');</v>
      </c>
      <c r="B311" s="1303" t="str">
        <f t="shared" si="58"/>
        <v>update azienda SET denominazione_azienda='JANUS SRL', indirizzo = 'Via Palu  70', cap = '31020', comune = 'San Vendemiano (TV)' , referente_aziendale = 'Lovat Gianpiero', tutor_aziendale = 'Lovat Giampiero', telefono = '0438 24836', inizioam = '', fineam = '', iniziopm = '', finepm = '' where id = '299';</v>
      </c>
      <c r="C311" s="1300" t="str">
        <f t="shared" si="59"/>
        <v>update azienda SET email= 'janus@jns.it', sito = '', n_dipendenti = '10', settore_attivita = '', leg_denominazioneazienda = 'JANUS SRL', leg_via = 'Via Palu , 70', leg_comune = 'San Vendemiano (TV)', leg_iva = '03066690268', leg_nomecognome = 'Lovat Gianpiero', leg_datanascita = '1963-10-02', leg_comunenascita = 'Conegliano (TV)' where id = '299';</v>
      </c>
      <c r="D311" s="1300" t="str">
        <f t="shared" si="60"/>
        <v>update azienda SET rapleg_codicefiscale = 'LVTGPR63R02C957L', rapleg_convenzionedata = '2017-04-07', rapleg_convenzioneprotocolo = '631/C24D' where id = '299';</v>
      </c>
      <c r="E311">
        <v>299</v>
      </c>
      <c r="F311" s="82"/>
      <c r="G311" s="82"/>
      <c r="H311" s="82"/>
      <c r="I311" s="82"/>
      <c r="J311" s="1296"/>
      <c r="K311" s="1389">
        <v>0</v>
      </c>
      <c r="L311" s="325" t="s">
        <v>2464</v>
      </c>
      <c r="M311" s="315" t="s">
        <v>2874</v>
      </c>
      <c r="N311" s="74" t="s">
        <v>5120</v>
      </c>
      <c r="O311" s="83">
        <v>31020</v>
      </c>
      <c r="P311" s="75" t="s">
        <v>2875</v>
      </c>
      <c r="Q311" s="70" t="s">
        <v>2876</v>
      </c>
      <c r="R311" s="70" t="s">
        <v>2877</v>
      </c>
      <c r="S311" s="94" t="s">
        <v>2878</v>
      </c>
      <c r="T311" s="58"/>
      <c r="U311" s="58"/>
      <c r="V311" s="58"/>
      <c r="W311" s="58"/>
      <c r="X311" s="93" t="s">
        <v>2879</v>
      </c>
      <c r="Y311" s="75"/>
      <c r="Z311" s="83">
        <v>10</v>
      </c>
      <c r="AA311" s="83"/>
      <c r="AB311" s="67" t="str">
        <f t="shared" si="63"/>
        <v>JANUS SRL</v>
      </c>
      <c r="AC311" s="75" t="s">
        <v>5133</v>
      </c>
      <c r="AD311" s="86" t="s">
        <v>2875</v>
      </c>
      <c r="AE311" s="58" t="s">
        <v>2880</v>
      </c>
      <c r="AF311" s="75" t="s">
        <v>2876</v>
      </c>
      <c r="AG311" s="87">
        <v>23286</v>
      </c>
      <c r="AH311" s="86" t="s">
        <v>80</v>
      </c>
      <c r="AI311" s="90" t="s">
        <v>2881</v>
      </c>
      <c r="AJ311" s="1268">
        <v>42832</v>
      </c>
      <c r="AK311" s="212" t="s">
        <v>2882</v>
      </c>
      <c r="AL311" s="6"/>
      <c r="AM311" s="6"/>
      <c r="AN311" s="6"/>
      <c r="AO311" s="6"/>
      <c r="AP311" s="6"/>
    </row>
    <row r="312" spans="1:42" ht="23.35" customHeight="1" thickBot="1">
      <c r="A312" s="1301" t="str">
        <f>"insert into azienda ( id, n_elettronici, n_automazioni, n_informatici, n_telecomunicazioni, n_liceo, id_docente, settore) values ('"&amp; E312 &amp;"','"&amp; F312 &amp;"','"&amp; G312 &amp;"','"&amp; H312 &amp;"','"&amp; I312 &amp;"','"&amp; J312 &amp;"','"&amp; K312 &amp;"','"&amp; L312 &amp;"');"</f>
        <v>insert into azienda ( id, n_elettronici, n_automazioni, n_informatici, n_telecomunicazioni, n_liceo, id_docente, settore) values ('300','','','','','','0','ELETTRONICA');</v>
      </c>
      <c r="B312" s="1303" t="str">
        <f t="shared" si="58"/>
        <v>update azienda SET denominazione_azienda='KEESTRACK-OM', indirizzo = 'Via Postumia 62', cap = '31050', comune = 'Ponzano Veneto (TV)' , referente_aziendale = 'Tiziano Zago', tutor_aziendale = 'Tiziano Zago', telefono = '0422 441311', inizioam = '8.00', fineam = '12.30', iniziopm = '13.30', finepm = '17.00' where id = '300';</v>
      </c>
      <c r="C312" s="1300" t="str">
        <f t="shared" si="59"/>
        <v>update azienda SET email= 'keestrack@keestrack.it', sito = '', n_dipendenti = '', settore_attivita = '', leg_denominazioneazienda = 'KEESTRACK-OM', leg_via = 'Via Postumia 62', leg_comune = 'Ponzano Veneto (TV)', leg_iva = '04312510268', leg_nomecognome = 'Tacob Peter Hoogendoorn', leg_datanascita = '1989-03-01', leg_comunenascita = 'Belgio' where id = '300';</v>
      </c>
      <c r="D312" s="1300" t="str">
        <f t="shared" si="60"/>
        <v>update azienda SET rapleg_codicefiscale = 'HGNJBP89C12103C', rapleg_convenzionedata = '2017-04-08', rapleg_convenzioneprotocolo = '3279/C24D' where id = '300';</v>
      </c>
      <c r="E312">
        <v>300</v>
      </c>
      <c r="F312" s="82"/>
      <c r="G312" s="82"/>
      <c r="H312" s="82"/>
      <c r="I312" s="82"/>
      <c r="J312" s="1296"/>
      <c r="K312" s="1389">
        <v>0</v>
      </c>
      <c r="L312" s="325" t="s">
        <v>2464</v>
      </c>
      <c r="M312" s="315" t="s">
        <v>2883</v>
      </c>
      <c r="N312" s="74" t="s">
        <v>2884</v>
      </c>
      <c r="O312" s="83">
        <v>31050</v>
      </c>
      <c r="P312" s="75" t="s">
        <v>753</v>
      </c>
      <c r="Q312" s="70" t="s">
        <v>2885</v>
      </c>
      <c r="R312" s="70" t="s">
        <v>2885</v>
      </c>
      <c r="S312" s="94" t="s">
        <v>2886</v>
      </c>
      <c r="T312" s="58" t="s">
        <v>45</v>
      </c>
      <c r="U312" s="58" t="s">
        <v>62</v>
      </c>
      <c r="V312" s="58" t="s">
        <v>47</v>
      </c>
      <c r="W312" s="58" t="s">
        <v>131</v>
      </c>
      <c r="X312" s="93" t="s">
        <v>2887</v>
      </c>
      <c r="Y312" s="156"/>
      <c r="Z312" s="83"/>
      <c r="AA312" s="74"/>
      <c r="AB312" s="68" t="str">
        <f t="shared" si="63"/>
        <v>KEESTRACK-OM</v>
      </c>
      <c r="AC312" s="70" t="str">
        <f>N312</f>
        <v>Via Postumia 62</v>
      </c>
      <c r="AD312" s="70" t="str">
        <f>P312</f>
        <v>Ponzano Veneto (TV)</v>
      </c>
      <c r="AE312" s="58" t="s">
        <v>2888</v>
      </c>
      <c r="AF312" s="86" t="s">
        <v>2889</v>
      </c>
      <c r="AG312" s="58" t="s">
        <v>2890</v>
      </c>
      <c r="AH312" s="86" t="s">
        <v>2891</v>
      </c>
      <c r="AI312" s="88" t="s">
        <v>2892</v>
      </c>
      <c r="AJ312" s="1268">
        <v>42833</v>
      </c>
      <c r="AK312" s="81" t="s">
        <v>55</v>
      </c>
      <c r="AL312" s="6"/>
      <c r="AM312" s="6"/>
      <c r="AN312" s="6"/>
    </row>
    <row r="313" spans="1:42" ht="23.35" customHeight="1" thickBot="1">
      <c r="A313" s="1301" t="str">
        <f>"insert into azienda ( id, n_elettronici, n_automazioni, n_informatici, n_telecomunicazioni, n_liceo, id_docente, settore) values ('"&amp; E313 &amp;"','"&amp; F313 &amp;"','"&amp; G313 &amp;"','"&amp; H313 &amp;"','"&amp; I313 &amp;"','"&amp; J313 &amp;"','"&amp; K313 &amp;"','"&amp; L313 &amp;"');"</f>
        <v>insert into azienda ( id, n_elettronici, n_automazioni, n_informatici, n_telecomunicazioni, n_liceo, id_docente, settore) values ('301','','','','','','0','ELETTRONICA');</v>
      </c>
      <c r="B313" s="1303" t="str">
        <f t="shared" si="58"/>
        <v>update azienda SET denominazione_azienda='LAE ELECTRONIC SPA', indirizzo = 'Via Padova 25', cap = '31046', comune = 'Oderzo (TV)' , referente_aziendale = 'Simonetto Alfio', tutor_aziendale = 'Simonetto Alfio', telefono = '0422 815320', inizioam = '8.00', fineam = '12.15', iniziopm = '13.15', finepm = '17.00' where id = '301';</v>
      </c>
      <c r="C313" s="1300" t="str">
        <f t="shared" si="59"/>
        <v>update azienda SET email= 'admin@lae-electronic.com', sito = 'www.lae-electronic.com', n_dipendenti = '51-250', settore_attivita = 'Collaudo schede elettroniche', leg_denominazioneazienda = 'LAE ELECTRONIC SPA', leg_via = 'VIA PADOVA 25', leg_comune = 'Oderzo (TV)', leg_iva = '02205880269', leg_nomecognome = 'Vizzotto Giuseppe', leg_datanascita = '1943-04-06', leg_comunenascita = 'Gaiarine (TV)' where id = '301';</v>
      </c>
      <c r="D313" s="1300" t="str">
        <f t="shared" si="60"/>
        <v>update azienda SET rapleg_codicefiscale = 'VZZGPP43D06D854W', rapleg_convenzionedata = '2017-04-09', rapleg_convenzioneprotocolo = '3279/C24D' where id = '301';</v>
      </c>
      <c r="E313">
        <v>301</v>
      </c>
      <c r="F313" s="1286"/>
      <c r="G313" s="1286"/>
      <c r="H313" s="1286"/>
      <c r="I313" s="1286"/>
      <c r="J313" s="1297"/>
      <c r="K313" s="1389">
        <v>0</v>
      </c>
      <c r="L313" s="325" t="s">
        <v>2464</v>
      </c>
      <c r="M313" s="315" t="s">
        <v>2893</v>
      </c>
      <c r="N313" s="74" t="s">
        <v>5071</v>
      </c>
      <c r="O313" s="83">
        <v>31046</v>
      </c>
      <c r="P313" s="75" t="s">
        <v>124</v>
      </c>
      <c r="Q313" s="70" t="s">
        <v>2894</v>
      </c>
      <c r="R313" s="70" t="s">
        <v>2894</v>
      </c>
      <c r="S313" s="84" t="s">
        <v>2895</v>
      </c>
      <c r="T313" s="58" t="s">
        <v>45</v>
      </c>
      <c r="U313" s="58" t="s">
        <v>312</v>
      </c>
      <c r="V313" s="58" t="s">
        <v>2896</v>
      </c>
      <c r="W313" s="58" t="s">
        <v>131</v>
      </c>
      <c r="X313" s="337" t="s">
        <v>2897</v>
      </c>
      <c r="Y313" s="337" t="s">
        <v>2898</v>
      </c>
      <c r="Z313" s="83" t="s">
        <v>193</v>
      </c>
      <c r="AA313" s="74" t="s">
        <v>2899</v>
      </c>
      <c r="AB313" s="68" t="str">
        <f t="shared" si="63"/>
        <v>LAE ELECTRONIC SPA</v>
      </c>
      <c r="AC313" s="75" t="s">
        <v>2900</v>
      </c>
      <c r="AD313" s="75" t="s">
        <v>124</v>
      </c>
      <c r="AE313" s="58" t="s">
        <v>2901</v>
      </c>
      <c r="AF313" s="86" t="s">
        <v>2902</v>
      </c>
      <c r="AG313" s="58" t="s">
        <v>2903</v>
      </c>
      <c r="AH313" s="86" t="s">
        <v>2798</v>
      </c>
      <c r="AI313" s="329" t="s">
        <v>2904</v>
      </c>
      <c r="AJ313" s="1268">
        <v>42834</v>
      </c>
      <c r="AK313" s="338" t="s">
        <v>55</v>
      </c>
      <c r="AL313" s="339"/>
      <c r="AM313" s="339"/>
      <c r="AN313" s="339"/>
    </row>
    <row r="314" spans="1:42" ht="23.35" customHeight="1" thickBot="1">
      <c r="A314" s="1301" t="str">
        <f>"insert into azienda ( id, n_elettronici, n_automazioni, n_informatici, n_telecomunicazioni, n_liceo, id_docente, settore) values ('"&amp; E314 &amp;"','"&amp; F314 &amp;"','"&amp; G314 &amp;"','"&amp; H314 &amp;"','"&amp; I314 &amp;"','"&amp; J314 &amp;"','"&amp; K314 &amp;"','"&amp; L314 &amp;"');"</f>
        <v>insert into azienda ( id, n_elettronici, n_automazioni, n_informatici, n_telecomunicazioni, n_liceo, id_docente, settore) values ('302','','','','','','0','ELETTRONICA');</v>
      </c>
      <c r="B314" s="1303" t="str">
        <f t="shared" si="58"/>
        <v>update azienda SET denominazione_azienda='LINEA LIGHT SRL', indirizzo = 'V. Europa 14', cap = '321028', comune = 'VAZZOLA (TV)' , referente_aziendale = 'Modolo Pietro', tutor_aziendale = 'Stefan Luca', telefono = '0438 444895', inizioam = '8.00', fineam = '12.00', iniziopm = '13.00', finepm = '17.30' where id = '302';</v>
      </c>
      <c r="C314" s="1300" t="str">
        <f t="shared" si="59"/>
        <v>update azienda SET email= 'pietro.modolo@linealight.com', sito = '', n_dipendenti = 'oltre 251', settore_attivita = 'ATECO 27.40.09', leg_denominazioneazienda = 'LINEA LIGHT SRL', leg_via = 'V. Europa 14', leg_comune = 'VAZZOLA (TV)', leg_iva = '01220530263', leg_nomecognome = 'Vendrame Nicola', leg_datanascita = '1977-11-09', leg_comunenascita = 'Motta di Livenza (TV)' where id = '302';</v>
      </c>
      <c r="D314" s="1300" t="str">
        <f t="shared" si="60"/>
        <v>update azienda SET rapleg_codicefiscale = 'VNDNCL77S09F770Q', rapleg_convenzionedata = '2017-04-10', rapleg_convenzioneprotocolo = '' where id = '302';</v>
      </c>
      <c r="E314">
        <v>302</v>
      </c>
      <c r="F314" s="82"/>
      <c r="G314" s="1286"/>
      <c r="H314" s="82"/>
      <c r="I314" s="82"/>
      <c r="J314" s="1296"/>
      <c r="K314" s="1389">
        <v>0</v>
      </c>
      <c r="L314" s="325" t="s">
        <v>2464</v>
      </c>
      <c r="M314" s="315" t="s">
        <v>2905</v>
      </c>
      <c r="N314" s="74" t="s">
        <v>5072</v>
      </c>
      <c r="O314" s="83">
        <v>321028</v>
      </c>
      <c r="P314" s="75" t="s">
        <v>2906</v>
      </c>
      <c r="Q314" s="70" t="s">
        <v>2907</v>
      </c>
      <c r="R314" s="70" t="s">
        <v>2908</v>
      </c>
      <c r="S314" s="94" t="s">
        <v>2909</v>
      </c>
      <c r="T314" s="58" t="s">
        <v>45</v>
      </c>
      <c r="U314" s="58" t="s">
        <v>46</v>
      </c>
      <c r="V314" s="58" t="s">
        <v>130</v>
      </c>
      <c r="W314" s="58" t="s">
        <v>48</v>
      </c>
      <c r="X314" s="337" t="s">
        <v>1834</v>
      </c>
      <c r="Y314" s="337"/>
      <c r="Z314" s="83" t="s">
        <v>1219</v>
      </c>
      <c r="AA314" s="74" t="s">
        <v>2910</v>
      </c>
      <c r="AB314" s="68" t="str">
        <f t="shared" si="63"/>
        <v>LINEA LIGHT SRL</v>
      </c>
      <c r="AC314" s="75" t="str">
        <f t="shared" ref="AC314:AC320" si="66">N314</f>
        <v>V. Europa 14</v>
      </c>
      <c r="AD314" s="75" t="str">
        <f t="shared" ref="AD314:AD320" si="67">P314</f>
        <v>VAZZOLA (TV)</v>
      </c>
      <c r="AE314" s="58" t="s">
        <v>2911</v>
      </c>
      <c r="AF314" s="86" t="s">
        <v>2912</v>
      </c>
      <c r="AG314" s="58" t="s">
        <v>2913</v>
      </c>
      <c r="AH314" s="86" t="s">
        <v>837</v>
      </c>
      <c r="AI314" s="329" t="s">
        <v>2914</v>
      </c>
      <c r="AJ314" s="1268">
        <v>42835</v>
      </c>
      <c r="AK314" s="338"/>
      <c r="AL314" s="339"/>
      <c r="AM314" s="339"/>
      <c r="AN314" s="339"/>
    </row>
    <row r="315" spans="1:42" ht="23.35" customHeight="1" thickBot="1">
      <c r="A315" s="1301" t="str">
        <f>"insert into azienda ( id, n_elettronici, n_automazioni, n_informatici, n_telecomunicazioni, n_liceo, id_docente, settore) values ('"&amp; E315 &amp;"','"&amp; F315 &amp;"','"&amp; G315 &amp;"','"&amp; H315 &amp;"','"&amp; I315 &amp;"','"&amp; J315 &amp;"','"&amp; K315 &amp;"','"&amp; L315 &amp;"');"</f>
        <v>insert into azienda ( id, n_elettronici, n_automazioni, n_informatici, n_telecomunicazioni, n_liceo, id_docente, settore) values ('303','','','','','','0','ELETTRONICA');</v>
      </c>
      <c r="B315" s="1303" t="str">
        <f t="shared" si="58"/>
        <v>update azienda SET denominazione_azienda='L.R.E. IMPIANTI SRL', indirizzo = 'Via San Rocco 48', cap = '31040', comune = 'Giavera del Montello (TV)' , referente_aziendale = 'Bettiol Thomas', tutor_aziendale = 'Bettiol Thomas', telefono = '0422 882281', inizioam = '8.00', fineam = '12.00', iniziopm = '13.30', finepm = '17.30' where id = '303';</v>
      </c>
      <c r="C315" s="1300" t="str">
        <f t="shared" si="59"/>
        <v>update azienda SET email= 'info@lre.it', sito = '', n_dipendenti = '', settore_attivita = 'Elettronica Industriale', leg_denominazioneazienda = 'L.R.E. IMPIANTI SRL', leg_via = 'Via San Rocco 48', leg_comune = 'Giavera del Montello (TV)', leg_iva = '03764570267', leg_nomecognome = 'Adriano Pizzolato', leg_datanascita = '1966-04-30', leg_comunenascita = 'Volpago del Montello (TV)' where id = '303';</v>
      </c>
      <c r="D315" s="1300" t="str">
        <f t="shared" si="60"/>
        <v>update azienda SET rapleg_codicefiscale = 'PZZDRN66D30M118J', rapleg_convenzionedata = '2017-04-11', rapleg_convenzioneprotocolo = '3279/C24D' where id = '303';</v>
      </c>
      <c r="E315">
        <v>303</v>
      </c>
      <c r="F315" s="82"/>
      <c r="G315" s="1277"/>
      <c r="H315" s="82"/>
      <c r="I315" s="82"/>
      <c r="J315" s="1296"/>
      <c r="K315" s="1389">
        <v>0</v>
      </c>
      <c r="L315" s="325" t="s">
        <v>2464</v>
      </c>
      <c r="M315" s="315" t="s">
        <v>2915</v>
      </c>
      <c r="N315" s="74" t="s">
        <v>5073</v>
      </c>
      <c r="O315" s="83">
        <v>31040</v>
      </c>
      <c r="P315" s="75" t="s">
        <v>508</v>
      </c>
      <c r="Q315" s="70" t="s">
        <v>2916</v>
      </c>
      <c r="R315" s="70" t="s">
        <v>2916</v>
      </c>
      <c r="S315" s="94" t="s">
        <v>2917</v>
      </c>
      <c r="T315" s="58" t="s">
        <v>45</v>
      </c>
      <c r="U315" s="58" t="s">
        <v>46</v>
      </c>
      <c r="V315" s="58" t="s">
        <v>47</v>
      </c>
      <c r="W315" s="58" t="s">
        <v>48</v>
      </c>
      <c r="X315" s="85" t="s">
        <v>2918</v>
      </c>
      <c r="Y315" s="75"/>
      <c r="Z315" s="83"/>
      <c r="AA315" s="74" t="s">
        <v>2919</v>
      </c>
      <c r="AB315" s="74" t="str">
        <f t="shared" si="63"/>
        <v>L.R.E. IMPIANTI SRL</v>
      </c>
      <c r="AC315" s="75" t="str">
        <f t="shared" si="66"/>
        <v>Via San Rocco 48</v>
      </c>
      <c r="AD315" s="75" t="str">
        <f t="shared" si="67"/>
        <v>Giavera del Montello (TV)</v>
      </c>
      <c r="AE315" s="58" t="s">
        <v>2920</v>
      </c>
      <c r="AF315" s="86" t="s">
        <v>2921</v>
      </c>
      <c r="AG315" s="58" t="s">
        <v>2922</v>
      </c>
      <c r="AH315" s="86" t="s">
        <v>2923</v>
      </c>
      <c r="AI315" s="88" t="s">
        <v>2924</v>
      </c>
      <c r="AJ315" s="1268">
        <v>42836</v>
      </c>
      <c r="AK315" s="81" t="s">
        <v>55</v>
      </c>
      <c r="AL315" s="6"/>
      <c r="AM315" s="6"/>
      <c r="AN315" s="6"/>
    </row>
    <row r="316" spans="1:42" ht="23.35" customHeight="1" thickBot="1">
      <c r="A316" s="1301" t="str">
        <f>"insert into azienda ( id, n_elettronici, n_automazioni, n_informatici, n_telecomunicazioni, n_liceo, id_docente, settore) values ('"&amp; E316 &amp;"','"&amp; F316 &amp;"','"&amp; G316 &amp;"','"&amp; H316 &amp;"','"&amp; I316 &amp;"','"&amp; J316 &amp;"','"&amp; K316 &amp;"','"&amp; L316 &amp;"');"</f>
        <v>insert into azienda ( id, n_elettronici, n_automazioni, n_informatici, n_telecomunicazioni, n_liceo, id_docente, settore) values ('304','','','','','','0','ELETTRONICA');</v>
      </c>
      <c r="B316" s="1303" t="str">
        <f t="shared" si="58"/>
        <v>update azienda SET denominazione_azienda='LABOMAR SRL', indirizzo = 'Via Nazario Sauro 35/I', cap = '31031', comune = 'Istrana (TV)' , referente_aziendale = 'Bertin Walter', tutor_aziendale = 'Ramunno Elsa', telefono = '0422 7312', inizioam = '', fineam = '', iniziopm = '', finepm = '' where id = '304';</v>
      </c>
      <c r="C316" s="1300" t="str">
        <f t="shared" si="59"/>
        <v>update azienda SET email= 'labomar@labomar.com', sito = '', n_dipendenti = '51', settore_attivita = 'Produzione integratori alimentari', leg_denominazioneazienda = 'LABOMAR SRL', leg_via = 'Via Nazario Sauro 35/I', leg_comune = 'Istrana (TV)', leg_iva = '03412720264', leg_nomecognome = 'Bertin Walter', leg_datanascita = '1959-01-11', leg_comunenascita = 'Treviso (TV)' where id = '304';</v>
      </c>
      <c r="D316" s="1300" t="str">
        <f t="shared" si="60"/>
        <v>update azienda SET rapleg_codicefiscale = 'BRTWTR59A11L407P', rapleg_convenzionedata = '2017-04-12', rapleg_convenzioneprotocolo = '1987/C24D' where id = '304';</v>
      </c>
      <c r="E316">
        <v>304</v>
      </c>
      <c r="F316" s="82"/>
      <c r="G316" s="82"/>
      <c r="H316" s="82"/>
      <c r="I316" s="82"/>
      <c r="J316" s="1296"/>
      <c r="K316" s="1389">
        <v>0</v>
      </c>
      <c r="L316" s="325" t="s">
        <v>2464</v>
      </c>
      <c r="M316" s="315" t="s">
        <v>2925</v>
      </c>
      <c r="N316" s="74" t="s">
        <v>5074</v>
      </c>
      <c r="O316" s="83">
        <v>31031</v>
      </c>
      <c r="P316" s="75" t="s">
        <v>2153</v>
      </c>
      <c r="Q316" s="70" t="s">
        <v>2926</v>
      </c>
      <c r="R316" s="70" t="s">
        <v>2927</v>
      </c>
      <c r="S316" s="94" t="s">
        <v>2928</v>
      </c>
      <c r="T316" s="58"/>
      <c r="U316" s="58"/>
      <c r="V316" s="58"/>
      <c r="W316" s="58"/>
      <c r="X316" s="93" t="s">
        <v>2929</v>
      </c>
      <c r="Y316" s="75"/>
      <c r="Z316" s="83">
        <v>51</v>
      </c>
      <c r="AA316" s="74" t="s">
        <v>2930</v>
      </c>
      <c r="AB316" s="74" t="str">
        <f t="shared" si="63"/>
        <v>LABOMAR SRL</v>
      </c>
      <c r="AC316" s="75" t="str">
        <f t="shared" si="66"/>
        <v>Via Nazario Sauro 35/I</v>
      </c>
      <c r="AD316" s="75" t="str">
        <f t="shared" si="67"/>
        <v>Istrana (TV)</v>
      </c>
      <c r="AE316" s="58" t="s">
        <v>2931</v>
      </c>
      <c r="AF316" s="86" t="s">
        <v>2926</v>
      </c>
      <c r="AG316" s="58" t="s">
        <v>2932</v>
      </c>
      <c r="AH316" s="86" t="s">
        <v>53</v>
      </c>
      <c r="AI316" s="88" t="s">
        <v>2933</v>
      </c>
      <c r="AJ316" s="1268">
        <v>42837</v>
      </c>
      <c r="AK316" s="81" t="s">
        <v>2934</v>
      </c>
      <c r="AL316" s="6"/>
      <c r="AM316" s="6"/>
      <c r="AN316" s="6"/>
    </row>
    <row r="317" spans="1:42" ht="23.35" customHeight="1" thickBot="1">
      <c r="A317" s="1301" t="str">
        <f>"insert into azienda ( id, n_elettronici, n_automazioni, n_informatici, n_telecomunicazioni, n_liceo, id_docente, settore) values ('"&amp; E317 &amp;"','"&amp; F317 &amp;"','"&amp; G317 &amp;"','"&amp; H317 &amp;"','"&amp; I317 &amp;"','"&amp; J317 &amp;"','"&amp; K317 &amp;"','"&amp; L317 &amp;"');"</f>
        <v>insert into azienda ( id, n_elettronici, n_automazioni, n_informatici, n_telecomunicazioni, n_liceo, id_docente, settore) values ('305','','','','','','0','ELETTRONICA');</v>
      </c>
      <c r="B317" s="1303" t="str">
        <f t="shared" si="58"/>
        <v>update azienda SET denominazione_azienda='MECCATRONICA AUTOMAZIONE', indirizzo = 'Via Albrizzi alle Pozzette', cap = '31030', comune = 'Casier (TV)' , referente_aziendale = 'Bonfini Cinzia ', tutor_aziendale = 'Bonfini Cinzia ', telefono = '3334250933', inizioam = '8.00', fineam = '12.30', iniziopm = '13.30', finepm = '17.00' where id = '305';</v>
      </c>
      <c r="C317" s="1300" t="str">
        <f t="shared" si="59"/>
        <v>update azienda SET email= 'commerciale@automazionispeciali.it', sito = 'www.automazionispeciali.it', n_dipendenti = '10', settore_attivita = 'Industria Metalmeccanica/Automazioni', leg_denominazioneazienda = 'MECCATRONICA AUTOMAZIONE', leg_via = 'Via Albrizzi alle Pozzette', leg_comune = 'Casier (TV)', leg_iva = '03904000266', leg_nomecognome = 'Federico De ', leg_datanascita = '178/08/1974', leg_comunenascita = 'Treviso (TV)' where id = '305';</v>
      </c>
      <c r="D317" s="1300" t="str">
        <f t="shared" si="60"/>
        <v>update azienda SET rapleg_codicefiscale = 'DMRFRC74M17L407G', rapleg_convenzionedata = '2017-04-13', rapleg_convenzioneprotocolo = '3279/C24D' where id = '305';</v>
      </c>
      <c r="E317">
        <v>305</v>
      </c>
      <c r="F317" s="82"/>
      <c r="G317" s="82"/>
      <c r="H317" s="82"/>
      <c r="I317" s="82"/>
      <c r="J317" s="1296"/>
      <c r="K317" s="1389">
        <v>0</v>
      </c>
      <c r="L317" s="325" t="s">
        <v>2464</v>
      </c>
      <c r="M317" s="315" t="s">
        <v>2935</v>
      </c>
      <c r="N317" s="74" t="s">
        <v>2936</v>
      </c>
      <c r="O317" s="83">
        <v>31030</v>
      </c>
      <c r="P317" s="75" t="s">
        <v>84</v>
      </c>
      <c r="Q317" s="70" t="s">
        <v>2937</v>
      </c>
      <c r="R317" s="70" t="s">
        <v>2937</v>
      </c>
      <c r="S317" s="94">
        <v>3334250933</v>
      </c>
      <c r="T317" s="58" t="s">
        <v>45</v>
      </c>
      <c r="U317" s="58" t="s">
        <v>62</v>
      </c>
      <c r="V317" s="58" t="s">
        <v>47</v>
      </c>
      <c r="W317" s="58" t="s">
        <v>131</v>
      </c>
      <c r="X317" s="85" t="s">
        <v>2938</v>
      </c>
      <c r="Y317" s="85" t="s">
        <v>2939</v>
      </c>
      <c r="Z317" s="83">
        <v>10</v>
      </c>
      <c r="AA317" s="74" t="s">
        <v>1900</v>
      </c>
      <c r="AB317" s="74" t="str">
        <f t="shared" si="63"/>
        <v>MECCATRONICA AUTOMAZIONE</v>
      </c>
      <c r="AC317" s="75" t="str">
        <f t="shared" si="66"/>
        <v>Via Albrizzi alle Pozzette</v>
      </c>
      <c r="AD317" s="75" t="str">
        <f t="shared" si="67"/>
        <v>Casier (TV)</v>
      </c>
      <c r="AE317" s="58" t="s">
        <v>2940</v>
      </c>
      <c r="AF317" s="86" t="s">
        <v>2941</v>
      </c>
      <c r="AG317" s="58" t="s">
        <v>2942</v>
      </c>
      <c r="AH317" s="86" t="s">
        <v>53</v>
      </c>
      <c r="AI317" s="88" t="s">
        <v>2943</v>
      </c>
      <c r="AJ317" s="1268">
        <v>42838</v>
      </c>
      <c r="AK317" s="81" t="s">
        <v>55</v>
      </c>
      <c r="AL317" s="6"/>
      <c r="AM317" s="6"/>
      <c r="AN317" s="6"/>
    </row>
    <row r="318" spans="1:42" ht="23.35" customHeight="1" thickBot="1">
      <c r="A318" s="1301" t="str">
        <f>"insert into azienda ( id, n_elettronici, n_automazioni, n_informatici, n_telecomunicazioni, n_liceo, id_docente, settore) values ('"&amp; E318 &amp;"','"&amp; F318 &amp;"','"&amp; G318 &amp;"','"&amp; H318 &amp;"','"&amp; I318 &amp;"','"&amp; J318 &amp;"','"&amp; K318 &amp;"','"&amp; L318 &amp;"');"</f>
        <v>insert into azienda ( id, n_elettronici, n_automazioni, n_informatici, n_telecomunicazioni, n_liceo, id_docente, settore) values ('306','','','0','','','0','ELETTRONICA');</v>
      </c>
      <c r="B318" s="1303" t="str">
        <f t="shared" si="58"/>
        <v>update azienda SET denominazione_azienda='MICROTRONICS SRL', indirizzo = 'Via Schiavonia Casale 93', cap = '31032', comune = 'Casale sul Sile (TV)' , referente_aziendale = 'Montagner Fabrizio', tutor_aziendale = 'Montagner Fabrizio', telefono = '0422 827178', inizioam = '8.30', fineam = '12.30', iniziopm = '14.00', finepm = '18.00' where id = '306';</v>
      </c>
      <c r="C318" s="1300" t="str">
        <f t="shared" si="59"/>
        <v>update azienda SET email= 'sales@microtronics.it', sito = '', n_dipendenti = '', settore_attivita = 'Elettronica/ Circuiti stampati', leg_denominazioneazienda = 'MICROTRONICS SRL', leg_via = 'Via Schiavonia Casale 93', leg_comune = 'Casale sul Sile (TV)', leg_iva = '03735740262', leg_nomecognome = 'Fabrizio Montagner', leg_datanascita = '1967-05-29', leg_comunenascita = 'Roncade (TV)' where id = '306';</v>
      </c>
      <c r="D318" s="1300" t="str">
        <f t="shared" si="60"/>
        <v>update azienda SET rapleg_codicefiscale = 'MNTFRZ67E29H523K', rapleg_convenzionedata = '2017-04-14', rapleg_convenzioneprotocolo = '3279/C24D' where id = '306';</v>
      </c>
      <c r="E318">
        <v>306</v>
      </c>
      <c r="F318" s="82"/>
      <c r="G318" s="82"/>
      <c r="H318" s="82">
        <v>0</v>
      </c>
      <c r="I318" s="82"/>
      <c r="J318" s="1296"/>
      <c r="K318" s="1389">
        <v>0</v>
      </c>
      <c r="L318" s="325" t="s">
        <v>2464</v>
      </c>
      <c r="M318" s="315" t="s">
        <v>2944</v>
      </c>
      <c r="N318" s="74" t="s">
        <v>2945</v>
      </c>
      <c r="O318" s="83">
        <v>31032</v>
      </c>
      <c r="P318" s="75" t="s">
        <v>127</v>
      </c>
      <c r="Q318" s="70" t="s">
        <v>2946</v>
      </c>
      <c r="R318" s="70" t="s">
        <v>2946</v>
      </c>
      <c r="S318" s="94" t="s">
        <v>2947</v>
      </c>
      <c r="T318" s="58" t="s">
        <v>61</v>
      </c>
      <c r="U318" s="58" t="s">
        <v>62</v>
      </c>
      <c r="V318" s="58" t="s">
        <v>142</v>
      </c>
      <c r="W318" s="58" t="s">
        <v>75</v>
      </c>
      <c r="X318" s="85" t="s">
        <v>2948</v>
      </c>
      <c r="Y318" s="75"/>
      <c r="Z318" s="83"/>
      <c r="AA318" s="74" t="s">
        <v>2471</v>
      </c>
      <c r="AB318" s="74" t="str">
        <f t="shared" si="63"/>
        <v>MICROTRONICS SRL</v>
      </c>
      <c r="AC318" s="75" t="str">
        <f t="shared" si="66"/>
        <v>Via Schiavonia Casale 93</v>
      </c>
      <c r="AD318" s="75" t="str">
        <f t="shared" si="67"/>
        <v>Casale sul Sile (TV)</v>
      </c>
      <c r="AE318" s="58" t="s">
        <v>2949</v>
      </c>
      <c r="AF318" s="86" t="s">
        <v>2950</v>
      </c>
      <c r="AG318" s="58" t="s">
        <v>2951</v>
      </c>
      <c r="AH318" s="86" t="s">
        <v>288</v>
      </c>
      <c r="AI318" s="88" t="s">
        <v>2952</v>
      </c>
      <c r="AJ318" s="1268">
        <v>42839</v>
      </c>
      <c r="AK318" s="81" t="s">
        <v>55</v>
      </c>
      <c r="AL318" s="6"/>
      <c r="AM318" s="6"/>
      <c r="AN318" s="6"/>
    </row>
    <row r="319" spans="1:42" ht="23.35" customHeight="1" thickBot="1">
      <c r="A319" s="1301" t="str">
        <f>"insert into azienda ( id, n_elettronici, n_automazioni, n_informatici, n_telecomunicazioni, n_liceo, id_docente, settore) values ('"&amp; E319 &amp;"','"&amp; F319 &amp;"','"&amp; G319 &amp;"','"&amp; H319 &amp;"','"&amp; I319 &amp;"','"&amp; J319 &amp;"','"&amp; K319 &amp;"','"&amp; L319 &amp;"');"</f>
        <v>insert into azienda ( id, n_elettronici, n_automazioni, n_informatici, n_telecomunicazioni, n_liceo, id_docente, settore) values ('307','','','1','','','0','ELETTRONICA');</v>
      </c>
      <c r="B319" s="1303" t="str">
        <f t="shared" si="58"/>
        <v>update azienda SET denominazione_azienda='MION VENTOLTERMICO SPA', indirizzo = 'V. Dolomiti 30', cap = '31052', comune = 'Maserada sul Piave (TV)' , referente_aziendale = 'Mion Pieralberto', tutor_aziendale = 'Benedetti Ermes', telefono = '0422 8777', inizioam = '8.00', fineam = '12.00', iniziopm = '14.00', finepm = '18.00' where id = '307';</v>
      </c>
      <c r="C319" s="1300" t="str">
        <f t="shared" si="59"/>
        <v>update azienda SET email= 'personale@h-farm.com', sito = '', n_dipendenti = '', settore_attivita = '', leg_denominazioneazienda = 'MION VENTOLTERMICO SPA', leg_via = 'V. Dolomiti 30', leg_comune = 'Maserada sul Piave (TV)', leg_iva = '04053860260', leg_nomecognome = 'Mion Pieralberto', leg_datanascita = '1946-07-30', leg_comunenascita = 'Maserada sul Piave )TV)' where id = '307';</v>
      </c>
      <c r="D319" s="1300" t="str">
        <f t="shared" si="60"/>
        <v>update azienda SET rapleg_codicefiscale = 'MNIPLB46L30F012B', rapleg_convenzionedata = '2017-04-15', rapleg_convenzioneprotocolo = '26622/C24' where id = '307';</v>
      </c>
      <c r="E319">
        <v>307</v>
      </c>
      <c r="F319" s="82"/>
      <c r="G319" s="82"/>
      <c r="H319" s="1282">
        <v>1</v>
      </c>
      <c r="I319" s="82"/>
      <c r="J319" s="1296"/>
      <c r="K319" s="1389">
        <v>0</v>
      </c>
      <c r="L319" s="325" t="s">
        <v>2464</v>
      </c>
      <c r="M319" s="315" t="s">
        <v>2953</v>
      </c>
      <c r="N319" s="74" t="s">
        <v>5075</v>
      </c>
      <c r="O319" s="83">
        <v>31052</v>
      </c>
      <c r="P319" s="75" t="s">
        <v>488</v>
      </c>
      <c r="Q319" s="70" t="s">
        <v>2954</v>
      </c>
      <c r="R319" s="70" t="s">
        <v>2955</v>
      </c>
      <c r="S319" s="94" t="s">
        <v>2956</v>
      </c>
      <c r="T319" s="58" t="s">
        <v>45</v>
      </c>
      <c r="U319" s="58" t="s">
        <v>46</v>
      </c>
      <c r="V319" s="58" t="s">
        <v>142</v>
      </c>
      <c r="W319" s="58" t="s">
        <v>75</v>
      </c>
      <c r="X319" s="340" t="s">
        <v>2957</v>
      </c>
      <c r="Y319" s="75"/>
      <c r="Z319" s="83"/>
      <c r="AA319" s="74"/>
      <c r="AB319" s="74" t="str">
        <f t="shared" si="63"/>
        <v>MION VENTOLTERMICO SPA</v>
      </c>
      <c r="AC319" s="75" t="str">
        <f t="shared" si="66"/>
        <v>V. Dolomiti 30</v>
      </c>
      <c r="AD319" s="75" t="str">
        <f t="shared" si="67"/>
        <v>Maserada sul Piave (TV)</v>
      </c>
      <c r="AE319" s="58" t="s">
        <v>2958</v>
      </c>
      <c r="AF319" s="86" t="s">
        <v>2954</v>
      </c>
      <c r="AG319" s="58" t="s">
        <v>2959</v>
      </c>
      <c r="AH319" s="86" t="s">
        <v>2960</v>
      </c>
      <c r="AI319" s="88" t="s">
        <v>2961</v>
      </c>
      <c r="AJ319" s="1268">
        <v>42840</v>
      </c>
      <c r="AK319" s="81" t="s">
        <v>2962</v>
      </c>
      <c r="AL319" s="6"/>
      <c r="AM319" s="6"/>
      <c r="AN319" s="6"/>
      <c r="AO319" s="6"/>
      <c r="AP319" s="6"/>
    </row>
    <row r="320" spans="1:42" ht="23.35" customHeight="1" thickBot="1">
      <c r="A320" s="1301" t="str">
        <f>"insert into azienda ( id, n_elettronici, n_automazioni, n_informatici, n_telecomunicazioni, n_liceo, id_docente, settore) values ('"&amp; E320 &amp;"','"&amp; F320 &amp;"','"&amp; G320 &amp;"','"&amp; H320 &amp;"','"&amp; I320 &amp;"','"&amp; J320 &amp;"','"&amp; K320 &amp;"','"&amp; L320 &amp;"');"</f>
        <v>insert into azienda ( id, n_elettronici, n_automazioni, n_informatici, n_telecomunicazioni, n_liceo, id_docente, settore) values ('308','','','','','','0','ELETTRONICA');</v>
      </c>
      <c r="B320" s="1303" t="str">
        <f t="shared" si="58"/>
        <v>update azienda SET denominazione_azienda='MOBILITA  DI MARCA', indirizzo = 'Via Polveriera 1', cap = '31100', comune = 'Treviso (TV)' , referente_aziendale = 'Mattiazzi Rolando', tutor_aziendale = 'Lazzaro Paolo', telefono = '0422 588311', inizioam = '', fineam = '', iniziopm = '', finepm = '' where id = '308';</v>
      </c>
      <c r="C320" s="1300" t="str">
        <f t="shared" si="59"/>
        <v>update azienda SET email= 'info@mobilitadimarca.it', sito = '', n_dipendenti = '251', settore_attivita = 'Trasporto pubblico', leg_denominazioneazienda = 'MOBILITA  DI MARCA', leg_via = 'Via Polveriera 1', leg_comune = 'Treviso (TV)', leg_iva = '04498000266', leg_nomecognome = 'Colladon Giacomo', leg_datanascita = '1948-01-31', leg_comunenascita = 'Treviso (TV)' where id = '308';</v>
      </c>
      <c r="D320" s="1300" t="str">
        <f t="shared" si="60"/>
        <v>update azienda SET rapleg_codicefiscale = 'CLLGCM48A31L407X', rapleg_convenzionedata = '2017-04-16', rapleg_convenzioneprotocolo = '1988/C24D' where id = '308';</v>
      </c>
      <c r="E320">
        <v>308</v>
      </c>
      <c r="F320" s="82"/>
      <c r="G320" s="82"/>
      <c r="H320" s="82"/>
      <c r="I320" s="82"/>
      <c r="J320" s="1296"/>
      <c r="K320" s="1389">
        <v>0</v>
      </c>
      <c r="L320" s="325" t="s">
        <v>2464</v>
      </c>
      <c r="M320" s="315" t="s">
        <v>5128</v>
      </c>
      <c r="N320" s="74" t="s">
        <v>5076</v>
      </c>
      <c r="O320" s="83">
        <v>31100</v>
      </c>
      <c r="P320" s="75" t="s">
        <v>53</v>
      </c>
      <c r="Q320" s="70" t="s">
        <v>2963</v>
      </c>
      <c r="R320" s="70" t="s">
        <v>2964</v>
      </c>
      <c r="S320" s="94" t="s">
        <v>2965</v>
      </c>
      <c r="T320" s="58"/>
      <c r="U320" s="58"/>
      <c r="V320" s="58"/>
      <c r="W320" s="58"/>
      <c r="X320" s="93" t="s">
        <v>2966</v>
      </c>
      <c r="Y320" s="75"/>
      <c r="Z320" s="83">
        <v>251</v>
      </c>
      <c r="AA320" s="74" t="s">
        <v>2967</v>
      </c>
      <c r="AB320" s="74" t="str">
        <f t="shared" si="63"/>
        <v>MOBILITA  DI MARCA</v>
      </c>
      <c r="AC320" s="75" t="str">
        <f t="shared" si="66"/>
        <v>Via Polveriera 1</v>
      </c>
      <c r="AD320" s="75" t="str">
        <f t="shared" si="67"/>
        <v>Treviso (TV)</v>
      </c>
      <c r="AE320" s="58" t="s">
        <v>2968</v>
      </c>
      <c r="AF320" s="86" t="s">
        <v>2969</v>
      </c>
      <c r="AG320" s="58" t="s">
        <v>2970</v>
      </c>
      <c r="AH320" s="86" t="s">
        <v>53</v>
      </c>
      <c r="AI320" s="88" t="s">
        <v>2971</v>
      </c>
      <c r="AJ320" s="1268">
        <v>42841</v>
      </c>
      <c r="AK320" s="81" t="s">
        <v>2972</v>
      </c>
      <c r="AL320" s="6"/>
      <c r="AM320" s="6"/>
      <c r="AN320" s="6"/>
    </row>
    <row r="321" spans="1:42" ht="23.35" customHeight="1" thickBot="1">
      <c r="A321" s="1301" t="str">
        <f>"insert into azienda ( id, n_elettronici, n_automazioni, n_informatici, n_telecomunicazioni, n_liceo, id_docente, settore) values ('"&amp; E321 &amp;"','"&amp; F321 &amp;"','"&amp; G321 &amp;"','"&amp; H321 &amp;"','"&amp; I321 &amp;"','"&amp; J321 &amp;"','"&amp; K321 &amp;"','"&amp; L321 &amp;"');"</f>
        <v>insert into azienda ( id, n_elettronici, n_automazioni, n_informatici, n_telecomunicazioni, n_liceo, id_docente, settore) values ('309','','','1','','','0','ELETTRONICA');</v>
      </c>
      <c r="B321" s="1303" t="str">
        <f t="shared" si="58"/>
        <v>update azienda SET denominazione_azienda='MONKEY EVOLUTIONS.R.L.', indirizzo = 'Via Feltrina Sud 162', cap = '31044', comune = 'Montebelluna (TV)' , referente_aziendale = 'Alampora Giuseppe', tutor_aziendale = 'Alampora Giuseppe', telefono = '3472360611', inizioam = '09.00', fineam = '1300', iniziopm = '13.30', finepm = '17.30' where id = '309';</v>
      </c>
      <c r="C321" s="1300" t="str">
        <f t="shared" si="59"/>
        <v>update azienda SET email= 'monkeyevolutionsrl@gmail.com', sito = '', n_dipendenti = '44470', settore_attivita = '', leg_denominazioneazienda = 'MONKEY EVOLUTIONS.R.L.', leg_via = 'Via Feltrina Sud, 162', leg_comune = 'Montebelluno ', leg_iva = '05113990260', leg_nomecognome = 'Zanatta Stefano ', leg_datanascita = '1957-10-09', leg_comunenascita = 'Montebelluna (TV)' where id = '309';</v>
      </c>
      <c r="D321" s="1300" t="str">
        <f t="shared" si="60"/>
        <v>update azienda SET rapleg_codicefiscale = 'ZNTSFN75R09F4430', rapleg_convenzionedata = '2017-04-17', rapleg_convenzioneprotocolo = '9554/C24D' where id = '309';</v>
      </c>
      <c r="E321">
        <v>309</v>
      </c>
      <c r="F321" s="82"/>
      <c r="G321" s="82"/>
      <c r="H321" s="82">
        <v>1</v>
      </c>
      <c r="I321" s="82"/>
      <c r="J321" s="1296"/>
      <c r="K321" s="1389">
        <v>0</v>
      </c>
      <c r="L321" s="325" t="s">
        <v>2464</v>
      </c>
      <c r="M321" s="341" t="s">
        <v>2973</v>
      </c>
      <c r="N321" s="342" t="s">
        <v>5077</v>
      </c>
      <c r="O321" s="343">
        <v>31044</v>
      </c>
      <c r="P321" s="344" t="s">
        <v>145</v>
      </c>
      <c r="Q321" s="345" t="s">
        <v>2975</v>
      </c>
      <c r="R321" s="345" t="s">
        <v>2975</v>
      </c>
      <c r="S321" s="346" t="s">
        <v>2976</v>
      </c>
      <c r="T321" s="347" t="s">
        <v>2977</v>
      </c>
      <c r="U321" s="347" t="s">
        <v>2978</v>
      </c>
      <c r="V321" s="347" t="s">
        <v>47</v>
      </c>
      <c r="W321" s="347" t="s">
        <v>48</v>
      </c>
      <c r="X321" s="348" t="s">
        <v>2979</v>
      </c>
      <c r="Y321" s="349"/>
      <c r="Z321" s="350">
        <v>44470</v>
      </c>
      <c r="AA321" s="342"/>
      <c r="AB321" s="351" t="s">
        <v>2973</v>
      </c>
      <c r="AC321" s="342" t="s">
        <v>2974</v>
      </c>
      <c r="AD321" s="352" t="s">
        <v>2980</v>
      </c>
      <c r="AE321" s="347" t="s">
        <v>2981</v>
      </c>
      <c r="AF321" s="353" t="s">
        <v>2982</v>
      </c>
      <c r="AG321" s="347" t="s">
        <v>2983</v>
      </c>
      <c r="AH321" s="353" t="s">
        <v>145</v>
      </c>
      <c r="AI321" s="354" t="s">
        <v>2984</v>
      </c>
      <c r="AJ321" s="1268">
        <v>42842</v>
      </c>
      <c r="AK321" s="355" t="s">
        <v>2985</v>
      </c>
      <c r="AL321" s="356"/>
      <c r="AM321" s="356"/>
      <c r="AN321" s="356"/>
      <c r="AO321" s="357"/>
      <c r="AP321" s="357"/>
    </row>
    <row r="322" spans="1:42" ht="23.35" customHeight="1" thickBot="1">
      <c r="A322" s="1301" t="str">
        <f>"insert into azienda ( id, n_elettronici, n_automazioni, n_informatici, n_telecomunicazioni, n_liceo, id_docente, settore) values ('"&amp; E322 &amp;"','"&amp; F322 &amp;"','"&amp; G322 &amp;"','"&amp; H322 &amp;"','"&amp; I322 &amp;"','"&amp; J322 &amp;"','"&amp; K322 &amp;"','"&amp; L322 &amp;"');"</f>
        <v>insert into azienda ( id, n_elettronici, n_automazioni, n_informatici, n_telecomunicazioni, n_liceo, id_docente, settore) values ('310','','','','','','0','ELETTRONICA');</v>
      </c>
      <c r="B322" s="1303" t="str">
        <f t="shared" si="58"/>
        <v>update azienda SET denominazione_azienda='MY-3D', indirizzo = 'Via Antonio Born 1', cap = '31100', comune = 'Treviso (TV)' , referente_aziendale = 'Beraldo Simone ', tutor_aziendale = 'Beraldo Simone ', telefono = '0422 360433', inizioam = '', fineam = '', iniziopm = '', finepm = '' where id = '310';</v>
      </c>
      <c r="C322" s="1300" t="str">
        <f t="shared" si="59"/>
        <v>update azienda SET email= 'info@my-3d.it', sito = 'www.my-3d.it', n_dipendenti = '1', settore_attivita = 'Commercio/Stampanti 3D', leg_denominazioneazienda = 'MY-3D', leg_via = 'Via Antonio Born 1', leg_comune = 'Treviso (TV)', leg_iva = '04748430963', leg_nomecognome = 'Simone beraldo', leg_datanascita = '1973-09-20', leg_comunenascita = 'Treviso (TV)' where id = '310';</v>
      </c>
      <c r="D322" s="1300" t="str">
        <f t="shared" si="60"/>
        <v>update azienda SET rapleg_codicefiscale = 'BRLSMN73B20L407A', rapleg_convenzionedata = '2017-04-18', rapleg_convenzioneprotocolo = '7840/C24' where id = '310';</v>
      </c>
      <c r="E322">
        <v>310</v>
      </c>
      <c r="F322" s="82"/>
      <c r="G322" s="82"/>
      <c r="H322" s="82"/>
      <c r="I322" s="82"/>
      <c r="J322" s="1296"/>
      <c r="K322" s="1389">
        <v>0</v>
      </c>
      <c r="L322" s="325" t="s">
        <v>2464</v>
      </c>
      <c r="M322" s="315" t="s">
        <v>2986</v>
      </c>
      <c r="N322" s="74" t="s">
        <v>5078</v>
      </c>
      <c r="O322" s="83">
        <v>31100</v>
      </c>
      <c r="P322" s="75" t="s">
        <v>53</v>
      </c>
      <c r="Q322" s="70" t="s">
        <v>2987</v>
      </c>
      <c r="R322" s="70" t="s">
        <v>2987</v>
      </c>
      <c r="S322" s="94" t="s">
        <v>2988</v>
      </c>
      <c r="T322" s="58"/>
      <c r="U322" s="58"/>
      <c r="V322" s="58"/>
      <c r="W322" s="58"/>
      <c r="X322" s="85" t="s">
        <v>2989</v>
      </c>
      <c r="Y322" s="85" t="s">
        <v>2990</v>
      </c>
      <c r="Z322" s="83">
        <v>1</v>
      </c>
      <c r="AA322" s="74" t="s">
        <v>2991</v>
      </c>
      <c r="AB322" s="74" t="str">
        <f>M322</f>
        <v>MY-3D</v>
      </c>
      <c r="AC322" s="75" t="str">
        <f>N322</f>
        <v>Via Antonio Born 1</v>
      </c>
      <c r="AD322" s="75" t="str">
        <f>P322</f>
        <v>Treviso (TV)</v>
      </c>
      <c r="AE322" s="58" t="s">
        <v>2992</v>
      </c>
      <c r="AF322" s="86" t="s">
        <v>2993</v>
      </c>
      <c r="AG322" s="58" t="s">
        <v>2994</v>
      </c>
      <c r="AH322" s="86" t="s">
        <v>53</v>
      </c>
      <c r="AI322" s="88" t="s">
        <v>2995</v>
      </c>
      <c r="AJ322" s="1268">
        <v>42843</v>
      </c>
      <c r="AK322" s="81" t="s">
        <v>2996</v>
      </c>
      <c r="AL322" s="6"/>
      <c r="AM322" s="6"/>
      <c r="AN322" s="6"/>
    </row>
    <row r="323" spans="1:42" ht="23.35" customHeight="1" thickBot="1">
      <c r="A323" s="1301" t="str">
        <f>"insert into azienda ( id, n_elettronici, n_automazioni, n_informatici, n_telecomunicazioni, n_liceo, id_docente, settore) values ('"&amp; E323 &amp;"','"&amp; F323 &amp;"','"&amp; G323 &amp;"','"&amp; H323 &amp;"','"&amp; I323 &amp;"','"&amp; J323 &amp;"','"&amp; K323 &amp;"','"&amp; L323 &amp;"');"</f>
        <v>insert into azienda ( id, n_elettronici, n_automazioni, n_informatici, n_telecomunicazioni, n_liceo, id_docente, settore) values ('311','','','','','','0','ELETTRONICA');</v>
      </c>
      <c r="B323" s="1303" t="str">
        <f t="shared" si="58"/>
        <v>update azienda SET denominazione_azienda='OFFICINE DEL BELLO MBM SRL', indirizzo = 'V. Rovereto 4', cap = '31010', comune = 'Mareno di Piave (TV)' , referente_aziendale = '', tutor_aziendale = '', telefono = '0422 880649', inizioam = '', fineam = '', iniziopm = '', finepm = '' where id = '311';</v>
      </c>
      <c r="C323" s="1300" t="str">
        <f t="shared" si="59"/>
        <v>update azienda SET email= 'info@odbmbm.com ', sito = 'www.odbmbm.com', n_dipendenti = '', settore_attivita = '', leg_denominazioneazienda = 'OFFICINE DEL BELLO MBM SRL', leg_via = 'V. Aquileia, 17', leg_comune = 'Udine (UD)', leg_iva = '01159200318', leg_nomecognome = 'Bigolin Maurizio', leg_datanascita = '1968-05-01', leg_comunenascita = 'Treviso (TV)' where id = '311';</v>
      </c>
      <c r="D323" s="1300" t="str">
        <f t="shared" si="60"/>
        <v>update azienda SET rapleg_codicefiscale = 'BGLMRZ68E01L407U', rapleg_convenzionedata = '2017-04-19', rapleg_convenzioneprotocolo = '14095/C24' where id = '311';</v>
      </c>
      <c r="E323">
        <v>311</v>
      </c>
      <c r="F323" s="66"/>
      <c r="G323" s="82"/>
      <c r="H323" s="82"/>
      <c r="I323" s="82"/>
      <c r="J323" s="1296"/>
      <c r="K323" s="1389">
        <v>0</v>
      </c>
      <c r="L323" s="325" t="s">
        <v>2464</v>
      </c>
      <c r="M323" s="315" t="s">
        <v>2997</v>
      </c>
      <c r="N323" s="74" t="s">
        <v>5079</v>
      </c>
      <c r="O323" s="83">
        <v>31010</v>
      </c>
      <c r="P323" s="75" t="s">
        <v>1500</v>
      </c>
      <c r="Q323" s="70"/>
      <c r="R323" s="70"/>
      <c r="S323" s="94" t="s">
        <v>2998</v>
      </c>
      <c r="T323" s="58"/>
      <c r="U323" s="58"/>
      <c r="V323" s="58"/>
      <c r="W323" s="58"/>
      <c r="X323" s="85" t="s">
        <v>2999</v>
      </c>
      <c r="Y323" s="85" t="s">
        <v>3000</v>
      </c>
      <c r="Z323" s="83"/>
      <c r="AA323" s="74"/>
      <c r="AB323" s="74" t="str">
        <f>M323</f>
        <v>OFFICINE DEL BELLO MBM SRL</v>
      </c>
      <c r="AC323" s="75" t="s">
        <v>3001</v>
      </c>
      <c r="AD323" s="75" t="s">
        <v>571</v>
      </c>
      <c r="AE323" s="58" t="s">
        <v>3002</v>
      </c>
      <c r="AF323" s="86" t="s">
        <v>3003</v>
      </c>
      <c r="AG323" s="58" t="s">
        <v>3004</v>
      </c>
      <c r="AH323" s="86" t="s">
        <v>53</v>
      </c>
      <c r="AI323" s="88" t="s">
        <v>3005</v>
      </c>
      <c r="AJ323" s="1268">
        <v>42844</v>
      </c>
      <c r="AK323" s="81" t="s">
        <v>3006</v>
      </c>
      <c r="AL323" s="6"/>
      <c r="AM323" s="6"/>
      <c r="AN323" s="6"/>
      <c r="AO323" s="6"/>
      <c r="AP323" s="6"/>
    </row>
    <row r="324" spans="1:42" ht="23.35" customHeight="1" thickBot="1">
      <c r="A324" s="1301" t="str">
        <f>"insert into azienda ( id, n_elettronici, n_automazioni, n_informatici, n_telecomunicazioni, n_liceo, id_docente, settore) values ('"&amp; E324 &amp;"','"&amp; F324 &amp;"','"&amp; G324 &amp;"','"&amp; H324 &amp;"','"&amp; I324 &amp;"','"&amp; J324 &amp;"','"&amp; K324 &amp;"','"&amp; L324 &amp;"');"</f>
        <v>insert into azienda ( id, n_elettronici, n_automazioni, n_informatici, n_telecomunicazioni, n_liceo, id_docente, settore) values ('312','','','','','','0','ELETTRONICA');</v>
      </c>
      <c r="B324" s="1303" t="str">
        <f t="shared" si="58"/>
        <v>update azienda SET denominazione_azienda='OFFICINE INFORMATICHE', indirizzo = 'V. Colombo 10/I', cap = '31010', comune = 'Godega Sant Urbano (TV)' , referente_aziendale = '', tutor_aziendale = '', telefono = '0438 38523', inizioam = '', fineam = '', iniziopm = '', finepm = '' where id = '312';</v>
      </c>
      <c r="C324" s="1300" t="str">
        <f t="shared" si="59"/>
        <v>update azienda SET email= 'ordini@offinf.eu', sito = 'www.officineinformatiche.biz', n_dipendenti = '', settore_attivita = 'Assitenza Hardwar-Softwar Computer', leg_denominazioneazienda = 'OFFICINE INFORMATICHE', leg_via = 'V. Colombo 10/I', leg_comune = 'Godega Sant Urbano (TV)', leg_iva = '04147310264', leg_nomecognome = 'Giacomazzi Daniele', leg_datanascita = '1979-07-09', leg_comunenascita = 'Valdobiadene (TV)' where id = '312';</v>
      </c>
      <c r="D324" s="1300" t="str">
        <f t="shared" si="60"/>
        <v>update azienda SET rapleg_codicefiscale = 'GCMDNL79L9L565H', rapleg_convenzionedata = '2017-04-20', rapleg_convenzioneprotocolo = '1276/C24D' where id = '312';</v>
      </c>
      <c r="E324">
        <v>312</v>
      </c>
      <c r="F324" s="82"/>
      <c r="G324" s="82"/>
      <c r="H324" s="82"/>
      <c r="I324" s="82"/>
      <c r="J324" s="1296"/>
      <c r="K324" s="1389">
        <v>0</v>
      </c>
      <c r="L324" s="325" t="s">
        <v>2464</v>
      </c>
      <c r="M324" s="315" t="s">
        <v>3007</v>
      </c>
      <c r="N324" s="74" t="s">
        <v>3008</v>
      </c>
      <c r="O324" s="83">
        <v>31010</v>
      </c>
      <c r="P324" s="75" t="s">
        <v>5141</v>
      </c>
      <c r="Q324" s="70"/>
      <c r="R324" s="70"/>
      <c r="S324" s="94" t="s">
        <v>3009</v>
      </c>
      <c r="T324" s="58"/>
      <c r="U324" s="58"/>
      <c r="V324" s="58"/>
      <c r="W324" s="58"/>
      <c r="X324" s="85" t="s">
        <v>3010</v>
      </c>
      <c r="Y324" s="85" t="s">
        <v>3011</v>
      </c>
      <c r="Z324" s="83"/>
      <c r="AA324" s="74" t="s">
        <v>3012</v>
      </c>
      <c r="AB324" s="74" t="str">
        <f>M324</f>
        <v>OFFICINE INFORMATICHE</v>
      </c>
      <c r="AC324" s="75" t="str">
        <f>N324</f>
        <v>V. Colombo 10/I</v>
      </c>
      <c r="AD324" s="75" t="str">
        <f>P324</f>
        <v>Godega Sant Urbano (TV)</v>
      </c>
      <c r="AE324" s="58" t="s">
        <v>3013</v>
      </c>
      <c r="AF324" s="86" t="s">
        <v>3014</v>
      </c>
      <c r="AG324" s="58" t="s">
        <v>3015</v>
      </c>
      <c r="AH324" s="86" t="s">
        <v>3016</v>
      </c>
      <c r="AI324" s="88" t="s">
        <v>3017</v>
      </c>
      <c r="AJ324" s="1268">
        <v>42845</v>
      </c>
      <c r="AK324" s="81" t="s">
        <v>3018</v>
      </c>
      <c r="AL324" s="6"/>
      <c r="AM324" s="6"/>
      <c r="AN324" s="6"/>
    </row>
    <row r="325" spans="1:42" ht="23.35" customHeight="1" thickBot="1">
      <c r="A325" s="1301" t="str">
        <f>"insert into azienda ( id, n_elettronici, n_automazioni, n_informatici, n_telecomunicazioni, n_liceo, id_docente, settore) values ('"&amp; E325 &amp;"','"&amp; F325 &amp;"','"&amp; G325 &amp;"','"&amp; H325 &amp;"','"&amp; I325 &amp;"','"&amp; J325 &amp;"','"&amp; K325 &amp;"','"&amp; L325 &amp;"');"</f>
        <v>insert into azienda ( id, n_elettronici, n_automazioni, n_informatici, n_telecomunicazioni, n_liceo, id_docente, settore) values ('313','','','','','','0','ELETTRONICA');</v>
      </c>
      <c r="B325" s="1303" t="str">
        <f t="shared" si="58"/>
        <v>update azienda SET denominazione_azienda='PLB INFORMATICA', indirizzo = 'Via Montegrappa 3', cap = '31030', comune = 'Breda di Piave (TV)' , referente_aziendale = 'Pio Loco Boscariol Raoul', tutor_aziendale = 'Pio Loco Boscariol Raoul', telefono = '0422 1832323', inizioam = '//', fineam = '//', iniziopm = '15,30', finepm = '19,30' where id = '313';</v>
      </c>
      <c r="C325" s="1300" t="str">
        <f t="shared" si="59"/>
        <v>update azienda SET email= 'info@plbinformatica.it', sito = '', n_dipendenti = '1 - 10', settore_attivita = 'Assemblaggio e riparazione PC', leg_denominazioneazienda = 'PLB INFORMATICA', leg_via = 'Via Montegrappa 3', leg_comune = 'Breda di Piave (TV)', leg_iva = '03903440265', leg_nomecognome = 'Pio Loco Boscariol Raoul', leg_datanascita = '1981-09-11', leg_comunenascita = 'Treviso' where id = '313';</v>
      </c>
      <c r="D325" s="1300" t="str">
        <f t="shared" si="60"/>
        <v>update azienda SET rapleg_codicefiscale = 'PLCRLA81P11L407X', rapleg_convenzionedata = '2017-04-21', rapleg_convenzioneprotocolo = '2626/C24' where id = '313';</v>
      </c>
      <c r="E325">
        <v>313</v>
      </c>
      <c r="F325" s="82"/>
      <c r="G325" s="82"/>
      <c r="H325" s="82"/>
      <c r="I325" s="82"/>
      <c r="J325" s="1296"/>
      <c r="K325" s="1389">
        <v>0</v>
      </c>
      <c r="L325" s="325" t="s">
        <v>2464</v>
      </c>
      <c r="M325" s="315" t="s">
        <v>3019</v>
      </c>
      <c r="N325" s="74" t="s">
        <v>5080</v>
      </c>
      <c r="O325" s="83">
        <v>31030</v>
      </c>
      <c r="P325" s="75" t="s">
        <v>201</v>
      </c>
      <c r="Q325" s="70" t="s">
        <v>3020</v>
      </c>
      <c r="R325" s="70" t="s">
        <v>3020</v>
      </c>
      <c r="S325" s="94" t="s">
        <v>3021</v>
      </c>
      <c r="T325" s="58" t="s">
        <v>3022</v>
      </c>
      <c r="U325" s="58" t="s">
        <v>3022</v>
      </c>
      <c r="V325" s="58" t="s">
        <v>3023</v>
      </c>
      <c r="W325" s="58" t="s">
        <v>3024</v>
      </c>
      <c r="X325" s="75" t="s">
        <v>3025</v>
      </c>
      <c r="Y325" s="75"/>
      <c r="Z325" s="83" t="s">
        <v>3026</v>
      </c>
      <c r="AA325" s="74" t="s">
        <v>3027</v>
      </c>
      <c r="AB325" s="74" t="str">
        <f>M325</f>
        <v>PLB INFORMATICA</v>
      </c>
      <c r="AC325" s="75" t="str">
        <f>N325</f>
        <v>Via Montegrappa 3</v>
      </c>
      <c r="AD325" s="75" t="str">
        <f>P325</f>
        <v>Breda di Piave (TV)</v>
      </c>
      <c r="AE325" s="58" t="s">
        <v>3028</v>
      </c>
      <c r="AF325" s="86" t="s">
        <v>3020</v>
      </c>
      <c r="AG325" s="58" t="s">
        <v>3029</v>
      </c>
      <c r="AH325" s="86" t="s">
        <v>3030</v>
      </c>
      <c r="AI325" s="88" t="s">
        <v>3031</v>
      </c>
      <c r="AJ325" s="1268">
        <v>42846</v>
      </c>
      <c r="AK325" s="81" t="s">
        <v>3032</v>
      </c>
      <c r="AL325" s="6"/>
      <c r="AM325" s="97"/>
      <c r="AN325" s="6"/>
      <c r="AO325" s="6"/>
      <c r="AP325" s="6"/>
    </row>
    <row r="326" spans="1:42" ht="23.35" customHeight="1" thickBot="1">
      <c r="A326" s="1301" t="str">
        <f>"insert into azienda ( id, n_elettronici, n_automazioni, n_informatici, n_telecomunicazioni, n_liceo, id_docente, settore) values ('"&amp; E326 &amp;"','"&amp; F326 &amp;"','"&amp; G326 &amp;"','"&amp; H326 &amp;"','"&amp; I326 &amp;"','"&amp; J326 &amp;"','"&amp; K326 &amp;"','"&amp; L326 &amp;"');"</f>
        <v>insert into azienda ( id, n_elettronici, n_automazioni, n_informatici, n_telecomunicazioni, n_liceo, id_docente, settore) values ('314','','','','','','0','ELETTRONICA');</v>
      </c>
      <c r="B326" s="1303" t="str">
        <f t="shared" si="58"/>
        <v>update azienda SET denominazione_azienda='REDO GROUP ITALIA SRL', indirizzo = 'Via Gelsomini 4', cap = '31100', comune = 'Treviso (TV)' , referente_aziendale = 'Bacchin Monica', tutor_aziendale = 'Battistella Andrea', telefono = '0422 1847197', inizioam = '8.30', fineam = '12.30', iniziopm = '14.30', finepm = '18.30' where id = '314';</v>
      </c>
      <c r="C326" s="1300" t="str">
        <f t="shared" si="59"/>
        <v>update azienda SET email= 'info@redogroup.it', sito = '', n_dipendenti = '1 - 10', settore_attivita = 'Commercio Ingrosso e Dettaglio', leg_denominazioneazienda = 'REDO GROUP ITALIA', leg_via = 'Via Gelsomini, 4', leg_comune = 'Treviso', leg_iva = '04831360260', leg_nomecognome = 'Battistella Andrea', leg_datanascita = '1962-08-10', leg_comunenascita = 'Treviso' where id = '314';</v>
      </c>
      <c r="D326" s="1300" t="str">
        <f t="shared" si="60"/>
        <v>update azienda SET rapleg_codicefiscale = 'BTTNDR62M10L407O', rapleg_convenzionedata = '2017-04-22', rapleg_convenzioneprotocolo = '5917/C24' where id = '314';</v>
      </c>
      <c r="E326">
        <v>314</v>
      </c>
      <c r="F326" s="82"/>
      <c r="G326" s="82"/>
      <c r="H326" s="82"/>
      <c r="I326" s="82"/>
      <c r="J326" s="1296"/>
      <c r="K326" s="1389">
        <v>0</v>
      </c>
      <c r="L326" s="325" t="s">
        <v>2464</v>
      </c>
      <c r="M326" s="253" t="s">
        <v>3033</v>
      </c>
      <c r="N326" s="303" t="s">
        <v>5081</v>
      </c>
      <c r="O326" s="66">
        <v>31100</v>
      </c>
      <c r="P326" s="304" t="s">
        <v>53</v>
      </c>
      <c r="Q326" s="305" t="s">
        <v>3034</v>
      </c>
      <c r="R326" s="305" t="s">
        <v>3035</v>
      </c>
      <c r="S326" s="306" t="s">
        <v>3036</v>
      </c>
      <c r="T326" s="307" t="s">
        <v>61</v>
      </c>
      <c r="U326" s="307" t="s">
        <v>62</v>
      </c>
      <c r="V326" s="307" t="s">
        <v>117</v>
      </c>
      <c r="W326" s="307" t="s">
        <v>118</v>
      </c>
      <c r="X326" s="304" t="s">
        <v>3037</v>
      </c>
      <c r="Y326" s="304"/>
      <c r="Z326" s="66" t="s">
        <v>3026</v>
      </c>
      <c r="AA326" s="303" t="s">
        <v>3038</v>
      </c>
      <c r="AB326" s="303" t="s">
        <v>3039</v>
      </c>
      <c r="AC326" s="304" t="s">
        <v>3040</v>
      </c>
      <c r="AD326" s="304" t="s">
        <v>3030</v>
      </c>
      <c r="AE326" s="307" t="s">
        <v>3041</v>
      </c>
      <c r="AF326" s="311" t="s">
        <v>3035</v>
      </c>
      <c r="AG326" s="307" t="s">
        <v>3042</v>
      </c>
      <c r="AH326" s="311" t="s">
        <v>3030</v>
      </c>
      <c r="AI326" s="312" t="s">
        <v>3043</v>
      </c>
      <c r="AJ326" s="1268">
        <v>42847</v>
      </c>
      <c r="AK326" s="196" t="s">
        <v>3044</v>
      </c>
      <c r="AL326" s="313"/>
      <c r="AM326" s="358"/>
      <c r="AN326" s="313"/>
      <c r="AO326" s="313"/>
      <c r="AP326" s="313"/>
    </row>
    <row r="327" spans="1:42" ht="23.35" customHeight="1" thickBot="1">
      <c r="A327" s="1301" t="str">
        <f>"insert into azienda ( id, n_elettronici, n_automazioni, n_informatici, n_telecomunicazioni, n_liceo, id_docente, settore) values ('"&amp; E327 &amp;"','"&amp; F327 &amp;"','"&amp; G327 &amp;"','"&amp; H327 &amp;"','"&amp; I327 &amp;"','"&amp; J327 &amp;"','"&amp; K327 &amp;"','"&amp; L327 &amp;"');"</f>
        <v>insert into azienda ( id, n_elettronici, n_automazioni, n_informatici, n_telecomunicazioni, n_liceo, id_docente, settore) values ('315','','','','','','0','ELETTRONICA');</v>
      </c>
      <c r="B327" s="1303" t="str">
        <f t="shared" si="58"/>
        <v>update azienda SET denominazione_azienda='ROBOR SRL', indirizzo = 'V.lo P.S. Mattarella 6', cap = '31055', comune = 'Quinto di Treviso (TV)' , referente_aziendale = 'Rocchetto Andrea', tutor_aziendale = 'Rocchetto Andrea', telefono = '0422 454347', inizioam = '8.00', fineam = '12.00', iniziopm = '13.30', finepm = '17.30' where id = '315';</v>
      </c>
      <c r="C327" s="1300" t="str">
        <f t="shared" si="59"/>
        <v>update azienda SET email= 'info@robor.it', sito = '', n_dipendenti = '11-50', settore_attivita = '', leg_denominazioneazienda = 'ROBOR SRL', leg_via = 'Via lombardia, 2', leg_comune = 'Padernello (TV)', leg_iva = '03429450269', leg_nomecognome = 'Borsato Rogerio', leg_datanascita = '1950-01-07', leg_comunenascita = 'Murage (Belgio)' where id = '315';</v>
      </c>
      <c r="D327" s="1300" t="str">
        <f t="shared" si="60"/>
        <v>update azienda SET rapleg_codicefiscale = 'BRSRGS50A07L103L', rapleg_convenzionedata = '2017-04-23', rapleg_convenzioneprotocolo = '3279/C24D' where id = '315';</v>
      </c>
      <c r="E327">
        <v>315</v>
      </c>
      <c r="F327" s="82"/>
      <c r="G327" s="82"/>
      <c r="H327" s="82"/>
      <c r="I327" s="82"/>
      <c r="J327" s="1296"/>
      <c r="K327" s="1389">
        <v>0</v>
      </c>
      <c r="L327" s="325" t="s">
        <v>2464</v>
      </c>
      <c r="M327" s="67" t="s">
        <v>3045</v>
      </c>
      <c r="N327" s="161" t="s">
        <v>5082</v>
      </c>
      <c r="O327" s="108">
        <v>31055</v>
      </c>
      <c r="P327" s="162" t="s">
        <v>694</v>
      </c>
      <c r="Q327" s="70" t="s">
        <v>3046</v>
      </c>
      <c r="R327" s="70" t="s">
        <v>3046</v>
      </c>
      <c r="S327" s="163" t="s">
        <v>3047</v>
      </c>
      <c r="T327" s="58" t="s">
        <v>45</v>
      </c>
      <c r="U327" s="58" t="s">
        <v>46</v>
      </c>
      <c r="V327" s="58" t="s">
        <v>47</v>
      </c>
      <c r="W327" s="58" t="s">
        <v>48</v>
      </c>
      <c r="X327" s="85" t="s">
        <v>3048</v>
      </c>
      <c r="Y327" s="85"/>
      <c r="Z327" s="83" t="s">
        <v>207</v>
      </c>
      <c r="AA327" s="161"/>
      <c r="AB327" s="74" t="str">
        <f>M327</f>
        <v>ROBOR SRL</v>
      </c>
      <c r="AC327" s="74" t="s">
        <v>3049</v>
      </c>
      <c r="AD327" s="161" t="s">
        <v>3050</v>
      </c>
      <c r="AE327" s="58" t="s">
        <v>3051</v>
      </c>
      <c r="AF327" s="86" t="s">
        <v>3052</v>
      </c>
      <c r="AG327" s="58" t="s">
        <v>3053</v>
      </c>
      <c r="AH327" s="86" t="s">
        <v>3054</v>
      </c>
      <c r="AI327" s="88" t="s">
        <v>3055</v>
      </c>
      <c r="AJ327" s="1268">
        <v>42848</v>
      </c>
      <c r="AK327" s="81" t="s">
        <v>55</v>
      </c>
      <c r="AL327" s="6"/>
      <c r="AM327" s="6"/>
      <c r="AN327" s="6"/>
    </row>
    <row r="328" spans="1:42" ht="23.35" customHeight="1" thickBot="1">
      <c r="A328" s="1301" t="str">
        <f>"insert into azienda ( id, n_elettronici, n_automazioni, n_informatici, n_telecomunicazioni, n_liceo, id_docente, settore) values ('"&amp; E328 &amp;"','"&amp; F328 &amp;"','"&amp; G328 &amp;"','"&amp; H328 &amp;"','"&amp; I328 &amp;"','"&amp; J328 &amp;"','"&amp; K328 &amp;"','"&amp; L328 &amp;"');"</f>
        <v>insert into azienda ( id, n_elettronici, n_automazioni, n_informatici, n_telecomunicazioni, n_liceo, id_docente, settore) values ('316','','','','','','0','ELETTRONICA');</v>
      </c>
      <c r="B328" s="1303" t="str">
        <f t="shared" si="58"/>
        <v>update azienda SET denominazione_azienda='RVR  ERREVERRE DI Biscaro Michela', indirizzo = 'Via Trieste 80', cap = '31020', comune = 'Villorba (TV)' , referente_aziendale = 'Biscaro Michela', tutor_aziendale = 'Cuccato Ivan', telefono = '0422918716', inizioam = '8.00', fineam = '12.00', iniziopm = '13.30', finepm = '17.30' where id = '316';</v>
      </c>
      <c r="C328" s="1300" t="str">
        <f t="shared" si="59"/>
        <v>update azienda SET email= 'info@erreverre.com', sito = '', n_dipendenti = '44470', settore_attivita = '', leg_denominazioneazienda = 'RVR ERREVERRE DI BOSCO MICHELA', leg_via = 'Via Trieste,80', leg_comune = 'Villorba (TV)', leg_iva = '0483300268', leg_nomecognome = 'Biscaro Michela', leg_datanascita = '1973-09-07', leg_comunenascita = 'Trsviso' where id = '316';</v>
      </c>
      <c r="D328" s="1300" t="str">
        <f t="shared" si="60"/>
        <v>update azienda SET rapleg_codicefiscale = 'BSCMHL73P47L4070', rapleg_convenzionedata = '2017-04-24', rapleg_convenzioneprotocolo = '6814/C24' where id = '316';</v>
      </c>
      <c r="E328">
        <v>316</v>
      </c>
      <c r="F328" s="82"/>
      <c r="G328" s="82"/>
      <c r="H328" s="82"/>
      <c r="I328" s="82"/>
      <c r="J328" s="1296"/>
      <c r="K328" s="1389">
        <v>0</v>
      </c>
      <c r="L328" s="325" t="s">
        <v>2464</v>
      </c>
      <c r="M328" s="67" t="s">
        <v>3056</v>
      </c>
      <c r="N328" s="161" t="s">
        <v>5083</v>
      </c>
      <c r="O328" s="108">
        <v>31020</v>
      </c>
      <c r="P328" s="162" t="s">
        <v>71</v>
      </c>
      <c r="Q328" s="70" t="s">
        <v>3057</v>
      </c>
      <c r="R328" s="70" t="s">
        <v>3058</v>
      </c>
      <c r="S328" s="163" t="s">
        <v>3059</v>
      </c>
      <c r="T328" s="58" t="s">
        <v>45</v>
      </c>
      <c r="U328" s="58" t="s">
        <v>46</v>
      </c>
      <c r="V328" s="58" t="s">
        <v>47</v>
      </c>
      <c r="W328" s="58" t="s">
        <v>48</v>
      </c>
      <c r="X328" s="85" t="s">
        <v>3060</v>
      </c>
      <c r="Y328" s="75"/>
      <c r="Z328" s="187">
        <v>44470</v>
      </c>
      <c r="AA328" s="161"/>
      <c r="AB328" s="74" t="s">
        <v>3061</v>
      </c>
      <c r="AC328" s="74" t="s">
        <v>3062</v>
      </c>
      <c r="AD328" s="161" t="s">
        <v>71</v>
      </c>
      <c r="AE328" s="58" t="s">
        <v>3063</v>
      </c>
      <c r="AF328" s="86" t="s">
        <v>3057</v>
      </c>
      <c r="AG328" s="58" t="s">
        <v>3064</v>
      </c>
      <c r="AH328" s="86" t="s">
        <v>3065</v>
      </c>
      <c r="AI328" s="359" t="s">
        <v>3066</v>
      </c>
      <c r="AJ328" s="1268">
        <v>42849</v>
      </c>
      <c r="AK328" s="81" t="s">
        <v>3067</v>
      </c>
      <c r="AL328" s="6"/>
      <c r="AM328" s="97"/>
      <c r="AN328" s="6"/>
      <c r="AO328" s="6"/>
      <c r="AP328" s="6"/>
    </row>
    <row r="329" spans="1:42" ht="23.35" customHeight="1" thickBot="1">
      <c r="A329" s="1301" t="str">
        <f>"insert into azienda ( id, n_elettronici, n_automazioni, n_informatici, n_telecomunicazioni, n_liceo, id_docente, settore) values ('"&amp; E329 &amp;"','"&amp; F329 &amp;"','"&amp; G329 &amp;"','"&amp; H329 &amp;"','"&amp; I329 &amp;"','"&amp; J329 &amp;"','"&amp; K329 &amp;"','"&amp; L329 &amp;"');"</f>
        <v>insert into azienda ( id, n_elettronici, n_automazioni, n_informatici, n_telecomunicazioni, n_liceo, id_docente, settore) values ('317','','','','','','0','ELETTRONICA');</v>
      </c>
      <c r="B329" s="1303" t="str">
        <f t="shared" si="58"/>
        <v>update azienda SET denominazione_azienda='SIMPLEX SRL', indirizzo = 'Via Castagnole 24', cap = '31100', comune = 'Treviso (TV)' , referente_aziendale = 'Miami Giancarlo', tutor_aziendale = 'Miami Giancarlo', telefono = '0422 230765', inizioam = '8.00', fineam = '12.30', iniziopm = '13.30', finepm = '17.00' where id = '317';</v>
      </c>
      <c r="C329" s="1300" t="str">
        <f t="shared" si="59"/>
        <v>update azienda SET email= 'info@simplexluce.it', sito = '', n_dipendenti = '1 - 10', settore_attivita = '', leg_denominazioneazienda = 'SIMPLEX SRL', leg_via = 'Via Castagnole, 24', leg_comune = 'Treviso', leg_iva = '04247830260', leg_nomecognome = 'Miami Giancarlo', leg_datanascita = '1953-10-08', leg_comunenascita = 'Treviso' where id = '317';</v>
      </c>
      <c r="D329" s="1300" t="str">
        <f t="shared" si="60"/>
        <v>update azienda SET rapleg_codicefiscale = 'MNIGCR53R08L407C', rapleg_convenzionedata = '2017-04-25', rapleg_convenzioneprotocolo = '2630/C24' where id = '317';</v>
      </c>
      <c r="E329">
        <v>317</v>
      </c>
      <c r="F329" s="82"/>
      <c r="G329" s="82"/>
      <c r="H329" s="82"/>
      <c r="I329" s="82"/>
      <c r="J329" s="1296"/>
      <c r="K329" s="1389">
        <v>0</v>
      </c>
      <c r="L329" s="325" t="s">
        <v>2464</v>
      </c>
      <c r="M329" s="67" t="s">
        <v>3068</v>
      </c>
      <c r="N329" s="74" t="s">
        <v>5084</v>
      </c>
      <c r="O329" s="83">
        <v>31100</v>
      </c>
      <c r="P329" s="75" t="s">
        <v>53</v>
      </c>
      <c r="Q329" s="70" t="s">
        <v>3070</v>
      </c>
      <c r="R329" s="70" t="s">
        <v>3070</v>
      </c>
      <c r="S329" s="94" t="s">
        <v>3071</v>
      </c>
      <c r="T329" s="58" t="s">
        <v>45</v>
      </c>
      <c r="U329" s="58" t="s">
        <v>62</v>
      </c>
      <c r="V329" s="58" t="s">
        <v>47</v>
      </c>
      <c r="W329" s="58" t="s">
        <v>131</v>
      </c>
      <c r="X329" s="75" t="s">
        <v>3072</v>
      </c>
      <c r="Y329" s="75"/>
      <c r="Z329" s="83" t="s">
        <v>3026</v>
      </c>
      <c r="AA329" s="74"/>
      <c r="AB329" s="74" t="s">
        <v>3068</v>
      </c>
      <c r="AC329" s="75" t="s">
        <v>3069</v>
      </c>
      <c r="AD329" s="75" t="s">
        <v>3030</v>
      </c>
      <c r="AE329" s="58" t="s">
        <v>3073</v>
      </c>
      <c r="AF329" s="86" t="s">
        <v>3070</v>
      </c>
      <c r="AG329" s="58" t="s">
        <v>3074</v>
      </c>
      <c r="AH329" s="86" t="s">
        <v>3030</v>
      </c>
      <c r="AI329" s="88" t="s">
        <v>3075</v>
      </c>
      <c r="AJ329" s="1268">
        <v>42850</v>
      </c>
      <c r="AK329" s="81" t="s">
        <v>3076</v>
      </c>
      <c r="AL329" s="6"/>
      <c r="AM329" s="97"/>
      <c r="AN329" s="6"/>
      <c r="AO329" s="6"/>
      <c r="AP329" s="6"/>
    </row>
    <row r="330" spans="1:42" ht="23.35" customHeight="1" thickBot="1">
      <c r="A330" s="1301" t="str">
        <f>"insert into azienda ( id, n_elettronici, n_automazioni, n_informatici, n_telecomunicazioni, n_liceo, id_docente, settore) values ('"&amp; E330 &amp;"','"&amp; F330 &amp;"','"&amp; G330 &amp;"','"&amp; H330 &amp;"','"&amp; I330 &amp;"','"&amp; J330 &amp;"','"&amp; K330 &amp;"','"&amp; L330 &amp;"');"</f>
        <v>insert into azienda ( id, n_elettronici, n_automazioni, n_informatici, n_telecomunicazioni, n_liceo, id_docente, settore) values ('318','','','','','','0','ELETTRONICA');</v>
      </c>
      <c r="B330" s="1303" t="str">
        <f t="shared" si="58"/>
        <v>update azienda SET denominazione_azienda='STAC HOME SYSTEM', indirizzo = 'V. Milano 7', cap = '31048', comune = 'San Biagio di Callalta (TV)' , referente_aziendale = 'Berton Daniele', tutor_aziendale = 'Tonellato Luca', telefono = '0422 899141', inizioam = '8.00', fineam = '12.00', iniziopm = '14.00', finepm = '18.00' where id = '318';</v>
      </c>
      <c r="C330" s="1300" t="str">
        <f t="shared" si="59"/>
        <v>update azienda SET email= 'info@stachomesystem.it', sito = 'www.stachomesystem.it', n_dipendenti = '4', settore_attivita = 'Assistenza Elettronica', leg_denominazioneazienda = 'STAC HOME SYSTEM', leg_via = 'V. Milano 7', leg_comune = 'San Biagio di Callalta (TV)', leg_iva = '04707320265', leg_nomecognome = 'Daniele Berton', leg_datanascita = '1981-03-07', leg_comunenascita = 'Treviso (TV)' where id = '318';</v>
      </c>
      <c r="D330" s="1300" t="str">
        <f t="shared" si="60"/>
        <v>update azienda SET rapleg_codicefiscale = 'BRTDNL81C07L407', rapleg_convenzionedata = '2017-04-26', rapleg_convenzioneprotocolo = '5919/C24' where id = '318';</v>
      </c>
      <c r="E330">
        <v>318</v>
      </c>
      <c r="F330" s="82"/>
      <c r="G330" s="82"/>
      <c r="H330" s="82"/>
      <c r="I330" s="82"/>
      <c r="J330" s="1296"/>
      <c r="K330" s="1389">
        <v>0</v>
      </c>
      <c r="L330" s="325" t="s">
        <v>2464</v>
      </c>
      <c r="M330" s="67" t="s">
        <v>3077</v>
      </c>
      <c r="N330" s="74" t="s">
        <v>5085</v>
      </c>
      <c r="O330" s="83">
        <v>31048</v>
      </c>
      <c r="P330" s="75" t="s">
        <v>825</v>
      </c>
      <c r="Q330" s="70" t="s">
        <v>3078</v>
      </c>
      <c r="R330" s="70" t="s">
        <v>3079</v>
      </c>
      <c r="S330" s="94" t="s">
        <v>3080</v>
      </c>
      <c r="T330" s="58" t="s">
        <v>45</v>
      </c>
      <c r="U330" s="58" t="s">
        <v>46</v>
      </c>
      <c r="V330" s="58" t="s">
        <v>142</v>
      </c>
      <c r="W330" s="58" t="s">
        <v>75</v>
      </c>
      <c r="X330" s="85" t="s">
        <v>3081</v>
      </c>
      <c r="Y330" s="85" t="s">
        <v>3082</v>
      </c>
      <c r="Z330" s="83">
        <v>4</v>
      </c>
      <c r="AA330" s="74" t="s">
        <v>3083</v>
      </c>
      <c r="AB330" s="74" t="str">
        <f>M330</f>
        <v>STAC HOME SYSTEM</v>
      </c>
      <c r="AC330" s="75" t="str">
        <f>N330</f>
        <v>V. Milano 7</v>
      </c>
      <c r="AD330" s="75" t="str">
        <f>P330</f>
        <v>San Biagio di Callalta (TV)</v>
      </c>
      <c r="AE330" s="58" t="s">
        <v>3084</v>
      </c>
      <c r="AF330" s="86" t="s">
        <v>3085</v>
      </c>
      <c r="AG330" s="58" t="s">
        <v>3086</v>
      </c>
      <c r="AH330" s="86" t="s">
        <v>53</v>
      </c>
      <c r="AI330" s="90" t="s">
        <v>3087</v>
      </c>
      <c r="AJ330" s="1268">
        <v>42851</v>
      </c>
      <c r="AK330" s="81" t="s">
        <v>3088</v>
      </c>
      <c r="AL330" s="6"/>
      <c r="AM330" s="6"/>
      <c r="AN330" s="6"/>
    </row>
    <row r="331" spans="1:42" ht="23.35" customHeight="1" thickBot="1">
      <c r="A331" s="1301" t="str">
        <f>"insert into azienda ( id, n_elettronici, n_automazioni, n_informatici, n_telecomunicazioni, n_liceo, id_docente, settore) values ('"&amp; E331 &amp;"','"&amp; F331 &amp;"','"&amp; G331 &amp;"','"&amp; H331 &amp;"','"&amp; I331 &amp;"','"&amp; J331 &amp;"','"&amp; K331 &amp;"','"&amp; L331 &amp;"');"</f>
        <v>insert into azienda ( id, n_elettronici, n_automazioni, n_informatici, n_telecomunicazioni, n_liceo, id_docente, settore) values ('319','','','','','','0','ELETTRONICA');</v>
      </c>
      <c r="B331" s="1303" t="str">
        <f t="shared" si="58"/>
        <v>update azienda SET denominazione_azienda='T4 SRL', indirizzo = 'Via Franchini 1', cap = '31020', comune = 'Villorba (TV)' , referente_aziendale = 'Tonon Italo', tutor_aziendale = 'Tonon Achille', telefono = '0422 485262', inizioam = '8.30', fineam = '12.30', iniziopm = '13.30', finepm = '17.00' where id = '319';</v>
      </c>
      <c r="C331" s="1300" t="str">
        <f t="shared" si="59"/>
        <v>update azienda SET email= 'info@t4group.it', sito = '', n_dipendenti = '10', settore_attivita = '', leg_denominazioneazienda = 'T4 SRL', leg_via = 'Via Franchini 1', leg_comune = 'Villorba (TV)', leg_iva = '02486510262', leg_nomecognome = 'Tonon Raffaella', leg_datanascita = '1964-07-19', leg_comunenascita = 'Quinto (TV)' where id = '319';</v>
      </c>
      <c r="D331" s="1300" t="str">
        <f t="shared" si="60"/>
        <v>update azienda SET rapleg_codicefiscale = 'TNNRFL64L59L407S', rapleg_convenzionedata = '2017-04-27', rapleg_convenzioneprotocolo = '3279/C24D' where id = '319';</v>
      </c>
      <c r="E331">
        <v>319</v>
      </c>
      <c r="F331" s="82"/>
      <c r="G331" s="82"/>
      <c r="H331" s="82"/>
      <c r="I331" s="82"/>
      <c r="J331" s="1296"/>
      <c r="K331" s="1389">
        <v>0</v>
      </c>
      <c r="L331" s="325" t="s">
        <v>2464</v>
      </c>
      <c r="M331" s="67" t="s">
        <v>3089</v>
      </c>
      <c r="N331" s="68" t="s">
        <v>5086</v>
      </c>
      <c r="O331" s="127">
        <v>31020</v>
      </c>
      <c r="P331" s="75" t="s">
        <v>71</v>
      </c>
      <c r="Q331" s="70" t="s">
        <v>3090</v>
      </c>
      <c r="R331" s="70" t="s">
        <v>3091</v>
      </c>
      <c r="S331" s="94" t="s">
        <v>3092</v>
      </c>
      <c r="T331" s="58" t="s">
        <v>61</v>
      </c>
      <c r="U331" s="58" t="s">
        <v>62</v>
      </c>
      <c r="V331" s="58" t="s">
        <v>47</v>
      </c>
      <c r="W331" s="58" t="s">
        <v>131</v>
      </c>
      <c r="X331" s="93" t="s">
        <v>3093</v>
      </c>
      <c r="Y331" s="156"/>
      <c r="Z331" s="83">
        <v>10</v>
      </c>
      <c r="AA331" s="74"/>
      <c r="AB331" s="74" t="str">
        <f>M331</f>
        <v>T4 SRL</v>
      </c>
      <c r="AC331" s="75" t="str">
        <f>N331</f>
        <v>Via Franchini 1</v>
      </c>
      <c r="AD331" s="75" t="str">
        <f>P331</f>
        <v>Villorba (TV)</v>
      </c>
      <c r="AE331" s="58" t="s">
        <v>3094</v>
      </c>
      <c r="AF331" s="86" t="s">
        <v>3095</v>
      </c>
      <c r="AG331" s="58" t="s">
        <v>3096</v>
      </c>
      <c r="AH331" s="86" t="s">
        <v>542</v>
      </c>
      <c r="AI331" s="126" t="s">
        <v>3097</v>
      </c>
      <c r="AJ331" s="1268">
        <v>42852</v>
      </c>
      <c r="AK331" s="81" t="s">
        <v>55</v>
      </c>
      <c r="AL331" s="6"/>
      <c r="AM331" s="6"/>
      <c r="AN331" s="6"/>
    </row>
    <row r="332" spans="1:42" ht="23.35" customHeight="1" thickBot="1">
      <c r="A332" s="1301" t="str">
        <f>"insert into azienda ( id, n_elettronici, n_automazioni, n_informatici, n_telecomunicazioni, n_liceo, id_docente, settore) values ('"&amp; E332 &amp;"','"&amp; F332 &amp;"','"&amp; G332 &amp;"','"&amp; H332 &amp;"','"&amp; I332 &amp;"','"&amp; J332 &amp;"','"&amp; K332 &amp;"','"&amp; L332 &amp;"');"</f>
        <v>insert into azienda ( id, n_elettronici, n_automazioni, n_informatici, n_telecomunicazioni, n_liceo, id_docente, settore) values ('320','','','','','','0','ELETTRONICA');</v>
      </c>
      <c r="B332" s="1303" t="str">
        <f t="shared" si="58"/>
        <v>update azienda SET denominazione_azienda='TECNODINAMICA SRL', indirizzo = 'V.le europa 37-38', cap = '31010', comune = 'Farra di Soligo (TV)' , referente_aziendale = 'Cusin Leopoldo- Fregolet Edi', tutor_aziendale = 'Cusin Leopoldo - Fregolet Edi', telefono = '0438 980484', inizioam = '8.00', fineam = '12.00', iniziopm = '13.00', finepm = '17.00' where id = '320';</v>
      </c>
      <c r="C332" s="1300" t="str">
        <f t="shared" si="59"/>
        <v>update azienda SET email= 'risorse@tecnodinamica.it', sito = '', n_dipendenti = '69', settore_attivita = 'metalmeccanica Industria automazione', leg_denominazioneazienda = '1', leg_via = 'V.le europa 37-38', leg_comune = 'Farra di Soligo (TV)', leg_iva = '01192040267', leg_nomecognome = 'Oscar Bortot', leg_datanascita = '1951-08-31', leg_comunenascita = 'Sernaglia della Batt. TV' where id = '320';</v>
      </c>
      <c r="D332" s="1300" t="str">
        <f t="shared" si="60"/>
        <v>update azienda SET rapleg_codicefiscale = 'BRTSCR51M31I635P', rapleg_convenzionedata = '2017-04-28', rapleg_convenzioneprotocolo = '3279/C24D' where id = '320';</v>
      </c>
      <c r="E332">
        <v>320</v>
      </c>
      <c r="F332" s="82"/>
      <c r="G332" s="82"/>
      <c r="H332" s="82"/>
      <c r="I332" s="82"/>
      <c r="J332" s="1296"/>
      <c r="K332" s="1389">
        <v>0</v>
      </c>
      <c r="L332" s="325" t="s">
        <v>2464</v>
      </c>
      <c r="M332" s="67" t="s">
        <v>3098</v>
      </c>
      <c r="N332" s="74" t="s">
        <v>3099</v>
      </c>
      <c r="O332" s="83">
        <v>31010</v>
      </c>
      <c r="P332" s="75" t="s">
        <v>2246</v>
      </c>
      <c r="Q332" s="70" t="s">
        <v>3100</v>
      </c>
      <c r="R332" s="70" t="s">
        <v>3101</v>
      </c>
      <c r="S332" s="94" t="s">
        <v>3102</v>
      </c>
      <c r="T332" s="58" t="s">
        <v>45</v>
      </c>
      <c r="U332" s="58" t="s">
        <v>46</v>
      </c>
      <c r="V332" s="58" t="s">
        <v>130</v>
      </c>
      <c r="W332" s="58" t="s">
        <v>131</v>
      </c>
      <c r="X332" s="85" t="s">
        <v>3103</v>
      </c>
      <c r="Y332" s="75"/>
      <c r="Z332" s="83">
        <v>69</v>
      </c>
      <c r="AA332" s="74" t="s">
        <v>3104</v>
      </c>
      <c r="AB332" s="74">
        <v>1</v>
      </c>
      <c r="AC332" s="75" t="str">
        <f>N332</f>
        <v>V.le europa 37-38</v>
      </c>
      <c r="AD332" s="75" t="str">
        <f>P332</f>
        <v>Farra di Soligo (TV)</v>
      </c>
      <c r="AE332" s="58" t="s">
        <v>3105</v>
      </c>
      <c r="AF332" s="86" t="s">
        <v>3106</v>
      </c>
      <c r="AG332" s="58" t="s">
        <v>3107</v>
      </c>
      <c r="AH332" s="86" t="s">
        <v>3108</v>
      </c>
      <c r="AI332" s="88" t="s">
        <v>3109</v>
      </c>
      <c r="AJ332" s="1268">
        <v>42853</v>
      </c>
      <c r="AK332" s="81" t="s">
        <v>55</v>
      </c>
      <c r="AL332" s="6"/>
      <c r="AM332" s="6"/>
      <c r="AN332" s="6"/>
    </row>
    <row r="333" spans="1:42" ht="23.35" customHeight="1" thickBot="1">
      <c r="A333" s="1301" t="str">
        <f>"insert into azienda ( id, n_elettronici, n_automazioni, n_informatici, n_telecomunicazioni, n_liceo, id_docente, settore) values ('"&amp; E333 &amp;"','"&amp; F333 &amp;"','"&amp; G333 &amp;"','"&amp; H333 &amp;"','"&amp; I333 &amp;"','"&amp; J333 &amp;"','"&amp; K333 &amp;"','"&amp; L333 &amp;"');"</f>
        <v>insert into azienda ( id, n_elettronici, n_automazioni, n_informatici, n_telecomunicazioni, n_liceo, id_docente, settore) values ('321','','','','','','0','ELETTRONICA');</v>
      </c>
      <c r="B333" s="1303" t="str">
        <f t="shared" ref="B333:B360" si="68">"update azienda SET denominazione_azienda='"&amp; M333 &amp;"', indirizzo = '"&amp; N333 &amp;"', cap = '"&amp; O333 &amp;"', comune = '"&amp; P333 &amp;"' , referente_aziendale = '"&amp; Q333 &amp;"', tutor_aziendale = '"&amp; R333 &amp;"', telefono = '"&amp; S333 &amp;"', inizioam = '"&amp; T333 &amp;"', fineam = '"&amp; U333 &amp;"', iniziopm = '"&amp; V333 &amp;"', finepm = '"&amp; W333 &amp;"' where id = '"&amp; E333 &amp;"';"</f>
        <v>update azienda SET denominazione_azienda='TECNOELETTRA SRL IMPIANTI', indirizzo = 'Via Venzone 16', cap = '31100', comune = 'Treviso (TV)' , referente_aziendale = 'Ramon Remo', tutor_aziendale = 'Gagliazzo Enrico', telefono = '0422 305372', inizioam = '7.30', fineam = '12.00', iniziopm = '14.00', finepm = '17.30' where id = '321';</v>
      </c>
      <c r="C333" s="1300" t="str">
        <f t="shared" si="59"/>
        <v>update azienda SET email= 'mteedizi@mteedizioni.it', sito = '', n_dipendenti = '', settore_attivita = '', leg_denominazioneazienda = 'TECNOELETTRA SRL IMPIANTI', leg_via = 'Via Venzone 16', leg_comune = 'Treviso (TV)', leg_iva = '01195760267', leg_nomecognome = 'Remo Ramon', leg_datanascita = '1952-05-30', leg_comunenascita = 'S. Biagio di callalta (TV)' where id = '321';</v>
      </c>
      <c r="D333" s="1300" t="str">
        <f t="shared" si="60"/>
        <v>update azienda SET rapleg_codicefiscale = 'RMMRME52E30H781J', rapleg_convenzionedata = '2017-04-29', rapleg_convenzioneprotocolo = '3279/C24D' where id = '321';</v>
      </c>
      <c r="E333">
        <v>321</v>
      </c>
      <c r="F333" s="82"/>
      <c r="G333" s="82"/>
      <c r="H333" s="82"/>
      <c r="I333" s="82"/>
      <c r="J333" s="1296"/>
      <c r="K333" s="1389">
        <v>0</v>
      </c>
      <c r="L333" s="325" t="s">
        <v>2464</v>
      </c>
      <c r="M333" s="67" t="s">
        <v>3110</v>
      </c>
      <c r="N333" s="74" t="s">
        <v>5087</v>
      </c>
      <c r="O333" s="83">
        <v>31100</v>
      </c>
      <c r="P333" s="75" t="s">
        <v>53</v>
      </c>
      <c r="Q333" s="70" t="s">
        <v>3111</v>
      </c>
      <c r="R333" s="70" t="s">
        <v>3112</v>
      </c>
      <c r="S333" s="94" t="s">
        <v>3113</v>
      </c>
      <c r="T333" s="58" t="s">
        <v>1480</v>
      </c>
      <c r="U333" s="58" t="s">
        <v>46</v>
      </c>
      <c r="V333" s="58" t="s">
        <v>142</v>
      </c>
      <c r="W333" s="58" t="s">
        <v>48</v>
      </c>
      <c r="X333" s="85" t="s">
        <v>3114</v>
      </c>
      <c r="Y333" s="75"/>
      <c r="Z333" s="83"/>
      <c r="AA333" s="74"/>
      <c r="AB333" s="74" t="str">
        <f>M333</f>
        <v>TECNOELETTRA SRL IMPIANTI</v>
      </c>
      <c r="AC333" s="75" t="str">
        <f>N333</f>
        <v>Via Venzone 16</v>
      </c>
      <c r="AD333" s="75" t="str">
        <f>P333</f>
        <v>Treviso (TV)</v>
      </c>
      <c r="AE333" s="58" t="s">
        <v>3115</v>
      </c>
      <c r="AF333" s="86" t="s">
        <v>3116</v>
      </c>
      <c r="AG333" s="58" t="s">
        <v>3117</v>
      </c>
      <c r="AH333" s="86" t="s">
        <v>3118</v>
      </c>
      <c r="AI333" s="88" t="s">
        <v>3119</v>
      </c>
      <c r="AJ333" s="1268">
        <v>42854</v>
      </c>
      <c r="AK333" s="81" t="s">
        <v>55</v>
      </c>
      <c r="AL333" s="6"/>
      <c r="AM333" s="6"/>
      <c r="AN333" s="6"/>
    </row>
    <row r="334" spans="1:42" ht="23.35" customHeight="1" thickBot="1">
      <c r="A334" s="1301" t="str">
        <f>"insert into azienda ( id, n_elettronici, n_automazioni, n_informatici, n_telecomunicazioni, n_liceo, id_docente, settore) values ('"&amp; E334 &amp;"','"&amp; F334 &amp;"','"&amp; G334 &amp;"','"&amp; H334 &amp;"','"&amp; I334 &amp;"','"&amp; J334 &amp;"','"&amp; K334 &amp;"','"&amp; L334 &amp;"');"</f>
        <v>insert into azienda ( id, n_elettronici, n_automazioni, n_informatici, n_telecomunicazioni, n_liceo, id_docente, settore) values ('322','','','','','','0','ELETTRONICA');</v>
      </c>
      <c r="B334" s="1303" t="str">
        <f t="shared" si="68"/>
        <v>update azienda SET denominazione_azienda='TEMA ENERGY', indirizzo = 'Via S.Rocco 48', cap = '31040', comune = 'Giavera del Montello (TV)' , referente_aziendale = 'Fadel Michele', tutor_aziendale = 'Fadel Michele', telefono = '0422 775143', inizioam = '8.00', fineam = '12.00', iniziopm = '13.30', finepm = '17.30' where id = '322';</v>
      </c>
      <c r="C334" s="1300" t="str">
        <f t="shared" ref="C334:C359" si="69">"update azienda SET email= '"&amp; X334 &amp;"', sito = '"&amp; Y334 &amp;"', n_dipendenti = '"&amp; Z334 &amp;"', settore_attivita = '"&amp; AA334 &amp;"', leg_denominazioneazienda = '"&amp; AB334 &amp;"', leg_via = '"&amp; AC334 &amp;"', leg_comune = '"&amp; AD334 &amp;"', leg_iva = '"&amp; AE334 &amp;"', leg_nomecognome = '"&amp; AF334 &amp;"', leg_datanascita = '"&amp; TEXT(AG334,"AAAA-MM-GG") &amp;"', leg_comunenascita = '"&amp; AH334 &amp;"' where id = '"&amp; E334 &amp;"';"</f>
        <v>update azienda SET email= '', sito = '', n_dipendenti = '', settore_attivita = '', leg_denominazioneazienda = 'TEMA ENERGY', leg_via = 'Via S. Rocco, 48', leg_comune = 'Giavera del Montello (TV)', leg_iva = '04390580266', leg_nomecognome = 'Antonio Orlando', leg_datanascita = '1961-11-14', leg_comunenascita = 'Oderzo (TV)' where id = '322';</v>
      </c>
      <c r="D334" s="1300" t="str">
        <f t="shared" ref="D334:D361" si="70">"update azienda SET rapleg_codicefiscale = '"&amp; AI334 &amp;"', rapleg_convenzionedata = '"&amp; TEXT(AJ334,"AAAA-MM-GG") &amp;"', rapleg_convenzioneprotocolo = '"&amp; AK334 &amp;"' where id = '"&amp;E334 &amp;"';"</f>
        <v>update azienda SET rapleg_codicefiscale = 'RLNNTN61S14F999R', rapleg_convenzionedata = '2017-04-30', rapleg_convenzioneprotocolo = '3279/C24D' where id = '322';</v>
      </c>
      <c r="E334">
        <v>322</v>
      </c>
      <c r="F334" s="82"/>
      <c r="G334" s="82"/>
      <c r="H334" s="82"/>
      <c r="I334" s="82"/>
      <c r="J334" s="1296"/>
      <c r="K334" s="1389">
        <v>0</v>
      </c>
      <c r="L334" s="325" t="s">
        <v>2464</v>
      </c>
      <c r="M334" s="67" t="s">
        <v>3120</v>
      </c>
      <c r="N334" s="74" t="s">
        <v>5088</v>
      </c>
      <c r="O334" s="83">
        <v>31040</v>
      </c>
      <c r="P334" s="75" t="s">
        <v>508</v>
      </c>
      <c r="Q334" s="70" t="s">
        <v>3121</v>
      </c>
      <c r="R334" s="70" t="s">
        <v>3121</v>
      </c>
      <c r="S334" s="94" t="s">
        <v>3122</v>
      </c>
      <c r="T334" s="58" t="s">
        <v>45</v>
      </c>
      <c r="U334" s="58" t="s">
        <v>46</v>
      </c>
      <c r="V334" s="58" t="s">
        <v>47</v>
      </c>
      <c r="W334" s="58" t="s">
        <v>48</v>
      </c>
      <c r="X334" s="75"/>
      <c r="Y334" s="75"/>
      <c r="Z334" s="83"/>
      <c r="AA334" s="74"/>
      <c r="AB334" s="74" t="str">
        <f>M334</f>
        <v>TEMA ENERGY</v>
      </c>
      <c r="AC334" s="75" t="s">
        <v>3123</v>
      </c>
      <c r="AD334" s="75" t="s">
        <v>508</v>
      </c>
      <c r="AE334" s="58" t="s">
        <v>3124</v>
      </c>
      <c r="AF334" s="86" t="s">
        <v>3125</v>
      </c>
      <c r="AG334" s="58" t="s">
        <v>3126</v>
      </c>
      <c r="AH334" s="86" t="s">
        <v>124</v>
      </c>
      <c r="AI334" s="88" t="s">
        <v>3127</v>
      </c>
      <c r="AJ334" s="1268">
        <v>42855</v>
      </c>
      <c r="AK334" s="81" t="s">
        <v>55</v>
      </c>
      <c r="AL334" s="6"/>
      <c r="AM334" s="6"/>
      <c r="AN334" s="6"/>
    </row>
    <row r="335" spans="1:42" ht="23.35" customHeight="1" thickBot="1">
      <c r="A335" s="1301" t="str">
        <f>"insert into azienda ( id, n_elettronici, n_automazioni, n_informatici, n_telecomunicazioni, n_liceo, id_docente, settore) values ('"&amp; E335 &amp;"','"&amp; F335 &amp;"','"&amp; G335 &amp;"','"&amp; H335 &amp;"','"&amp; I335 &amp;"','"&amp; J335 &amp;"','"&amp; K335 &amp;"','"&amp; L335 &amp;"');"</f>
        <v>insert into azienda ( id, n_elettronici, n_automazioni, n_informatici, n_telecomunicazioni, n_liceo, id_docente, settore) values ('323','','','','','','0','ELETTRONICA');</v>
      </c>
      <c r="B335" s="1303" t="str">
        <f t="shared" si="68"/>
        <v>update azienda SET denominazione_azienda='VEICOLI BLINDATI NOM SRL', indirizzo = 'V. Brigata Treviso 6', cap = '31100', comune = 'Dosson di Casier (TV)' , referente_aziendale = '', tutor_aziendale = '', telefono = '', inizioam = '', fineam = '', iniziopm = '', finepm = '' where id = '323';</v>
      </c>
      <c r="C335" s="1300" t="str">
        <f t="shared" si="69"/>
        <v>update azienda SET email= '', sito = '', n_dipendenti = '', settore_attivita = '', leg_denominazioneazienda = 'VEICOLI BLINDATI NOM SRL', leg_via = 'V. Brigata Treviso 6', leg_comune = 'Dosson di Casier (TV)', leg_iva = '03613890262', leg_nomecognome = 'Guerretta Luca', leg_datanascita = '1970-01-09', leg_comunenascita = 'Carbonera (TV)' where id = '323';</v>
      </c>
      <c r="D335" s="1300" t="str">
        <f t="shared" si="70"/>
        <v>update azienda SET rapleg_codicefiscale = 'GRRLCU70A09B744Q', rapleg_convenzionedata = '2017-05-01', rapleg_convenzioneprotocolo = '13266/C24' where id = '323';</v>
      </c>
      <c r="E335">
        <v>323</v>
      </c>
      <c r="F335" s="82"/>
      <c r="G335" s="82"/>
      <c r="H335" s="82"/>
      <c r="I335" s="82"/>
      <c r="J335" s="1296"/>
      <c r="K335" s="1389">
        <v>0</v>
      </c>
      <c r="L335" s="325" t="s">
        <v>2464</v>
      </c>
      <c r="M335" s="67" t="s">
        <v>3128</v>
      </c>
      <c r="N335" s="74" t="s">
        <v>5089</v>
      </c>
      <c r="O335" s="83">
        <v>31100</v>
      </c>
      <c r="P335" s="75" t="s">
        <v>1442</v>
      </c>
      <c r="Q335" s="70"/>
      <c r="R335" s="70"/>
      <c r="S335" s="94"/>
      <c r="T335" s="58"/>
      <c r="U335" s="58"/>
      <c r="V335" s="58"/>
      <c r="W335" s="58"/>
      <c r="X335" s="75"/>
      <c r="Y335" s="75"/>
      <c r="Z335" s="83"/>
      <c r="AA335" s="74"/>
      <c r="AB335" s="74" t="str">
        <f>M335</f>
        <v>VEICOLI BLINDATI NOM SRL</v>
      </c>
      <c r="AC335" s="75" t="str">
        <f>N335</f>
        <v>V. Brigata Treviso 6</v>
      </c>
      <c r="AD335" s="75" t="str">
        <f>P335</f>
        <v>Dosson di Casier (TV)</v>
      </c>
      <c r="AE335" s="58" t="s">
        <v>3129</v>
      </c>
      <c r="AF335" s="86" t="s">
        <v>3130</v>
      </c>
      <c r="AG335" s="58" t="s">
        <v>3131</v>
      </c>
      <c r="AH335" s="86" t="s">
        <v>114</v>
      </c>
      <c r="AI335" s="88" t="s">
        <v>3132</v>
      </c>
      <c r="AJ335" s="1268">
        <v>42856</v>
      </c>
      <c r="AK335" s="81" t="s">
        <v>3133</v>
      </c>
      <c r="AL335" s="6"/>
      <c r="AM335" s="6"/>
      <c r="AN335" s="6"/>
      <c r="AO335" s="6"/>
      <c r="AP335" s="6"/>
    </row>
    <row r="336" spans="1:42" ht="23.35" customHeight="1" thickBot="1">
      <c r="A336" s="1301" t="str">
        <f>"insert into azienda ( id, n_elettronici, n_automazioni, n_informatici, n_telecomunicazioni, n_liceo, id_docente, settore) values ('"&amp; E336 &amp;"','"&amp; F336 &amp;"','"&amp; G336 &amp;"','"&amp; H336 &amp;"','"&amp; I336 &amp;"','"&amp; J336 &amp;"','"&amp; K336 &amp;"','"&amp; L336 &amp;"');"</f>
        <v>insert into azienda ( id, n_elettronici, n_automazioni, n_informatici, n_telecomunicazioni, n_liceo, id_docente, settore) values ('324','','','1','','','0','ELETTRONICA');</v>
      </c>
      <c r="B336" s="1303" t="str">
        <f t="shared" si="68"/>
        <v>update azienda SET denominazione_azienda='VIDEO SERVICE DI LORENZO BIOTTI', indirizzo = 'Via Podgora 2 31032', cap = '31032', comune = 'Casale sul Sile (TV)' , referente_aziendale = 'Biotti Di lorenzo', tutor_aziendale = 'Biotti Di lorenzo', telefono = '0422 788145', inizioam = '08.30', fineam = '12.30', iniziopm = '15.30', finepm = '19.00' where id = '324';</v>
      </c>
      <c r="C336" s="1300" t="str">
        <f t="shared" si="69"/>
        <v>update azienda SET email= 'videoservice_biotti@tin.it', sito = '', n_dipendenti = '43739', settore_attivita = 'Commercio/Artigianato', leg_denominazioneazienda = 'VIDEO SERVICE DI LORENZO BIOTTI', leg_via = 'Via Podgora 2 31032', leg_comune = 'Casale sul Sile (TV)', leg_iva = '01898760260', leg_nomecognome = 'Lorenzo Biotti', leg_datanascita = '1961-11-12', leg_comunenascita = 'Treviso (TV)' where id = '324';</v>
      </c>
      <c r="D336" s="1300" t="str">
        <f t="shared" si="70"/>
        <v>update azienda SET rapleg_codicefiscale = 'BTTLNR61M12B879P', rapleg_convenzionedata = '2017-05-02', rapleg_convenzioneprotocolo = '5918/C24' where id = '324';</v>
      </c>
      <c r="E336">
        <v>324</v>
      </c>
      <c r="F336" s="82"/>
      <c r="G336" s="82"/>
      <c r="H336" s="1282">
        <v>1</v>
      </c>
      <c r="I336" s="82"/>
      <c r="J336" s="1296"/>
      <c r="K336" s="1389">
        <v>0</v>
      </c>
      <c r="L336" s="325" t="s">
        <v>2464</v>
      </c>
      <c r="M336" s="67" t="s">
        <v>3134</v>
      </c>
      <c r="N336" s="74" t="s">
        <v>5090</v>
      </c>
      <c r="O336" s="83">
        <v>31032</v>
      </c>
      <c r="P336" s="75" t="s">
        <v>127</v>
      </c>
      <c r="Q336" s="70" t="s">
        <v>3135</v>
      </c>
      <c r="R336" s="70" t="s">
        <v>3135</v>
      </c>
      <c r="S336" s="94" t="s">
        <v>3136</v>
      </c>
      <c r="T336" s="58" t="s">
        <v>3137</v>
      </c>
      <c r="U336" s="58" t="s">
        <v>62</v>
      </c>
      <c r="V336" s="58" t="s">
        <v>725</v>
      </c>
      <c r="W336" s="58" t="s">
        <v>436</v>
      </c>
      <c r="X336" s="85" t="s">
        <v>3138</v>
      </c>
      <c r="Y336" s="75"/>
      <c r="Z336" s="187">
        <v>43739</v>
      </c>
      <c r="AA336" s="74" t="s">
        <v>2493</v>
      </c>
      <c r="AB336" s="74" t="str">
        <f>M336</f>
        <v>VIDEO SERVICE DI LORENZO BIOTTI</v>
      </c>
      <c r="AC336" s="75" t="str">
        <f>N336</f>
        <v>Via Podgora 2 31032</v>
      </c>
      <c r="AD336" s="75" t="str">
        <f>P336</f>
        <v>Casale sul Sile (TV)</v>
      </c>
      <c r="AE336" s="58" t="s">
        <v>3139</v>
      </c>
      <c r="AF336" s="86" t="s">
        <v>3140</v>
      </c>
      <c r="AG336" s="58" t="s">
        <v>3141</v>
      </c>
      <c r="AH336" s="86" t="s">
        <v>53</v>
      </c>
      <c r="AI336" s="88" t="s">
        <v>3142</v>
      </c>
      <c r="AJ336" s="1268">
        <v>42857</v>
      </c>
      <c r="AK336" s="81" t="s">
        <v>3143</v>
      </c>
      <c r="AL336" s="6"/>
      <c r="AM336" s="6"/>
      <c r="AN336" s="6"/>
    </row>
    <row r="337" spans="1:42" ht="23.35" customHeight="1" thickBot="1">
      <c r="A337" s="1301" t="str">
        <f>"insert into azienda ( id, n_elettronici, n_automazioni, n_informatici, n_telecomunicazioni, n_liceo, id_docente, settore) values ('"&amp; E337 &amp;"','"&amp; F337 &amp;"','"&amp; G337 &amp;"','"&amp; H337 &amp;"','"&amp; I337 &amp;"','"&amp; J337 &amp;"','"&amp; K337 &amp;"','"&amp; L337 &amp;"');"</f>
        <v>insert into azienda ( id, n_elettronici, n_automazioni, n_informatici, n_telecomunicazioni, n_liceo, id_docente, settore) values ('325','','','','','','0','ELETTRONICA');</v>
      </c>
      <c r="B337" s="1303" t="str">
        <f t="shared" si="68"/>
        <v>update azienda SET denominazione_azienda='V.I.P. GROUP SRL', indirizzo = 'VIia Trieste 225/A', cap = '31030', comune = 'Arcade(TV)' , referente_aziendale = 'Ferro Rnrico', tutor_aziendale = 'Avveduto Giovanni', telefono = '3495152823', inizioam = '08.00', fineam = '12.00', iniziopm = '14.00', finepm = '18.00' where id = '325';</v>
      </c>
      <c r="C337" s="1300" t="str">
        <f t="shared" si="69"/>
        <v>update azienda SET email= 'info@vipgroupsrl.com', sito = '', n_dipendenti = '11-50', settore_attivita = 'Cablaggio quadri elettrici', leg_denominazioneazienda = 'V.I.P. GROUP SRL', leg_via = 'Via Triese, 255/A', leg_comune = 'Arcade (TV)', leg_iva = '05028650264', leg_nomecognome = 'Ferro Enrico', leg_datanascita = '1955-01-11', leg_comunenascita = 'Buenos Aires (RA)' where id = '325';</v>
      </c>
      <c r="D337" s="1300" t="str">
        <f t="shared" si="70"/>
        <v>update azienda SET rapleg_codicefiscale = 'FRRNRC55A112600S', rapleg_convenzionedata = '2017-05-03', rapleg_convenzioneprotocolo = '7225/C24D' where id = '325';</v>
      </c>
      <c r="E337">
        <v>325</v>
      </c>
      <c r="F337" s="82"/>
      <c r="G337" s="82"/>
      <c r="H337" s="82"/>
      <c r="I337" s="82"/>
      <c r="J337" s="1296"/>
      <c r="K337" s="1389">
        <v>0</v>
      </c>
      <c r="L337" s="325" t="s">
        <v>2464</v>
      </c>
      <c r="M337" s="67" t="s">
        <v>3144</v>
      </c>
      <c r="N337" s="74" t="s">
        <v>5091</v>
      </c>
      <c r="O337" s="83">
        <v>31030</v>
      </c>
      <c r="P337" s="75" t="s">
        <v>3145</v>
      </c>
      <c r="Q337" s="70" t="s">
        <v>3146</v>
      </c>
      <c r="R337" s="70" t="s">
        <v>3147</v>
      </c>
      <c r="S337" s="94" t="s">
        <v>3148</v>
      </c>
      <c r="T337" s="58" t="s">
        <v>3149</v>
      </c>
      <c r="U337" s="58" t="s">
        <v>46</v>
      </c>
      <c r="V337" s="58" t="s">
        <v>142</v>
      </c>
      <c r="W337" s="58" t="s">
        <v>75</v>
      </c>
      <c r="X337" s="129" t="s">
        <v>3150</v>
      </c>
      <c r="Y337" s="156"/>
      <c r="Z337" s="83" t="s">
        <v>207</v>
      </c>
      <c r="AA337" s="74" t="s">
        <v>3151</v>
      </c>
      <c r="AB337" s="74" t="s">
        <v>3144</v>
      </c>
      <c r="AC337" s="75" t="s">
        <v>3152</v>
      </c>
      <c r="AD337" s="75" t="s">
        <v>1553</v>
      </c>
      <c r="AE337" s="58" t="s">
        <v>3153</v>
      </c>
      <c r="AF337" s="86" t="s">
        <v>3154</v>
      </c>
      <c r="AG337" s="58" t="s">
        <v>3155</v>
      </c>
      <c r="AH337" s="86" t="s">
        <v>3156</v>
      </c>
      <c r="AI337" s="88" t="s">
        <v>3157</v>
      </c>
      <c r="AJ337" s="1268">
        <v>42858</v>
      </c>
      <c r="AK337" s="81" t="s">
        <v>3158</v>
      </c>
      <c r="AL337" s="6"/>
      <c r="AM337" s="6"/>
      <c r="AN337" s="6"/>
    </row>
    <row r="338" spans="1:42" ht="23.35" customHeight="1" thickBot="1">
      <c r="A338" s="1301" t="str">
        <f>"insert into azienda ( id, n_elettronici, n_automazioni, n_informatici, n_telecomunicazioni, n_liceo, id_docente, settore) values ('"&amp; E338 &amp;"','"&amp; F338 &amp;"','"&amp; G338 &amp;"','"&amp; H338 &amp;"','"&amp; I338 &amp;"','"&amp; J338 &amp;"','"&amp; K338 &amp;"','"&amp; L338 &amp;"');"</f>
        <v>insert into azienda ( id, n_elettronici, n_automazioni, n_informatici, n_telecomunicazioni, n_liceo, id_docente, settore) values ('326','','','','','','0','ELETTRONICA');</v>
      </c>
      <c r="B338" s="1303" t="str">
        <f t="shared" si="68"/>
        <v>update azienda SET denominazione_azienda='VOLPATO INDUSTRIE SPA', indirizzo = 'Via Galvani 22/D', cap = '31027', comune = 'Spresiano (TV)' , referente_aziendale = 'Caron Valerio', tutor_aziendale = 'Caron Valerio', telefono = '0422 7227', inizioam = '', fineam = '', iniziopm = '', finepm = '' where id = '326';</v>
      </c>
      <c r="C338" s="1300" t="str">
        <f t="shared" si="69"/>
        <v>update azienda SET email= 'info@volpatoindustrie.it', sito = 'www.volpatoindustrie,it', n_dipendenti = '160', settore_attivita = '', leg_denominazioneazienda = 'VOLPATO INDUSTRIE SPA', leg_via = 'Via Galvani 22/D', leg_comune = 'Spresiano (TV)', leg_iva = '00855020269', leg_nomecognome = 'Valerio Caron', leg_datanascita = '1967-12-27', leg_comunenascita = 'Treviso (TV)' where id = '326';</v>
      </c>
      <c r="D338" s="1300" t="str">
        <f t="shared" si="70"/>
        <v>update azienda SET rapleg_codicefiscale = 'CRNVLR67T27L407U', rapleg_convenzionedata = '2017-05-04', rapleg_convenzioneprotocolo = '7841/C24' where id = '326';</v>
      </c>
      <c r="E338">
        <v>326</v>
      </c>
      <c r="F338" s="82"/>
      <c r="G338" s="82"/>
      <c r="H338" s="82"/>
      <c r="I338" s="82"/>
      <c r="J338" s="1296"/>
      <c r="K338" s="1389">
        <v>0</v>
      </c>
      <c r="L338" s="325" t="s">
        <v>2464</v>
      </c>
      <c r="M338" s="67" t="s">
        <v>3159</v>
      </c>
      <c r="N338" s="74" t="s">
        <v>3160</v>
      </c>
      <c r="O338" s="83">
        <v>31027</v>
      </c>
      <c r="P338" s="75" t="s">
        <v>42</v>
      </c>
      <c r="Q338" s="70" t="s">
        <v>3161</v>
      </c>
      <c r="R338" s="70" t="s">
        <v>3161</v>
      </c>
      <c r="S338" s="94" t="s">
        <v>3162</v>
      </c>
      <c r="T338" s="58"/>
      <c r="U338" s="58"/>
      <c r="V338" s="58"/>
      <c r="W338" s="58"/>
      <c r="X338" s="85" t="s">
        <v>3163</v>
      </c>
      <c r="Y338" s="156" t="s">
        <v>3164</v>
      </c>
      <c r="Z338" s="83">
        <v>160</v>
      </c>
      <c r="AA338" s="74"/>
      <c r="AB338" s="74" t="str">
        <f>M338</f>
        <v>VOLPATO INDUSTRIE SPA</v>
      </c>
      <c r="AC338" s="75" t="str">
        <f>N338</f>
        <v>Via Galvani 22/D</v>
      </c>
      <c r="AD338" s="75" t="str">
        <f>P338</f>
        <v>Spresiano (TV)</v>
      </c>
      <c r="AE338" s="58" t="s">
        <v>3165</v>
      </c>
      <c r="AF338" s="86" t="s">
        <v>3166</v>
      </c>
      <c r="AG338" s="58" t="s">
        <v>3167</v>
      </c>
      <c r="AH338" s="86" t="s">
        <v>53</v>
      </c>
      <c r="AI338" s="88" t="s">
        <v>3168</v>
      </c>
      <c r="AJ338" s="1268">
        <v>42859</v>
      </c>
      <c r="AK338" s="81" t="s">
        <v>3169</v>
      </c>
      <c r="AL338" s="6"/>
      <c r="AM338" s="6"/>
      <c r="AN338" s="6"/>
    </row>
    <row r="339" spans="1:42" ht="23.35" customHeight="1" thickBot="1">
      <c r="A339" s="1301" t="str">
        <f>"insert into azienda ( id, n_elettronici, n_automazioni, n_informatici, n_telecomunicazioni, n_liceo, id_docente, settore) values ('"&amp; E339 &amp;"','"&amp; F339 &amp;"','"&amp; G339 &amp;"','"&amp; H339 &amp;"','"&amp; I339 &amp;"','"&amp; J339 &amp;"','"&amp; K339 &amp;"','"&amp; L339 &amp;"');"</f>
        <v>insert into azienda ( id, n_elettronici, n_automazioni, n_informatici, n_telecomunicazioni, n_liceo, id_docente, settore) values ('327','','','','','','0','ELETTRONICA');</v>
      </c>
      <c r="B339" s="1303" t="str">
        <f t="shared" si="68"/>
        <v>update azienda SET denominazione_azienda='V.V.B SRL', indirizzo = 'VIA RIVERE 41/A', cap = '31028', comune = 'VAZZOLA (TV)' , referente_aziendale = 'Bragato Marino', tutor_aziendale = 'Venturin Ezio', telefono = '0438441692', inizioam = '8.00', fineam = '12.00', iniziopm = '13.30', finepm = '17.30' where id = '327';</v>
      </c>
      <c r="C339" s="1300" t="str">
        <f t="shared" si="69"/>
        <v>update azienda SET email= 'info@vvbsrl.it', sito = '', n_dipendenti = '44105', settore_attivita = 'automazione plc - cablaggio', leg_denominazioneazienda = 'VVBSRL', leg_via = 'VIA MAZZINI, 16', leg_comune = 'MARENO DI PIAVE (TV)', leg_iva = '03130020260', leg_nomecognome = 'Bragato Marino', leg_datanascita = '1970-04-23', leg_comunenascita = 'Conegliano (Tv)' where id = '327';</v>
      </c>
      <c r="D339" s="1300" t="str">
        <f t="shared" si="70"/>
        <v>update azienda SET rapleg_codicefiscale = 'BRGMRN70D23C957N', rapleg_convenzionedata = '2017-05-05', rapleg_convenzioneprotocolo = '' where id = '327';</v>
      </c>
      <c r="E339">
        <v>327</v>
      </c>
      <c r="F339" s="82"/>
      <c r="G339" s="82"/>
      <c r="H339" s="82"/>
      <c r="I339" s="82"/>
      <c r="J339" s="1296"/>
      <c r="K339" s="1389">
        <v>0</v>
      </c>
      <c r="L339" s="325" t="s">
        <v>2464</v>
      </c>
      <c r="M339" s="67" t="s">
        <v>3170</v>
      </c>
      <c r="N339" s="74" t="s">
        <v>3171</v>
      </c>
      <c r="O339" s="83">
        <v>31028</v>
      </c>
      <c r="P339" s="75" t="s">
        <v>2906</v>
      </c>
      <c r="Q339" s="70" t="s">
        <v>3172</v>
      </c>
      <c r="R339" s="70" t="s">
        <v>3173</v>
      </c>
      <c r="S339" s="334" t="s">
        <v>3174</v>
      </c>
      <c r="T339" s="58" t="s">
        <v>45</v>
      </c>
      <c r="U339" s="58" t="s">
        <v>46</v>
      </c>
      <c r="V339" s="58" t="s">
        <v>47</v>
      </c>
      <c r="W339" s="58" t="s">
        <v>48</v>
      </c>
      <c r="X339" s="75" t="s">
        <v>3175</v>
      </c>
      <c r="Y339" s="75"/>
      <c r="Z339" s="187">
        <v>44105</v>
      </c>
      <c r="AA339" s="74" t="s">
        <v>3176</v>
      </c>
      <c r="AB339" s="68" t="s">
        <v>3177</v>
      </c>
      <c r="AC339" s="70" t="s">
        <v>3178</v>
      </c>
      <c r="AD339" s="70" t="s">
        <v>3179</v>
      </c>
      <c r="AE339" s="58" t="s">
        <v>3180</v>
      </c>
      <c r="AF339" s="86" t="s">
        <v>3172</v>
      </c>
      <c r="AG339" s="58" t="s">
        <v>3181</v>
      </c>
      <c r="AH339" s="86" t="s">
        <v>3182</v>
      </c>
      <c r="AI339" s="90" t="s">
        <v>3183</v>
      </c>
      <c r="AJ339" s="1268">
        <v>42860</v>
      </c>
      <c r="AK339" s="81"/>
      <c r="AL339" s="6"/>
      <c r="AM339" s="6"/>
      <c r="AN339" s="6"/>
    </row>
    <row r="340" spans="1:42" ht="23.35" customHeight="1" thickBot="1">
      <c r="A340" s="1301" t="str">
        <f>"insert into azienda ( id, n_elettronici, n_automazioni, n_informatici, n_telecomunicazioni, n_liceo, id_docente, settore) values ('"&amp; E340 &amp;"','"&amp; F340 &amp;"','"&amp; G340 &amp;"','"&amp; H340 &amp;"','"&amp; I340 &amp;"','"&amp; J340 &amp;"','"&amp; K340 &amp;"','"&amp; L340 &amp;"');"</f>
        <v>insert into azienda ( id, n_elettronici, n_automazioni, n_informatici, n_telecomunicazioni, n_liceo, id_docente, settore) values ('328','','','','','','0','ELETTRONICA');</v>
      </c>
      <c r="B340" s="1303" t="str">
        <f t="shared" si="68"/>
        <v>update azienda SET denominazione_azienda='ZUCCON MASSIMO', indirizzo = 'Via Roma 20', cap = '31021', comune = 'Mogliano Veneto (TV)' , referente_aziendale = 'Zuccon Massimo', tutor_aziendale = 'Zuccon Massimo', telefono = '331 1069099', inizioam = '', fineam = '', iniziopm = '', finepm = '' where id = '328';</v>
      </c>
      <c r="C340" s="1300" t="str">
        <f t="shared" si="69"/>
        <v>update azienda SET email= 'zmnegozio@libero.it', sito = 'www.zucconmassimo.info', n_dipendenti = '', settore_attivita = 'Automazione', leg_denominazioneazienda = 'ZUCCON MASSIMO', leg_via = 'Via Roma 20', leg_comune = 'Mogliano Veneto (TV)', leg_iva = '04368030260', leg_nomecognome = 'Massimo Zuccon', leg_datanascita = '1973-11-02', leg_comunenascita = 'Mirano (VE)' where id = '328';</v>
      </c>
      <c r="D340" s="1300" t="str">
        <f t="shared" si="70"/>
        <v>update azienda SET rapleg_codicefiscale = 'ZCCMSM73S02F241N', rapleg_convenzionedata = '2017-05-06', rapleg_convenzioneprotocolo = '3279/C24D' where id = '328';</v>
      </c>
      <c r="E340">
        <v>328</v>
      </c>
      <c r="F340" s="82"/>
      <c r="G340" s="82"/>
      <c r="H340" s="82"/>
      <c r="I340" s="82"/>
      <c r="J340" s="1296"/>
      <c r="K340" s="1389">
        <v>0</v>
      </c>
      <c r="L340" s="325" t="s">
        <v>2464</v>
      </c>
      <c r="M340" s="67" t="s">
        <v>3184</v>
      </c>
      <c r="N340" s="74" t="s">
        <v>5092</v>
      </c>
      <c r="O340" s="127">
        <v>31021</v>
      </c>
      <c r="P340" s="75" t="s">
        <v>442</v>
      </c>
      <c r="Q340" s="70" t="s">
        <v>3185</v>
      </c>
      <c r="R340" s="70" t="s">
        <v>3185</v>
      </c>
      <c r="S340" s="84" t="s">
        <v>3186</v>
      </c>
      <c r="T340" s="76"/>
      <c r="U340" s="76"/>
      <c r="V340" s="76"/>
      <c r="W340" s="76"/>
      <c r="X340" s="160" t="s">
        <v>3187</v>
      </c>
      <c r="Y340" s="160" t="s">
        <v>3188</v>
      </c>
      <c r="Z340" s="69"/>
      <c r="AA340" s="74" t="s">
        <v>2013</v>
      </c>
      <c r="AB340" s="74" t="str">
        <f>M340</f>
        <v>ZUCCON MASSIMO</v>
      </c>
      <c r="AC340" s="75" t="str">
        <f>N340</f>
        <v>Via Roma 20</v>
      </c>
      <c r="AD340" s="75" t="str">
        <f>P340</f>
        <v>Mogliano Veneto (TV)</v>
      </c>
      <c r="AE340" s="58" t="s">
        <v>3189</v>
      </c>
      <c r="AF340" s="86" t="s">
        <v>3190</v>
      </c>
      <c r="AG340" s="58" t="s">
        <v>3191</v>
      </c>
      <c r="AH340" s="86" t="s">
        <v>664</v>
      </c>
      <c r="AI340" s="88" t="s">
        <v>3192</v>
      </c>
      <c r="AJ340" s="1268">
        <v>42861</v>
      </c>
      <c r="AK340" s="81" t="s">
        <v>55</v>
      </c>
      <c r="AL340" s="6"/>
      <c r="AM340" s="6"/>
      <c r="AN340" s="6"/>
    </row>
    <row r="341" spans="1:42" ht="23.35" customHeight="1" thickBot="1">
      <c r="A341" s="1301" t="str">
        <f>"insert into azienda ( id, n_elettronici, n_automazioni, n_informatici, n_telecomunicazioni, n_liceo, id_docente, settore) values ('"&amp; E341 &amp;"','"&amp; F341 &amp;"','"&amp; G341 &amp;"','"&amp; H341 &amp;"','"&amp; I341 &amp;"','"&amp; J341 &amp;"','"&amp; K341 &amp;"','"&amp; L341 &amp;"');"</f>
        <v>insert into azienda ( id, n_elettronici, n_automazioni, n_informatici, n_telecomunicazioni, n_liceo, id_docente, settore) values ('329','','','','','','0','ELETTRONICA');</v>
      </c>
      <c r="B341" s="1303" t="str">
        <f t="shared" si="68"/>
        <v>update azienda SET denominazione_azienda='ZANATTA VALERIO ELETTRODOMESTICI', indirizzo = 'Via Cal Trevigiana 1', cap = '31050', comune = 'Camalò di Povegliano (TV)' , referente_aziendale = 'Boscarato Nicola', tutor_aziendale = 'Cuzziol Ivan', telefono = '0422 772066', inizioam = '9.30', fineam = '12.30', iniziopm = '14.30', finepm = '19.00' where id = '329';</v>
      </c>
      <c r="C341" s="1300" t="str">
        <f t="shared" si="69"/>
        <v>update azienda SET email= 'amministrazione@valeriostore.com', sito = 'www.valeriostore.com', n_dipendenti = 'nov-50', settore_attivita = 'Commercio prodotti elettronici', leg_denominazioneazienda = 'VALERIO ZANATTA', leg_via = 'VIA CAL TREVIGIANA 1', leg_comune = 'Povegliano (TV)', leg_iva = '00240490268', leg_nomecognome = 'Zanatta Valerio', leg_datanascita = '1950-12-27', leg_comunenascita = 'Povegliano (TV)' where id = '329';</v>
      </c>
      <c r="D341" s="1300" t="str">
        <f t="shared" si="70"/>
        <v>update azienda SET rapleg_codicefiscale = 'ZNTVLR50T27G944W', rapleg_convenzionedata = '2017-05-07', rapleg_convenzioneprotocolo = '3279/C24D' where id = '329';</v>
      </c>
      <c r="E341">
        <v>329</v>
      </c>
      <c r="F341" s="82"/>
      <c r="G341" s="82"/>
      <c r="H341" s="1286"/>
      <c r="I341" s="1286"/>
      <c r="J341" s="1297"/>
      <c r="K341" s="1389">
        <v>0</v>
      </c>
      <c r="L341" s="325" t="s">
        <v>2464</v>
      </c>
      <c r="M341" s="360" t="s">
        <v>3193</v>
      </c>
      <c r="N341" s="361" t="s">
        <v>3194</v>
      </c>
      <c r="O341" s="362">
        <v>31050</v>
      </c>
      <c r="P341" s="239" t="s">
        <v>3195</v>
      </c>
      <c r="Q341" s="70" t="s">
        <v>3196</v>
      </c>
      <c r="R341" s="70" t="s">
        <v>3197</v>
      </c>
      <c r="S341" s="240" t="s">
        <v>3198</v>
      </c>
      <c r="T341" s="243" t="s">
        <v>141</v>
      </c>
      <c r="U341" s="243" t="s">
        <v>62</v>
      </c>
      <c r="V341" s="243" t="s">
        <v>117</v>
      </c>
      <c r="W341" s="243" t="s">
        <v>436</v>
      </c>
      <c r="X341" s="363" t="s">
        <v>3199</v>
      </c>
      <c r="Y341" s="364" t="s">
        <v>3200</v>
      </c>
      <c r="Z341" s="238" t="s">
        <v>3201</v>
      </c>
      <c r="AA341" s="361" t="s">
        <v>3202</v>
      </c>
      <c r="AB341" s="361" t="s">
        <v>3203</v>
      </c>
      <c r="AC341" s="239" t="s">
        <v>3204</v>
      </c>
      <c r="AD341" s="239" t="s">
        <v>3205</v>
      </c>
      <c r="AE341" s="243" t="s">
        <v>3206</v>
      </c>
      <c r="AF341" s="244" t="s">
        <v>3207</v>
      </c>
      <c r="AG341" s="243" t="s">
        <v>3208</v>
      </c>
      <c r="AH341" s="244" t="s">
        <v>3205</v>
      </c>
      <c r="AI341" s="363" t="s">
        <v>3209</v>
      </c>
      <c r="AJ341" s="1268">
        <v>42862</v>
      </c>
      <c r="AK341" s="365" t="s">
        <v>55</v>
      </c>
      <c r="AL341" s="68"/>
      <c r="AM341" s="339"/>
      <c r="AN341" s="339"/>
    </row>
    <row r="342" spans="1:42" ht="23.35" customHeight="1" thickBot="1">
      <c r="A342" s="1301" t="str">
        <f>"insert into azienda ( id, n_elettronici, n_automazioni, n_informatici, n_telecomunicazioni, n_liceo, id_docente, settore) values ('"&amp; E342 &amp;"','"&amp; F342 &amp;"','"&amp; G342 &amp;"','"&amp; H342 &amp;"','"&amp; I342 &amp;"','"&amp; J342 &amp;"','"&amp; K342 &amp;"','"&amp; L342 &amp;"');"</f>
        <v>insert into azienda ( id, n_elettronici, n_automazioni, n_informatici, n_telecomunicazioni, n_liceo, id_docente, settore) values ('330','','','','','','0','LICEO');</v>
      </c>
      <c r="B342" s="1303" t="str">
        <f t="shared" si="68"/>
        <v>update azienda SET denominazione_azienda='COMUNE DI PONTE DI PIAVE', indirizzo = '', cap = '31047', comune = 'Ponte di Piave (TV)' , referente_aziendale = 'Roma Paola', tutor_aziendale = 'Marcassa Eddo', telefono = '0422 858900', inizioam = '', fineam = '', iniziopm = '', finepm = '' where id = '330';</v>
      </c>
      <c r="C342" s="1300" t="str">
        <f t="shared" si="69"/>
        <v>update azienda SET email= 'ragioneriatributi@pontedipiave.com', sito = '', n_dipendenti = '11', settore_attivita = '', leg_denominazioneazienda = 'COMUNE DI PONTE DI PIAVE', leg_via = '0', leg_comune = 'Ponte di Piave (TV)', leg_iva = '0595560269', leg_nomecognome = 'Roma Paola', leg_datanascita = '1982-11-26', leg_comunenascita = 'Treviso (TV)' where id = '330';</v>
      </c>
      <c r="D342" s="1300" t="str">
        <f t="shared" si="70"/>
        <v>update azienda SET rapleg_codicefiscale = 'RMOPLA82S66L407L', rapleg_convenzionedata = '2017-05-08', rapleg_convenzioneprotocolo = '2596/C24D' where id = '330';</v>
      </c>
      <c r="E342">
        <v>330</v>
      </c>
      <c r="F342" s="1287"/>
      <c r="G342" s="1288"/>
      <c r="H342" s="1288"/>
      <c r="I342" s="1288"/>
      <c r="J342" s="1298"/>
      <c r="K342" s="1389">
        <v>0</v>
      </c>
      <c r="L342" s="366" t="s">
        <v>3210</v>
      </c>
      <c r="M342" s="367" t="s">
        <v>3211</v>
      </c>
      <c r="N342" s="368"/>
      <c r="O342" s="369">
        <v>31047</v>
      </c>
      <c r="P342" s="56" t="s">
        <v>881</v>
      </c>
      <c r="Q342" s="70" t="s">
        <v>3212</v>
      </c>
      <c r="R342" s="70" t="s">
        <v>3213</v>
      </c>
      <c r="S342" s="57" t="s">
        <v>3214</v>
      </c>
      <c r="T342" s="61"/>
      <c r="U342" s="61"/>
      <c r="V342" s="61"/>
      <c r="W342" s="61"/>
      <c r="X342" s="60" t="s">
        <v>3215</v>
      </c>
      <c r="Y342" s="56"/>
      <c r="Z342" s="55">
        <v>11</v>
      </c>
      <c r="AA342" s="55"/>
      <c r="AB342" s="67" t="str">
        <f>M342</f>
        <v>COMUNE DI PONTE DI PIAVE</v>
      </c>
      <c r="AC342" s="62">
        <f>N342</f>
        <v>0</v>
      </c>
      <c r="AD342" s="62" t="str">
        <f>P342</f>
        <v>Ponte di Piave (TV)</v>
      </c>
      <c r="AE342" s="61" t="s">
        <v>3216</v>
      </c>
      <c r="AF342" s="62" t="s">
        <v>3212</v>
      </c>
      <c r="AG342" s="63">
        <v>30281</v>
      </c>
      <c r="AH342" s="62" t="s">
        <v>53</v>
      </c>
      <c r="AI342" s="232" t="s">
        <v>3217</v>
      </c>
      <c r="AJ342" s="1268">
        <v>42863</v>
      </c>
      <c r="AK342" s="370" t="s">
        <v>3218</v>
      </c>
      <c r="AL342" s="6"/>
      <c r="AM342" s="6"/>
      <c r="AN342" s="6"/>
    </row>
    <row r="343" spans="1:42" ht="23.35" customHeight="1" thickBot="1">
      <c r="A343" s="1301" t="str">
        <f>"insert into azienda ( id, n_elettronici, n_automazioni, n_informatici, n_telecomunicazioni, n_liceo, id_docente, settore) values ('"&amp; E343 &amp;"','"&amp; F343 &amp;"','"&amp; G343 &amp;"','"&amp; H343 &amp;"','"&amp; I343 &amp;"','"&amp; J343 &amp;"','"&amp; K343 &amp;"','"&amp; L343 &amp;"');"</f>
        <v>insert into azienda ( id, n_elettronici, n_automazioni, n_informatici, n_telecomunicazioni, n_liceo, id_docente, settore) values ('331','','','','','','0','LICEO');</v>
      </c>
      <c r="B343" s="1303" t="str">
        <f t="shared" si="68"/>
        <v>update azienda SET denominazione_azienda='BOSS SRL', indirizzo = 'Via Marconi 98', cap = '21012', comune = 'Cassano Magnago (VA)' , referente_aziendale = 'Paggiaro Simone', tutor_aziendale = 'Paggiaro Simone', telefono = '0200 619323', inizioam = '', fineam = '', iniziopm = '', finepm = '' where id = '331';</v>
      </c>
      <c r="C343" s="1300" t="str">
        <f t="shared" si="69"/>
        <v>update azienda SET email= 'info@bossitalia.com', sito = '', n_dipendenti = '20', settore_attivita = 'Commercio', leg_denominazioneazienda = 'BOSS SRL', leg_via = 'via Brianza, 9/b', leg_comune = 'Mira (VE)', leg_iva = '03668350964', leg_nomecognome = 'Braggian Cristiano', leg_datanascita = '1971-05-03', leg_comunenascita = 'Busto Arsizio (VA)' where id = '331';</v>
      </c>
      <c r="D343" s="1300" t="str">
        <f t="shared" si="70"/>
        <v>update azienda SET rapleg_codicefiscale = 'BRGCST71E03B300E', rapleg_convenzionedata = '2017-05-09', rapleg_convenzioneprotocolo = '' where id = '331';</v>
      </c>
      <c r="E343">
        <v>331</v>
      </c>
      <c r="F343" s="1289"/>
      <c r="G343" s="82"/>
      <c r="H343" s="82"/>
      <c r="I343" s="82"/>
      <c r="J343" s="1296"/>
      <c r="K343" s="1389">
        <v>0</v>
      </c>
      <c r="L343" s="366" t="s">
        <v>3210</v>
      </c>
      <c r="M343" s="67" t="s">
        <v>3219</v>
      </c>
      <c r="N343" s="68" t="s">
        <v>5093</v>
      </c>
      <c r="O343" s="326">
        <v>21012</v>
      </c>
      <c r="P343" s="70" t="s">
        <v>3220</v>
      </c>
      <c r="Q343" s="70" t="s">
        <v>3221</v>
      </c>
      <c r="R343" s="70" t="s">
        <v>3221</v>
      </c>
      <c r="S343" s="198" t="s">
        <v>3222</v>
      </c>
      <c r="T343" s="58"/>
      <c r="U343" s="58"/>
      <c r="V343" s="58"/>
      <c r="W343" s="58"/>
      <c r="X343" s="93" t="s">
        <v>3223</v>
      </c>
      <c r="Y343" s="75"/>
      <c r="Z343" s="83">
        <v>20</v>
      </c>
      <c r="AA343" s="83" t="s">
        <v>3224</v>
      </c>
      <c r="AB343" s="67" t="str">
        <f t="shared" ref="AB343:AB360" si="71">M343</f>
        <v>BOSS SRL</v>
      </c>
      <c r="AC343" s="77" t="s">
        <v>3225</v>
      </c>
      <c r="AD343" s="77" t="s">
        <v>3226</v>
      </c>
      <c r="AE343" s="76" t="s">
        <v>3227</v>
      </c>
      <c r="AF343" s="77" t="s">
        <v>3228</v>
      </c>
      <c r="AG343" s="78">
        <v>26056</v>
      </c>
      <c r="AH343" s="126" t="s">
        <v>3229</v>
      </c>
      <c r="AI343" s="77" t="s">
        <v>3230</v>
      </c>
      <c r="AJ343" s="1268">
        <v>42864</v>
      </c>
      <c r="AK343" s="371"/>
      <c r="AL343" s="6"/>
      <c r="AM343" s="6"/>
      <c r="AN343" s="6"/>
    </row>
    <row r="344" spans="1:42" ht="23.35" customHeight="1" thickBot="1">
      <c r="A344" s="1301" t="str">
        <f>"insert into azienda ( id, n_elettronici, n_automazioni, n_informatici, n_telecomunicazioni, n_liceo, id_docente, settore) values ('"&amp; E344 &amp;"','"&amp; F344 &amp;"','"&amp; G344 &amp;"','"&amp; H344 &amp;"','"&amp; I344 &amp;"','"&amp; J344 &amp;"','"&amp; K344 &amp;"','"&amp; L344 &amp;"');"</f>
        <v>insert into azienda ( id, n_elettronici, n_automazioni, n_informatici, n_telecomunicazioni, n_liceo, id_docente, settore) values ('332','','','','','','0','LICEO');</v>
      </c>
      <c r="B344" s="1303" t="str">
        <f t="shared" si="68"/>
        <v>update azienda SET denominazione_azienda='CLINICA VETERINARIA ARGOS', indirizzo = '', cap = '31025', comune = 'Santa Lucia di piave (TV)' , referente_aziendale = '', tutor_aziendale = '', telefono = '', inizioam = '', fineam = '', iniziopm = '', finepm = '' where id = '332';</v>
      </c>
      <c r="C344" s="1300" t="str">
        <f t="shared" si="69"/>
        <v>update azienda SET email= '', sito = '', n_dipendenti = '', settore_attivita = '', leg_denominazioneazienda = 'CLINICA VETERINARIA ARGOS', leg_via = '', leg_comune = '', leg_iva = '', leg_nomecognome = '', leg_datanascita = '1900-01-00', leg_comunenascita = '' where id = '332';</v>
      </c>
      <c r="D344" s="1300" t="str">
        <f t="shared" si="70"/>
        <v>update azienda SET rapleg_codicefiscale = '', rapleg_convenzionedata = '2017-05-10', rapleg_convenzioneprotocolo = '' where id = '332';</v>
      </c>
      <c r="E344">
        <v>332</v>
      </c>
      <c r="F344" s="1289"/>
      <c r="G344" s="82"/>
      <c r="H344" s="82"/>
      <c r="I344" s="82"/>
      <c r="J344" s="1296"/>
      <c r="K344" s="1389">
        <v>0</v>
      </c>
      <c r="L344" s="366" t="s">
        <v>3210</v>
      </c>
      <c r="M344" s="67" t="s">
        <v>3231</v>
      </c>
      <c r="N344" s="68"/>
      <c r="O344" s="326">
        <v>31025</v>
      </c>
      <c r="P344" s="70" t="s">
        <v>3232</v>
      </c>
      <c r="Q344" s="70"/>
      <c r="R344" s="70"/>
      <c r="S344" s="198"/>
      <c r="T344" s="58"/>
      <c r="U344" s="58"/>
      <c r="V344" s="58"/>
      <c r="W344" s="58"/>
      <c r="X344" s="93"/>
      <c r="Y344" s="75"/>
      <c r="Z344" s="83"/>
      <c r="AA344" s="83"/>
      <c r="AB344" s="67" t="str">
        <f t="shared" si="71"/>
        <v>CLINICA VETERINARIA ARGOS</v>
      </c>
      <c r="AC344" s="77"/>
      <c r="AD344" s="77"/>
      <c r="AE344" s="76"/>
      <c r="AF344" s="77"/>
      <c r="AG344" s="78"/>
      <c r="AH344" s="86"/>
      <c r="AI344" s="200"/>
      <c r="AJ344" s="1268">
        <v>42865</v>
      </c>
      <c r="AK344" s="371"/>
      <c r="AL344" s="6"/>
      <c r="AM344" s="6"/>
      <c r="AN344" s="6"/>
      <c r="AO344" s="6"/>
      <c r="AP344" s="6"/>
    </row>
    <row r="345" spans="1:42" ht="23.35" customHeight="1" thickBot="1">
      <c r="A345" s="1301" t="str">
        <f>"insert into azienda ( id, n_elettronici, n_automazioni, n_informatici, n_telecomunicazioni, n_liceo, id_docente, settore) values ('"&amp; E345 &amp;"','"&amp; F345 &amp;"','"&amp; G345 &amp;"','"&amp; H345 &amp;"','"&amp; I345 &amp;"','"&amp; J345 &amp;"','"&amp; K345 &amp;"','"&amp; L345 &amp;"');"</f>
        <v>insert into azienda ( id, n_elettronici, n_automazioni, n_informatici, n_telecomunicazioni, n_liceo, id_docente, settore) values ('333','','','','','','0','LICEO');</v>
      </c>
      <c r="B345" s="1303" t="str">
        <f t="shared" si="68"/>
        <v>update azienda SET denominazione_azienda='DIRECT FROM ITALY S.r.l', indirizzo = 'V.le Appiani 26/A', cap = '31100', comune = 'Treviso (TV)' , referente_aziendale = 'Andolfo Denis', tutor_aziendale = 'Andolfo Deniss', telefono = '3480633710', inizioam = '', fineam = '', iniziopm = '14.30', finepm = '18.30' where id = '333';</v>
      </c>
      <c r="C345" s="1300" t="str">
        <f t="shared" si="69"/>
        <v>update azienda SET email= 'info@directfromitaly.it', sito = '', n_dipendenti = '44470', settore_attivita = 'ATECO 47.91.1', leg_denominazioneazienda = 'DIRECT FROM ITALY S.r.l', leg_via = 'V.le Appiani 26/A', leg_comune = 'Treviso (TV)', leg_iva = '05031550261', leg_nomecognome = 'Andolfo Denis', leg_datanascita = '1971-09-07', leg_comunenascita = 'Montebelluna (TV)' where id = '333';</v>
      </c>
      <c r="D345" s="1300" t="str">
        <f t="shared" si="70"/>
        <v>update azienda SET rapleg_codicefiscale = 'NDLDNS71P03F443B', rapleg_convenzionedata = '2017-05-11', rapleg_convenzioneprotocolo = '13391/C24' where id = '333';</v>
      </c>
      <c r="E345">
        <v>333</v>
      </c>
      <c r="F345" s="1289"/>
      <c r="G345" s="82"/>
      <c r="H345" s="82"/>
      <c r="I345" s="82"/>
      <c r="J345" s="1296"/>
      <c r="K345" s="1389">
        <v>0</v>
      </c>
      <c r="L345" s="366" t="s">
        <v>3210</v>
      </c>
      <c r="M345" s="128" t="s">
        <v>3233</v>
      </c>
      <c r="N345" s="372" t="s">
        <v>5094</v>
      </c>
      <c r="O345" s="373">
        <v>31100</v>
      </c>
      <c r="P345" s="96" t="s">
        <v>53</v>
      </c>
      <c r="Q345" s="96" t="s">
        <v>472</v>
      </c>
      <c r="R345" s="96" t="s">
        <v>3234</v>
      </c>
      <c r="S345" s="374" t="s">
        <v>3235</v>
      </c>
      <c r="T345" s="58"/>
      <c r="U345" s="58"/>
      <c r="V345" s="137" t="s">
        <v>117</v>
      </c>
      <c r="W345" s="137" t="s">
        <v>118</v>
      </c>
      <c r="X345" s="189" t="s">
        <v>469</v>
      </c>
      <c r="Y345" s="75"/>
      <c r="Z345" s="375">
        <v>44470</v>
      </c>
      <c r="AA345" s="103" t="s">
        <v>3236</v>
      </c>
      <c r="AB345" s="67" t="str">
        <f t="shared" si="71"/>
        <v>DIRECT FROM ITALY S.r.l</v>
      </c>
      <c r="AC345" s="77" t="str">
        <f t="shared" ref="AC345:AC350" si="72">N345</f>
        <v>V.le Appiani 26/A</v>
      </c>
      <c r="AD345" s="77" t="str">
        <f t="shared" ref="AD345:AD350" si="73">P345</f>
        <v>Treviso (TV)</v>
      </c>
      <c r="AE345" s="376" t="s">
        <v>471</v>
      </c>
      <c r="AF345" s="377" t="s">
        <v>472</v>
      </c>
      <c r="AG345" s="192">
        <v>26183</v>
      </c>
      <c r="AH345" s="378" t="s">
        <v>145</v>
      </c>
      <c r="AI345" s="379" t="s">
        <v>3237</v>
      </c>
      <c r="AJ345" s="1268">
        <v>42866</v>
      </c>
      <c r="AK345" s="380" t="s">
        <v>3238</v>
      </c>
      <c r="AL345" s="6"/>
      <c r="AM345" s="6"/>
      <c r="AN345" s="6"/>
    </row>
    <row r="346" spans="1:42" ht="23.35" customHeight="1" thickBot="1">
      <c r="A346" s="1301" t="str">
        <f>"insert into azienda ( id, n_elettronici, n_automazioni, n_informatici, n_telecomunicazioni, n_liceo, id_docente, settore) values ('"&amp; E346 &amp;"','"&amp; F346 &amp;"','"&amp; G346 &amp;"','"&amp; H346 &amp;"','"&amp; I346 &amp;"','"&amp; J346 &amp;"','"&amp; K346 &amp;"','"&amp; L346 &amp;"');"</f>
        <v>insert into azienda ( id, n_elettronici, n_automazioni, n_informatici, n_telecomunicazioni, n_liceo, id_docente, settore) values ('334','','','','','','0','LICEO');</v>
      </c>
      <c r="B346" s="1303" t="str">
        <f t="shared" si="68"/>
        <v>update azienda SET denominazione_azienda='XEPTAGEN SPA', indirizzo = 'Via delle Industrie 9', cap = '30175', comune = 'Marghera (VE)' , referente_aziendale = 'Fassina Giorgio', tutor_aziendale = 'Gallotta Andrea', telefono = '041 5093910', inizioam = '', fineam = '', iniziopm = '', finepm = '' where id = '334';</v>
      </c>
      <c r="C346" s="1300" t="str">
        <f t="shared" si="69"/>
        <v>update azienda SET email= 'info@xeptagen.com', sito = '', n_dipendenti = '50', settore_attivita = '', leg_denominazioneazienda = 'XEPTAGEN SPA', leg_via = 'Via delle Industrie 9', leg_comune = 'Marghera (VE)', leg_iva = '7784560638', leg_nomecognome = 'Fassina Giorgio', leg_datanascita = '1960-10-01', leg_comunenascita = 'Padova (PD)' where id = '334';</v>
      </c>
      <c r="D346" s="1300" t="str">
        <f t="shared" si="70"/>
        <v>update azienda SET rapleg_codicefiscale = 'FSSGRG60R01G224E', rapleg_convenzionedata = '2017-05-12', rapleg_convenzioneprotocolo = '2594/C24D' where id = '334';</v>
      </c>
      <c r="E346">
        <v>334</v>
      </c>
      <c r="F346" s="1289"/>
      <c r="G346" s="82"/>
      <c r="H346" s="82"/>
      <c r="I346" s="82"/>
      <c r="J346" s="1296"/>
      <c r="K346" s="1389">
        <v>0</v>
      </c>
      <c r="L346" s="366" t="s">
        <v>3210</v>
      </c>
      <c r="M346" s="67" t="s">
        <v>3239</v>
      </c>
      <c r="N346" s="74" t="s">
        <v>5095</v>
      </c>
      <c r="O346" s="127">
        <v>30175</v>
      </c>
      <c r="P346" s="75" t="s">
        <v>863</v>
      </c>
      <c r="Q346" s="70" t="s">
        <v>3240</v>
      </c>
      <c r="R346" s="70" t="s">
        <v>3241</v>
      </c>
      <c r="S346" s="94" t="s">
        <v>3242</v>
      </c>
      <c r="T346" s="58"/>
      <c r="U346" s="58"/>
      <c r="V346" s="58"/>
      <c r="W346" s="58"/>
      <c r="X346" s="93" t="s">
        <v>3243</v>
      </c>
      <c r="Y346" s="75"/>
      <c r="Z346" s="83">
        <v>50</v>
      </c>
      <c r="AA346" s="83"/>
      <c r="AB346" s="67" t="str">
        <f t="shared" si="71"/>
        <v>XEPTAGEN SPA</v>
      </c>
      <c r="AC346" s="86" t="str">
        <f t="shared" si="72"/>
        <v>Via delle Industrie 9</v>
      </c>
      <c r="AD346" s="86" t="str">
        <f t="shared" si="73"/>
        <v>Marghera (VE)</v>
      </c>
      <c r="AE346" s="58">
        <v>7784560638</v>
      </c>
      <c r="AF346" s="86" t="s">
        <v>3240</v>
      </c>
      <c r="AG346" s="87">
        <v>22190</v>
      </c>
      <c r="AH346" s="86" t="s">
        <v>1761</v>
      </c>
      <c r="AI346" s="90" t="s">
        <v>3244</v>
      </c>
      <c r="AJ346" s="1268">
        <v>42867</v>
      </c>
      <c r="AK346" s="212" t="s">
        <v>3245</v>
      </c>
      <c r="AL346" s="6"/>
      <c r="AM346" s="6"/>
      <c r="AN346" s="6"/>
    </row>
    <row r="347" spans="1:42" ht="23.35" customHeight="1" thickBot="1">
      <c r="A347" s="1301" t="str">
        <f>"insert into azienda ( id, n_elettronici, n_automazioni, n_informatici, n_telecomunicazioni, n_liceo, id_docente, settore) values ('"&amp; E347 &amp;"','"&amp; F347 &amp;"','"&amp; G347 &amp;"','"&amp; H347 &amp;"','"&amp; I347 &amp;"','"&amp; J347 &amp;"','"&amp; K347 &amp;"','"&amp; L347 &amp;"');"</f>
        <v>insert into azienda ( id, n_elettronici, n_automazioni, n_informatici, n_telecomunicazioni, n_liceo, id_docente, settore) values ('335','','','','','','0','LICEO');</v>
      </c>
      <c r="B347" s="1303" t="str">
        <f t="shared" si="68"/>
        <v>update azienda SET denominazione_azienda='ETNIA SRL', indirizzo = 'Via Vittorio emanuele', cap = '31055', comune = 'Quinto di Treviso (TV)' , referente_aziendale = 'Mello Irene', tutor_aziendale = 'Mello Irene', telefono = '347 5760746', inizioam = '', fineam = '', iniziopm = '', finepm = '' where id = '335';</v>
      </c>
      <c r="C347" s="1300" t="str">
        <f t="shared" si="69"/>
        <v>update azienda SET email= 'antonio@etniaviaggi.it', sito = '', n_dipendenti = '10', settore_attivita = '', leg_denominazioneazienda = 'ETNIA SRL', leg_via = 'Via Vittorio emanuele', leg_comune = 'Quinto di Treviso (TV)', leg_iva = '04332610288', leg_nomecognome = 'Falcone Antonio', leg_datanascita = '1970-03-04', leg_comunenascita = 'Foggia (FG)' where id = '335';</v>
      </c>
      <c r="D347" s="1300" t="str">
        <f t="shared" si="70"/>
        <v>update azienda SET rapleg_codicefiscale = 'FLCNTN70C04D643Z', rapleg_convenzionedata = '2017-05-13', rapleg_convenzioneprotocolo = '2597/C24D' where id = '335';</v>
      </c>
      <c r="E347">
        <v>335</v>
      </c>
      <c r="F347" s="1289"/>
      <c r="G347" s="82"/>
      <c r="H347" s="82"/>
      <c r="I347" s="82"/>
      <c r="J347" s="1296"/>
      <c r="K347" s="1389">
        <v>0</v>
      </c>
      <c r="L347" s="366" t="s">
        <v>3210</v>
      </c>
      <c r="M347" s="67" t="s">
        <v>3246</v>
      </c>
      <c r="N347" s="74" t="s">
        <v>3247</v>
      </c>
      <c r="O347" s="83">
        <v>31055</v>
      </c>
      <c r="P347" s="75" t="s">
        <v>694</v>
      </c>
      <c r="Q347" s="70" t="s">
        <v>3248</v>
      </c>
      <c r="R347" s="70" t="s">
        <v>3248</v>
      </c>
      <c r="S347" s="94" t="s">
        <v>3249</v>
      </c>
      <c r="T347" s="58"/>
      <c r="U347" s="58"/>
      <c r="V347" s="58"/>
      <c r="W347" s="58"/>
      <c r="X347" s="93" t="s">
        <v>3250</v>
      </c>
      <c r="Y347" s="75"/>
      <c r="Z347" s="83">
        <v>10</v>
      </c>
      <c r="AA347" s="83"/>
      <c r="AB347" s="67" t="str">
        <f t="shared" si="71"/>
        <v>ETNIA SRL</v>
      </c>
      <c r="AC347" s="86" t="str">
        <f t="shared" si="72"/>
        <v>Via Vittorio emanuele</v>
      </c>
      <c r="AD347" s="86" t="str">
        <f t="shared" si="73"/>
        <v>Quinto di Treviso (TV)</v>
      </c>
      <c r="AE347" s="58" t="s">
        <v>3251</v>
      </c>
      <c r="AF347" s="86" t="s">
        <v>3252</v>
      </c>
      <c r="AG347" s="87">
        <v>25631</v>
      </c>
      <c r="AH347" s="86" t="s">
        <v>3253</v>
      </c>
      <c r="AI347" s="90" t="s">
        <v>3254</v>
      </c>
      <c r="AJ347" s="1268">
        <v>42868</v>
      </c>
      <c r="AK347" s="212" t="s">
        <v>3255</v>
      </c>
      <c r="AL347" s="6"/>
      <c r="AM347" s="6"/>
      <c r="AN347" s="6"/>
    </row>
    <row r="348" spans="1:42" ht="23.95" customHeight="1" thickBot="1">
      <c r="A348" s="1301" t="str">
        <f>"insert into azienda ( id, n_elettronici, n_automazioni, n_informatici, n_telecomunicazioni, n_liceo, id_docente, settore) values ('"&amp; E348 &amp;"','"&amp; F348 &amp;"','"&amp; G348 &amp;"','"&amp; H348 &amp;"','"&amp; I348 &amp;"','"&amp; J348 &amp;"','"&amp; K348 &amp;"','"&amp; L348 &amp;"');"</f>
        <v>insert into azienda ( id, n_elettronici, n_automazioni, n_informatici, n_telecomunicazioni, n_liceo, id_docente, settore) values ('336','','','','','','0','LICEO');</v>
      </c>
      <c r="B348" s="1303" t="str">
        <f t="shared" si="68"/>
        <v>update azienda SET denominazione_azienda='LA LINEA SPA', indirizzo = 'Via della fisica 27', cap = '30175', comune = 'Venezia (VE)' , referente_aziendale = 'Tiozzo Marianna', tutor_aziendale = 'Gastaldi Giuliano', telefono = '041 5470646', inizioam = '', fineam = '', iniziopm = '', finepm = '' where id = '336';</v>
      </c>
      <c r="C348" s="1300" t="str">
        <f t="shared" si="69"/>
        <v>update azienda SET email= 'info@lalineaspa.it', sito = '', n_dipendenti = '120', settore_attivita = '', leg_denominazioneazienda = 'LA LINEA SPA', leg_via = 'Via della fisica 27', leg_comune = 'Venezia (VE)', leg_iva = '03396010278', leg_nomecognome = 'Fiorese Massimo', leg_datanascita = '1960-01-30', leg_comunenascita = 'Padova (PD)' where id = '336';</v>
      </c>
      <c r="D348" s="1300" t="str">
        <f t="shared" si="70"/>
        <v>update azienda SET rapleg_codicefiscale = 'FRSMSM60A30G224O', rapleg_convenzionedata = '2017-05-14', rapleg_convenzioneprotocolo = '' where id = '336';</v>
      </c>
      <c r="E348">
        <v>336</v>
      </c>
      <c r="F348" s="1289"/>
      <c r="G348" s="82"/>
      <c r="H348" s="82"/>
      <c r="I348" s="82"/>
      <c r="J348" s="1298"/>
      <c r="K348" s="1389">
        <v>0</v>
      </c>
      <c r="L348" s="366" t="s">
        <v>3210</v>
      </c>
      <c r="M348" s="67" t="s">
        <v>3256</v>
      </c>
      <c r="N348" s="74" t="s">
        <v>5096</v>
      </c>
      <c r="O348" s="83">
        <v>30175</v>
      </c>
      <c r="P348" s="75" t="s">
        <v>187</v>
      </c>
      <c r="Q348" s="70" t="s">
        <v>3257</v>
      </c>
      <c r="R348" s="70" t="s">
        <v>3258</v>
      </c>
      <c r="S348" s="94" t="s">
        <v>3259</v>
      </c>
      <c r="T348" s="58"/>
      <c r="U348" s="58"/>
      <c r="V348" s="58"/>
      <c r="W348" s="58"/>
      <c r="X348" s="93" t="s">
        <v>3260</v>
      </c>
      <c r="Y348" s="75"/>
      <c r="Z348" s="83">
        <v>120</v>
      </c>
      <c r="AA348" s="83"/>
      <c r="AB348" s="67" t="str">
        <f t="shared" si="71"/>
        <v>LA LINEA SPA</v>
      </c>
      <c r="AC348" s="86" t="str">
        <f t="shared" si="72"/>
        <v>Via della fisica 27</v>
      </c>
      <c r="AD348" s="86" t="str">
        <f t="shared" si="73"/>
        <v>Venezia (VE)</v>
      </c>
      <c r="AE348" s="58" t="s">
        <v>3261</v>
      </c>
      <c r="AF348" s="86" t="s">
        <v>3262</v>
      </c>
      <c r="AG348" s="87">
        <v>21945</v>
      </c>
      <c r="AH348" s="86" t="s">
        <v>1761</v>
      </c>
      <c r="AI348" s="90" t="s">
        <v>3263</v>
      </c>
      <c r="AJ348" s="1268">
        <v>42869</v>
      </c>
      <c r="AK348" s="212"/>
      <c r="AL348" s="6"/>
      <c r="AM348" s="6"/>
      <c r="AN348" s="6"/>
    </row>
    <row r="349" spans="1:42" ht="23.95" customHeight="1" thickBot="1">
      <c r="A349" s="1301" t="str">
        <f>"insert into azienda ( id, n_elettronici, n_automazioni, n_informatici, n_telecomunicazioni, n_liceo, id_docente, settore) values ('"&amp; E349 &amp;"','"&amp; F349 &amp;"','"&amp; G349 &amp;"','"&amp; H349 &amp;"','"&amp; I349 &amp;"','"&amp; J349 &amp;"','"&amp; K349 &amp;"','"&amp; L349 &amp;"');"</f>
        <v>insert into azienda ( id, n_elettronici, n_automazioni, n_informatici, n_telecomunicazioni, n_liceo, id_docente, settore) values ('337','','','','','','0','LICEO');</v>
      </c>
      <c r="B349" s="1303" t="str">
        <f t="shared" si="68"/>
        <v>update azienda SET denominazione_azienda='STUDIO CARUZZO ED ASSOCIATI', indirizzo = 'Viale della Repubblica 9', cap = '31020', comune = 'Villorba (TV)' , referente_aziendale = 'Dore Isabella', tutor_aziendale = 'Dore Isabella', telefono = '0422 306600', inizioam = '', fineam = '', iniziopm = '', finepm = '' where id = '337';</v>
      </c>
      <c r="C349" s="1300" t="str">
        <f t="shared" si="69"/>
        <v>update azienda SET email= 'studiocaruzzo@studiocaruzzo.it', sito = '', n_dipendenti = '10', settore_attivita = '', leg_denominazioneazienda = 'STUDIO CARUZZO ED ASSOCIATI', leg_via = 'Viale della Repubblica 9', leg_comune = 'Villorba (TV)', leg_iva = '04014270260', leg_nomecognome = 'Caruzzo Antonio', leg_datanascita = '1955-09-02', leg_comunenascita = 'Treviso (TV)' where id = '337';</v>
      </c>
      <c r="D349" s="1300" t="str">
        <f t="shared" si="70"/>
        <v>update azienda SET rapleg_codicefiscale = 'CRZNTN55P02L407S', rapleg_convenzionedata = '2017-05-15', rapleg_convenzioneprotocolo = '2600/C24D' where id = '337';</v>
      </c>
      <c r="E349">
        <v>337</v>
      </c>
      <c r="F349" s="1289"/>
      <c r="G349" s="82"/>
      <c r="H349" s="82"/>
      <c r="I349" s="82"/>
      <c r="J349" s="1296"/>
      <c r="K349" s="1389">
        <v>0</v>
      </c>
      <c r="L349" s="366" t="s">
        <v>3210</v>
      </c>
      <c r="M349" s="67" t="s">
        <v>3264</v>
      </c>
      <c r="N349" s="74" t="s">
        <v>5097</v>
      </c>
      <c r="O349" s="83">
        <v>31020</v>
      </c>
      <c r="P349" s="75" t="s">
        <v>71</v>
      </c>
      <c r="Q349" s="70" t="s">
        <v>3265</v>
      </c>
      <c r="R349" s="70" t="s">
        <v>3265</v>
      </c>
      <c r="S349" s="94" t="s">
        <v>3266</v>
      </c>
      <c r="T349" s="58"/>
      <c r="U349" s="58"/>
      <c r="V349" s="58"/>
      <c r="W349" s="58"/>
      <c r="X349" s="93" t="s">
        <v>3267</v>
      </c>
      <c r="Y349" s="75"/>
      <c r="Z349" s="83">
        <v>10</v>
      </c>
      <c r="AA349" s="83"/>
      <c r="AB349" s="67" t="str">
        <f t="shared" si="71"/>
        <v>STUDIO CARUZZO ED ASSOCIATI</v>
      </c>
      <c r="AC349" s="86" t="str">
        <f t="shared" si="72"/>
        <v>Viale della Repubblica 9</v>
      </c>
      <c r="AD349" s="86" t="str">
        <f t="shared" si="73"/>
        <v>Villorba (TV)</v>
      </c>
      <c r="AE349" s="58" t="s">
        <v>3268</v>
      </c>
      <c r="AF349" s="86" t="s">
        <v>3269</v>
      </c>
      <c r="AG349" s="87">
        <v>20334</v>
      </c>
      <c r="AH349" s="86" t="s">
        <v>53</v>
      </c>
      <c r="AI349" s="90" t="s">
        <v>3270</v>
      </c>
      <c r="AJ349" s="1268">
        <v>42870</v>
      </c>
      <c r="AK349" s="212" t="s">
        <v>3271</v>
      </c>
      <c r="AL349" s="6"/>
      <c r="AM349" s="6"/>
      <c r="AN349" s="6"/>
    </row>
    <row r="350" spans="1:42" ht="23.95" customHeight="1" thickBot="1">
      <c r="A350" s="1301" t="str">
        <f>"insert into azienda ( id, n_elettronici, n_automazioni, n_informatici, n_telecomunicazioni, n_liceo, id_docente, settore) values ('"&amp; E350 &amp;"','"&amp; F350 &amp;"','"&amp; G350 &amp;"','"&amp; H350 &amp;"','"&amp; I350 &amp;"','"&amp; J350 &amp;"','"&amp; K350 &amp;"','"&amp; L350 &amp;"');"</f>
        <v>insert into azienda ( id, n_elettronici, n_automazioni, n_informatici, n_telecomunicazioni, n_liceo, id_docente, settore) values ('338','','','','','','0','LICEO');</v>
      </c>
      <c r="B350" s="1303" t="str">
        <f t="shared" si="68"/>
        <v>update azienda SET denominazione_azienda='FARMACIA MILLIONI SNC', indirizzo = 'Corso del popolo 69', cap = '31100', comune = 'Treviso (TV)' , referente_aziendale = 'Zanoni Luisa', tutor_aziendale = 'Znoni Luisa', telefono = '0422 543370', inizioam = '', fineam = '', iniziopm = '', finepm = '' where id = '338';</v>
      </c>
      <c r="C350" s="1300" t="str">
        <f t="shared" si="69"/>
        <v>update azienda SET email= 'forma098@farmaciatv.it', sito = '', n_dipendenti = '10', settore_attivita = '', leg_denominazioneazienda = 'FARMACIA MILLIONI SNC', leg_via = 'Corso del popolo 69', leg_comune = 'Treviso (TV)', leg_iva = '02495110260', leg_nomecognome = 'Zanoni Ermes', leg_datanascita = '1936-06-16', leg_comunenascita = 'Curtatone (MN)' where id = '338';</v>
      </c>
      <c r="D350" s="1300" t="str">
        <f t="shared" si="70"/>
        <v>update azienda SET rapleg_codicefiscale = 'ZNNRMS36H16D227A', rapleg_convenzionedata = '2017-05-16', rapleg_convenzioneprotocolo = '2656/C24D' where id = '338';</v>
      </c>
      <c r="E350">
        <v>338</v>
      </c>
      <c r="F350" s="1289"/>
      <c r="G350" s="82"/>
      <c r="H350" s="82"/>
      <c r="I350" s="82"/>
      <c r="J350" s="1296"/>
      <c r="K350" s="1389">
        <v>0</v>
      </c>
      <c r="L350" s="366" t="s">
        <v>3210</v>
      </c>
      <c r="M350" s="67" t="s">
        <v>3272</v>
      </c>
      <c r="N350" s="74" t="s">
        <v>5098</v>
      </c>
      <c r="O350" s="83">
        <v>31100</v>
      </c>
      <c r="P350" s="75" t="s">
        <v>53</v>
      </c>
      <c r="Q350" s="70" t="s">
        <v>3273</v>
      </c>
      <c r="R350" s="70" t="s">
        <v>3274</v>
      </c>
      <c r="S350" s="94" t="s">
        <v>3275</v>
      </c>
      <c r="T350" s="58"/>
      <c r="U350" s="58"/>
      <c r="V350" s="58"/>
      <c r="W350" s="58"/>
      <c r="X350" s="93" t="s">
        <v>3276</v>
      </c>
      <c r="Y350" s="75"/>
      <c r="Z350" s="83">
        <v>10</v>
      </c>
      <c r="AA350" s="83"/>
      <c r="AB350" s="67" t="str">
        <f t="shared" si="71"/>
        <v>FARMACIA MILLIONI SNC</v>
      </c>
      <c r="AC350" s="86" t="str">
        <f t="shared" si="72"/>
        <v>Corso del popolo 69</v>
      </c>
      <c r="AD350" s="86" t="str">
        <f t="shared" si="73"/>
        <v>Treviso (TV)</v>
      </c>
      <c r="AE350" s="58" t="s">
        <v>3277</v>
      </c>
      <c r="AF350" s="86" t="s">
        <v>3278</v>
      </c>
      <c r="AG350" s="87">
        <v>13317</v>
      </c>
      <c r="AH350" s="86" t="s">
        <v>3279</v>
      </c>
      <c r="AI350" s="90" t="s">
        <v>3280</v>
      </c>
      <c r="AJ350" s="1268">
        <v>42871</v>
      </c>
      <c r="AK350" s="212" t="s">
        <v>3281</v>
      </c>
      <c r="AL350" s="6"/>
      <c r="AM350" s="6"/>
      <c r="AN350" s="6"/>
    </row>
    <row r="351" spans="1:42" ht="23.35" customHeight="1" thickBot="1">
      <c r="A351" s="1301" t="str">
        <f>"insert into azienda ( id, n_elettronici, n_automazioni, n_informatici, n_telecomunicazioni, n_liceo, id_docente, settore) values ('"&amp; E351 &amp;"','"&amp; F351 &amp;"','"&amp; G351 &amp;"','"&amp; H351 &amp;"','"&amp; I351 &amp;"','"&amp; J351 &amp;"','"&amp; K351 &amp;"','"&amp; L351 &amp;"');"</f>
        <v>insert into azienda ( id, n_elettronici, n_automazioni, n_informatici, n_telecomunicazioni, n_liceo, id_docente, settore) values ('339','','','','','','0','LICEO');</v>
      </c>
      <c r="B351" s="1303" t="str">
        <f t="shared" si="68"/>
        <v>update azienda SET denominazione_azienda='GIORGIO RIGO COSTRUZIONI S.R.L.', indirizzo = 'Strada del Mozzato 1', cap = '31100', comune = 'Treviso (TV)' , referente_aziendale = 'Rigo Giorgio', tutor_aziendale = 'Rigo Giorgio', telefono = '0422 485180', inizioam = '8.00', fineam = '12.00', iniziopm = '13.00/14.00', finepm = '17.00/18.00' where id = '339';</v>
      </c>
      <c r="C351" s="1300" t="str">
        <f t="shared" si="69"/>
        <v>update azienda SET email= 'giorgiorigocostruzioni@gmail.com', sito = '', n_dipendenti = '10', settore_attivita = '', leg_denominazioneazienda = 'GIORGIO RIGO COSTRUZIONI S.R.L.', leg_via = 'Via Giorgione, 8', leg_comune = 'Zero Branco (TV)', leg_iva = '00349370262', leg_nomecognome = 'Rigo Giorgio', leg_datanascita = '1968-05-20', leg_comunenascita = 'Treviso (TV)' where id = '339';</v>
      </c>
      <c r="D351" s="1300" t="str">
        <f t="shared" si="70"/>
        <v>update azienda SET rapleg_codicefiscale = 'RGIGRG68E20L407V', rapleg_convenzionedata = '2017-05-17', rapleg_convenzioneprotocolo = '' where id = '339';</v>
      </c>
      <c r="E351">
        <v>339</v>
      </c>
      <c r="F351" s="1289"/>
      <c r="G351" s="82"/>
      <c r="H351" s="82"/>
      <c r="I351" s="82"/>
      <c r="J351" s="1296"/>
      <c r="K351" s="1389">
        <v>0</v>
      </c>
      <c r="L351" s="366" t="s">
        <v>3210</v>
      </c>
      <c r="M351" s="67" t="s">
        <v>3282</v>
      </c>
      <c r="N351" s="74" t="s">
        <v>5099</v>
      </c>
      <c r="O351" s="83">
        <v>31100</v>
      </c>
      <c r="P351" s="75" t="s">
        <v>53</v>
      </c>
      <c r="Q351" s="70" t="s">
        <v>3283</v>
      </c>
      <c r="R351" s="70" t="s">
        <v>3283</v>
      </c>
      <c r="S351" s="94" t="s">
        <v>3284</v>
      </c>
      <c r="T351" s="58" t="s">
        <v>45</v>
      </c>
      <c r="U351" s="58" t="s">
        <v>46</v>
      </c>
      <c r="V351" s="58" t="s">
        <v>3285</v>
      </c>
      <c r="W351" s="58" t="s">
        <v>3286</v>
      </c>
      <c r="X351" s="86" t="s">
        <v>3287</v>
      </c>
      <c r="Y351" s="75"/>
      <c r="Z351" s="83">
        <v>10</v>
      </c>
      <c r="AA351" s="83"/>
      <c r="AB351" s="67" t="str">
        <f t="shared" si="71"/>
        <v>GIORGIO RIGO COSTRUZIONI S.R.L.</v>
      </c>
      <c r="AC351" s="86" t="s">
        <v>3288</v>
      </c>
      <c r="AD351" s="86" t="s">
        <v>534</v>
      </c>
      <c r="AE351" s="58" t="s">
        <v>3289</v>
      </c>
      <c r="AF351" s="86" t="s">
        <v>3283</v>
      </c>
      <c r="AG351" s="87">
        <v>24978</v>
      </c>
      <c r="AH351" s="86" t="s">
        <v>53</v>
      </c>
      <c r="AI351" s="90" t="s">
        <v>3290</v>
      </c>
      <c r="AJ351" s="1268">
        <v>42872</v>
      </c>
      <c r="AK351" s="212"/>
      <c r="AL351" s="6"/>
      <c r="AM351" s="6"/>
      <c r="AN351" s="6"/>
    </row>
    <row r="352" spans="1:42" ht="23.35" customHeight="1" thickBot="1">
      <c r="A352" s="1301" t="str">
        <f>"insert into azienda ( id, n_elettronici, n_automazioni, n_informatici, n_telecomunicazioni, n_liceo, id_docente, settore) values ('"&amp; E352 &amp;"','"&amp; F352 &amp;"','"&amp; G352 &amp;"','"&amp; H352 &amp;"','"&amp; I352 &amp;"','"&amp; J352 &amp;"','"&amp; K352 &amp;"','"&amp; L352 &amp;"');"</f>
        <v>insert into azienda ( id, n_elettronici, n_automazioni, n_informatici, n_telecomunicazioni, n_liceo, id_docente, settore) values ('340','','','','','','0','LICEO');</v>
      </c>
      <c r="B352" s="1303" t="str">
        <f t="shared" si="68"/>
        <v>update azienda SET denominazione_azienda='G.S. GENERAL SERVICE SOC. COOP.', indirizzo = 'Via Lussemburgo2', cap = '35100', comune = 'Padova (PD)' , referente_aziendale = 'Garlet Chiara', tutor_aziendale = 'Garlet Chiara', telefono = '393 9952374', inizioam = '', fineam = '', iniziopm = '', finepm = '' where id = '340';</v>
      </c>
      <c r="C352" s="1300" t="str">
        <f t="shared" si="69"/>
        <v>update azienda SET email= 'gs.personale.coop@gmail.com', sito = '', n_dipendenti = '51', settore_attivita = '', leg_denominazioneazienda = 'G.S. GENERAL SERVICE SOC. COOP.', leg_via = 'Via Martin Luther King, 66', leg_comune = 'Casale sul Sile (TV)', leg_iva = '04512820285', leg_nomecognome = 'Negro Tatiana', leg_datanascita = '1973-06-05', leg_comunenascita = 'Treviso (TV)' where id = '340';</v>
      </c>
      <c r="D352" s="1300" t="str">
        <f t="shared" si="70"/>
        <v>update azienda SET rapleg_codicefiscale = 'NGRTTN73H45L407P', rapleg_convenzionedata = '2017-05-18', rapleg_convenzioneprotocolo = '2655/C24D' where id = '340';</v>
      </c>
      <c r="E352">
        <v>340</v>
      </c>
      <c r="F352" s="1289"/>
      <c r="G352" s="82"/>
      <c r="H352" s="82"/>
      <c r="I352" s="82"/>
      <c r="J352" s="1296"/>
      <c r="K352" s="1389">
        <v>0</v>
      </c>
      <c r="L352" s="366" t="s">
        <v>3210</v>
      </c>
      <c r="M352" s="67" t="s">
        <v>3291</v>
      </c>
      <c r="N352" s="74" t="s">
        <v>5100</v>
      </c>
      <c r="O352" s="83">
        <v>35100</v>
      </c>
      <c r="P352" s="75" t="s">
        <v>1761</v>
      </c>
      <c r="Q352" s="70" t="s">
        <v>3292</v>
      </c>
      <c r="R352" s="70" t="s">
        <v>3292</v>
      </c>
      <c r="S352" s="94" t="s">
        <v>3293</v>
      </c>
      <c r="T352" s="58"/>
      <c r="U352" s="58"/>
      <c r="V352" s="58"/>
      <c r="W352" s="58"/>
      <c r="X352" s="93" t="s">
        <v>3294</v>
      </c>
      <c r="Y352" s="75"/>
      <c r="Z352" s="83">
        <v>51</v>
      </c>
      <c r="AA352" s="83"/>
      <c r="AB352" s="67" t="str">
        <f t="shared" si="71"/>
        <v>G.S. GENERAL SERVICE SOC. COOP.</v>
      </c>
      <c r="AC352" s="86" t="s">
        <v>3295</v>
      </c>
      <c r="AD352" s="86" t="s">
        <v>127</v>
      </c>
      <c r="AE352" s="58" t="s">
        <v>3296</v>
      </c>
      <c r="AF352" s="86" t="s">
        <v>3297</v>
      </c>
      <c r="AG352" s="87">
        <v>26820</v>
      </c>
      <c r="AH352" s="86" t="s">
        <v>53</v>
      </c>
      <c r="AI352" s="90" t="s">
        <v>3298</v>
      </c>
      <c r="AJ352" s="1268">
        <v>42873</v>
      </c>
      <c r="AK352" s="212" t="s">
        <v>3299</v>
      </c>
      <c r="AL352" s="6"/>
      <c r="AM352" s="6"/>
      <c r="AN352" s="6"/>
    </row>
    <row r="353" spans="1:42" ht="23.35" customHeight="1" thickBot="1">
      <c r="A353" s="1301" t="str">
        <f>"insert into azienda ( id, n_elettronici, n_automazioni, n_informatici, n_telecomunicazioni, n_liceo, id_docente, settore) values ('"&amp; E353 &amp;"','"&amp; F353 &amp;"','"&amp; G353 &amp;"','"&amp; H353 &amp;"','"&amp; I353 &amp;"','"&amp; J353 &amp;"','"&amp; K353 &amp;"','"&amp; L353 &amp;"');"</f>
        <v>insert into azienda ( id, n_elettronici, n_automazioni, n_informatici, n_telecomunicazioni, n_liceo, id_docente, settore) values ('341','','','','','','0','LICEO');</v>
      </c>
      <c r="B353" s="1303" t="str">
        <f t="shared" si="68"/>
        <v>update azienda SET denominazione_azienda='ITIS MAX PLANCK ', indirizzo = 'Via Franchini 1', cap = '31020', comune = 'Lancenigo Di Villorba (TV)' , referente_aziendale = 'Di Virgilio Sergio', tutor_aziendale = 'DOCENTE INCARICATO', telefono = '04226171', inizioam = '8.00', fineam = '13.00', iniziopm = '14.00', finepm = '16.00' where id = '341';</v>
      </c>
      <c r="C353" s="1300" t="str">
        <f t="shared" si="69"/>
        <v>update azienda SET email= '-', sito = 'www.itisplanck.it', n_dipendenti = '51', settore_attivita = '', leg_denominazioneazienda = 'ITIS MAX PLANCK ', leg_via = 'Via Franchini 1', leg_comune = 'Lancenigo Di Villorba (TV)', leg_iva = '94000960263', leg_nomecognome = 'Pol Emanuela', leg_datanascita = '1963-09-02', leg_comunenascita = 'Spresiano (TV)' where id = '341';</v>
      </c>
      <c r="D353" s="1300" t="str">
        <f t="shared" si="70"/>
        <v>update azienda SET rapleg_codicefiscale = 'PLO MNL 63P42 I927Q', rapleg_convenzionedata = '2017-05-19', rapleg_convenzioneprotocolo = '-' where id = '341';</v>
      </c>
      <c r="E353">
        <v>341</v>
      </c>
      <c r="F353" s="82"/>
      <c r="G353" s="82"/>
      <c r="H353" s="82"/>
      <c r="I353" s="82"/>
      <c r="J353" s="1296"/>
      <c r="K353" s="1389">
        <v>0</v>
      </c>
      <c r="L353" s="366" t="s">
        <v>3210</v>
      </c>
      <c r="M353" s="67" t="s">
        <v>3300</v>
      </c>
      <c r="N353" s="74" t="s">
        <v>5086</v>
      </c>
      <c r="O353" s="83">
        <v>31020</v>
      </c>
      <c r="P353" s="75" t="s">
        <v>3301</v>
      </c>
      <c r="Q353" s="70" t="s">
        <v>3302</v>
      </c>
      <c r="R353" s="70" t="s">
        <v>3303</v>
      </c>
      <c r="S353" s="94" t="s">
        <v>3304</v>
      </c>
      <c r="T353" s="58" t="s">
        <v>45</v>
      </c>
      <c r="U353" s="58" t="s">
        <v>130</v>
      </c>
      <c r="V353" s="58" t="s">
        <v>142</v>
      </c>
      <c r="W353" s="58" t="s">
        <v>2756</v>
      </c>
      <c r="X353" s="195" t="s">
        <v>3305</v>
      </c>
      <c r="Y353" s="381" t="s">
        <v>3306</v>
      </c>
      <c r="Z353" s="83">
        <v>51</v>
      </c>
      <c r="AA353" s="95"/>
      <c r="AB353" s="67" t="str">
        <f t="shared" si="71"/>
        <v xml:space="preserve">ITIS MAX PLANCK </v>
      </c>
      <c r="AC353" s="70" t="str">
        <f>N353</f>
        <v>Via Franchini 1</v>
      </c>
      <c r="AD353" s="70" t="str">
        <f>P353</f>
        <v>Lancenigo Di Villorba (TV)</v>
      </c>
      <c r="AE353" s="58" t="s">
        <v>3307</v>
      </c>
      <c r="AF353" s="75" t="s">
        <v>3308</v>
      </c>
      <c r="AG353" s="87">
        <v>23256</v>
      </c>
      <c r="AH353" s="86" t="s">
        <v>42</v>
      </c>
      <c r="AI353" s="90" t="s">
        <v>3309</v>
      </c>
      <c r="AJ353" s="1268">
        <v>42874</v>
      </c>
      <c r="AK353" s="212" t="s">
        <v>3305</v>
      </c>
      <c r="AL353" s="6"/>
      <c r="AM353" s="6"/>
      <c r="AN353" s="6"/>
      <c r="AO353" s="6"/>
      <c r="AP353" s="6"/>
    </row>
    <row r="354" spans="1:42" ht="23.35" customHeight="1" thickBot="1">
      <c r="A354" s="1301" t="str">
        <f>"insert into azienda ( id, n_elettronici, n_automazioni, n_informatici, n_telecomunicazioni, n_liceo, id_docente, settore) values ('"&amp; E354 &amp;"','"&amp; F354 &amp;"','"&amp; G354 &amp;"','"&amp; H354 &amp;"','"&amp; I354 &amp;"','"&amp; J354 &amp;"','"&amp; K354 &amp;"','"&amp; L354 &amp;"');"</f>
        <v>insert into azienda ( id, n_elettronici, n_automazioni, n_informatici, n_telecomunicazioni, n_liceo, id_docente, settore) values ('342','','','','','','0','LICEO');</v>
      </c>
      <c r="B354" s="1303" t="str">
        <f t="shared" si="68"/>
        <v>update azienda SET denominazione_azienda='USD FONTANELLE', indirizzo = 'Via Kennedy1', cap = '31043', comune = 'Fontanelle (TV)' , referente_aziendale = '', tutor_aziendale = '', telefono = '0422 809020', inizioam = '', fineam = '', iniziopm = '', finepm = '' where id = '342';</v>
      </c>
      <c r="C354" s="1300" t="str">
        <f t="shared" si="69"/>
        <v>update azienda SET email= 'usdfontanelle@gmail.com', sito = '', n_dipendenti = '', settore_attivita = '', leg_denominazioneazienda = 'USD FONTANELLE', leg_via = 'Via Kennedy1', leg_comune = 'Fontanelle (TV)', leg_iva = '02111700262', leg_nomecognome = 'Cavinato Livio', leg_datanascita = '1946-11-22', leg_comunenascita = 'Piazzola sul Brenta (PD)' where id = '342';</v>
      </c>
      <c r="D354" s="1300" t="str">
        <f t="shared" si="70"/>
        <v>update azienda SET rapleg_codicefiscale = 'CVNLVI46S22G587X', rapleg_convenzionedata = '2017-05-20', rapleg_convenzioneprotocolo = '2714/C24D' where id = '342';</v>
      </c>
      <c r="E354">
        <v>342</v>
      </c>
      <c r="F354" s="1289"/>
      <c r="G354" s="82"/>
      <c r="H354" s="82"/>
      <c r="I354" s="82"/>
      <c r="J354" s="1296"/>
      <c r="K354" s="1389">
        <v>0</v>
      </c>
      <c r="L354" s="366" t="s">
        <v>3210</v>
      </c>
      <c r="M354" s="67" t="s">
        <v>3310</v>
      </c>
      <c r="N354" s="74" t="s">
        <v>5101</v>
      </c>
      <c r="O354" s="83">
        <v>31043</v>
      </c>
      <c r="P354" s="75" t="s">
        <v>3311</v>
      </c>
      <c r="Q354" s="70"/>
      <c r="R354" s="70"/>
      <c r="S354" s="94" t="s">
        <v>3312</v>
      </c>
      <c r="T354" s="58"/>
      <c r="U354" s="58"/>
      <c r="V354" s="58"/>
      <c r="W354" s="58"/>
      <c r="X354" s="93" t="s">
        <v>3313</v>
      </c>
      <c r="Y354" s="75"/>
      <c r="Z354" s="83"/>
      <c r="AA354" s="83"/>
      <c r="AB354" s="67" t="str">
        <f t="shared" si="71"/>
        <v>USD FONTANELLE</v>
      </c>
      <c r="AC354" s="75" t="str">
        <f>N354</f>
        <v>Via Kennedy1</v>
      </c>
      <c r="AD354" s="75" t="str">
        <f>P354</f>
        <v>Fontanelle (TV)</v>
      </c>
      <c r="AE354" s="58" t="s">
        <v>3314</v>
      </c>
      <c r="AF354" s="86" t="s">
        <v>3315</v>
      </c>
      <c r="AG354" s="87">
        <v>17128</v>
      </c>
      <c r="AH354" s="86" t="s">
        <v>3316</v>
      </c>
      <c r="AI354" s="90" t="s">
        <v>3317</v>
      </c>
      <c r="AJ354" s="1268">
        <v>42875</v>
      </c>
      <c r="AK354" s="212" t="s">
        <v>3318</v>
      </c>
      <c r="AL354" s="6"/>
      <c r="AM354" s="6"/>
      <c r="AN354" s="6"/>
    </row>
    <row r="355" spans="1:42" ht="23.35" customHeight="1" thickBot="1">
      <c r="A355" s="1301" t="str">
        <f>"insert into azienda ( id, n_elettronici, n_automazioni, n_informatici, n_telecomunicazioni, n_liceo, id_docente, settore) values ('"&amp; E355 &amp;"','"&amp; F355 &amp;"','"&amp; G355 &amp;"','"&amp; H355 &amp;"','"&amp; I355 &amp;"','"&amp; J355 &amp;"','"&amp; K355 &amp;"','"&amp; L355 &amp;"');"</f>
        <v>insert into azienda ( id, n_elettronici, n_automazioni, n_informatici, n_telecomunicazioni, n_liceo, id_docente, settore) values ('343','','','','','','0','LICEO');</v>
      </c>
      <c r="B355" s="1303" t="str">
        <f t="shared" si="68"/>
        <v>update azienda SET denominazione_azienda='AZIENDA ULSS N. 2 MARCA TREVIGIANA', indirizzo = 'Ospedale Ca Foncello Piazza Ospedali 1', cap = '31100', comune = 'Treviso (TV)' , referente_aziendale = 'Benazzi Francesco', tutor_aziendale = 'Gambino Francesca', telefono = '0422 323209', inizioam = '', fineam = '', iniziopm = '', finepm = '' where id = '343';</v>
      </c>
      <c r="C355" s="1300" t="str">
        <f t="shared" si="69"/>
        <v>update azienda SET email= 'protocollo.aulss2@pecveneto.it', sito = '', n_dipendenti = '251', settore_attivita = '', leg_denominazioneazienda = 'AZIENDA ULSS N. 2 MARCA TREVIGIANA', leg_via = 'Ospedale Ca Foncello Piazza Ospedali 1', leg_comune = 'Treviso (TV)', leg_iva = '03084880263', leg_nomecognome = 'Benazzi Francesco', leg_datanascita = '1956-03-02', leg_comunenascita = 'Treviso (TV)' where id = '343';</v>
      </c>
      <c r="D355" s="1300" t="str">
        <f t="shared" si="70"/>
        <v>update azienda SET rapleg_codicefiscale = 'BNZFNC56C02L407Z', rapleg_convenzionedata = '2017-05-21', rapleg_convenzioneprotocolo = '3279/C 24D' where id = '343';</v>
      </c>
      <c r="E355">
        <v>343</v>
      </c>
      <c r="F355" s="1289"/>
      <c r="G355" s="82"/>
      <c r="H355" s="82"/>
      <c r="I355" s="82"/>
      <c r="J355" s="1296"/>
      <c r="K355" s="1389">
        <v>0</v>
      </c>
      <c r="L355" s="366" t="s">
        <v>3210</v>
      </c>
      <c r="M355" s="67" t="s">
        <v>1274</v>
      </c>
      <c r="N355" s="74" t="s">
        <v>3319</v>
      </c>
      <c r="O355" s="83">
        <v>31100</v>
      </c>
      <c r="P355" s="75" t="s">
        <v>53</v>
      </c>
      <c r="Q355" s="70" t="s">
        <v>1280</v>
      </c>
      <c r="R355" s="70" t="s">
        <v>3320</v>
      </c>
      <c r="S355" s="94" t="s">
        <v>3321</v>
      </c>
      <c r="T355" s="58"/>
      <c r="U355" s="58"/>
      <c r="V355" s="58"/>
      <c r="W355" s="58"/>
      <c r="X355" s="93" t="s">
        <v>3322</v>
      </c>
      <c r="Y355" s="75"/>
      <c r="Z355" s="83">
        <v>251</v>
      </c>
      <c r="AA355" s="83"/>
      <c r="AB355" s="67" t="str">
        <f t="shared" si="71"/>
        <v>AZIENDA ULSS N. 2 MARCA TREVIGIANA</v>
      </c>
      <c r="AC355" s="75" t="str">
        <f>N355</f>
        <v>Ospedale Ca Foncello Piazza Ospedali 1</v>
      </c>
      <c r="AD355" s="75" t="str">
        <f>P355</f>
        <v>Treviso (TV)</v>
      </c>
      <c r="AE355" s="58" t="s">
        <v>1279</v>
      </c>
      <c r="AF355" s="75" t="s">
        <v>1280</v>
      </c>
      <c r="AG355" s="87">
        <v>20516</v>
      </c>
      <c r="AH355" s="86" t="s">
        <v>53</v>
      </c>
      <c r="AI355" s="90" t="s">
        <v>1281</v>
      </c>
      <c r="AJ355" s="1268">
        <v>42876</v>
      </c>
      <c r="AK355" s="212" t="s">
        <v>1282</v>
      </c>
      <c r="AL355" s="6"/>
      <c r="AM355" s="6"/>
      <c r="AN355" s="6"/>
    </row>
    <row r="356" spans="1:42" ht="23.35" customHeight="1" thickBot="1">
      <c r="A356" s="1301" t="str">
        <f>"insert into azienda ( id, n_elettronici, n_automazioni, n_informatici, n_telecomunicazioni, n_liceo, id_docente, settore) values ('"&amp; E356 &amp;"','"&amp; F356 &amp;"','"&amp; G356 &amp;"','"&amp; H356 &amp;"','"&amp; I356 &amp;"','"&amp; J356 &amp;"','"&amp; K356 &amp;"','"&amp; L356 &amp;"');"</f>
        <v>insert into azienda ( id, n_elettronici, n_automazioni, n_informatici, n_telecomunicazioni, n_liceo, id_docente, settore) values ('344','','','','','','0','LICEO');</v>
      </c>
      <c r="B356" s="1303" t="str">
        <f t="shared" si="68"/>
        <v>update azienda SET denominazione_azienda='NOTORIOUS SRL', indirizzo = 'V.lo S. Antonio 10', cap = '31033', comune = 'Castelfranco Veneto (TV)' , referente_aziendale = 'D Ambros Davide', tutor_aziendale = 'D Ambros Davide', telefono = '0423 492526', inizioam = '', fineam = '', iniziopm = '', finepm = '' where id = '344';</v>
      </c>
      <c r="C356" s="1300" t="str">
        <f t="shared" si="69"/>
        <v>update azienda SET email= 'info@notorious.agency', sito = '', n_dipendenti = '10', settore_attivita = '', leg_denominazioneazienda = 'NOTORIOUS SRL', leg_via = 'V.lo S. Antonio 10', leg_comune = 'Castelfranco Veneto (TV)', leg_iva = '04485330262', leg_nomecognome = 'La Fiura Marco', leg_datanascita = '1982-06-24', leg_comunenascita = 'Castelfranco Veneto (TV)' where id = '344';</v>
      </c>
      <c r="D356" s="1300" t="str">
        <f t="shared" si="70"/>
        <v>update azienda SET rapleg_codicefiscale = 'LFRMRC82H24C111N', rapleg_convenzionedata = '2017-05-22', rapleg_convenzioneprotocolo = '3209/C24D' where id = '344';</v>
      </c>
      <c r="E356">
        <v>344</v>
      </c>
      <c r="F356" s="1289"/>
      <c r="G356" s="82"/>
      <c r="H356" s="82"/>
      <c r="I356" s="82"/>
      <c r="J356" s="1296"/>
      <c r="K356" s="1389">
        <v>0</v>
      </c>
      <c r="L356" s="366" t="s">
        <v>3210</v>
      </c>
      <c r="M356" s="67" t="s">
        <v>3323</v>
      </c>
      <c r="N356" s="74" t="s">
        <v>5102</v>
      </c>
      <c r="O356" s="83">
        <v>31033</v>
      </c>
      <c r="P356" s="75" t="s">
        <v>2161</v>
      </c>
      <c r="Q356" s="70" t="s">
        <v>5131</v>
      </c>
      <c r="R356" s="70" t="s">
        <v>5131</v>
      </c>
      <c r="S356" s="94" t="s">
        <v>3324</v>
      </c>
      <c r="T356" s="58"/>
      <c r="U356" s="58"/>
      <c r="V356" s="58"/>
      <c r="W356" s="58"/>
      <c r="X356" s="93" t="s">
        <v>3325</v>
      </c>
      <c r="Y356" s="75"/>
      <c r="Z356" s="83">
        <v>10</v>
      </c>
      <c r="AA356" s="83"/>
      <c r="AB356" s="67" t="str">
        <f t="shared" si="71"/>
        <v>NOTORIOUS SRL</v>
      </c>
      <c r="AC356" s="86" t="str">
        <f>N356</f>
        <v>V.lo S. Antonio 10</v>
      </c>
      <c r="AD356" s="86" t="str">
        <f>P356</f>
        <v>Castelfranco Veneto (TV)</v>
      </c>
      <c r="AE356" s="58" t="s">
        <v>3326</v>
      </c>
      <c r="AF356" s="86" t="s">
        <v>3327</v>
      </c>
      <c r="AG356" s="87">
        <v>30126</v>
      </c>
      <c r="AH356" s="86" t="s">
        <v>2161</v>
      </c>
      <c r="AI356" s="90" t="s">
        <v>3328</v>
      </c>
      <c r="AJ356" s="1268">
        <v>42877</v>
      </c>
      <c r="AK356" s="212" t="s">
        <v>3329</v>
      </c>
      <c r="AL356" s="6"/>
      <c r="AM356" s="6"/>
      <c r="AN356" s="6"/>
    </row>
    <row r="357" spans="1:42" ht="23.35" customHeight="1" thickBot="1">
      <c r="A357" s="1301" t="str">
        <f>"insert into azienda ( id, n_elettronici, n_automazioni, n_informatici, n_telecomunicazioni, n_liceo, id_docente, settore) values ('"&amp; E357 &amp;"','"&amp; F357 &amp;"','"&amp; G357 &amp;"','"&amp; H357 &amp;"','"&amp; I357 &amp;"','"&amp; J357 &amp;"','"&amp; K357 &amp;"','"&amp; L357 &amp;"');"</f>
        <v>insert into azienda ( id, n_elettronici, n_automazioni, n_informatici, n_telecomunicazioni, n_liceo, id_docente, settore) values ('345','','','','','','0','LICEO');</v>
      </c>
      <c r="B357" s="1303" t="str">
        <f t="shared" si="68"/>
        <v>update azienda SET denominazione_azienda='SMART BUGS s.s.', indirizzo = 'Via strada di Ponzano 5', cap = '31050', comune = 'Ponzano Veneto (TV)' , referente_aziendale = 'Rigato Emanuele', tutor_aziendale = 'Rigato Emanuele', telefono = '0422969352', inizioam = '9.00', fineam = '13.30', iniziopm = '14.30', finepm = '18.00 - sabato 8.00-11.00' where id = '345';</v>
      </c>
      <c r="C357" s="1300" t="str">
        <f t="shared" si="69"/>
        <v>update azienda SET email= 'info.smartbugs@gmail.com', sito = '', n_dipendenti = '44470', settore_attivita = 'ATECO 01.49.90', leg_denominazioneazienda = 'SMART BUGS s.s.', leg_via = 'Via Cave, 66', leg_comune = 'Villorba (TV)', leg_iva = '04659080263', leg_nomecognome = 'Rigato Emanuele', leg_datanascita = '1989-12-23', leg_comunenascita = 'Treviso (TV)' where id = '345';</v>
      </c>
      <c r="D357" s="1300" t="str">
        <f t="shared" si="70"/>
        <v>update azienda SET rapleg_codicefiscale = 'RGTMNL89T23L407D', rapleg_convenzionedata = '2017-05-23', rapleg_convenzioneprotocolo = '16763/C24' where id = '345';</v>
      </c>
      <c r="E357">
        <v>345</v>
      </c>
      <c r="F357" s="1289"/>
      <c r="G357" s="82"/>
      <c r="H357" s="82"/>
      <c r="I357" s="82"/>
      <c r="J357" s="1296"/>
      <c r="K357" s="1389">
        <v>0</v>
      </c>
      <c r="L357" s="366" t="s">
        <v>3210</v>
      </c>
      <c r="M357" s="128" t="s">
        <v>3330</v>
      </c>
      <c r="N357" s="221" t="s">
        <v>5103</v>
      </c>
      <c r="O357" s="382">
        <v>31050</v>
      </c>
      <c r="P357" s="383" t="s">
        <v>753</v>
      </c>
      <c r="Q357" s="96" t="s">
        <v>3331</v>
      </c>
      <c r="R357" s="96" t="s">
        <v>3331</v>
      </c>
      <c r="S357" s="384" t="s">
        <v>3332</v>
      </c>
      <c r="T357" s="137" t="s">
        <v>362</v>
      </c>
      <c r="U357" s="137" t="s">
        <v>47</v>
      </c>
      <c r="V357" s="137" t="s">
        <v>117</v>
      </c>
      <c r="W357" s="137" t="s">
        <v>3333</v>
      </c>
      <c r="X357" s="385" t="s">
        <v>3334</v>
      </c>
      <c r="Y357" s="75"/>
      <c r="Z357" s="375">
        <v>44470</v>
      </c>
      <c r="AA357" s="103" t="s">
        <v>3335</v>
      </c>
      <c r="AB357" s="67" t="str">
        <f t="shared" si="71"/>
        <v>SMART BUGS s.s.</v>
      </c>
      <c r="AC357" s="383" t="s">
        <v>3336</v>
      </c>
      <c r="AD357" s="383" t="s">
        <v>71</v>
      </c>
      <c r="AE357" s="386" t="s">
        <v>3337</v>
      </c>
      <c r="AF357" s="387" t="s">
        <v>3331</v>
      </c>
      <c r="AG357" s="388">
        <v>32865</v>
      </c>
      <c r="AH357" s="387" t="s">
        <v>53</v>
      </c>
      <c r="AI357" s="140" t="s">
        <v>3338</v>
      </c>
      <c r="AJ357" s="1268">
        <v>42878</v>
      </c>
      <c r="AK357" s="389" t="s">
        <v>3339</v>
      </c>
      <c r="AL357" s="6"/>
      <c r="AM357" s="6"/>
      <c r="AN357" s="6"/>
    </row>
    <row r="358" spans="1:42" ht="23.35" customHeight="1" thickBot="1">
      <c r="A358" s="1301" t="str">
        <f>"insert into azienda ( id, n_elettronici, n_automazioni, n_informatici, n_telecomunicazioni, n_liceo, id_docente, settore) values ('"&amp; E358 &amp;"','"&amp; F358 &amp;"','"&amp; G358 &amp;"','"&amp; H358 &amp;"','"&amp; I358 &amp;"','"&amp; J358 &amp;"','"&amp; K358 &amp;"','"&amp; L358 &amp;"');"</f>
        <v>insert into azienda ( id, n_elettronici, n_automazioni, n_informatici, n_telecomunicazioni, n_liceo, id_docente, settore) values ('346','','','','','','0','LICEO');</v>
      </c>
      <c r="B358" s="1303" t="str">
        <f t="shared" si="68"/>
        <v>update azienda SET denominazione_azienda='SOPREMA SRL', indirizzo = 'Via Gattole 1', cap = '31040', comune = 'Salgareda (TV)' , referente_aziendale = 'Vacilotto Luciano', tutor_aziendale = 'Vacilotto Luciano', telefono = '0422 8084', inizioam = '', fineam = '', iniziopm = '', finepm = '' where id = '346';</v>
      </c>
      <c r="C358" s="1300" t="str">
        <f t="shared" si="69"/>
        <v>update azienda SET email= '', sito = '', n_dipendenti = '', settore_attivita = '', leg_denominazioneazienda = 'SOPREMA SRL', leg_via = 'Via delle Industrie, 3', leg_comune = 'Chignolo d Isola (BG)', leg_iva = '01250140165', leg_nomecognome = 'Perez Jean Denis', leg_datanascita = '1976-01-18', leg_comunenascita = 'Marsiglia (Francia)' where id = '346';</v>
      </c>
      <c r="D358" s="1300" t="str">
        <f t="shared" si="70"/>
        <v>update azienda SET rapleg_codicefiscale = 'PRZJDN76A18Z110N', rapleg_convenzionedata = '2017-05-24', rapleg_convenzioneprotocolo = '3637/C24D' where id = '346';</v>
      </c>
      <c r="E358">
        <v>346</v>
      </c>
      <c r="F358" s="1289"/>
      <c r="G358" s="82"/>
      <c r="H358" s="82"/>
      <c r="I358" s="82"/>
      <c r="J358" s="1296"/>
      <c r="K358" s="1389">
        <v>0</v>
      </c>
      <c r="L358" s="366" t="s">
        <v>3210</v>
      </c>
      <c r="M358" s="67" t="s">
        <v>3340</v>
      </c>
      <c r="N358" s="161" t="s">
        <v>5121</v>
      </c>
      <c r="O358" s="108">
        <v>31040</v>
      </c>
      <c r="P358" s="162" t="s">
        <v>3341</v>
      </c>
      <c r="Q358" s="70" t="s">
        <v>3342</v>
      </c>
      <c r="R358" s="70" t="s">
        <v>3342</v>
      </c>
      <c r="S358" s="163" t="s">
        <v>3343</v>
      </c>
      <c r="T358" s="58"/>
      <c r="U358" s="58"/>
      <c r="V358" s="58"/>
      <c r="W358" s="58"/>
      <c r="X358" s="93"/>
      <c r="Y358" s="75"/>
      <c r="Z358" s="83"/>
      <c r="AA358" s="83"/>
      <c r="AB358" s="164" t="str">
        <f t="shared" si="71"/>
        <v>SOPREMA SRL</v>
      </c>
      <c r="AC358" s="162" t="s">
        <v>3344</v>
      </c>
      <c r="AD358" s="162" t="s">
        <v>5135</v>
      </c>
      <c r="AE358" s="165" t="s">
        <v>3345</v>
      </c>
      <c r="AF358" s="110" t="s">
        <v>3346</v>
      </c>
      <c r="AG358" s="111">
        <v>27777</v>
      </c>
      <c r="AH358" s="110" t="s">
        <v>3347</v>
      </c>
      <c r="AI358" s="90" t="s">
        <v>3348</v>
      </c>
      <c r="AJ358" s="1268">
        <v>42879</v>
      </c>
      <c r="AK358" s="212" t="s">
        <v>3349</v>
      </c>
      <c r="AL358" s="6"/>
      <c r="AM358" s="6"/>
      <c r="AN358" s="6"/>
    </row>
    <row r="359" spans="1:42" ht="23.35" customHeight="1" thickBot="1">
      <c r="A359" s="1301" t="str">
        <f>"insert into azienda ( id, n_elettronici, n_automazioni, n_informatici, n_telecomunicazioni, n_liceo, id_docente, settore) values ('"&amp; E359 &amp;"','"&amp; F359 &amp;"','"&amp; G359 &amp;"','"&amp; H359 &amp;"','"&amp; I359 &amp;"','"&amp; J359 &amp;"','"&amp; K359 &amp;"','"&amp; L359 &amp;"');"</f>
        <v>insert into azienda ( id, n_elettronici, n_automazioni, n_informatici, n_telecomunicazioni, n_liceo, id_docente, settore) values ('347','','','','','','0','LICEO');</v>
      </c>
      <c r="B359" s="1303" t="str">
        <f t="shared" si="68"/>
        <v>update azienda SET denominazione_azienda='SERVICE 2000', indirizzo = 'Via Martin Luther King 66', cap = '31032', comune = 'Casale sul Sile (TV)' , referente_aziendale = '', tutor_aziendale = '', telefono = '0437 88907', inizioam = '', fineam = '', iniziopm = '', finepm = '' where id = '347';</v>
      </c>
      <c r="C359" s="1300" t="str">
        <f t="shared" si="69"/>
        <v>update azienda SET email= 'info@service2000srl.it ', sito = '', n_dipendenti = '', settore_attivita = '', leg_denominazioneazienda = 'SERVICE 2000', leg_via = 'Via Martin Luther King 66', leg_comune = 'Casale sul Sile (TV)', leg_iva = '00818270258', leg_nomecognome = '0', leg_datanascita = '1900-01-00', leg_comunenascita = '' where id = '347';</v>
      </c>
      <c r="D359" s="1300" t="str">
        <f t="shared" si="70"/>
        <v>update azienda SET rapleg_codicefiscale = '', rapleg_convenzionedata = '2017-05-25', rapleg_convenzioneprotocolo = '' where id = '347';</v>
      </c>
      <c r="E359">
        <v>347</v>
      </c>
      <c r="F359" s="1289"/>
      <c r="G359" s="82"/>
      <c r="H359" s="82"/>
      <c r="I359" s="82"/>
      <c r="J359" s="1296"/>
      <c r="K359" s="1389">
        <v>0</v>
      </c>
      <c r="L359" s="366" t="s">
        <v>3210</v>
      </c>
      <c r="M359" s="67" t="s">
        <v>3350</v>
      </c>
      <c r="N359" s="75" t="s">
        <v>5104</v>
      </c>
      <c r="O359" s="83">
        <v>31032</v>
      </c>
      <c r="P359" s="75" t="s">
        <v>127</v>
      </c>
      <c r="Q359" s="70"/>
      <c r="R359" s="70"/>
      <c r="S359" s="163" t="s">
        <v>3351</v>
      </c>
      <c r="T359" s="58"/>
      <c r="U359" s="58"/>
      <c r="V359" s="58"/>
      <c r="W359" s="58"/>
      <c r="X359" s="93" t="s">
        <v>3352</v>
      </c>
      <c r="Y359" s="75"/>
      <c r="Z359" s="83"/>
      <c r="AA359" s="83"/>
      <c r="AB359" s="67" t="str">
        <f t="shared" si="71"/>
        <v>SERVICE 2000</v>
      </c>
      <c r="AC359" s="86" t="str">
        <f>N359</f>
        <v>Via Martin Luther King 66</v>
      </c>
      <c r="AD359" s="86" t="str">
        <f>P359</f>
        <v>Casale sul Sile (TV)</v>
      </c>
      <c r="AE359" s="58" t="s">
        <v>3353</v>
      </c>
      <c r="AF359" s="86">
        <f>Q359</f>
        <v>0</v>
      </c>
      <c r="AG359" s="87"/>
      <c r="AH359" s="86"/>
      <c r="AI359" s="86"/>
      <c r="AJ359" s="1268">
        <v>42880</v>
      </c>
      <c r="AK359" s="212"/>
      <c r="AL359" s="6"/>
      <c r="AM359" s="6"/>
      <c r="AN359" s="6"/>
    </row>
    <row r="360" spans="1:42" ht="23.35" customHeight="1" thickBot="1">
      <c r="A360" s="1301" t="str">
        <f>"insert into azienda ( id, n_elettronici, n_automazioni, n_informatici, n_telecomunicazioni, n_liceo, id_docente, settore) values ('"&amp; E360 &amp;"','"&amp; F360 &amp;"','"&amp; G360 &amp;"','"&amp; H360 &amp;"','"&amp; I360 &amp;"','"&amp; J360 &amp;"','"&amp; K360 &amp;"','"&amp; L360 &amp;"');"</f>
        <v>insert into azienda ( id, n_elettronici, n_automazioni, n_informatici, n_telecomunicazioni, n_liceo, id_docente, settore) values ('348','','','','','','0','LICEO');</v>
      </c>
      <c r="B360" s="1303" t="str">
        <f t="shared" si="68"/>
        <v>update azienda SET denominazione_azienda='EUROSERVICE SRL', indirizzo = 'V.le della Navigazione inerna 51', cap = '35129', comune = 'Padova (PD)' , referente_aziendale = 'Trolese Luca', tutor_aziendale = 'Rigato Simone', telefono = '049 8079191', inizioam = '', fineam = '', iniziopm = '', finepm = '' where id = '348';</v>
      </c>
      <c r="C360" s="1300" t="str">
        <f t="shared" ref="C360:C361" si="74">"update azienda SET email= '"&amp; X360 &amp;"', sito = '"&amp; Y360 &amp;"', n_dipendenti = '"&amp; Z360 &amp;"', settore_attivita = '"&amp; AA360 &amp;"', leg_denominazioneazienda = '"&amp; AB360 &amp;"', leg_via = '"&amp; AC360 &amp;"', leg_comune = '"&amp; AD360 &amp;"', leg_iva = '"&amp; AE360 &amp;"', leg_nomecognome = '"&amp; AF360 &amp;"', leg_datanascita = '"&amp; TEXT(AG360,"AAAA-MM-GG") &amp;"', leg_comunenascita = '"&amp; AH360 &amp;"' where id = '"&amp; E360 &amp;"';"</f>
        <v>update azienda SET email= 'info@euroservicehq.it', sito = '', n_dipendenti = '50', settore_attivita = '', leg_denominazioneazienda = 'EUROSERVICE SRL', leg_via = 'V.le della Navigazione inerna 51', leg_comune = 'Padova (PD)', leg_iva = '03378140283', leg_nomecognome = 'Trolese Luca', leg_datanascita = '1970-07-31', leg_comunenascita = 'Vigonovo (VE)' where id = '348';</v>
      </c>
      <c r="D360" s="1300" t="str">
        <f t="shared" si="70"/>
        <v>update azienda SET rapleg_codicefiscale = 'TRLGLC70L31L899B', rapleg_convenzionedata = '2017-05-26', rapleg_convenzioneprotocolo = '3637/C24D' where id = '348';</v>
      </c>
      <c r="E360">
        <v>348</v>
      </c>
      <c r="F360" s="1289"/>
      <c r="G360" s="82"/>
      <c r="H360" s="82"/>
      <c r="I360" s="82"/>
      <c r="J360" s="1296"/>
      <c r="K360" s="1389">
        <v>0</v>
      </c>
      <c r="L360" s="366" t="s">
        <v>3210</v>
      </c>
      <c r="M360" s="67" t="s">
        <v>3354</v>
      </c>
      <c r="N360" s="105" t="s">
        <v>5105</v>
      </c>
      <c r="O360" s="197">
        <v>35129</v>
      </c>
      <c r="P360" s="105" t="s">
        <v>1761</v>
      </c>
      <c r="Q360" s="70" t="s">
        <v>3355</v>
      </c>
      <c r="R360" s="70" t="s">
        <v>3356</v>
      </c>
      <c r="S360" s="84" t="s">
        <v>3357</v>
      </c>
      <c r="T360" s="390"/>
      <c r="U360" s="58"/>
      <c r="V360" s="58"/>
      <c r="W360" s="58"/>
      <c r="X360" s="93" t="s">
        <v>3358</v>
      </c>
      <c r="Y360" s="75"/>
      <c r="Z360" s="83">
        <v>50</v>
      </c>
      <c r="AA360" s="83"/>
      <c r="AB360" s="86" t="str">
        <f t="shared" si="71"/>
        <v>EUROSERVICE SRL</v>
      </c>
      <c r="AC360" s="86" t="str">
        <f>N360</f>
        <v>V.le della Navigazione inerna 51</v>
      </c>
      <c r="AD360" s="86" t="str">
        <f>P360</f>
        <v>Padova (PD)</v>
      </c>
      <c r="AE360" s="109" t="s">
        <v>3359</v>
      </c>
      <c r="AF360" s="86" t="s">
        <v>3355</v>
      </c>
      <c r="AG360" s="87">
        <v>25780</v>
      </c>
      <c r="AH360" s="86" t="s">
        <v>3360</v>
      </c>
      <c r="AI360" s="86" t="s">
        <v>3361</v>
      </c>
      <c r="AJ360" s="1268">
        <v>42881</v>
      </c>
      <c r="AK360" s="391" t="s">
        <v>3349</v>
      </c>
      <c r="AL360" s="6"/>
      <c r="AM360" s="6"/>
      <c r="AN360" s="6"/>
    </row>
    <row r="361" spans="1:42" ht="23.35" customHeight="1" thickBot="1">
      <c r="A361" s="1301" t="str">
        <f>"insert into azienda ( id, n_elettronici, n_automazioni, n_informatici, n_telecomunicazioni, n_liceo, id_docente, settore) values ('"&amp; E361 &amp;"','"&amp; F361 &amp;"','"&amp; G361 &amp;"','"&amp; H361 &amp;"','"&amp; I361 &amp;"','"&amp; J361 &amp;"','"&amp; K361 &amp;"','"&amp; L361 &amp;"');"</f>
        <v>insert into azienda ( id, n_elettronici, n_automazioni, n_informatici, n_telecomunicazioni, n_liceo, id_docente, settore) values ('349','','','','','','0','LICEO');</v>
      </c>
      <c r="B361" s="1303" t="str">
        <f t="shared" ref="B361" si="75">"update azienda SET denominazione_azienda='"&amp; M361 &amp;"', indirizzo = '"&amp; N361 &amp;"', cap = '"&amp; O361 &amp;"', comune = '"&amp; P361 &amp;"' , referente_aziendale = '"&amp; Q361 &amp;"', tutor_aziendale = '"&amp; R361 &amp;"', telefono = '"&amp; S361 &amp;"', inizioam = '"&amp; T361 &amp;"', fineam = '"&amp; U361 &amp;"', iniziopm = '"&amp; V361 &amp;"', finepm = '"&amp; W361 &amp;"' where id = '"&amp; E361 &amp;"';"</f>
        <v>update azienda SET denominazione_azienda='NATATORIUM TREVISO', indirizzo = 'Vilae Europa 40', cap = '31100', comune = 'Treviso (TV)' , referente_aziendale = '', tutor_aziendale = '', telefono = '0422 433631', inizioam = '8.30', fineam = '11.30', iniziopm = '16.30', finepm = '18.30' where id = '349';</v>
      </c>
      <c r="C361" s="1300" t="str">
        <f t="shared" si="74"/>
        <v>update azienda SET email= '', sito = '', n_dipendenti = '10', settore_attivita = '', leg_denominazioneazienda = 'NATATORIUM TREVISO', leg_via = 'Vilae Europa 40', leg_comune = 'Treviso (TV)', leg_iva = '3228790261', leg_nomecognome = 'Cognonato Roberto', leg_datanascita = '1961-09-12', leg_comunenascita = 'Torino (TO)' where id = '349';</v>
      </c>
      <c r="D361" s="1300" t="str">
        <f t="shared" si="70"/>
        <v>update azienda SET rapleg_codicefiscale = 'CGNRRT61P12L219I', rapleg_convenzionedata = '2017-05-27', rapleg_convenzioneprotocolo = '3279/C24D' where id = '349';</v>
      </c>
      <c r="E361">
        <v>349</v>
      </c>
      <c r="F361" s="1290"/>
      <c r="G361" s="1291"/>
      <c r="H361" s="1291"/>
      <c r="I361" s="1291"/>
      <c r="J361" s="1299"/>
      <c r="K361" s="1389">
        <v>0</v>
      </c>
      <c r="L361" s="366" t="s">
        <v>3210</v>
      </c>
      <c r="M361" s="237" t="s">
        <v>3362</v>
      </c>
      <c r="N361" s="239" t="s">
        <v>5106</v>
      </c>
      <c r="O361" s="238">
        <v>31100</v>
      </c>
      <c r="P361" s="239" t="s">
        <v>53</v>
      </c>
      <c r="Q361" s="70"/>
      <c r="R361" s="70"/>
      <c r="S361" s="244" t="s">
        <v>3363</v>
      </c>
      <c r="T361" s="392" t="s">
        <v>61</v>
      </c>
      <c r="U361" s="241" t="s">
        <v>3364</v>
      </c>
      <c r="V361" s="241" t="s">
        <v>1460</v>
      </c>
      <c r="W361" s="241" t="s">
        <v>118</v>
      </c>
      <c r="X361" s="393"/>
      <c r="Y361" s="394"/>
      <c r="Z361" s="238">
        <v>10</v>
      </c>
      <c r="AA361" s="244"/>
      <c r="AB361" s="244" t="str">
        <f>M361</f>
        <v>NATATORIUM TREVISO</v>
      </c>
      <c r="AC361" s="244" t="str">
        <f>N361</f>
        <v>Vilae Europa 40</v>
      </c>
      <c r="AD361" s="244" t="str">
        <f>P361</f>
        <v>Treviso (TV)</v>
      </c>
      <c r="AE361" s="395">
        <v>3228790261</v>
      </c>
      <c r="AF361" s="244" t="s">
        <v>3365</v>
      </c>
      <c r="AG361" s="245">
        <v>22536</v>
      </c>
      <c r="AH361" s="396" t="s">
        <v>699</v>
      </c>
      <c r="AI361" s="88" t="s">
        <v>3366</v>
      </c>
      <c r="AJ361" s="1268">
        <v>42882</v>
      </c>
      <c r="AK361" s="338" t="s">
        <v>55</v>
      </c>
      <c r="AL361" s="6"/>
      <c r="AM361" s="6"/>
      <c r="AN361" s="6"/>
    </row>
    <row r="362" spans="1:42" ht="23.35" customHeight="1">
      <c r="B362" s="1256"/>
      <c r="E362">
        <v>350</v>
      </c>
      <c r="F362" s="397">
        <f>SUM(F13:F361)</f>
        <v>4</v>
      </c>
      <c r="G362" s="397">
        <f>SUM(G13:G361)</f>
        <v>7</v>
      </c>
      <c r="H362" s="397">
        <f>SUM(H13:H361)</f>
        <v>43</v>
      </c>
      <c r="I362" s="397">
        <f>SUM(I13:I361)</f>
        <v>1</v>
      </c>
      <c r="J362" s="397"/>
      <c r="K362" s="398"/>
      <c r="L362" s="8"/>
      <c r="M362" s="399"/>
      <c r="N362" s="399"/>
      <c r="O362" s="399"/>
      <c r="P362" s="399"/>
      <c r="Q362" s="399"/>
      <c r="R362" s="400"/>
      <c r="S362" s="109"/>
      <c r="T362" s="109"/>
      <c r="U362" s="109"/>
      <c r="V362" s="109"/>
      <c r="W362" s="109"/>
      <c r="X362" s="109"/>
      <c r="Y362" s="109"/>
      <c r="Z362" s="109"/>
      <c r="AA362" s="399"/>
      <c r="AB362" s="399"/>
      <c r="AC362" s="401"/>
      <c r="AD362" s="401"/>
      <c r="AE362" s="402"/>
      <c r="AF362" s="402"/>
      <c r="AG362" s="402"/>
      <c r="AH362" s="403"/>
      <c r="AI362" s="402"/>
      <c r="AJ362" s="197"/>
      <c r="AK362" s="402"/>
      <c r="AL362" s="6"/>
      <c r="AM362" s="6"/>
      <c r="AN362" s="6"/>
    </row>
    <row r="363" spans="1:42" ht="23.35" customHeight="1">
      <c r="B363" s="1256"/>
      <c r="E363">
        <v>351</v>
      </c>
      <c r="F363" s="21"/>
      <c r="G363" s="21"/>
      <c r="H363" s="21">
        <v>81</v>
      </c>
      <c r="I363" s="21"/>
      <c r="J363" s="1270"/>
      <c r="K363" s="398" t="s">
        <v>3367</v>
      </c>
      <c r="L363" s="8"/>
      <c r="M363" s="9"/>
      <c r="N363" s="9"/>
      <c r="O363" s="9"/>
      <c r="P363" s="9"/>
      <c r="Q363" s="9"/>
      <c r="R363" s="10"/>
      <c r="S363" s="11"/>
      <c r="T363" s="11"/>
      <c r="U363" s="11"/>
      <c r="V363" s="11"/>
      <c r="W363" s="11"/>
      <c r="X363" s="11"/>
      <c r="Y363" s="11"/>
      <c r="Z363" s="11"/>
      <c r="AA363" s="12"/>
      <c r="AB363" s="9"/>
      <c r="AC363" s="404"/>
      <c r="AD363" s="404"/>
      <c r="AE363" s="8"/>
      <c r="AF363" s="8"/>
      <c r="AG363" s="8"/>
      <c r="AH363" s="405"/>
      <c r="AI363" s="8"/>
      <c r="AJ363" s="406"/>
      <c r="AK363" s="8"/>
      <c r="AL363" s="6"/>
      <c r="AM363" s="6"/>
      <c r="AN363" s="6"/>
    </row>
    <row r="364" spans="1:42" ht="23.35" customHeight="1">
      <c r="B364" s="1256"/>
      <c r="D364"/>
      <c r="E364" s="8"/>
      <c r="F364" s="8"/>
      <c r="G364" s="8"/>
      <c r="H364" s="8"/>
      <c r="I364" s="398"/>
      <c r="J364" s="398"/>
      <c r="K364" s="8"/>
      <c r="L364" s="9"/>
      <c r="M364" s="9"/>
      <c r="N364" s="9"/>
      <c r="O364" s="9"/>
      <c r="P364" s="9"/>
      <c r="Q364" s="10"/>
      <c r="R364" s="11"/>
      <c r="S364" s="11"/>
      <c r="T364" s="11"/>
      <c r="U364" s="11"/>
      <c r="V364" s="11"/>
      <c r="W364" s="11"/>
      <c r="X364" s="11"/>
      <c r="Y364" s="11"/>
      <c r="Z364" s="12"/>
      <c r="AA364" s="9"/>
      <c r="AB364" s="404"/>
      <c r="AC364" s="404"/>
      <c r="AD364" s="8"/>
      <c r="AE364" s="8"/>
      <c r="AF364" s="8"/>
      <c r="AG364" s="405"/>
      <c r="AH364" s="8"/>
      <c r="AI364" s="406"/>
      <c r="AJ364" s="8"/>
      <c r="AK364" s="6"/>
      <c r="AL364" s="6"/>
      <c r="AM364" s="6"/>
    </row>
    <row r="365" spans="1:42" ht="23.35" customHeight="1">
      <c r="B365" s="1256"/>
      <c r="D365"/>
      <c r="E365" s="8" t="s">
        <v>3368</v>
      </c>
      <c r="F365" s="8" t="s">
        <v>3369</v>
      </c>
      <c r="G365" s="8"/>
      <c r="H365" s="8" t="s">
        <v>3370</v>
      </c>
      <c r="I365" s="398"/>
      <c r="J365" s="398"/>
      <c r="K365" s="8"/>
      <c r="L365" s="9"/>
      <c r="M365" s="9"/>
      <c r="N365" s="9"/>
      <c r="O365" s="9"/>
      <c r="P365" s="9"/>
      <c r="Q365" s="10"/>
      <c r="R365" s="11"/>
      <c r="S365" s="11"/>
      <c r="T365" s="11"/>
      <c r="U365" s="11"/>
      <c r="V365" s="11"/>
      <c r="W365" s="11"/>
      <c r="X365" s="11"/>
      <c r="Y365" s="11"/>
      <c r="Z365" s="12"/>
      <c r="AA365" s="9"/>
      <c r="AB365" s="404"/>
      <c r="AC365" s="404"/>
      <c r="AD365" s="8"/>
      <c r="AE365" s="8"/>
      <c r="AF365" s="8"/>
      <c r="AG365" s="405"/>
      <c r="AH365" s="8"/>
      <c r="AI365" s="406"/>
      <c r="AJ365" s="8"/>
      <c r="AK365" s="6"/>
      <c r="AL365" s="6"/>
      <c r="AM365" s="6"/>
    </row>
    <row r="366" spans="1:42" ht="23.35" customHeight="1">
      <c r="B366" s="1256"/>
      <c r="D366"/>
      <c r="E366" s="8"/>
      <c r="F366" s="8"/>
      <c r="G366" s="8"/>
      <c r="H366" s="8"/>
      <c r="I366" s="398"/>
      <c r="J366" s="398"/>
      <c r="K366" s="8"/>
      <c r="L366" s="9"/>
      <c r="M366" s="9"/>
      <c r="N366" s="9"/>
      <c r="O366" s="9"/>
      <c r="P366" s="9"/>
      <c r="Q366" s="10"/>
      <c r="R366" s="11"/>
      <c r="S366" s="11"/>
      <c r="T366" s="11"/>
      <c r="U366" s="11"/>
      <c r="V366" s="11"/>
      <c r="W366" s="11"/>
      <c r="X366" s="11"/>
      <c r="Y366" s="11"/>
      <c r="Z366" s="12"/>
      <c r="AA366" s="9"/>
      <c r="AB366" s="404"/>
      <c r="AC366" s="404"/>
      <c r="AD366" s="8"/>
      <c r="AE366" s="8"/>
      <c r="AF366" s="8"/>
      <c r="AG366" s="405"/>
      <c r="AH366" s="8"/>
      <c r="AI366" s="406"/>
      <c r="AJ366" s="8"/>
      <c r="AK366" s="6"/>
      <c r="AL366" s="6"/>
      <c r="AM366" s="6"/>
    </row>
    <row r="367" spans="1:42" ht="23.35" customHeight="1">
      <c r="B367" s="1256"/>
      <c r="D367"/>
      <c r="E367" s="8"/>
      <c r="F367" s="407" t="s">
        <v>3371</v>
      </c>
      <c r="G367" s="8"/>
      <c r="H367" s="8"/>
      <c r="I367" s="398"/>
      <c r="J367" s="398"/>
      <c r="K367" s="408">
        <v>13</v>
      </c>
      <c r="L367" s="409" t="s">
        <v>3372</v>
      </c>
      <c r="M367" s="9"/>
      <c r="N367" s="9"/>
      <c r="O367" s="9"/>
      <c r="P367" s="9"/>
      <c r="Q367" s="10"/>
      <c r="R367" s="11"/>
      <c r="S367" s="11"/>
      <c r="T367" s="11"/>
      <c r="U367" s="11"/>
      <c r="V367" s="11"/>
      <c r="W367" s="11"/>
      <c r="X367" s="11"/>
      <c r="Y367" s="11"/>
      <c r="Z367" s="12"/>
      <c r="AA367" s="9"/>
      <c r="AB367" s="404"/>
      <c r="AC367" s="404"/>
      <c r="AD367" s="8"/>
      <c r="AE367" s="8"/>
      <c r="AF367" s="8"/>
      <c r="AG367" s="405"/>
      <c r="AH367" s="8"/>
      <c r="AI367" s="406"/>
      <c r="AJ367" s="8"/>
      <c r="AK367" s="6"/>
      <c r="AL367" s="6"/>
      <c r="AM367" s="6"/>
    </row>
    <row r="368" spans="1:42" ht="23.35" customHeight="1">
      <c r="B368" s="1256"/>
      <c r="D368"/>
      <c r="E368" s="8"/>
      <c r="F368" s="8"/>
      <c r="G368" s="8"/>
      <c r="H368" s="8"/>
      <c r="I368" s="398"/>
      <c r="J368" s="398"/>
      <c r="K368" s="8"/>
      <c r="L368" s="9"/>
      <c r="M368" s="9"/>
      <c r="N368" s="9"/>
      <c r="O368" s="9"/>
      <c r="P368" s="9"/>
      <c r="Q368" s="10"/>
      <c r="R368" s="11"/>
      <c r="S368" s="11"/>
      <c r="T368" s="11"/>
      <c r="U368" s="11"/>
      <c r="V368" s="11"/>
      <c r="W368" s="11"/>
      <c r="X368" s="11"/>
      <c r="Y368" s="11"/>
      <c r="Z368" s="12"/>
      <c r="AA368" s="9"/>
      <c r="AB368" s="404"/>
      <c r="AC368" s="404"/>
      <c r="AD368" s="8"/>
      <c r="AE368" s="8"/>
      <c r="AF368" s="8"/>
      <c r="AG368" s="405"/>
      <c r="AH368" s="8"/>
      <c r="AI368" s="406"/>
      <c r="AJ368" s="8"/>
      <c r="AK368" s="6"/>
      <c r="AL368" s="6"/>
      <c r="AM368" s="6"/>
    </row>
    <row r="369" spans="2:39" ht="23.35" customHeight="1">
      <c r="B369" s="1256"/>
      <c r="D369"/>
      <c r="E369" s="8"/>
      <c r="F369" s="8"/>
      <c r="G369" s="8"/>
      <c r="H369" s="8"/>
      <c r="I369" s="8"/>
      <c r="J369" s="8"/>
      <c r="K369" s="8"/>
      <c r="L369" s="9"/>
      <c r="M369" s="9"/>
      <c r="N369" s="9"/>
      <c r="O369" s="9"/>
      <c r="P369" s="9"/>
      <c r="Q369" s="10"/>
      <c r="R369" s="11"/>
      <c r="S369" s="11"/>
      <c r="T369" s="11"/>
      <c r="U369" s="11"/>
      <c r="V369" s="11"/>
      <c r="W369" s="11"/>
      <c r="X369" s="11"/>
      <c r="Y369" s="11"/>
      <c r="Z369" s="12"/>
      <c r="AA369" s="9"/>
      <c r="AB369" s="404"/>
      <c r="AC369" s="404"/>
      <c r="AD369" s="8"/>
      <c r="AE369" s="8"/>
      <c r="AF369" s="8"/>
      <c r="AG369" s="405"/>
      <c r="AH369" s="8"/>
      <c r="AI369" s="406"/>
      <c r="AJ369" s="8"/>
      <c r="AK369" s="6"/>
      <c r="AL369" s="6"/>
      <c r="AM369" s="6"/>
    </row>
    <row r="370" spans="2:39" ht="23.35" customHeight="1">
      <c r="B370" s="1256"/>
      <c r="D370"/>
      <c r="E370" s="8"/>
      <c r="F370" s="8"/>
      <c r="G370" s="8"/>
      <c r="H370" s="8"/>
      <c r="I370" s="8"/>
      <c r="J370" s="8"/>
      <c r="K370" s="8"/>
      <c r="L370" s="9"/>
      <c r="M370" s="9"/>
      <c r="N370" s="9"/>
      <c r="O370" s="9"/>
      <c r="P370" s="9"/>
      <c r="Q370" s="10"/>
      <c r="R370" s="11"/>
      <c r="S370" s="11"/>
      <c r="T370" s="11"/>
      <c r="U370" s="11"/>
      <c r="V370" s="11"/>
      <c r="W370" s="11"/>
      <c r="X370" s="11"/>
      <c r="Y370" s="11"/>
      <c r="Z370" s="12"/>
      <c r="AA370" s="9"/>
      <c r="AB370" s="404"/>
      <c r="AC370" s="404"/>
      <c r="AD370" s="8"/>
      <c r="AE370" s="8"/>
      <c r="AF370" s="8"/>
      <c r="AG370" s="405"/>
      <c r="AH370" s="8"/>
      <c r="AI370" s="406"/>
      <c r="AJ370" s="8"/>
      <c r="AK370" s="6"/>
      <c r="AL370" s="6"/>
      <c r="AM370" s="6"/>
    </row>
    <row r="371" spans="2:39" ht="23.35" customHeight="1">
      <c r="B371" s="1256"/>
      <c r="D371"/>
      <c r="E371" s="8"/>
      <c r="F371" s="8"/>
      <c r="G371" s="8"/>
      <c r="H371" s="8"/>
      <c r="I371" s="8"/>
      <c r="J371" s="8"/>
      <c r="K371" s="8"/>
      <c r="L371" s="9"/>
      <c r="M371" s="9"/>
      <c r="N371" s="9"/>
      <c r="O371" s="9"/>
      <c r="P371" s="9"/>
      <c r="Q371" s="10"/>
      <c r="R371" s="11"/>
      <c r="S371" s="11"/>
      <c r="T371" s="11"/>
      <c r="U371" s="11"/>
      <c r="V371" s="11"/>
      <c r="W371" s="11"/>
      <c r="X371" s="11"/>
      <c r="Y371" s="11"/>
      <c r="Z371" s="12"/>
      <c r="AA371" s="9"/>
      <c r="AB371" s="404"/>
      <c r="AC371" s="404"/>
      <c r="AD371" s="8"/>
      <c r="AE371" s="8"/>
      <c r="AF371" s="8"/>
      <c r="AG371" s="405"/>
      <c r="AH371" s="8"/>
      <c r="AI371" s="406"/>
      <c r="AJ371" s="8"/>
      <c r="AK371" s="6"/>
      <c r="AL371" s="6"/>
      <c r="AM371" s="6"/>
    </row>
    <row r="372" spans="2:39" ht="23.35" customHeight="1">
      <c r="B372" s="1256"/>
      <c r="D372"/>
      <c r="E372" s="8"/>
      <c r="F372" s="8"/>
      <c r="G372" s="8"/>
      <c r="H372" s="8"/>
      <c r="I372" s="8"/>
      <c r="J372" s="8"/>
      <c r="K372" s="8"/>
      <c r="L372" s="9"/>
      <c r="M372" s="9"/>
      <c r="N372" s="9"/>
      <c r="O372" s="9"/>
      <c r="P372" s="9"/>
      <c r="Q372" s="10"/>
      <c r="R372" s="11"/>
      <c r="S372" s="11"/>
      <c r="T372" s="11"/>
      <c r="U372" s="11"/>
      <c r="V372" s="11"/>
      <c r="W372" s="11"/>
      <c r="X372" s="11"/>
      <c r="Y372" s="11"/>
      <c r="Z372" s="12"/>
      <c r="AA372" s="9"/>
      <c r="AB372" s="404"/>
      <c r="AC372" s="404"/>
      <c r="AD372" s="8"/>
      <c r="AE372" s="8"/>
      <c r="AF372" s="8"/>
      <c r="AG372" s="405"/>
      <c r="AH372" s="8"/>
      <c r="AI372" s="406"/>
      <c r="AJ372" s="8"/>
      <c r="AK372" s="6"/>
      <c r="AL372" s="6"/>
      <c r="AM372" s="6"/>
    </row>
    <row r="373" spans="2:39" ht="23.35" customHeight="1">
      <c r="B373" s="1256"/>
      <c r="D373"/>
      <c r="E373" s="8"/>
      <c r="F373" s="8"/>
      <c r="G373" s="8"/>
      <c r="H373" s="8"/>
      <c r="I373" s="8"/>
      <c r="J373" s="8"/>
      <c r="K373" s="8"/>
      <c r="L373" s="9"/>
      <c r="M373" s="9"/>
      <c r="N373" s="9"/>
      <c r="O373" s="9"/>
      <c r="P373" s="9"/>
      <c r="Q373" s="10"/>
      <c r="R373" s="11"/>
      <c r="S373" s="11"/>
      <c r="T373" s="11"/>
      <c r="U373" s="11"/>
      <c r="V373" s="11"/>
      <c r="W373" s="11"/>
      <c r="X373" s="11"/>
      <c r="Y373" s="11"/>
      <c r="Z373" s="12"/>
      <c r="AA373" s="9"/>
      <c r="AB373" s="404"/>
      <c r="AC373" s="404"/>
      <c r="AD373" s="8"/>
      <c r="AE373" s="8"/>
      <c r="AF373" s="8"/>
      <c r="AG373" s="405"/>
      <c r="AH373" s="8"/>
      <c r="AI373" s="406"/>
      <c r="AJ373" s="8"/>
      <c r="AK373" s="6"/>
      <c r="AL373" s="6"/>
      <c r="AM373" s="6"/>
    </row>
    <row r="374" spans="2:39" ht="23.35" customHeight="1">
      <c r="B374" s="1256"/>
      <c r="D374"/>
      <c r="E374" s="8"/>
      <c r="F374" s="8"/>
      <c r="G374" s="8"/>
      <c r="H374" s="8"/>
      <c r="I374" s="8"/>
      <c r="J374" s="8"/>
      <c r="K374" s="8"/>
      <c r="L374" s="9"/>
      <c r="M374" s="9"/>
      <c r="N374" s="9"/>
      <c r="O374" s="9"/>
      <c r="P374" s="9"/>
      <c r="Q374" s="10"/>
      <c r="R374" s="11"/>
      <c r="S374" s="11"/>
      <c r="T374" s="11"/>
      <c r="U374" s="11"/>
      <c r="V374" s="11"/>
      <c r="W374" s="11"/>
      <c r="X374" s="11"/>
      <c r="Y374" s="11"/>
      <c r="Z374" s="12"/>
      <c r="AA374" s="9"/>
      <c r="AB374" s="404"/>
      <c r="AC374" s="404"/>
      <c r="AD374" s="8"/>
      <c r="AE374" s="8"/>
      <c r="AF374" s="8"/>
      <c r="AG374" s="405"/>
      <c r="AH374" s="8"/>
      <c r="AI374" s="406"/>
      <c r="AJ374" s="8"/>
      <c r="AK374" s="6"/>
      <c r="AL374" s="6"/>
      <c r="AM374" s="6"/>
    </row>
    <row r="375" spans="2:39" ht="23.35" customHeight="1">
      <c r="B375" s="1256"/>
      <c r="D375"/>
      <c r="E375" s="8"/>
      <c r="F375" s="8"/>
      <c r="G375" s="8"/>
      <c r="H375" s="8"/>
      <c r="I375" s="8"/>
      <c r="J375" s="8"/>
      <c r="K375" s="8"/>
      <c r="L375" s="9"/>
      <c r="M375" s="9"/>
      <c r="N375" s="9"/>
      <c r="O375" s="9"/>
      <c r="P375" s="9"/>
      <c r="Q375" s="10"/>
      <c r="R375" s="11"/>
      <c r="S375" s="11"/>
      <c r="T375" s="11"/>
      <c r="U375" s="11"/>
      <c r="V375" s="11"/>
      <c r="W375" s="11"/>
      <c r="X375" s="11"/>
      <c r="Y375" s="11"/>
      <c r="Z375" s="12"/>
      <c r="AA375" s="9"/>
      <c r="AB375" s="404"/>
      <c r="AC375" s="404"/>
      <c r="AD375" s="8"/>
      <c r="AE375" s="8"/>
      <c r="AF375" s="8"/>
      <c r="AG375" s="405"/>
      <c r="AH375" s="8"/>
      <c r="AI375" s="406"/>
      <c r="AJ375" s="8"/>
      <c r="AK375" s="6"/>
      <c r="AL375" s="6"/>
      <c r="AM375" s="6"/>
    </row>
    <row r="376" spans="2:39" ht="23.35" customHeight="1">
      <c r="B376" s="1256"/>
      <c r="D376"/>
      <c r="E376" s="8"/>
      <c r="F376" s="8"/>
      <c r="G376" s="8"/>
      <c r="H376" s="8"/>
      <c r="I376" s="8"/>
      <c r="J376" s="8"/>
      <c r="K376" s="8"/>
      <c r="L376" s="9"/>
      <c r="M376" s="9"/>
      <c r="N376" s="9"/>
      <c r="O376" s="9"/>
      <c r="P376" s="9"/>
      <c r="Q376" s="10"/>
      <c r="R376" s="11"/>
      <c r="S376" s="11"/>
      <c r="T376" s="11"/>
      <c r="U376" s="11"/>
      <c r="V376" s="11"/>
      <c r="W376" s="11"/>
      <c r="X376" s="11"/>
      <c r="Y376" s="11"/>
      <c r="Z376" s="12"/>
      <c r="AA376" s="9"/>
      <c r="AB376" s="404"/>
      <c r="AC376" s="404"/>
      <c r="AD376" s="8"/>
      <c r="AE376" s="8"/>
      <c r="AF376" s="8"/>
      <c r="AG376" s="405"/>
      <c r="AH376" s="8"/>
      <c r="AI376" s="406"/>
      <c r="AJ376" s="8"/>
      <c r="AK376" s="6"/>
      <c r="AL376" s="6"/>
      <c r="AM376" s="6"/>
    </row>
    <row r="377" spans="2:39" ht="23.35" customHeight="1">
      <c r="B377" s="1256"/>
      <c r="D377"/>
      <c r="E377" s="8"/>
      <c r="F377" s="8"/>
      <c r="G377" s="8"/>
      <c r="H377" s="8"/>
      <c r="I377" s="8"/>
      <c r="J377" s="8"/>
      <c r="K377" s="8"/>
      <c r="L377" s="9"/>
      <c r="M377" s="9"/>
      <c r="N377" s="9"/>
      <c r="O377" s="9"/>
      <c r="P377" s="9"/>
      <c r="Q377" s="10"/>
      <c r="R377" s="11"/>
      <c r="S377" s="11"/>
      <c r="T377" s="11"/>
      <c r="U377" s="11"/>
      <c r="V377" s="11"/>
      <c r="W377" s="11"/>
      <c r="X377" s="11"/>
      <c r="Y377" s="11"/>
      <c r="Z377" s="12"/>
      <c r="AA377" s="9"/>
      <c r="AB377" s="404"/>
      <c r="AC377" s="404"/>
      <c r="AD377" s="8"/>
      <c r="AE377" s="8"/>
      <c r="AF377" s="8"/>
      <c r="AG377" s="405"/>
      <c r="AH377" s="8"/>
      <c r="AI377" s="406"/>
      <c r="AJ377" s="8"/>
      <c r="AK377" s="6"/>
      <c r="AL377" s="6"/>
      <c r="AM377" s="6"/>
    </row>
    <row r="378" spans="2:39" ht="23.35" customHeight="1">
      <c r="B378" s="1256"/>
      <c r="D378"/>
      <c r="E378" s="8"/>
      <c r="F378" s="8"/>
      <c r="G378" s="8"/>
      <c r="H378" s="8"/>
      <c r="I378" s="8"/>
      <c r="J378" s="8"/>
      <c r="K378" s="8"/>
      <c r="L378" s="9"/>
      <c r="M378" s="9"/>
      <c r="N378" s="9"/>
      <c r="O378" s="9"/>
      <c r="P378" s="9"/>
      <c r="Q378" s="10"/>
      <c r="R378" s="11"/>
      <c r="S378" s="11"/>
      <c r="T378" s="11"/>
      <c r="U378" s="11"/>
      <c r="V378" s="11"/>
      <c r="W378" s="11"/>
      <c r="X378" s="11"/>
      <c r="Y378" s="11"/>
      <c r="Z378" s="12"/>
      <c r="AA378" s="9"/>
      <c r="AB378" s="404"/>
      <c r="AC378" s="404"/>
      <c r="AD378" s="8"/>
      <c r="AE378" s="8"/>
      <c r="AF378" s="8"/>
      <c r="AG378" s="405"/>
      <c r="AH378" s="8"/>
      <c r="AI378" s="406"/>
      <c r="AJ378" s="8"/>
      <c r="AK378" s="6"/>
      <c r="AL378" s="6"/>
      <c r="AM378" s="6"/>
    </row>
    <row r="379" spans="2:39" ht="23.35" customHeight="1">
      <c r="B379" s="1256"/>
      <c r="D379"/>
      <c r="E379" s="8"/>
      <c r="F379" s="8"/>
      <c r="G379" s="8"/>
      <c r="H379" s="8"/>
      <c r="I379" s="8"/>
      <c r="J379" s="8"/>
      <c r="K379" s="8"/>
      <c r="L379" s="9"/>
      <c r="M379" s="9"/>
      <c r="N379" s="9"/>
      <c r="O379" s="9"/>
      <c r="P379" s="9"/>
      <c r="Q379" s="10"/>
      <c r="R379" s="11"/>
      <c r="S379" s="11"/>
      <c r="T379" s="11"/>
      <c r="U379" s="11"/>
      <c r="V379" s="11"/>
      <c r="W379" s="11"/>
      <c r="X379" s="11"/>
      <c r="Y379" s="11"/>
      <c r="Z379" s="12"/>
      <c r="AA379" s="9"/>
      <c r="AB379" s="404"/>
      <c r="AC379" s="404"/>
      <c r="AD379" s="8"/>
      <c r="AE379" s="8"/>
      <c r="AF379" s="8"/>
      <c r="AG379" s="405"/>
      <c r="AH379" s="8"/>
      <c r="AI379" s="406"/>
      <c r="AJ379" s="8"/>
      <c r="AK379" s="6"/>
      <c r="AL379" s="6"/>
      <c r="AM379" s="6"/>
    </row>
    <row r="380" spans="2:39" ht="23.35" customHeight="1">
      <c r="B380" s="1256"/>
      <c r="D380"/>
      <c r="E380" s="8"/>
      <c r="F380" s="8"/>
      <c r="G380" s="8"/>
      <c r="H380" s="8"/>
      <c r="I380" s="8"/>
      <c r="J380" s="8"/>
      <c r="K380" s="8"/>
      <c r="L380" s="9"/>
      <c r="M380" s="9"/>
      <c r="N380" s="9"/>
      <c r="O380" s="9"/>
      <c r="P380" s="9"/>
      <c r="Q380" s="10"/>
      <c r="R380" s="11"/>
      <c r="S380" s="11"/>
      <c r="T380" s="11"/>
      <c r="U380" s="11"/>
      <c r="V380" s="11"/>
      <c r="W380" s="11"/>
      <c r="X380" s="11"/>
      <c r="Y380" s="11"/>
      <c r="Z380" s="12"/>
      <c r="AA380" s="9"/>
      <c r="AB380" s="404"/>
      <c r="AC380" s="404"/>
      <c r="AD380" s="8"/>
      <c r="AE380" s="8"/>
      <c r="AF380" s="8"/>
      <c r="AG380" s="405"/>
      <c r="AH380" s="8"/>
      <c r="AI380" s="406"/>
      <c r="AJ380" s="8"/>
      <c r="AK380" s="6"/>
      <c r="AL380" s="6"/>
      <c r="AM380" s="6"/>
    </row>
    <row r="381" spans="2:39" ht="23.35" customHeight="1">
      <c r="B381" s="1256"/>
      <c r="D381"/>
      <c r="E381" s="8"/>
      <c r="F381" s="8"/>
      <c r="G381" s="8"/>
      <c r="H381" s="8"/>
      <c r="I381" s="8"/>
      <c r="J381" s="8"/>
      <c r="K381" s="8"/>
      <c r="L381" s="9"/>
      <c r="M381" s="9"/>
      <c r="N381" s="9"/>
      <c r="O381" s="9"/>
      <c r="P381" s="9"/>
      <c r="Q381" s="10"/>
      <c r="R381" s="11"/>
      <c r="S381" s="11"/>
      <c r="T381" s="11"/>
      <c r="U381" s="11"/>
      <c r="V381" s="11"/>
      <c r="W381" s="11"/>
      <c r="X381" s="11"/>
      <c r="Y381" s="11"/>
      <c r="Z381" s="12"/>
      <c r="AA381" s="9"/>
      <c r="AB381" s="404"/>
      <c r="AC381" s="404"/>
      <c r="AD381" s="8"/>
      <c r="AE381" s="8"/>
      <c r="AF381" s="8"/>
      <c r="AG381" s="405"/>
      <c r="AH381" s="8"/>
      <c r="AI381" s="406"/>
      <c r="AJ381" s="8"/>
      <c r="AK381" s="6"/>
      <c r="AL381" s="6"/>
      <c r="AM381" s="6"/>
    </row>
    <row r="382" spans="2:39" ht="23.35" customHeight="1">
      <c r="B382" s="1256"/>
      <c r="D382"/>
      <c r="E382" s="8"/>
      <c r="F382" s="8"/>
      <c r="G382" s="8"/>
      <c r="H382" s="8"/>
      <c r="I382" s="8"/>
      <c r="J382" s="8"/>
      <c r="K382" s="8"/>
      <c r="L382" s="9"/>
      <c r="M382" s="9"/>
      <c r="N382" s="9"/>
      <c r="O382" s="9"/>
      <c r="P382" s="9"/>
      <c r="Q382" s="10"/>
      <c r="R382" s="11"/>
      <c r="S382" s="11"/>
      <c r="T382" s="11"/>
      <c r="U382" s="11"/>
      <c r="V382" s="11"/>
      <c r="W382" s="11"/>
      <c r="X382" s="11"/>
      <c r="Y382" s="11"/>
      <c r="Z382" s="12"/>
      <c r="AA382" s="9"/>
      <c r="AB382" s="404"/>
      <c r="AC382" s="404"/>
      <c r="AD382" s="8"/>
      <c r="AE382" s="8"/>
      <c r="AF382" s="8"/>
      <c r="AG382" s="405"/>
      <c r="AH382" s="8"/>
      <c r="AI382" s="406"/>
      <c r="AJ382" s="8"/>
      <c r="AK382" s="6"/>
      <c r="AL382" s="6"/>
      <c r="AM382" s="6"/>
    </row>
    <row r="383" spans="2:39" ht="23.35" customHeight="1">
      <c r="B383" s="1256"/>
      <c r="D383"/>
      <c r="E383" s="8"/>
      <c r="F383" s="8"/>
      <c r="G383" s="8"/>
      <c r="H383" s="8"/>
      <c r="I383" s="8"/>
      <c r="J383" s="8"/>
      <c r="K383" s="8"/>
      <c r="L383" s="9"/>
      <c r="M383" s="9"/>
      <c r="N383" s="9"/>
      <c r="O383" s="9"/>
      <c r="P383" s="9"/>
      <c r="Q383" s="10"/>
      <c r="R383" s="11"/>
      <c r="S383" s="11"/>
      <c r="T383" s="11"/>
      <c r="U383" s="11"/>
      <c r="V383" s="11"/>
      <c r="W383" s="11"/>
      <c r="X383" s="11"/>
      <c r="Y383" s="11"/>
      <c r="Z383" s="12"/>
      <c r="AA383" s="9"/>
      <c r="AB383" s="404"/>
      <c r="AC383" s="404"/>
      <c r="AD383" s="8"/>
      <c r="AE383" s="8"/>
      <c r="AF383" s="8"/>
      <c r="AG383" s="405"/>
      <c r="AH383" s="8"/>
      <c r="AI383" s="406"/>
      <c r="AJ383" s="8"/>
      <c r="AK383" s="6"/>
      <c r="AL383" s="6"/>
      <c r="AM383" s="6"/>
    </row>
    <row r="384" spans="2:39" ht="23.35" customHeight="1">
      <c r="B384" s="1256"/>
      <c r="D384"/>
      <c r="E384" s="8"/>
      <c r="F384" s="8"/>
      <c r="G384" s="8"/>
      <c r="H384" s="8"/>
      <c r="I384" s="8"/>
      <c r="J384" s="8"/>
      <c r="K384" s="8"/>
      <c r="L384" s="9"/>
      <c r="M384" s="9"/>
      <c r="N384" s="9"/>
      <c r="O384" s="9"/>
      <c r="P384" s="9"/>
      <c r="Q384" s="10"/>
      <c r="R384" s="11"/>
      <c r="S384" s="11"/>
      <c r="T384" s="11"/>
      <c r="U384" s="11"/>
      <c r="V384" s="11"/>
      <c r="W384" s="11"/>
      <c r="X384" s="11"/>
      <c r="Y384" s="11"/>
      <c r="Z384" s="12"/>
      <c r="AA384" s="9"/>
      <c r="AB384" s="404"/>
      <c r="AC384" s="404"/>
      <c r="AD384" s="8"/>
      <c r="AE384" s="8"/>
      <c r="AF384" s="8"/>
      <c r="AG384" s="405"/>
      <c r="AH384" s="8"/>
      <c r="AI384" s="406"/>
      <c r="AJ384" s="8"/>
      <c r="AK384" s="6"/>
      <c r="AL384" s="6"/>
      <c r="AM384" s="6"/>
    </row>
    <row r="385" spans="2:39" ht="23.35" customHeight="1">
      <c r="B385" s="1256"/>
      <c r="D385"/>
      <c r="E385" s="8"/>
      <c r="F385" s="8"/>
      <c r="G385" s="8"/>
      <c r="H385" s="8"/>
      <c r="I385" s="8"/>
      <c r="J385" s="8"/>
      <c r="K385" s="8"/>
      <c r="L385" s="9"/>
      <c r="M385" s="9"/>
      <c r="N385" s="9"/>
      <c r="O385" s="9"/>
      <c r="P385" s="9"/>
      <c r="Q385" s="10"/>
      <c r="R385" s="11"/>
      <c r="S385" s="11"/>
      <c r="T385" s="11"/>
      <c r="U385" s="11"/>
      <c r="V385" s="11"/>
      <c r="W385" s="11"/>
      <c r="X385" s="11"/>
      <c r="Y385" s="11"/>
      <c r="Z385" s="12"/>
      <c r="AA385" s="9"/>
      <c r="AB385" s="404"/>
      <c r="AC385" s="404"/>
      <c r="AD385" s="8"/>
      <c r="AE385" s="8"/>
      <c r="AF385" s="8"/>
      <c r="AG385" s="405"/>
      <c r="AH385" s="8"/>
      <c r="AI385" s="406"/>
      <c r="AJ385" s="8"/>
      <c r="AK385" s="6"/>
      <c r="AL385" s="6"/>
      <c r="AM385" s="6"/>
    </row>
    <row r="386" spans="2:39" ht="23.35" customHeight="1">
      <c r="B386" s="1256"/>
      <c r="D386"/>
      <c r="E386" s="8"/>
      <c r="F386" s="8"/>
      <c r="G386" s="8"/>
      <c r="H386" s="8"/>
      <c r="I386" s="8"/>
      <c r="J386" s="8"/>
      <c r="K386" s="8"/>
      <c r="L386" s="9"/>
      <c r="M386" s="9"/>
      <c r="N386" s="9"/>
      <c r="O386" s="9"/>
      <c r="P386" s="9"/>
      <c r="Q386" s="10"/>
      <c r="R386" s="11"/>
      <c r="S386" s="11"/>
      <c r="T386" s="11"/>
      <c r="U386" s="11"/>
      <c r="V386" s="11"/>
      <c r="W386" s="11"/>
      <c r="X386" s="11"/>
      <c r="Y386" s="11"/>
      <c r="Z386" s="12"/>
      <c r="AA386" s="9"/>
      <c r="AB386" s="404"/>
      <c r="AC386" s="404"/>
      <c r="AD386" s="8"/>
      <c r="AE386" s="8"/>
      <c r="AF386" s="8"/>
      <c r="AG386" s="405"/>
      <c r="AH386" s="8"/>
      <c r="AI386" s="406"/>
      <c r="AJ386" s="8"/>
      <c r="AK386" s="6"/>
      <c r="AL386" s="6"/>
      <c r="AM386" s="6"/>
    </row>
    <row r="387" spans="2:39" ht="23.35" customHeight="1">
      <c r="B387" s="1256"/>
      <c r="D387"/>
      <c r="E387" s="8"/>
      <c r="F387" s="8"/>
      <c r="G387" s="8"/>
      <c r="H387" s="8"/>
      <c r="I387" s="8"/>
      <c r="J387" s="8"/>
      <c r="K387" s="8"/>
      <c r="L387" s="9"/>
      <c r="M387" s="9"/>
      <c r="N387" s="9"/>
      <c r="O387" s="9"/>
      <c r="P387" s="9"/>
      <c r="Q387" s="10"/>
      <c r="R387" s="11"/>
      <c r="S387" s="11"/>
      <c r="T387" s="11"/>
      <c r="U387" s="11"/>
      <c r="V387" s="11"/>
      <c r="W387" s="11"/>
      <c r="X387" s="11"/>
      <c r="Y387" s="11"/>
      <c r="Z387" s="12"/>
      <c r="AA387" s="9"/>
      <c r="AB387" s="404"/>
      <c r="AC387" s="404"/>
      <c r="AD387" s="8"/>
      <c r="AE387" s="8"/>
      <c r="AF387" s="8"/>
      <c r="AG387" s="405"/>
      <c r="AH387" s="8"/>
      <c r="AI387" s="406"/>
      <c r="AJ387" s="8"/>
      <c r="AK387" s="6"/>
      <c r="AL387" s="6"/>
      <c r="AM387" s="6"/>
    </row>
    <row r="388" spans="2:39" ht="23.35" customHeight="1">
      <c r="B388" s="1256"/>
      <c r="D388"/>
      <c r="E388" s="8"/>
      <c r="F388" s="8"/>
      <c r="G388" s="8"/>
      <c r="H388" s="8"/>
      <c r="I388" s="8"/>
      <c r="J388" s="8"/>
      <c r="K388" s="8"/>
      <c r="L388" s="9"/>
      <c r="M388" s="9"/>
      <c r="N388" s="9"/>
      <c r="O388" s="9"/>
      <c r="P388" s="9"/>
      <c r="Q388" s="10"/>
      <c r="R388" s="11"/>
      <c r="S388" s="11"/>
      <c r="T388" s="11"/>
      <c r="U388" s="11"/>
      <c r="V388" s="11"/>
      <c r="W388" s="11"/>
      <c r="X388" s="11"/>
      <c r="Y388" s="11"/>
      <c r="Z388" s="12"/>
      <c r="AA388" s="9"/>
      <c r="AB388" s="404"/>
      <c r="AC388" s="404"/>
      <c r="AD388" s="8"/>
      <c r="AE388" s="8"/>
      <c r="AF388" s="8"/>
      <c r="AG388" s="405"/>
      <c r="AH388" s="8"/>
      <c r="AI388" s="406"/>
      <c r="AJ388" s="8"/>
      <c r="AK388" s="6"/>
      <c r="AL388" s="6"/>
      <c r="AM388" s="6"/>
    </row>
    <row r="389" spans="2:39" ht="23.35" customHeight="1">
      <c r="B389" s="1256"/>
      <c r="D389"/>
      <c r="E389" s="8"/>
      <c r="F389" s="8"/>
      <c r="G389" s="8"/>
      <c r="H389" s="8"/>
      <c r="I389" s="8"/>
      <c r="J389" s="8"/>
      <c r="K389" s="8"/>
      <c r="L389" s="9"/>
      <c r="M389" s="9"/>
      <c r="N389" s="9"/>
      <c r="O389" s="9"/>
      <c r="P389" s="9"/>
      <c r="Q389" s="10"/>
      <c r="R389" s="11"/>
      <c r="S389" s="11"/>
      <c r="T389" s="11"/>
      <c r="U389" s="11"/>
      <c r="V389" s="11"/>
      <c r="W389" s="11"/>
      <c r="X389" s="11"/>
      <c r="Y389" s="11"/>
      <c r="Z389" s="12"/>
      <c r="AA389" s="9"/>
      <c r="AB389" s="404"/>
      <c r="AC389" s="404"/>
      <c r="AD389" s="8"/>
      <c r="AE389" s="8"/>
      <c r="AF389" s="8"/>
      <c r="AG389" s="405"/>
      <c r="AH389" s="8"/>
      <c r="AI389" s="406"/>
      <c r="AJ389" s="8"/>
      <c r="AK389" s="6"/>
      <c r="AL389" s="6"/>
      <c r="AM389" s="6"/>
    </row>
    <row r="390" spans="2:39" ht="23.35" customHeight="1">
      <c r="B390" s="1256"/>
      <c r="D390"/>
      <c r="E390" s="8"/>
      <c r="F390" s="8"/>
      <c r="G390" s="8"/>
      <c r="H390" s="8"/>
      <c r="I390" s="8"/>
      <c r="J390" s="8"/>
      <c r="K390" s="8"/>
      <c r="L390" s="9"/>
      <c r="M390" s="9"/>
      <c r="N390" s="9"/>
      <c r="O390" s="9"/>
      <c r="P390" s="9"/>
      <c r="Q390" s="10"/>
      <c r="R390" s="11"/>
      <c r="S390" s="11"/>
      <c r="T390" s="11"/>
      <c r="U390" s="11"/>
      <c r="V390" s="11"/>
      <c r="W390" s="11"/>
      <c r="X390" s="11"/>
      <c r="Y390" s="11"/>
      <c r="Z390" s="12"/>
      <c r="AA390" s="9"/>
      <c r="AB390" s="404"/>
      <c r="AC390" s="404"/>
      <c r="AD390" s="8"/>
      <c r="AE390" s="8"/>
      <c r="AF390" s="8"/>
      <c r="AG390" s="405"/>
      <c r="AH390" s="8"/>
      <c r="AI390" s="406"/>
      <c r="AJ390" s="8"/>
      <c r="AK390" s="6"/>
      <c r="AL390" s="6"/>
      <c r="AM390" s="6"/>
    </row>
    <row r="391" spans="2:39" ht="23.35" customHeight="1">
      <c r="B391" s="1256"/>
      <c r="D391"/>
      <c r="E391" s="8"/>
      <c r="F391" s="8"/>
      <c r="G391" s="8"/>
      <c r="H391" s="8"/>
      <c r="I391" s="8"/>
      <c r="J391" s="8"/>
      <c r="K391" s="8"/>
      <c r="L391" s="9"/>
      <c r="M391" s="9"/>
      <c r="N391" s="9"/>
      <c r="O391" s="9"/>
      <c r="P391" s="9"/>
      <c r="Q391" s="10"/>
      <c r="R391" s="11"/>
      <c r="S391" s="11"/>
      <c r="T391" s="11"/>
      <c r="U391" s="11"/>
      <c r="V391" s="11"/>
      <c r="W391" s="11"/>
      <c r="X391" s="11"/>
      <c r="Y391" s="11"/>
      <c r="Z391" s="12"/>
      <c r="AA391" s="9"/>
      <c r="AB391" s="404"/>
      <c r="AC391" s="404"/>
      <c r="AD391" s="8"/>
      <c r="AE391" s="8"/>
      <c r="AF391" s="8"/>
      <c r="AG391" s="405"/>
      <c r="AH391" s="8"/>
      <c r="AI391" s="406"/>
      <c r="AJ391" s="8"/>
      <c r="AK391" s="6"/>
      <c r="AL391" s="6"/>
      <c r="AM391" s="6"/>
    </row>
    <row r="392" spans="2:39" ht="23.35" customHeight="1">
      <c r="B392" s="1256"/>
      <c r="D392"/>
      <c r="E392" s="8"/>
      <c r="F392" s="8"/>
      <c r="G392" s="8"/>
      <c r="H392" s="8"/>
      <c r="I392" s="8"/>
      <c r="J392" s="8"/>
      <c r="K392" s="8"/>
      <c r="L392" s="9"/>
      <c r="M392" s="9"/>
      <c r="N392" s="9"/>
      <c r="O392" s="9"/>
      <c r="P392" s="9"/>
      <c r="Q392" s="10"/>
      <c r="R392" s="11"/>
      <c r="S392" s="11"/>
      <c r="T392" s="11"/>
      <c r="U392" s="11"/>
      <c r="V392" s="11"/>
      <c r="W392" s="11"/>
      <c r="X392" s="11"/>
      <c r="Y392" s="11"/>
      <c r="Z392" s="12"/>
      <c r="AA392" s="9"/>
      <c r="AB392" s="404"/>
      <c r="AC392" s="404"/>
      <c r="AD392" s="8"/>
      <c r="AE392" s="8"/>
      <c r="AF392" s="8"/>
      <c r="AG392" s="405"/>
      <c r="AH392" s="8"/>
      <c r="AI392" s="406"/>
      <c r="AJ392" s="8"/>
      <c r="AK392" s="6"/>
      <c r="AL392" s="6"/>
      <c r="AM392" s="6"/>
    </row>
    <row r="393" spans="2:39" ht="23.35" customHeight="1">
      <c r="B393" s="1256"/>
      <c r="D393"/>
      <c r="E393" s="8"/>
      <c r="F393" s="8"/>
      <c r="G393" s="8"/>
      <c r="H393" s="8"/>
      <c r="I393" s="8"/>
      <c r="J393" s="8"/>
      <c r="K393" s="8"/>
      <c r="L393" s="9"/>
      <c r="M393" s="9"/>
      <c r="N393" s="9"/>
      <c r="O393" s="9"/>
      <c r="P393" s="9"/>
      <c r="Q393" s="10"/>
      <c r="R393" s="11"/>
      <c r="S393" s="11"/>
      <c r="T393" s="11"/>
      <c r="U393" s="11"/>
      <c r="V393" s="11"/>
      <c r="W393" s="11"/>
      <c r="X393" s="11"/>
      <c r="Y393" s="11"/>
      <c r="Z393" s="12"/>
      <c r="AA393" s="9"/>
      <c r="AB393" s="404"/>
      <c r="AC393" s="404"/>
      <c r="AD393" s="8"/>
      <c r="AE393" s="8"/>
      <c r="AF393" s="8"/>
      <c r="AG393" s="405"/>
      <c r="AH393" s="8"/>
      <c r="AI393" s="406"/>
      <c r="AJ393" s="8"/>
      <c r="AK393" s="6"/>
      <c r="AL393" s="6"/>
      <c r="AM393" s="6"/>
    </row>
    <row r="394" spans="2:39" ht="23.35" customHeight="1">
      <c r="B394" s="1256"/>
      <c r="D394"/>
      <c r="E394" s="8"/>
      <c r="F394" s="8"/>
      <c r="G394" s="8"/>
      <c r="H394" s="8"/>
      <c r="I394" s="8"/>
      <c r="J394" s="8"/>
      <c r="K394" s="8"/>
      <c r="L394" s="9"/>
      <c r="M394" s="9"/>
      <c r="N394" s="9"/>
      <c r="O394" s="9"/>
      <c r="P394" s="9"/>
      <c r="Q394" s="10"/>
      <c r="R394" s="11"/>
      <c r="S394" s="11"/>
      <c r="T394" s="11"/>
      <c r="U394" s="11"/>
      <c r="V394" s="11"/>
      <c r="W394" s="11"/>
      <c r="X394" s="11"/>
      <c r="Y394" s="11"/>
      <c r="Z394" s="12"/>
      <c r="AA394" s="9"/>
      <c r="AB394" s="404"/>
      <c r="AC394" s="404"/>
      <c r="AD394" s="8"/>
      <c r="AE394" s="8"/>
      <c r="AF394" s="8"/>
      <c r="AG394" s="405"/>
      <c r="AH394" s="8"/>
      <c r="AI394" s="406"/>
      <c r="AJ394" s="8"/>
      <c r="AK394" s="6"/>
      <c r="AL394" s="6"/>
      <c r="AM394" s="6"/>
    </row>
    <row r="395" spans="2:39" ht="23.35" customHeight="1">
      <c r="B395" s="1256"/>
      <c r="D395"/>
      <c r="E395" s="8"/>
      <c r="F395" s="8"/>
      <c r="G395" s="8"/>
      <c r="H395" s="8"/>
      <c r="I395" s="8"/>
      <c r="J395" s="8"/>
      <c r="K395" s="8"/>
      <c r="L395" s="9"/>
      <c r="M395" s="9"/>
      <c r="N395" s="9"/>
      <c r="O395" s="9"/>
      <c r="P395" s="9"/>
      <c r="Q395" s="10"/>
      <c r="R395" s="11"/>
      <c r="S395" s="11"/>
      <c r="T395" s="11"/>
      <c r="U395" s="11"/>
      <c r="V395" s="11"/>
      <c r="W395" s="11"/>
      <c r="X395" s="11"/>
      <c r="Y395" s="11"/>
      <c r="Z395" s="12"/>
      <c r="AA395" s="9"/>
      <c r="AB395" s="404"/>
      <c r="AC395" s="404"/>
      <c r="AD395" s="8"/>
      <c r="AE395" s="8"/>
      <c r="AF395" s="8"/>
      <c r="AG395" s="405"/>
      <c r="AH395" s="8"/>
      <c r="AI395" s="406"/>
      <c r="AJ395" s="8"/>
      <c r="AK395" s="6"/>
      <c r="AL395" s="6"/>
      <c r="AM395" s="6"/>
    </row>
    <row r="396" spans="2:39" ht="23.35" customHeight="1">
      <c r="B396" s="1256"/>
      <c r="D396"/>
      <c r="E396" s="8"/>
      <c r="F396" s="8"/>
      <c r="G396" s="8"/>
      <c r="H396" s="8"/>
      <c r="I396" s="8"/>
      <c r="J396" s="8"/>
      <c r="K396" s="8"/>
      <c r="L396" s="9"/>
      <c r="M396" s="9"/>
      <c r="N396" s="9"/>
      <c r="O396" s="9"/>
      <c r="P396" s="9"/>
      <c r="Q396" s="10"/>
      <c r="R396" s="11"/>
      <c r="S396" s="11"/>
      <c r="T396" s="11"/>
      <c r="U396" s="11"/>
      <c r="V396" s="11"/>
      <c r="W396" s="11"/>
      <c r="X396" s="11"/>
      <c r="Y396" s="11"/>
      <c r="Z396" s="12"/>
      <c r="AA396" s="9"/>
      <c r="AB396" s="404"/>
      <c r="AC396" s="404"/>
      <c r="AD396" s="8"/>
      <c r="AE396" s="8"/>
      <c r="AF396" s="8"/>
      <c r="AG396" s="405"/>
      <c r="AH396" s="8"/>
      <c r="AI396" s="406"/>
      <c r="AJ396" s="8"/>
      <c r="AK396" s="6"/>
      <c r="AL396" s="6"/>
      <c r="AM396" s="6"/>
    </row>
    <row r="397" spans="2:39" ht="23.35" customHeight="1">
      <c r="B397" s="1256"/>
      <c r="D397"/>
      <c r="E397" s="8"/>
      <c r="F397" s="8"/>
      <c r="G397" s="8"/>
      <c r="H397" s="8"/>
      <c r="I397" s="8"/>
      <c r="J397" s="8"/>
      <c r="K397" s="8"/>
      <c r="L397" s="9"/>
      <c r="M397" s="9"/>
      <c r="N397" s="9"/>
      <c r="O397" s="9"/>
      <c r="P397" s="9"/>
      <c r="Q397" s="10"/>
      <c r="R397" s="11"/>
      <c r="S397" s="11"/>
      <c r="T397" s="11"/>
      <c r="U397" s="11"/>
      <c r="V397" s="11"/>
      <c r="W397" s="11"/>
      <c r="X397" s="11"/>
      <c r="Y397" s="11"/>
      <c r="Z397" s="12"/>
      <c r="AA397" s="9"/>
      <c r="AB397" s="404"/>
      <c r="AC397" s="404"/>
      <c r="AD397" s="8"/>
      <c r="AE397" s="8"/>
      <c r="AF397" s="8"/>
      <c r="AG397" s="405"/>
      <c r="AH397" s="8"/>
      <c r="AI397" s="406"/>
      <c r="AJ397" s="8"/>
      <c r="AK397" s="6"/>
      <c r="AL397" s="6"/>
      <c r="AM397" s="6"/>
    </row>
    <row r="398" spans="2:39" ht="23.35" customHeight="1">
      <c r="B398" s="1256"/>
      <c r="D398"/>
      <c r="E398" s="8"/>
      <c r="F398" s="8"/>
      <c r="G398" s="8"/>
      <c r="H398" s="8"/>
      <c r="I398" s="8"/>
      <c r="J398" s="8"/>
      <c r="K398" s="8"/>
      <c r="L398" s="9"/>
      <c r="M398" s="9"/>
      <c r="N398" s="9"/>
      <c r="O398" s="9"/>
      <c r="P398" s="9"/>
      <c r="Q398" s="10"/>
      <c r="R398" s="11"/>
      <c r="S398" s="11"/>
      <c r="T398" s="11"/>
      <c r="U398" s="11"/>
      <c r="V398" s="11"/>
      <c r="W398" s="11"/>
      <c r="X398" s="11"/>
      <c r="Y398" s="11"/>
      <c r="Z398" s="12"/>
      <c r="AA398" s="9"/>
      <c r="AB398" s="404"/>
      <c r="AC398" s="404"/>
      <c r="AD398" s="8"/>
      <c r="AE398" s="8"/>
      <c r="AF398" s="8"/>
      <c r="AG398" s="405"/>
      <c r="AH398" s="8"/>
      <c r="AI398" s="406"/>
      <c r="AJ398" s="8"/>
      <c r="AK398" s="6"/>
      <c r="AL398" s="6"/>
      <c r="AM398" s="6"/>
    </row>
    <row r="399" spans="2:39" ht="23.35" customHeight="1">
      <c r="B399" s="1256"/>
      <c r="D399"/>
      <c r="E399" s="8"/>
      <c r="F399" s="8"/>
      <c r="G399" s="8"/>
      <c r="H399" s="8"/>
      <c r="I399" s="8"/>
      <c r="J399" s="8"/>
      <c r="K399" s="8"/>
      <c r="L399" s="9"/>
      <c r="M399" s="9"/>
      <c r="N399" s="9"/>
      <c r="O399" s="9"/>
      <c r="P399" s="9"/>
      <c r="Q399" s="10"/>
      <c r="R399" s="11"/>
      <c r="S399" s="11"/>
      <c r="T399" s="11"/>
      <c r="U399" s="11"/>
      <c r="V399" s="11"/>
      <c r="W399" s="11"/>
      <c r="X399" s="11"/>
      <c r="Y399" s="11"/>
      <c r="Z399" s="12"/>
      <c r="AA399" s="9"/>
      <c r="AB399" s="404"/>
      <c r="AC399" s="404"/>
      <c r="AD399" s="8"/>
      <c r="AE399" s="8"/>
      <c r="AF399" s="8"/>
      <c r="AG399" s="405"/>
      <c r="AH399" s="8"/>
      <c r="AI399" s="406"/>
      <c r="AJ399" s="8"/>
      <c r="AK399" s="6"/>
      <c r="AL399" s="6"/>
      <c r="AM399" s="6"/>
    </row>
    <row r="400" spans="2:39" ht="23.35" customHeight="1">
      <c r="B400" s="1256"/>
      <c r="D400"/>
      <c r="E400" s="8"/>
      <c r="F400" s="8"/>
      <c r="G400" s="8"/>
      <c r="H400" s="8"/>
      <c r="I400" s="8"/>
      <c r="J400" s="8"/>
      <c r="K400" s="8"/>
      <c r="L400" s="9"/>
      <c r="M400" s="9"/>
      <c r="N400" s="9"/>
      <c r="O400" s="9"/>
      <c r="P400" s="9"/>
      <c r="Q400" s="10"/>
      <c r="R400" s="11"/>
      <c r="S400" s="11"/>
      <c r="T400" s="11"/>
      <c r="U400" s="11"/>
      <c r="V400" s="11"/>
      <c r="W400" s="11"/>
      <c r="X400" s="11"/>
      <c r="Y400" s="11"/>
      <c r="Z400" s="12"/>
      <c r="AA400" s="9"/>
      <c r="AB400" s="404"/>
      <c r="AC400" s="404"/>
      <c r="AD400" s="8"/>
      <c r="AE400" s="8"/>
      <c r="AF400" s="8"/>
      <c r="AG400" s="405"/>
      <c r="AH400" s="8"/>
      <c r="AI400" s="406"/>
      <c r="AJ400" s="8"/>
      <c r="AK400" s="6"/>
      <c r="AL400" s="6"/>
      <c r="AM400" s="6"/>
    </row>
    <row r="401" spans="2:39" ht="23.35" customHeight="1">
      <c r="B401" s="1256"/>
      <c r="D401"/>
      <c r="E401" s="8"/>
      <c r="F401" s="8"/>
      <c r="G401" s="8"/>
      <c r="H401" s="8"/>
      <c r="I401" s="8"/>
      <c r="J401" s="8"/>
      <c r="K401" s="8"/>
      <c r="L401" s="9"/>
      <c r="M401" s="9"/>
      <c r="N401" s="9"/>
      <c r="O401" s="9"/>
      <c r="P401" s="9"/>
      <c r="Q401" s="10"/>
      <c r="R401" s="11"/>
      <c r="S401" s="11"/>
      <c r="T401" s="11"/>
      <c r="U401" s="11"/>
      <c r="V401" s="11"/>
      <c r="W401" s="11"/>
      <c r="X401" s="11"/>
      <c r="Y401" s="11"/>
      <c r="Z401" s="12"/>
      <c r="AA401" s="9"/>
      <c r="AB401" s="404"/>
      <c r="AC401" s="404"/>
      <c r="AD401" s="8"/>
      <c r="AE401" s="8"/>
      <c r="AF401" s="8"/>
      <c r="AG401" s="405"/>
      <c r="AH401" s="8"/>
      <c r="AI401" s="406"/>
      <c r="AJ401" s="8"/>
      <c r="AK401" s="6"/>
      <c r="AL401" s="6"/>
      <c r="AM401" s="6"/>
    </row>
    <row r="402" spans="2:39" ht="23.35" customHeight="1">
      <c r="B402" s="1256"/>
      <c r="D402"/>
      <c r="E402" s="8"/>
      <c r="F402" s="8"/>
      <c r="G402" s="8"/>
      <c r="H402" s="8"/>
      <c r="I402" s="8"/>
      <c r="J402" s="8"/>
      <c r="K402" s="8"/>
      <c r="L402" s="9"/>
      <c r="M402" s="9"/>
      <c r="N402" s="9"/>
      <c r="O402" s="9"/>
      <c r="P402" s="9"/>
      <c r="Q402" s="10"/>
      <c r="R402" s="11"/>
      <c r="S402" s="11"/>
      <c r="T402" s="11"/>
      <c r="U402" s="11"/>
      <c r="V402" s="11"/>
      <c r="W402" s="11"/>
      <c r="X402" s="11"/>
      <c r="Y402" s="11"/>
      <c r="Z402" s="12"/>
      <c r="AA402" s="9"/>
      <c r="AB402" s="404"/>
      <c r="AC402" s="404"/>
      <c r="AD402" s="8"/>
      <c r="AE402" s="8"/>
      <c r="AF402" s="8"/>
      <c r="AG402" s="405"/>
      <c r="AH402" s="8"/>
      <c r="AI402" s="406"/>
      <c r="AJ402" s="8"/>
      <c r="AK402" s="6"/>
      <c r="AL402" s="6"/>
      <c r="AM402" s="6"/>
    </row>
    <row r="403" spans="2:39" ht="23.35" customHeight="1">
      <c r="B403" s="1256"/>
      <c r="D403"/>
      <c r="E403" s="8"/>
      <c r="F403" s="8"/>
      <c r="G403" s="8"/>
      <c r="H403" s="8"/>
      <c r="I403" s="8"/>
      <c r="J403" s="8"/>
      <c r="K403" s="8"/>
      <c r="L403" s="9"/>
      <c r="M403" s="9"/>
      <c r="N403" s="9"/>
      <c r="O403" s="9"/>
      <c r="P403" s="9"/>
      <c r="Q403" s="10"/>
      <c r="R403" s="11"/>
      <c r="S403" s="11"/>
      <c r="T403" s="11"/>
      <c r="U403" s="11"/>
      <c r="V403" s="11"/>
      <c r="W403" s="11"/>
      <c r="X403" s="11"/>
      <c r="Y403" s="11"/>
      <c r="Z403" s="12"/>
      <c r="AA403" s="9"/>
      <c r="AB403" s="404"/>
      <c r="AC403" s="404"/>
      <c r="AD403" s="8"/>
      <c r="AE403" s="8"/>
      <c r="AF403" s="8"/>
      <c r="AG403" s="405"/>
      <c r="AH403" s="8"/>
      <c r="AI403" s="406"/>
      <c r="AJ403" s="8"/>
      <c r="AK403" s="6"/>
      <c r="AL403" s="6"/>
      <c r="AM403" s="6"/>
    </row>
    <row r="404" spans="2:39" ht="23.35" customHeight="1">
      <c r="B404" s="1256"/>
      <c r="D404"/>
      <c r="E404" s="8"/>
      <c r="F404" s="8"/>
      <c r="G404" s="8"/>
      <c r="H404" s="8"/>
      <c r="I404" s="8"/>
      <c r="J404" s="8"/>
      <c r="K404" s="8"/>
      <c r="L404" s="9"/>
      <c r="M404" s="9"/>
      <c r="N404" s="9"/>
      <c r="O404" s="9"/>
      <c r="P404" s="9"/>
      <c r="Q404" s="10"/>
      <c r="R404" s="11"/>
      <c r="S404" s="11"/>
      <c r="T404" s="11"/>
      <c r="U404" s="11"/>
      <c r="V404" s="11"/>
      <c r="W404" s="11"/>
      <c r="X404" s="11"/>
      <c r="Y404" s="11"/>
      <c r="Z404" s="12"/>
      <c r="AA404" s="9"/>
      <c r="AB404" s="404"/>
      <c r="AC404" s="404"/>
      <c r="AD404" s="8"/>
      <c r="AE404" s="8"/>
      <c r="AF404" s="8"/>
      <c r="AG404" s="405"/>
      <c r="AH404" s="8"/>
      <c r="AI404" s="406"/>
      <c r="AJ404" s="8"/>
      <c r="AK404" s="6"/>
      <c r="AL404" s="6"/>
      <c r="AM404" s="6"/>
    </row>
    <row r="405" spans="2:39" ht="23.35" customHeight="1">
      <c r="B405" s="1256"/>
      <c r="D405"/>
      <c r="E405" s="8"/>
      <c r="F405" s="8"/>
      <c r="G405" s="8"/>
      <c r="H405" s="8"/>
      <c r="I405" s="8"/>
      <c r="J405" s="8"/>
      <c r="K405" s="8"/>
      <c r="L405" s="9"/>
      <c r="M405" s="9"/>
      <c r="N405" s="9"/>
      <c r="O405" s="9"/>
      <c r="P405" s="9"/>
      <c r="Q405" s="10"/>
      <c r="R405" s="11"/>
      <c r="S405" s="11"/>
      <c r="T405" s="11"/>
      <c r="U405" s="11"/>
      <c r="V405" s="11"/>
      <c r="W405" s="11"/>
      <c r="X405" s="11"/>
      <c r="Y405" s="11"/>
      <c r="Z405" s="12"/>
      <c r="AA405" s="9"/>
      <c r="AB405" s="404"/>
      <c r="AC405" s="404"/>
      <c r="AD405" s="8"/>
      <c r="AE405" s="8"/>
      <c r="AF405" s="8"/>
      <c r="AG405" s="405"/>
      <c r="AH405" s="8"/>
      <c r="AI405" s="406"/>
      <c r="AJ405" s="8"/>
      <c r="AK405" s="6"/>
      <c r="AL405" s="6"/>
      <c r="AM405" s="6"/>
    </row>
    <row r="406" spans="2:39" ht="23.35" customHeight="1">
      <c r="B406" s="1256"/>
      <c r="D406"/>
      <c r="E406" s="8"/>
      <c r="F406" s="8"/>
      <c r="G406" s="8"/>
      <c r="H406" s="8"/>
      <c r="I406" s="8"/>
      <c r="J406" s="8"/>
      <c r="K406" s="8"/>
      <c r="L406" s="9"/>
      <c r="M406" s="9"/>
      <c r="N406" s="9"/>
      <c r="O406" s="9"/>
      <c r="P406" s="9"/>
      <c r="Q406" s="10"/>
      <c r="R406" s="11"/>
      <c r="S406" s="11"/>
      <c r="T406" s="11"/>
      <c r="U406" s="11"/>
      <c r="V406" s="11"/>
      <c r="W406" s="11"/>
      <c r="X406" s="11"/>
      <c r="Y406" s="11"/>
      <c r="Z406" s="12"/>
      <c r="AA406" s="9"/>
      <c r="AB406" s="404"/>
      <c r="AC406" s="404"/>
      <c r="AD406" s="8"/>
      <c r="AE406" s="8"/>
      <c r="AF406" s="8"/>
      <c r="AG406" s="405"/>
      <c r="AH406" s="8"/>
      <c r="AI406" s="406"/>
      <c r="AJ406" s="8"/>
      <c r="AK406" s="6"/>
      <c r="AL406" s="6"/>
      <c r="AM406" s="6"/>
    </row>
    <row r="407" spans="2:39" ht="23.35" customHeight="1">
      <c r="B407" s="1256"/>
      <c r="D407"/>
      <c r="E407" s="8"/>
      <c r="F407" s="8"/>
      <c r="G407" s="8"/>
      <c r="H407" s="8"/>
      <c r="I407" s="8"/>
      <c r="J407" s="8"/>
      <c r="K407" s="8"/>
      <c r="L407" s="9"/>
      <c r="M407" s="9"/>
      <c r="N407" s="9"/>
      <c r="O407" s="9"/>
      <c r="P407" s="9"/>
      <c r="Q407" s="10"/>
      <c r="R407" s="11"/>
      <c r="S407" s="11"/>
      <c r="T407" s="11"/>
      <c r="U407" s="11"/>
      <c r="V407" s="11"/>
      <c r="W407" s="11"/>
      <c r="X407" s="11"/>
      <c r="Y407" s="11"/>
      <c r="Z407" s="12"/>
      <c r="AA407" s="9"/>
      <c r="AB407" s="404"/>
      <c r="AC407" s="404"/>
      <c r="AD407" s="8"/>
      <c r="AE407" s="8"/>
      <c r="AF407" s="8"/>
      <c r="AG407" s="405"/>
      <c r="AH407" s="8"/>
      <c r="AI407" s="406"/>
      <c r="AJ407" s="8"/>
      <c r="AK407" s="6"/>
      <c r="AL407" s="6"/>
      <c r="AM407" s="6"/>
    </row>
    <row r="408" spans="2:39" ht="23.35" customHeight="1">
      <c r="B408" s="1256"/>
      <c r="D408"/>
      <c r="E408" s="8"/>
      <c r="F408" s="8"/>
      <c r="G408" s="8"/>
      <c r="H408" s="8"/>
      <c r="I408" s="8"/>
      <c r="J408" s="8"/>
      <c r="K408" s="8"/>
      <c r="L408" s="9"/>
      <c r="M408" s="9"/>
      <c r="N408" s="9"/>
      <c r="O408" s="9"/>
      <c r="P408" s="9"/>
      <c r="Q408" s="10"/>
      <c r="R408" s="11"/>
      <c r="S408" s="11"/>
      <c r="T408" s="11"/>
      <c r="U408" s="11"/>
      <c r="V408" s="11"/>
      <c r="W408" s="11"/>
      <c r="X408" s="11"/>
      <c r="Y408" s="11"/>
      <c r="Z408" s="12"/>
      <c r="AA408" s="9"/>
      <c r="AB408" s="404"/>
      <c r="AC408" s="404"/>
      <c r="AD408" s="8"/>
      <c r="AE408" s="8"/>
      <c r="AF408" s="8"/>
      <c r="AG408" s="405"/>
      <c r="AH408" s="8"/>
      <c r="AI408" s="406"/>
      <c r="AJ408" s="8"/>
      <c r="AK408" s="6"/>
      <c r="AL408" s="6"/>
      <c r="AM408" s="6"/>
    </row>
    <row r="409" spans="2:39" ht="23.35" customHeight="1">
      <c r="B409" s="1256"/>
      <c r="D409"/>
      <c r="E409" s="8"/>
      <c r="F409" s="8"/>
      <c r="G409" s="8"/>
      <c r="H409" s="8"/>
      <c r="I409" s="8"/>
      <c r="J409" s="8"/>
      <c r="K409" s="8"/>
      <c r="L409" s="9"/>
      <c r="M409" s="9"/>
      <c r="N409" s="9"/>
      <c r="O409" s="9"/>
      <c r="P409" s="9"/>
      <c r="Q409" s="10"/>
      <c r="R409" s="11"/>
      <c r="S409" s="11"/>
      <c r="T409" s="11"/>
      <c r="U409" s="11"/>
      <c r="V409" s="11"/>
      <c r="W409" s="11"/>
      <c r="X409" s="11"/>
      <c r="Y409" s="11"/>
      <c r="Z409" s="12"/>
      <c r="AA409" s="9"/>
      <c r="AB409" s="404"/>
      <c r="AC409" s="404"/>
      <c r="AD409" s="8"/>
      <c r="AE409" s="8"/>
      <c r="AF409" s="8"/>
      <c r="AG409" s="405"/>
      <c r="AH409" s="8"/>
      <c r="AI409" s="406"/>
      <c r="AJ409" s="8"/>
      <c r="AK409" s="6"/>
      <c r="AL409" s="6"/>
      <c r="AM409" s="6"/>
    </row>
    <row r="410" spans="2:39" ht="23.35" customHeight="1">
      <c r="B410" s="1256"/>
      <c r="D410"/>
      <c r="E410" s="8"/>
      <c r="F410" s="8"/>
      <c r="G410" s="8"/>
      <c r="H410" s="8"/>
      <c r="I410" s="8"/>
      <c r="J410" s="8"/>
      <c r="K410" s="8"/>
      <c r="L410" s="9"/>
      <c r="M410" s="9"/>
      <c r="N410" s="9"/>
      <c r="O410" s="9"/>
      <c r="P410" s="9"/>
      <c r="Q410" s="10"/>
      <c r="R410" s="11"/>
      <c r="S410" s="11"/>
      <c r="T410" s="11"/>
      <c r="U410" s="11"/>
      <c r="V410" s="11"/>
      <c r="W410" s="11"/>
      <c r="X410" s="11"/>
      <c r="Y410" s="11"/>
      <c r="Z410" s="12"/>
      <c r="AA410" s="9"/>
      <c r="AB410" s="404"/>
      <c r="AC410" s="404"/>
      <c r="AD410" s="8"/>
      <c r="AE410" s="8"/>
      <c r="AF410" s="8"/>
      <c r="AG410" s="405"/>
      <c r="AH410" s="8"/>
      <c r="AI410" s="406"/>
      <c r="AJ410" s="8"/>
      <c r="AK410" s="6"/>
      <c r="AL410" s="6"/>
      <c r="AM410" s="6"/>
    </row>
    <row r="411" spans="2:39" ht="23.35" customHeight="1">
      <c r="B411" s="1256"/>
      <c r="D411"/>
      <c r="E411" s="8"/>
      <c r="F411" s="8"/>
      <c r="G411" s="8"/>
      <c r="H411" s="8"/>
      <c r="I411" s="8"/>
      <c r="J411" s="8"/>
      <c r="K411" s="8"/>
      <c r="L411" s="9"/>
      <c r="M411" s="9"/>
      <c r="N411" s="9"/>
      <c r="O411" s="9"/>
      <c r="P411" s="9"/>
      <c r="Q411" s="10"/>
      <c r="R411" s="11"/>
      <c r="S411" s="11"/>
      <c r="T411" s="11"/>
      <c r="U411" s="11"/>
      <c r="V411" s="11"/>
      <c r="W411" s="11"/>
      <c r="X411" s="11"/>
      <c r="Y411" s="11"/>
      <c r="Z411" s="12"/>
      <c r="AA411" s="9"/>
      <c r="AB411" s="404"/>
      <c r="AC411" s="404"/>
      <c r="AD411" s="8"/>
      <c r="AE411" s="8"/>
      <c r="AF411" s="8"/>
      <c r="AG411" s="405"/>
      <c r="AH411" s="8"/>
      <c r="AI411" s="406"/>
      <c r="AJ411" s="8"/>
      <c r="AK411" s="6"/>
      <c r="AL411" s="6"/>
      <c r="AM411" s="6"/>
    </row>
    <row r="412" spans="2:39" ht="23.35" customHeight="1">
      <c r="B412" s="1256"/>
      <c r="D412"/>
      <c r="E412" s="8"/>
      <c r="F412" s="8"/>
      <c r="G412" s="8"/>
      <c r="H412" s="8"/>
      <c r="I412" s="8"/>
      <c r="J412" s="8"/>
      <c r="K412" s="8"/>
      <c r="L412" s="9"/>
      <c r="M412" s="9"/>
      <c r="N412" s="9"/>
      <c r="O412" s="9"/>
      <c r="P412" s="9"/>
      <c r="Q412" s="10"/>
      <c r="R412" s="11"/>
      <c r="S412" s="11"/>
      <c r="T412" s="11"/>
      <c r="U412" s="11"/>
      <c r="V412" s="11"/>
      <c r="W412" s="11"/>
      <c r="X412" s="11"/>
      <c r="Y412" s="11"/>
      <c r="Z412" s="12"/>
      <c r="AA412" s="9"/>
      <c r="AB412" s="404"/>
      <c r="AC412" s="404"/>
      <c r="AD412" s="8"/>
      <c r="AE412" s="8"/>
      <c r="AF412" s="8"/>
      <c r="AG412" s="405"/>
      <c r="AH412" s="8"/>
      <c r="AI412" s="406"/>
      <c r="AJ412" s="8"/>
      <c r="AK412" s="6"/>
      <c r="AL412" s="6"/>
      <c r="AM412" s="6"/>
    </row>
    <row r="413" spans="2:39" ht="23.35" customHeight="1">
      <c r="B413" s="1256"/>
      <c r="D413"/>
      <c r="E413" s="8"/>
      <c r="F413" s="8"/>
      <c r="G413" s="8"/>
      <c r="H413" s="8"/>
      <c r="I413" s="8"/>
      <c r="J413" s="8"/>
      <c r="K413" s="8"/>
      <c r="L413" s="9"/>
      <c r="M413" s="9"/>
      <c r="N413" s="9"/>
      <c r="O413" s="9"/>
      <c r="P413" s="9"/>
      <c r="Q413" s="10"/>
      <c r="R413" s="11"/>
      <c r="S413" s="11"/>
      <c r="T413" s="11"/>
      <c r="U413" s="11"/>
      <c r="V413" s="11"/>
      <c r="W413" s="11"/>
      <c r="X413" s="11"/>
      <c r="Y413" s="11"/>
      <c r="Z413" s="12"/>
      <c r="AA413" s="9"/>
      <c r="AB413" s="404"/>
      <c r="AC413" s="404"/>
      <c r="AD413" s="8"/>
      <c r="AE413" s="8"/>
      <c r="AF413" s="8"/>
      <c r="AG413" s="405"/>
      <c r="AH413" s="8"/>
      <c r="AI413" s="406"/>
      <c r="AJ413" s="8"/>
      <c r="AK413" s="6"/>
      <c r="AL413" s="6"/>
      <c r="AM413" s="6"/>
    </row>
    <row r="414" spans="2:39" ht="23.35" customHeight="1">
      <c r="B414" s="1256"/>
      <c r="D414"/>
      <c r="E414" s="8"/>
      <c r="F414" s="8"/>
      <c r="G414" s="8"/>
      <c r="H414" s="8"/>
      <c r="I414" s="8"/>
      <c r="J414" s="8"/>
      <c r="K414" s="8"/>
      <c r="L414" s="9"/>
      <c r="M414" s="9"/>
      <c r="N414" s="9"/>
      <c r="O414" s="9"/>
      <c r="P414" s="9"/>
      <c r="Q414" s="10"/>
      <c r="R414" s="11"/>
      <c r="S414" s="11"/>
      <c r="T414" s="11"/>
      <c r="U414" s="11"/>
      <c r="V414" s="11"/>
      <c r="W414" s="11"/>
      <c r="X414" s="11"/>
      <c r="Y414" s="11"/>
      <c r="Z414" s="12"/>
      <c r="AA414" s="9"/>
      <c r="AB414" s="404"/>
      <c r="AC414" s="404"/>
      <c r="AD414" s="8"/>
      <c r="AE414" s="8"/>
      <c r="AF414" s="8"/>
      <c r="AG414" s="405"/>
      <c r="AH414" s="8"/>
      <c r="AI414" s="406"/>
      <c r="AJ414" s="8"/>
      <c r="AK414" s="6"/>
      <c r="AL414" s="6"/>
      <c r="AM414" s="6"/>
    </row>
    <row r="415" spans="2:39" ht="23.35" customHeight="1">
      <c r="B415" s="1256"/>
      <c r="D415"/>
      <c r="E415" s="8"/>
      <c r="F415" s="8"/>
      <c r="G415" s="8"/>
      <c r="H415" s="8"/>
      <c r="I415" s="8"/>
      <c r="J415" s="8"/>
      <c r="K415" s="8"/>
      <c r="L415" s="9"/>
      <c r="M415" s="9"/>
      <c r="N415" s="9"/>
      <c r="O415" s="9"/>
      <c r="P415" s="9"/>
      <c r="Q415" s="10"/>
      <c r="R415" s="11"/>
      <c r="S415" s="11"/>
      <c r="T415" s="11"/>
      <c r="U415" s="11"/>
      <c r="V415" s="11"/>
      <c r="W415" s="11"/>
      <c r="X415" s="11"/>
      <c r="Y415" s="11"/>
      <c r="Z415" s="12"/>
      <c r="AA415" s="9"/>
      <c r="AB415" s="404"/>
      <c r="AC415" s="404"/>
      <c r="AD415" s="8"/>
      <c r="AE415" s="8"/>
      <c r="AF415" s="8"/>
      <c r="AG415" s="405"/>
      <c r="AH415" s="8"/>
      <c r="AI415" s="406"/>
      <c r="AJ415" s="8"/>
      <c r="AK415" s="6"/>
      <c r="AL415" s="6"/>
      <c r="AM415" s="6"/>
    </row>
    <row r="416" spans="2:39" ht="23.35" customHeight="1">
      <c r="B416" s="1256"/>
      <c r="D416"/>
      <c r="E416" s="8"/>
      <c r="F416" s="8"/>
      <c r="G416" s="8"/>
      <c r="H416" s="8"/>
      <c r="I416" s="8"/>
      <c r="J416" s="8"/>
      <c r="K416" s="8"/>
      <c r="L416" s="9"/>
      <c r="M416" s="9"/>
      <c r="N416" s="9"/>
      <c r="O416" s="9"/>
      <c r="P416" s="9"/>
      <c r="Q416" s="10"/>
      <c r="R416" s="11"/>
      <c r="S416" s="11"/>
      <c r="T416" s="11"/>
      <c r="U416" s="11"/>
      <c r="V416" s="11"/>
      <c r="W416" s="11"/>
      <c r="X416" s="11"/>
      <c r="Y416" s="11"/>
      <c r="Z416" s="12"/>
      <c r="AA416" s="9"/>
      <c r="AB416" s="404"/>
      <c r="AC416" s="404"/>
      <c r="AD416" s="8"/>
      <c r="AE416" s="8"/>
      <c r="AF416" s="8"/>
      <c r="AG416" s="405"/>
      <c r="AH416" s="8"/>
      <c r="AI416" s="406"/>
      <c r="AJ416" s="8"/>
      <c r="AK416" s="6"/>
      <c r="AL416" s="6"/>
      <c r="AM416" s="6"/>
    </row>
    <row r="417" spans="2:39" ht="23.35" customHeight="1">
      <c r="B417" s="1256"/>
      <c r="D417"/>
      <c r="E417" s="8"/>
      <c r="F417" s="8"/>
      <c r="G417" s="8"/>
      <c r="H417" s="8"/>
      <c r="I417" s="8"/>
      <c r="J417" s="8"/>
      <c r="K417" s="8"/>
      <c r="L417" s="9"/>
      <c r="M417" s="9"/>
      <c r="N417" s="9"/>
      <c r="O417" s="9"/>
      <c r="P417" s="9"/>
      <c r="Q417" s="10"/>
      <c r="R417" s="11"/>
      <c r="S417" s="11"/>
      <c r="T417" s="11"/>
      <c r="U417" s="11"/>
      <c r="V417" s="11"/>
      <c r="W417" s="11"/>
      <c r="X417" s="11"/>
      <c r="Y417" s="11"/>
      <c r="Z417" s="12"/>
      <c r="AA417" s="9"/>
      <c r="AB417" s="404"/>
      <c r="AC417" s="404"/>
      <c r="AD417" s="8"/>
      <c r="AE417" s="8"/>
      <c r="AF417" s="8"/>
      <c r="AG417" s="405"/>
      <c r="AH417" s="8"/>
      <c r="AI417" s="406"/>
      <c r="AJ417" s="8"/>
      <c r="AK417" s="6"/>
      <c r="AL417" s="6"/>
      <c r="AM417" s="6"/>
    </row>
    <row r="418" spans="2:39" ht="23.35" customHeight="1">
      <c r="B418" s="1256"/>
      <c r="D418"/>
      <c r="E418" s="8"/>
      <c r="F418" s="8"/>
      <c r="G418" s="8"/>
      <c r="H418" s="8"/>
      <c r="I418" s="8"/>
      <c r="J418" s="8"/>
      <c r="K418" s="8"/>
      <c r="L418" s="9"/>
      <c r="M418" s="9"/>
      <c r="N418" s="9"/>
      <c r="O418" s="9"/>
      <c r="P418" s="9"/>
      <c r="Q418" s="10"/>
      <c r="R418" s="11"/>
      <c r="S418" s="11"/>
      <c r="T418" s="11"/>
      <c r="U418" s="11"/>
      <c r="V418" s="11"/>
      <c r="W418" s="11"/>
      <c r="X418" s="11"/>
      <c r="Y418" s="11"/>
      <c r="Z418" s="12"/>
      <c r="AA418" s="9"/>
      <c r="AB418" s="404"/>
      <c r="AC418" s="404"/>
      <c r="AD418" s="8"/>
      <c r="AE418" s="8"/>
      <c r="AF418" s="8"/>
      <c r="AG418" s="405"/>
      <c r="AH418" s="8"/>
      <c r="AI418" s="406"/>
      <c r="AJ418" s="8"/>
      <c r="AK418" s="6"/>
      <c r="AL418" s="6"/>
      <c r="AM418" s="6"/>
    </row>
    <row r="419" spans="2:39" ht="23.35" customHeight="1">
      <c r="B419" s="1256"/>
      <c r="D419"/>
      <c r="E419" s="8"/>
      <c r="F419" s="8"/>
      <c r="G419" s="8"/>
      <c r="H419" s="8"/>
      <c r="I419" s="8"/>
      <c r="J419" s="8"/>
      <c r="K419" s="8"/>
      <c r="L419" s="9"/>
      <c r="M419" s="9"/>
      <c r="N419" s="9"/>
      <c r="O419" s="9"/>
      <c r="P419" s="9"/>
      <c r="Q419" s="10"/>
      <c r="R419" s="11"/>
      <c r="S419" s="11"/>
      <c r="T419" s="11"/>
      <c r="U419" s="11"/>
      <c r="V419" s="11"/>
      <c r="W419" s="11"/>
      <c r="X419" s="11"/>
      <c r="Y419" s="11"/>
      <c r="Z419" s="12"/>
      <c r="AA419" s="9"/>
      <c r="AB419" s="404"/>
      <c r="AC419" s="404"/>
      <c r="AD419" s="8"/>
      <c r="AE419" s="8"/>
      <c r="AF419" s="8"/>
      <c r="AG419" s="405"/>
      <c r="AH419" s="8"/>
      <c r="AI419" s="406"/>
      <c r="AJ419" s="8"/>
      <c r="AK419" s="6"/>
      <c r="AL419" s="6"/>
      <c r="AM419" s="6"/>
    </row>
    <row r="420" spans="2:39" ht="23.35" customHeight="1">
      <c r="B420" s="1256"/>
      <c r="D420"/>
      <c r="E420" s="8"/>
      <c r="F420" s="8"/>
      <c r="G420" s="8"/>
      <c r="H420" s="8"/>
      <c r="I420" s="8"/>
      <c r="J420" s="8"/>
      <c r="K420" s="8"/>
      <c r="L420" s="9"/>
      <c r="M420" s="9"/>
      <c r="N420" s="9"/>
      <c r="O420" s="9"/>
      <c r="P420" s="9"/>
      <c r="Q420" s="10"/>
      <c r="R420" s="11"/>
      <c r="S420" s="11"/>
      <c r="T420" s="11"/>
      <c r="U420" s="11"/>
      <c r="V420" s="11"/>
      <c r="W420" s="11"/>
      <c r="X420" s="11"/>
      <c r="Y420" s="11"/>
      <c r="Z420" s="12"/>
      <c r="AA420" s="9"/>
      <c r="AB420" s="404"/>
      <c r="AC420" s="404"/>
      <c r="AD420" s="8"/>
      <c r="AE420" s="8"/>
      <c r="AF420" s="8"/>
      <c r="AG420" s="405"/>
      <c r="AH420" s="8"/>
      <c r="AI420" s="406"/>
      <c r="AJ420" s="8"/>
      <c r="AK420" s="6"/>
      <c r="AL420" s="6"/>
      <c r="AM420" s="6"/>
    </row>
    <row r="421" spans="2:39" ht="23.35" customHeight="1">
      <c r="B421" s="1256"/>
      <c r="D421"/>
      <c r="E421" s="8"/>
      <c r="F421" s="8"/>
      <c r="G421" s="8"/>
      <c r="H421" s="8"/>
      <c r="I421" s="8"/>
      <c r="J421" s="8"/>
      <c r="K421" s="8"/>
      <c r="L421" s="9"/>
      <c r="M421" s="9"/>
      <c r="N421" s="9"/>
      <c r="O421" s="9"/>
      <c r="P421" s="9"/>
      <c r="Q421" s="10"/>
      <c r="R421" s="11"/>
      <c r="S421" s="11"/>
      <c r="T421" s="11"/>
      <c r="U421" s="11"/>
      <c r="V421" s="11"/>
      <c r="W421" s="11"/>
      <c r="X421" s="11"/>
      <c r="Y421" s="11"/>
      <c r="Z421" s="12"/>
      <c r="AA421" s="9"/>
      <c r="AB421" s="404"/>
      <c r="AC421" s="404"/>
      <c r="AD421" s="8"/>
      <c r="AE421" s="8"/>
      <c r="AF421" s="8"/>
      <c r="AG421" s="405"/>
      <c r="AH421" s="8"/>
      <c r="AI421" s="406"/>
      <c r="AJ421" s="8"/>
      <c r="AK421" s="6"/>
      <c r="AL421" s="6"/>
      <c r="AM421" s="6"/>
    </row>
    <row r="422" spans="2:39" ht="23.35" customHeight="1">
      <c r="B422" s="1256"/>
      <c r="D422"/>
      <c r="E422" s="8"/>
      <c r="F422" s="8"/>
      <c r="G422" s="8"/>
      <c r="H422" s="8"/>
      <c r="I422" s="8"/>
      <c r="J422" s="8"/>
      <c r="K422" s="8"/>
      <c r="L422" s="9"/>
      <c r="M422" s="9"/>
      <c r="N422" s="9"/>
      <c r="O422" s="9"/>
      <c r="P422" s="9"/>
      <c r="Q422" s="10"/>
      <c r="R422" s="11"/>
      <c r="S422" s="11"/>
      <c r="T422" s="11"/>
      <c r="U422" s="11"/>
      <c r="V422" s="11"/>
      <c r="W422" s="11"/>
      <c r="X422" s="11"/>
      <c r="Y422" s="11"/>
      <c r="Z422" s="12"/>
      <c r="AA422" s="9"/>
      <c r="AB422" s="404"/>
      <c r="AC422" s="404"/>
      <c r="AD422" s="8"/>
      <c r="AE422" s="8"/>
      <c r="AF422" s="8"/>
      <c r="AG422" s="405"/>
      <c r="AH422" s="8"/>
      <c r="AI422" s="406"/>
      <c r="AJ422" s="8"/>
      <c r="AK422" s="6"/>
      <c r="AL422" s="6"/>
      <c r="AM422" s="6"/>
    </row>
    <row r="423" spans="2:39" ht="23.35" customHeight="1">
      <c r="B423" s="1256"/>
      <c r="D423"/>
      <c r="E423" s="8"/>
      <c r="F423" s="8"/>
      <c r="G423" s="8"/>
      <c r="H423" s="8"/>
      <c r="I423" s="8"/>
      <c r="J423" s="8"/>
      <c r="K423" s="8"/>
      <c r="L423" s="9"/>
      <c r="M423" s="9"/>
      <c r="N423" s="9"/>
      <c r="O423" s="9"/>
      <c r="P423" s="9"/>
      <c r="Q423" s="10"/>
      <c r="R423" s="11"/>
      <c r="S423" s="11"/>
      <c r="T423" s="11"/>
      <c r="U423" s="11"/>
      <c r="V423" s="11"/>
      <c r="W423" s="11"/>
      <c r="X423" s="11"/>
      <c r="Y423" s="11"/>
      <c r="Z423" s="12"/>
      <c r="AA423" s="9"/>
      <c r="AB423" s="404"/>
      <c r="AC423" s="404"/>
      <c r="AD423" s="8"/>
      <c r="AE423" s="8"/>
      <c r="AF423" s="8"/>
      <c r="AG423" s="405"/>
      <c r="AH423" s="8"/>
      <c r="AI423" s="406"/>
      <c r="AJ423" s="8"/>
      <c r="AK423" s="6"/>
      <c r="AL423" s="6"/>
      <c r="AM423" s="6"/>
    </row>
    <row r="424" spans="2:39" ht="23.35" customHeight="1">
      <c r="B424" s="1256"/>
      <c r="D424"/>
      <c r="E424" s="8"/>
      <c r="F424" s="8"/>
      <c r="G424" s="8"/>
      <c r="H424" s="8"/>
      <c r="I424" s="8"/>
      <c r="J424" s="8"/>
      <c r="K424" s="8"/>
      <c r="L424" s="9"/>
      <c r="M424" s="9"/>
      <c r="N424" s="9"/>
      <c r="O424" s="9"/>
      <c r="P424" s="9"/>
      <c r="Q424" s="10"/>
      <c r="R424" s="11"/>
      <c r="S424" s="11"/>
      <c r="T424" s="11"/>
      <c r="U424" s="11"/>
      <c r="V424" s="11"/>
      <c r="W424" s="11"/>
      <c r="X424" s="11"/>
      <c r="Y424" s="11"/>
      <c r="Z424" s="12"/>
      <c r="AA424" s="9"/>
      <c r="AB424" s="404"/>
      <c r="AC424" s="404"/>
      <c r="AD424" s="8"/>
      <c r="AE424" s="8"/>
      <c r="AF424" s="8"/>
      <c r="AG424" s="405"/>
      <c r="AH424" s="8"/>
      <c r="AI424" s="406"/>
      <c r="AJ424" s="8"/>
      <c r="AK424" s="6"/>
      <c r="AL424" s="6"/>
      <c r="AM424" s="6"/>
    </row>
    <row r="425" spans="2:39" ht="23.35" customHeight="1">
      <c r="B425" s="1256"/>
      <c r="D425"/>
      <c r="E425" s="8"/>
      <c r="F425" s="8"/>
      <c r="G425" s="8"/>
      <c r="H425" s="8"/>
      <c r="I425" s="8"/>
      <c r="J425" s="8"/>
      <c r="K425" s="8"/>
      <c r="L425" s="9"/>
      <c r="M425" s="9"/>
      <c r="N425" s="9"/>
      <c r="O425" s="9"/>
      <c r="P425" s="9"/>
      <c r="Q425" s="10"/>
      <c r="R425" s="11"/>
      <c r="S425" s="11"/>
      <c r="T425" s="11"/>
      <c r="U425" s="11"/>
      <c r="V425" s="11"/>
      <c r="W425" s="11"/>
      <c r="X425" s="11"/>
      <c r="Y425" s="11"/>
      <c r="Z425" s="12"/>
      <c r="AA425" s="9"/>
      <c r="AB425" s="404"/>
      <c r="AC425" s="404"/>
      <c r="AD425" s="8"/>
      <c r="AE425" s="8"/>
      <c r="AF425" s="8"/>
      <c r="AG425" s="405"/>
      <c r="AH425" s="8"/>
      <c r="AI425" s="406"/>
      <c r="AJ425" s="8"/>
      <c r="AK425" s="6"/>
      <c r="AL425" s="6"/>
      <c r="AM425" s="6"/>
    </row>
    <row r="426" spans="2:39" ht="23.35" customHeight="1">
      <c r="B426" s="1256"/>
      <c r="D426"/>
      <c r="E426" s="8"/>
      <c r="F426" s="8"/>
      <c r="G426" s="8"/>
      <c r="H426" s="8"/>
      <c r="I426" s="8"/>
      <c r="J426" s="8"/>
      <c r="K426" s="8"/>
      <c r="L426" s="9"/>
      <c r="M426" s="9"/>
      <c r="N426" s="9"/>
      <c r="O426" s="9"/>
      <c r="P426" s="9"/>
      <c r="Q426" s="10"/>
      <c r="R426" s="11"/>
      <c r="S426" s="11"/>
      <c r="T426" s="11"/>
      <c r="U426" s="11"/>
      <c r="V426" s="11"/>
      <c r="W426" s="11"/>
      <c r="X426" s="11"/>
      <c r="Y426" s="11"/>
      <c r="Z426" s="12"/>
      <c r="AA426" s="9"/>
      <c r="AB426" s="404"/>
      <c r="AC426" s="404"/>
      <c r="AD426" s="8"/>
      <c r="AE426" s="8"/>
      <c r="AF426" s="8"/>
      <c r="AG426" s="405"/>
      <c r="AH426" s="8"/>
      <c r="AI426" s="406"/>
      <c r="AJ426" s="8"/>
      <c r="AK426" s="6"/>
      <c r="AL426" s="6"/>
      <c r="AM426" s="6"/>
    </row>
    <row r="427" spans="2:39" ht="23.35" customHeight="1">
      <c r="B427" s="1256"/>
      <c r="D427"/>
      <c r="E427" s="8"/>
      <c r="F427" s="8"/>
      <c r="G427" s="8"/>
      <c r="H427" s="8"/>
      <c r="I427" s="8"/>
      <c r="J427" s="8"/>
      <c r="K427" s="8"/>
      <c r="L427" s="9"/>
      <c r="M427" s="9"/>
      <c r="N427" s="9"/>
      <c r="O427" s="9"/>
      <c r="P427" s="9"/>
      <c r="Q427" s="10"/>
      <c r="R427" s="11"/>
      <c r="S427" s="11"/>
      <c r="T427" s="11"/>
      <c r="U427" s="11"/>
      <c r="V427" s="11"/>
      <c r="W427" s="11"/>
      <c r="X427" s="11"/>
      <c r="Y427" s="11"/>
      <c r="Z427" s="12"/>
      <c r="AA427" s="9"/>
      <c r="AB427" s="404"/>
      <c r="AC427" s="404"/>
      <c r="AD427" s="8"/>
      <c r="AE427" s="8"/>
      <c r="AF427" s="8"/>
      <c r="AG427" s="405"/>
      <c r="AH427" s="8"/>
      <c r="AI427" s="406"/>
      <c r="AJ427" s="8"/>
      <c r="AK427" s="6"/>
      <c r="AL427" s="6"/>
      <c r="AM427" s="6"/>
    </row>
    <row r="428" spans="2:39" ht="23.35" customHeight="1">
      <c r="B428" s="1256"/>
      <c r="D428"/>
      <c r="E428" s="8"/>
      <c r="F428" s="8"/>
      <c r="G428" s="8"/>
      <c r="H428" s="8"/>
      <c r="I428" s="8"/>
      <c r="J428" s="8"/>
      <c r="K428" s="8"/>
      <c r="L428" s="9"/>
      <c r="M428" s="9"/>
      <c r="N428" s="9"/>
      <c r="O428" s="9"/>
      <c r="P428" s="9"/>
      <c r="Q428" s="10"/>
      <c r="R428" s="11"/>
      <c r="S428" s="11"/>
      <c r="T428" s="11"/>
      <c r="U428" s="11"/>
      <c r="V428" s="11"/>
      <c r="W428" s="11"/>
      <c r="X428" s="11"/>
      <c r="Y428" s="11"/>
      <c r="Z428" s="12"/>
      <c r="AA428" s="9"/>
      <c r="AB428" s="404"/>
      <c r="AC428" s="404"/>
      <c r="AD428" s="8"/>
      <c r="AE428" s="8"/>
      <c r="AF428" s="8"/>
      <c r="AG428" s="405"/>
      <c r="AH428" s="8"/>
      <c r="AI428" s="406"/>
      <c r="AJ428" s="8"/>
      <c r="AK428" s="6"/>
      <c r="AL428" s="6"/>
      <c r="AM428" s="6"/>
    </row>
    <row r="429" spans="2:39" ht="23.35" customHeight="1">
      <c r="B429" s="1256"/>
      <c r="D429"/>
      <c r="E429" s="8"/>
      <c r="F429" s="8"/>
      <c r="G429" s="8"/>
      <c r="H429" s="8"/>
      <c r="I429" s="8"/>
      <c r="J429" s="8"/>
      <c r="K429" s="8"/>
      <c r="L429" s="9"/>
      <c r="M429" s="9"/>
      <c r="N429" s="9"/>
      <c r="O429" s="9"/>
      <c r="P429" s="9"/>
      <c r="Q429" s="10"/>
      <c r="R429" s="11"/>
      <c r="S429" s="11"/>
      <c r="T429" s="11"/>
      <c r="U429" s="11"/>
      <c r="V429" s="11"/>
      <c r="W429" s="11"/>
      <c r="X429" s="11"/>
      <c r="Y429" s="11"/>
      <c r="Z429" s="12"/>
      <c r="AA429" s="9"/>
      <c r="AB429" s="404"/>
      <c r="AC429" s="404"/>
      <c r="AD429" s="8"/>
      <c r="AE429" s="8"/>
      <c r="AF429" s="8"/>
      <c r="AG429" s="405"/>
      <c r="AH429" s="8"/>
      <c r="AI429" s="406"/>
      <c r="AJ429" s="8"/>
      <c r="AK429" s="6"/>
      <c r="AL429" s="6"/>
      <c r="AM429" s="6"/>
    </row>
    <row r="430" spans="2:39" ht="23.35" customHeight="1">
      <c r="B430" s="1256"/>
      <c r="D430"/>
      <c r="E430" s="8"/>
      <c r="F430" s="8"/>
      <c r="G430" s="8"/>
      <c r="H430" s="8"/>
      <c r="I430" s="8"/>
      <c r="J430" s="8"/>
      <c r="K430" s="8"/>
      <c r="L430" s="9"/>
      <c r="M430" s="9"/>
      <c r="N430" s="9"/>
      <c r="O430" s="9"/>
      <c r="P430" s="9"/>
      <c r="Q430" s="10"/>
      <c r="R430" s="11"/>
      <c r="S430" s="11"/>
      <c r="T430" s="11"/>
      <c r="U430" s="11"/>
      <c r="V430" s="11"/>
      <c r="W430" s="11"/>
      <c r="X430" s="11"/>
      <c r="Y430" s="11"/>
      <c r="Z430" s="12"/>
      <c r="AA430" s="9"/>
      <c r="AB430" s="404"/>
      <c r="AC430" s="404"/>
      <c r="AD430" s="8"/>
      <c r="AE430" s="8"/>
      <c r="AF430" s="8"/>
      <c r="AG430" s="405"/>
      <c r="AH430" s="8"/>
      <c r="AI430" s="406"/>
      <c r="AJ430" s="8"/>
      <c r="AK430" s="6"/>
      <c r="AL430" s="6"/>
      <c r="AM430" s="6"/>
    </row>
    <row r="431" spans="2:39" ht="23.35" customHeight="1">
      <c r="B431" s="1256"/>
      <c r="D431"/>
      <c r="E431" s="8"/>
      <c r="F431" s="8"/>
      <c r="G431" s="8"/>
      <c r="H431" s="8"/>
      <c r="I431" s="8"/>
      <c r="J431" s="8"/>
      <c r="K431" s="8"/>
      <c r="L431" s="9"/>
      <c r="M431" s="9"/>
      <c r="N431" s="9"/>
      <c r="O431" s="9"/>
      <c r="P431" s="9"/>
      <c r="Q431" s="10"/>
      <c r="R431" s="11"/>
      <c r="S431" s="11"/>
      <c r="T431" s="11"/>
      <c r="U431" s="11"/>
      <c r="V431" s="11"/>
      <c r="W431" s="11"/>
      <c r="X431" s="11"/>
      <c r="Y431" s="11"/>
      <c r="Z431" s="12"/>
      <c r="AA431" s="9"/>
      <c r="AB431" s="404"/>
      <c r="AC431" s="404"/>
      <c r="AD431" s="8"/>
      <c r="AE431" s="8"/>
      <c r="AF431" s="8"/>
      <c r="AG431" s="405"/>
      <c r="AH431" s="8"/>
      <c r="AI431" s="406"/>
      <c r="AJ431" s="8"/>
      <c r="AK431" s="6"/>
      <c r="AL431" s="6"/>
      <c r="AM431" s="6"/>
    </row>
    <row r="432" spans="2:39" ht="23.35" customHeight="1">
      <c r="B432" s="1256"/>
      <c r="D432"/>
      <c r="E432" s="8"/>
      <c r="F432" s="8"/>
      <c r="G432" s="8"/>
      <c r="H432" s="8"/>
      <c r="I432" s="8"/>
      <c r="J432" s="8"/>
      <c r="K432" s="8"/>
      <c r="L432" s="9"/>
      <c r="M432" s="9"/>
      <c r="N432" s="9"/>
      <c r="O432" s="9"/>
      <c r="P432" s="9"/>
      <c r="Q432" s="10"/>
      <c r="R432" s="11"/>
      <c r="S432" s="11"/>
      <c r="T432" s="11"/>
      <c r="U432" s="11"/>
      <c r="V432" s="11"/>
      <c r="W432" s="11"/>
      <c r="X432" s="11"/>
      <c r="Y432" s="11"/>
      <c r="Z432" s="12"/>
      <c r="AA432" s="9"/>
      <c r="AB432" s="404"/>
      <c r="AC432" s="404"/>
      <c r="AD432" s="8"/>
      <c r="AE432" s="8"/>
      <c r="AF432" s="8"/>
      <c r="AG432" s="405"/>
      <c r="AH432" s="8"/>
      <c r="AI432" s="406"/>
      <c r="AJ432" s="8"/>
      <c r="AK432" s="6"/>
      <c r="AL432" s="6"/>
      <c r="AM432" s="6"/>
    </row>
    <row r="433" spans="2:39" ht="23.35" customHeight="1">
      <c r="B433" s="1256"/>
      <c r="D433"/>
      <c r="E433" s="8"/>
      <c r="F433" s="8"/>
      <c r="G433" s="8"/>
      <c r="H433" s="8"/>
      <c r="I433" s="8"/>
      <c r="J433" s="8"/>
      <c r="K433" s="8"/>
      <c r="L433" s="9"/>
      <c r="M433" s="9"/>
      <c r="N433" s="9"/>
      <c r="O433" s="9"/>
      <c r="P433" s="9"/>
      <c r="Q433" s="10"/>
      <c r="R433" s="11"/>
      <c r="S433" s="11"/>
      <c r="T433" s="11"/>
      <c r="U433" s="11"/>
      <c r="V433" s="11"/>
      <c r="W433" s="11"/>
      <c r="X433" s="11"/>
      <c r="Y433" s="11"/>
      <c r="Z433" s="12"/>
      <c r="AA433" s="9"/>
      <c r="AB433" s="404"/>
      <c r="AC433" s="404"/>
      <c r="AD433" s="8"/>
      <c r="AE433" s="8"/>
      <c r="AF433" s="8"/>
      <c r="AG433" s="405"/>
      <c r="AH433" s="8"/>
      <c r="AI433" s="406"/>
      <c r="AJ433" s="8"/>
      <c r="AK433" s="6"/>
      <c r="AL433" s="6"/>
      <c r="AM433" s="6"/>
    </row>
    <row r="434" spans="2:39" ht="23.35" customHeight="1">
      <c r="B434" s="1256"/>
      <c r="D434"/>
      <c r="E434" s="8"/>
      <c r="F434" s="8"/>
      <c r="G434" s="8"/>
      <c r="H434" s="8"/>
      <c r="I434" s="8"/>
      <c r="J434" s="8"/>
      <c r="K434" s="8"/>
      <c r="L434" s="9"/>
      <c r="M434" s="9"/>
      <c r="N434" s="9"/>
      <c r="O434" s="9"/>
      <c r="P434" s="9"/>
      <c r="Q434" s="10"/>
      <c r="R434" s="11"/>
      <c r="S434" s="11"/>
      <c r="T434" s="11"/>
      <c r="U434" s="11"/>
      <c r="V434" s="11"/>
      <c r="W434" s="11"/>
      <c r="X434" s="11"/>
      <c r="Y434" s="11"/>
      <c r="Z434" s="12"/>
      <c r="AA434" s="9"/>
      <c r="AB434" s="404"/>
      <c r="AC434" s="404"/>
      <c r="AD434" s="8"/>
      <c r="AE434" s="8"/>
      <c r="AF434" s="8"/>
      <c r="AG434" s="405"/>
      <c r="AH434" s="8"/>
      <c r="AI434" s="406"/>
      <c r="AJ434" s="8"/>
      <c r="AK434" s="6"/>
      <c r="AL434" s="6"/>
      <c r="AM434" s="6"/>
    </row>
    <row r="435" spans="2:39" ht="23.35" customHeight="1">
      <c r="B435" s="1256"/>
      <c r="D435"/>
      <c r="E435" s="8"/>
      <c r="F435" s="8"/>
      <c r="G435" s="8"/>
      <c r="H435" s="8"/>
      <c r="I435" s="8"/>
      <c r="J435" s="8"/>
      <c r="K435" s="8"/>
      <c r="L435" s="9"/>
      <c r="M435" s="9"/>
      <c r="N435" s="9"/>
      <c r="O435" s="9"/>
      <c r="P435" s="9"/>
      <c r="Q435" s="10"/>
      <c r="R435" s="11"/>
      <c r="S435" s="11"/>
      <c r="T435" s="11"/>
      <c r="U435" s="11"/>
      <c r="V435" s="11"/>
      <c r="W435" s="11"/>
      <c r="X435" s="11"/>
      <c r="Y435" s="11"/>
      <c r="Z435" s="12"/>
      <c r="AA435" s="9"/>
      <c r="AB435" s="404"/>
      <c r="AC435" s="404"/>
      <c r="AD435" s="8"/>
      <c r="AE435" s="8"/>
      <c r="AF435" s="8"/>
      <c r="AG435" s="405"/>
      <c r="AH435" s="8"/>
      <c r="AI435" s="406"/>
      <c r="AJ435" s="8"/>
      <c r="AK435" s="6"/>
      <c r="AL435" s="6"/>
      <c r="AM435" s="6"/>
    </row>
    <row r="436" spans="2:39" ht="23.35" customHeight="1">
      <c r="B436" s="1256"/>
      <c r="D436"/>
      <c r="E436" s="8"/>
      <c r="F436" s="8"/>
      <c r="G436" s="8"/>
      <c r="H436" s="8"/>
      <c r="I436" s="8"/>
      <c r="J436" s="8"/>
      <c r="K436" s="8"/>
      <c r="L436" s="9"/>
      <c r="M436" s="9"/>
      <c r="N436" s="9"/>
      <c r="O436" s="9"/>
      <c r="P436" s="9"/>
      <c r="Q436" s="10"/>
      <c r="R436" s="11"/>
      <c r="S436" s="11"/>
      <c r="T436" s="11"/>
      <c r="U436" s="11"/>
      <c r="V436" s="11"/>
      <c r="W436" s="11"/>
      <c r="X436" s="11"/>
      <c r="Y436" s="11"/>
      <c r="Z436" s="12"/>
      <c r="AA436" s="9"/>
      <c r="AB436" s="404"/>
      <c r="AC436" s="404"/>
      <c r="AD436" s="8"/>
      <c r="AE436" s="8"/>
      <c r="AF436" s="8"/>
      <c r="AG436" s="405"/>
      <c r="AH436" s="8"/>
      <c r="AI436" s="406"/>
      <c r="AJ436" s="8"/>
      <c r="AK436" s="6"/>
      <c r="AL436" s="6"/>
      <c r="AM436" s="6"/>
    </row>
    <row r="437" spans="2:39" ht="23.35" customHeight="1">
      <c r="B437" s="1256"/>
      <c r="D437"/>
      <c r="E437" s="8"/>
      <c r="F437" s="8"/>
      <c r="G437" s="8"/>
      <c r="H437" s="8"/>
      <c r="I437" s="8"/>
      <c r="J437" s="8"/>
      <c r="K437" s="8"/>
      <c r="L437" s="9"/>
      <c r="M437" s="9"/>
      <c r="N437" s="9"/>
      <c r="O437" s="9"/>
      <c r="P437" s="9"/>
      <c r="Q437" s="10"/>
      <c r="R437" s="11"/>
      <c r="S437" s="11"/>
      <c r="T437" s="11"/>
      <c r="U437" s="11"/>
      <c r="V437" s="11"/>
      <c r="W437" s="11"/>
      <c r="X437" s="11"/>
      <c r="Y437" s="11"/>
      <c r="Z437" s="12"/>
      <c r="AA437" s="9"/>
      <c r="AB437" s="404"/>
      <c r="AC437" s="404"/>
      <c r="AD437" s="8"/>
      <c r="AE437" s="8"/>
      <c r="AF437" s="8"/>
      <c r="AG437" s="405"/>
      <c r="AH437" s="8"/>
      <c r="AI437" s="406"/>
      <c r="AJ437" s="8"/>
      <c r="AK437" s="6"/>
      <c r="AL437" s="6"/>
      <c r="AM437" s="6"/>
    </row>
    <row r="438" spans="2:39" ht="23.35" customHeight="1">
      <c r="B438" s="1256"/>
      <c r="D438"/>
      <c r="E438" s="8"/>
      <c r="F438" s="8"/>
      <c r="G438" s="8"/>
      <c r="H438" s="8"/>
      <c r="I438" s="8"/>
      <c r="J438" s="8"/>
      <c r="K438" s="8"/>
      <c r="L438" s="9"/>
      <c r="M438" s="9"/>
      <c r="N438" s="9"/>
      <c r="O438" s="9"/>
      <c r="P438" s="9"/>
      <c r="Q438" s="10"/>
      <c r="R438" s="11"/>
      <c r="S438" s="11"/>
      <c r="T438" s="11"/>
      <c r="U438" s="11"/>
      <c r="V438" s="11"/>
      <c r="W438" s="11"/>
      <c r="X438" s="11"/>
      <c r="Y438" s="11"/>
      <c r="Z438" s="12"/>
      <c r="AA438" s="9"/>
      <c r="AB438" s="404"/>
      <c r="AC438" s="404"/>
      <c r="AD438" s="8"/>
      <c r="AE438" s="8"/>
      <c r="AF438" s="8"/>
      <c r="AG438" s="405"/>
      <c r="AH438" s="8"/>
      <c r="AI438" s="406"/>
      <c r="AJ438" s="8"/>
      <c r="AK438" s="6"/>
      <c r="AL438" s="6"/>
      <c r="AM438" s="6"/>
    </row>
    <row r="439" spans="2:39" ht="23.35" customHeight="1">
      <c r="B439" s="1256"/>
      <c r="D439"/>
      <c r="E439" s="8"/>
      <c r="F439" s="8"/>
      <c r="G439" s="8"/>
      <c r="H439" s="8"/>
      <c r="I439" s="8"/>
      <c r="J439" s="8"/>
      <c r="K439" s="8"/>
      <c r="L439" s="9"/>
      <c r="M439" s="9"/>
      <c r="N439" s="9"/>
      <c r="O439" s="9"/>
      <c r="P439" s="9"/>
      <c r="Q439" s="10"/>
      <c r="R439" s="11"/>
      <c r="S439" s="11"/>
      <c r="T439" s="11"/>
      <c r="U439" s="11"/>
      <c r="V439" s="11"/>
      <c r="W439" s="11"/>
      <c r="X439" s="11"/>
      <c r="Y439" s="11"/>
      <c r="Z439" s="12"/>
      <c r="AA439" s="9"/>
      <c r="AB439" s="404"/>
      <c r="AC439" s="404"/>
      <c r="AD439" s="8"/>
      <c r="AE439" s="8"/>
      <c r="AF439" s="8"/>
      <c r="AG439" s="405"/>
      <c r="AH439" s="8"/>
      <c r="AI439" s="406"/>
      <c r="AJ439" s="8"/>
      <c r="AK439" s="6"/>
      <c r="AL439" s="6"/>
      <c r="AM439" s="6"/>
    </row>
    <row r="440" spans="2:39" ht="23.35" customHeight="1">
      <c r="B440" s="1256"/>
      <c r="D440"/>
      <c r="E440" s="8"/>
      <c r="F440" s="8"/>
      <c r="G440" s="8"/>
      <c r="H440" s="8"/>
      <c r="I440" s="8"/>
      <c r="J440" s="8"/>
      <c r="K440" s="8"/>
      <c r="L440" s="9"/>
      <c r="M440" s="9"/>
      <c r="N440" s="9"/>
      <c r="O440" s="9"/>
      <c r="P440" s="9"/>
      <c r="Q440" s="10"/>
      <c r="R440" s="11"/>
      <c r="S440" s="11"/>
      <c r="T440" s="11"/>
      <c r="U440" s="11"/>
      <c r="V440" s="11"/>
      <c r="W440" s="11"/>
      <c r="X440" s="11"/>
      <c r="Y440" s="11"/>
      <c r="Z440" s="12"/>
      <c r="AA440" s="9"/>
      <c r="AB440" s="404"/>
      <c r="AC440" s="404"/>
      <c r="AD440" s="8"/>
      <c r="AE440" s="8"/>
      <c r="AF440" s="8"/>
      <c r="AG440" s="405"/>
      <c r="AH440" s="8"/>
      <c r="AI440" s="406"/>
      <c r="AJ440" s="8"/>
      <c r="AK440" s="6"/>
      <c r="AL440" s="6"/>
      <c r="AM440" s="6"/>
    </row>
    <row r="441" spans="2:39" ht="23.35" customHeight="1">
      <c r="B441" s="1256"/>
      <c r="D441"/>
      <c r="E441" s="8"/>
      <c r="F441" s="8"/>
      <c r="G441" s="8"/>
      <c r="H441" s="8"/>
      <c r="I441" s="8"/>
      <c r="J441" s="8"/>
      <c r="K441" s="8"/>
      <c r="L441" s="9"/>
      <c r="M441" s="9"/>
      <c r="N441" s="9"/>
      <c r="O441" s="9"/>
      <c r="P441" s="9"/>
      <c r="Q441" s="10"/>
      <c r="R441" s="11"/>
      <c r="S441" s="11"/>
      <c r="T441" s="11"/>
      <c r="U441" s="11"/>
      <c r="V441" s="11"/>
      <c r="W441" s="11"/>
      <c r="X441" s="11"/>
      <c r="Y441" s="11"/>
      <c r="Z441" s="12"/>
      <c r="AA441" s="9"/>
      <c r="AB441" s="404"/>
      <c r="AC441" s="404"/>
      <c r="AD441" s="8"/>
      <c r="AE441" s="8"/>
      <c r="AF441" s="8"/>
      <c r="AG441" s="405"/>
      <c r="AH441" s="8"/>
      <c r="AI441" s="406"/>
      <c r="AJ441" s="8"/>
      <c r="AK441" s="6"/>
      <c r="AL441" s="6"/>
      <c r="AM441" s="6"/>
    </row>
    <row r="442" spans="2:39" ht="23.35" customHeight="1">
      <c r="B442" s="1256"/>
      <c r="D442"/>
      <c r="E442" s="8"/>
      <c r="F442" s="8"/>
      <c r="G442" s="8"/>
      <c r="H442" s="8"/>
      <c r="I442" s="8"/>
      <c r="J442" s="8"/>
      <c r="K442" s="8"/>
      <c r="L442" s="9"/>
      <c r="M442" s="9"/>
      <c r="N442" s="9"/>
      <c r="O442" s="9"/>
      <c r="P442" s="9"/>
      <c r="Q442" s="10"/>
      <c r="R442" s="11"/>
      <c r="S442" s="11"/>
      <c r="T442" s="11"/>
      <c r="U442" s="11"/>
      <c r="V442" s="11"/>
      <c r="W442" s="11"/>
      <c r="X442" s="11"/>
      <c r="Y442" s="11"/>
      <c r="Z442" s="12"/>
      <c r="AA442" s="9"/>
      <c r="AB442" s="404"/>
      <c r="AC442" s="404"/>
      <c r="AD442" s="8"/>
      <c r="AE442" s="8"/>
      <c r="AF442" s="8"/>
      <c r="AG442" s="405"/>
      <c r="AH442" s="8"/>
      <c r="AI442" s="406"/>
      <c r="AJ442" s="8"/>
      <c r="AK442" s="6"/>
      <c r="AL442" s="6"/>
      <c r="AM442" s="6"/>
    </row>
    <row r="443" spans="2:39" ht="23.35" customHeight="1">
      <c r="B443" s="1256"/>
      <c r="D443"/>
      <c r="E443" s="8"/>
      <c r="F443" s="8"/>
      <c r="G443" s="8"/>
      <c r="H443" s="8"/>
      <c r="I443" s="8"/>
      <c r="J443" s="8"/>
      <c r="K443" s="8"/>
      <c r="L443" s="9"/>
      <c r="M443" s="9"/>
      <c r="N443" s="9"/>
      <c r="O443" s="9"/>
      <c r="P443" s="9"/>
      <c r="Q443" s="10"/>
      <c r="R443" s="11"/>
      <c r="S443" s="11"/>
      <c r="T443" s="11"/>
      <c r="U443" s="11"/>
      <c r="V443" s="11"/>
      <c r="W443" s="11"/>
      <c r="X443" s="11"/>
      <c r="Y443" s="11"/>
      <c r="Z443" s="12"/>
      <c r="AA443" s="9"/>
      <c r="AB443" s="404"/>
      <c r="AC443" s="404"/>
      <c r="AD443" s="8"/>
      <c r="AE443" s="8"/>
      <c r="AF443" s="8"/>
      <c r="AG443" s="405"/>
      <c r="AH443" s="8"/>
      <c r="AI443" s="406"/>
      <c r="AJ443" s="8"/>
      <c r="AK443" s="6"/>
      <c r="AL443" s="6"/>
      <c r="AM443" s="6"/>
    </row>
    <row r="444" spans="2:39" ht="23.35" customHeight="1">
      <c r="B444" s="1256"/>
      <c r="D444"/>
      <c r="E444" s="8"/>
      <c r="F444" s="8"/>
      <c r="G444" s="8"/>
      <c r="H444" s="8"/>
      <c r="I444" s="8"/>
      <c r="J444" s="8"/>
      <c r="K444" s="8"/>
      <c r="L444" s="9"/>
      <c r="M444" s="9"/>
      <c r="N444" s="9"/>
      <c r="O444" s="9"/>
      <c r="P444" s="9"/>
      <c r="Q444" s="10"/>
      <c r="R444" s="11"/>
      <c r="S444" s="11"/>
      <c r="T444" s="11"/>
      <c r="U444" s="11"/>
      <c r="V444" s="11"/>
      <c r="W444" s="11"/>
      <c r="X444" s="11"/>
      <c r="Y444" s="11"/>
      <c r="Z444" s="12"/>
      <c r="AA444" s="9"/>
      <c r="AB444" s="404"/>
      <c r="AC444" s="404"/>
      <c r="AD444" s="8"/>
      <c r="AE444" s="8"/>
      <c r="AF444" s="8"/>
      <c r="AG444" s="405"/>
      <c r="AH444" s="8"/>
      <c r="AI444" s="406"/>
      <c r="AJ444" s="8"/>
      <c r="AK444" s="6"/>
      <c r="AL444" s="6"/>
      <c r="AM444" s="6"/>
    </row>
    <row r="445" spans="2:39" ht="23.35" customHeight="1">
      <c r="B445" s="1256"/>
      <c r="D445"/>
      <c r="E445" s="8"/>
      <c r="F445" s="8"/>
      <c r="G445" s="8"/>
      <c r="H445" s="8"/>
      <c r="I445" s="8"/>
      <c r="J445" s="8"/>
      <c r="K445" s="8"/>
      <c r="L445" s="9"/>
      <c r="M445" s="9"/>
      <c r="N445" s="9"/>
      <c r="O445" s="9"/>
      <c r="P445" s="9"/>
      <c r="Q445" s="10"/>
      <c r="R445" s="11"/>
      <c r="S445" s="11"/>
      <c r="T445" s="11"/>
      <c r="U445" s="11"/>
      <c r="V445" s="11"/>
      <c r="W445" s="11"/>
      <c r="X445" s="11"/>
      <c r="Y445" s="11"/>
      <c r="Z445" s="12"/>
      <c r="AA445" s="9"/>
      <c r="AB445" s="404"/>
      <c r="AC445" s="404"/>
      <c r="AD445" s="8"/>
      <c r="AE445" s="8"/>
      <c r="AF445" s="8"/>
      <c r="AG445" s="405"/>
      <c r="AH445" s="8"/>
      <c r="AI445" s="406"/>
      <c r="AJ445" s="8"/>
      <c r="AK445" s="6"/>
      <c r="AL445" s="6"/>
      <c r="AM445" s="6"/>
    </row>
    <row r="446" spans="2:39" ht="23.35" customHeight="1">
      <c r="B446" s="1256"/>
      <c r="D446"/>
      <c r="E446" s="8"/>
      <c r="F446" s="8"/>
      <c r="G446" s="8"/>
      <c r="H446" s="8"/>
      <c r="I446" s="8"/>
      <c r="J446" s="8"/>
      <c r="K446" s="8"/>
      <c r="L446" s="9"/>
      <c r="M446" s="9"/>
      <c r="N446" s="9"/>
      <c r="O446" s="9"/>
      <c r="P446" s="9"/>
      <c r="Q446" s="10"/>
      <c r="R446" s="11"/>
      <c r="S446" s="11"/>
      <c r="T446" s="11"/>
      <c r="U446" s="11"/>
      <c r="V446" s="11"/>
      <c r="W446" s="11"/>
      <c r="X446" s="11"/>
      <c r="Y446" s="11"/>
      <c r="Z446" s="12"/>
      <c r="AA446" s="9"/>
      <c r="AB446" s="404"/>
      <c r="AC446" s="404"/>
      <c r="AD446" s="8"/>
      <c r="AE446" s="8"/>
      <c r="AF446" s="8"/>
      <c r="AG446" s="405"/>
      <c r="AH446" s="8"/>
      <c r="AI446" s="406"/>
      <c r="AJ446" s="8"/>
      <c r="AK446" s="6"/>
      <c r="AL446" s="6"/>
      <c r="AM446" s="6"/>
    </row>
    <row r="447" spans="2:39" ht="23.35" customHeight="1">
      <c r="B447" s="1256"/>
      <c r="D447"/>
      <c r="E447" s="8"/>
      <c r="F447" s="8"/>
      <c r="G447" s="8"/>
      <c r="H447" s="8"/>
      <c r="I447" s="8"/>
      <c r="J447" s="8"/>
      <c r="K447" s="8"/>
      <c r="L447" s="9"/>
      <c r="M447" s="9"/>
      <c r="N447" s="9"/>
      <c r="O447" s="9"/>
      <c r="P447" s="9"/>
      <c r="Q447" s="10"/>
      <c r="R447" s="11"/>
      <c r="S447" s="11"/>
      <c r="T447" s="11"/>
      <c r="U447" s="11"/>
      <c r="V447" s="11"/>
      <c r="W447" s="11"/>
      <c r="X447" s="11"/>
      <c r="Y447" s="11"/>
      <c r="Z447" s="12"/>
      <c r="AA447" s="9"/>
      <c r="AB447" s="404"/>
      <c r="AC447" s="404"/>
      <c r="AD447" s="8"/>
      <c r="AE447" s="8"/>
      <c r="AF447" s="8"/>
      <c r="AG447" s="405"/>
      <c r="AH447" s="8"/>
      <c r="AI447" s="406"/>
      <c r="AJ447" s="8"/>
      <c r="AK447" s="6"/>
      <c r="AL447" s="6"/>
      <c r="AM447" s="6"/>
    </row>
    <row r="448" spans="2:39" ht="23.35" customHeight="1">
      <c r="B448" s="1256"/>
      <c r="D448"/>
      <c r="E448" s="8"/>
      <c r="F448" s="8"/>
      <c r="G448" s="8"/>
      <c r="H448" s="8"/>
      <c r="I448" s="8"/>
      <c r="J448" s="8"/>
      <c r="K448" s="8"/>
      <c r="L448" s="9"/>
      <c r="M448" s="9"/>
      <c r="N448" s="9"/>
      <c r="O448" s="9"/>
      <c r="P448" s="9"/>
      <c r="Q448" s="10"/>
      <c r="R448" s="11"/>
      <c r="S448" s="11"/>
      <c r="T448" s="11"/>
      <c r="U448" s="11"/>
      <c r="V448" s="11"/>
      <c r="W448" s="11"/>
      <c r="X448" s="11"/>
      <c r="Y448" s="11"/>
      <c r="Z448" s="12"/>
      <c r="AA448" s="9"/>
      <c r="AB448" s="404"/>
      <c r="AC448" s="404"/>
      <c r="AD448" s="8"/>
      <c r="AE448" s="8"/>
      <c r="AF448" s="8"/>
      <c r="AG448" s="405"/>
      <c r="AH448" s="8"/>
      <c r="AI448" s="406"/>
      <c r="AJ448" s="8"/>
      <c r="AK448" s="6"/>
      <c r="AL448" s="6"/>
      <c r="AM448" s="6"/>
    </row>
    <row r="449" spans="2:39" ht="23.35" customHeight="1">
      <c r="B449" s="1256"/>
      <c r="D449"/>
      <c r="E449" s="8"/>
      <c r="F449" s="8"/>
      <c r="G449" s="8"/>
      <c r="H449" s="8"/>
      <c r="I449" s="8"/>
      <c r="J449" s="8"/>
      <c r="K449" s="8"/>
      <c r="L449" s="9"/>
      <c r="M449" s="9"/>
      <c r="N449" s="9"/>
      <c r="O449" s="9"/>
      <c r="P449" s="9"/>
      <c r="Q449" s="10"/>
      <c r="R449" s="11"/>
      <c r="S449" s="11"/>
      <c r="T449" s="11"/>
      <c r="U449" s="11"/>
      <c r="V449" s="11"/>
      <c r="W449" s="11"/>
      <c r="X449" s="11"/>
      <c r="Y449" s="11"/>
      <c r="Z449" s="12"/>
      <c r="AA449" s="9"/>
      <c r="AB449" s="404"/>
      <c r="AC449" s="404"/>
      <c r="AD449" s="8"/>
      <c r="AE449" s="8"/>
      <c r="AF449" s="8"/>
      <c r="AG449" s="405"/>
      <c r="AH449" s="8"/>
      <c r="AI449" s="406"/>
      <c r="AJ449" s="8"/>
      <c r="AK449" s="6"/>
      <c r="AL449" s="6"/>
      <c r="AM449" s="6"/>
    </row>
    <row r="450" spans="2:39" ht="23.35" customHeight="1">
      <c r="B450" s="1256"/>
      <c r="D450"/>
      <c r="E450" s="8"/>
      <c r="F450" s="8"/>
      <c r="G450" s="8"/>
      <c r="H450" s="8"/>
      <c r="I450" s="8"/>
      <c r="J450" s="8"/>
      <c r="K450" s="8"/>
      <c r="L450" s="9"/>
      <c r="M450" s="9"/>
      <c r="N450" s="9"/>
      <c r="O450" s="9"/>
      <c r="P450" s="9"/>
      <c r="Q450" s="10"/>
      <c r="R450" s="11"/>
      <c r="S450" s="11"/>
      <c r="T450" s="11"/>
      <c r="U450" s="11"/>
      <c r="V450" s="11"/>
      <c r="W450" s="11"/>
      <c r="X450" s="11"/>
      <c r="Y450" s="11"/>
      <c r="Z450" s="12"/>
      <c r="AA450" s="9"/>
      <c r="AB450" s="404"/>
      <c r="AC450" s="404"/>
      <c r="AD450" s="8"/>
      <c r="AE450" s="8"/>
      <c r="AF450" s="8"/>
      <c r="AG450" s="405"/>
      <c r="AH450" s="8"/>
      <c r="AI450" s="406"/>
      <c r="AJ450" s="8"/>
      <c r="AK450" s="6"/>
      <c r="AL450" s="6"/>
      <c r="AM450" s="6"/>
    </row>
    <row r="451" spans="2:39" ht="23.35" customHeight="1">
      <c r="B451" s="1256"/>
      <c r="D451"/>
      <c r="E451" s="8"/>
      <c r="F451" s="8"/>
      <c r="G451" s="8"/>
      <c r="H451" s="8"/>
      <c r="I451" s="8"/>
      <c r="J451" s="8"/>
      <c r="K451" s="8"/>
      <c r="L451" s="9"/>
      <c r="M451" s="9"/>
      <c r="N451" s="9"/>
      <c r="O451" s="9"/>
      <c r="P451" s="9"/>
      <c r="Q451" s="10"/>
      <c r="R451" s="11"/>
      <c r="S451" s="11"/>
      <c r="T451" s="11"/>
      <c r="U451" s="11"/>
      <c r="V451" s="11"/>
      <c r="W451" s="11"/>
      <c r="X451" s="11"/>
      <c r="Y451" s="11"/>
      <c r="Z451" s="12"/>
      <c r="AA451" s="9"/>
      <c r="AB451" s="404"/>
      <c r="AC451" s="404"/>
      <c r="AD451" s="8"/>
      <c r="AE451" s="8"/>
      <c r="AF451" s="8"/>
      <c r="AG451" s="405"/>
      <c r="AH451" s="8"/>
      <c r="AI451" s="406"/>
      <c r="AJ451" s="8"/>
      <c r="AK451" s="6"/>
      <c r="AL451" s="6"/>
      <c r="AM451" s="6"/>
    </row>
    <row r="452" spans="2:39" ht="23.35" customHeight="1">
      <c r="B452" s="1256"/>
      <c r="D452"/>
      <c r="E452" s="8"/>
      <c r="F452" s="8"/>
      <c r="G452" s="8"/>
      <c r="H452" s="8"/>
      <c r="I452" s="8"/>
      <c r="J452" s="8"/>
      <c r="K452" s="8"/>
      <c r="L452" s="9"/>
      <c r="M452" s="9"/>
      <c r="N452" s="9"/>
      <c r="O452" s="9"/>
      <c r="P452" s="9"/>
      <c r="Q452" s="10"/>
      <c r="R452" s="11"/>
      <c r="S452" s="11"/>
      <c r="T452" s="11"/>
      <c r="U452" s="11"/>
      <c r="V452" s="11"/>
      <c r="W452" s="11"/>
      <c r="X452" s="11"/>
      <c r="Y452" s="11"/>
      <c r="Z452" s="12"/>
      <c r="AA452" s="9"/>
      <c r="AB452" s="404"/>
      <c r="AC452" s="404"/>
      <c r="AD452" s="8"/>
      <c r="AE452" s="8"/>
      <c r="AF452" s="8"/>
      <c r="AG452" s="405"/>
      <c r="AH452" s="8"/>
      <c r="AI452" s="406"/>
      <c r="AJ452" s="8"/>
      <c r="AK452" s="6"/>
      <c r="AL452" s="6"/>
      <c r="AM452" s="6"/>
    </row>
    <row r="453" spans="2:39" ht="23.35" customHeight="1">
      <c r="B453" s="1256"/>
      <c r="D453"/>
      <c r="E453" s="8"/>
      <c r="F453" s="8"/>
      <c r="G453" s="8"/>
      <c r="H453" s="8"/>
      <c r="I453" s="8"/>
      <c r="J453" s="8"/>
      <c r="K453" s="8"/>
      <c r="L453" s="9"/>
      <c r="M453" s="9"/>
      <c r="N453" s="9"/>
      <c r="O453" s="9"/>
      <c r="P453" s="9"/>
      <c r="Q453" s="10"/>
      <c r="R453" s="11"/>
      <c r="S453" s="11"/>
      <c r="T453" s="11"/>
      <c r="U453" s="11"/>
      <c r="V453" s="11"/>
      <c r="W453" s="11"/>
      <c r="X453" s="11"/>
      <c r="Y453" s="11"/>
      <c r="Z453" s="12"/>
      <c r="AA453" s="9"/>
      <c r="AB453" s="404"/>
      <c r="AC453" s="404"/>
      <c r="AD453" s="8"/>
      <c r="AE453" s="8"/>
      <c r="AF453" s="8"/>
      <c r="AG453" s="405"/>
      <c r="AH453" s="8"/>
      <c r="AI453" s="406"/>
      <c r="AJ453" s="8"/>
      <c r="AK453" s="6"/>
      <c r="AL453" s="6"/>
      <c r="AM453" s="6"/>
    </row>
    <row r="454" spans="2:39" ht="23.35" customHeight="1">
      <c r="B454" s="1256"/>
      <c r="D454"/>
      <c r="E454" s="8"/>
      <c r="F454" s="8"/>
      <c r="G454" s="8"/>
      <c r="H454" s="8"/>
      <c r="I454" s="8"/>
      <c r="J454" s="8"/>
      <c r="K454" s="8"/>
      <c r="L454" s="9"/>
      <c r="M454" s="9"/>
      <c r="N454" s="9"/>
      <c r="O454" s="9"/>
      <c r="P454" s="9"/>
      <c r="Q454" s="10"/>
      <c r="R454" s="11"/>
      <c r="S454" s="11"/>
      <c r="T454" s="11"/>
      <c r="U454" s="11"/>
      <c r="V454" s="11"/>
      <c r="W454" s="11"/>
      <c r="X454" s="11"/>
      <c r="Y454" s="11"/>
      <c r="Z454" s="12"/>
      <c r="AA454" s="9"/>
      <c r="AB454" s="404"/>
      <c r="AC454" s="404"/>
      <c r="AD454" s="8"/>
      <c r="AE454" s="8"/>
      <c r="AF454" s="8"/>
      <c r="AG454" s="405"/>
      <c r="AH454" s="8"/>
      <c r="AI454" s="406"/>
      <c r="AJ454" s="8"/>
      <c r="AK454" s="6"/>
      <c r="AL454" s="6"/>
      <c r="AM454" s="6"/>
    </row>
    <row r="455" spans="2:39" ht="23.35" customHeight="1">
      <c r="B455" s="1256"/>
      <c r="D455"/>
      <c r="E455" s="8"/>
      <c r="F455" s="8"/>
      <c r="G455" s="8"/>
      <c r="H455" s="8"/>
      <c r="I455" s="8"/>
      <c r="J455" s="8"/>
      <c r="K455" s="8"/>
      <c r="L455" s="9"/>
      <c r="M455" s="9"/>
      <c r="N455" s="9"/>
      <c r="O455" s="9"/>
      <c r="P455" s="9"/>
      <c r="Q455" s="10"/>
      <c r="R455" s="11"/>
      <c r="S455" s="11"/>
      <c r="T455" s="11"/>
      <c r="U455" s="11"/>
      <c r="V455" s="11"/>
      <c r="W455" s="11"/>
      <c r="X455" s="11"/>
      <c r="Y455" s="11"/>
      <c r="Z455" s="12"/>
      <c r="AA455" s="9"/>
      <c r="AB455" s="404"/>
      <c r="AC455" s="404"/>
      <c r="AD455" s="8"/>
      <c r="AE455" s="8"/>
      <c r="AF455" s="8"/>
      <c r="AG455" s="405"/>
      <c r="AH455" s="8"/>
      <c r="AI455" s="406"/>
      <c r="AJ455" s="8"/>
      <c r="AK455" s="6"/>
      <c r="AL455" s="6"/>
      <c r="AM455" s="6"/>
    </row>
    <row r="456" spans="2:39" ht="23.35" customHeight="1">
      <c r="B456" s="1256"/>
      <c r="D456"/>
      <c r="E456" s="8"/>
      <c r="F456" s="8"/>
      <c r="G456" s="8"/>
      <c r="H456" s="8"/>
      <c r="I456" s="8"/>
      <c r="J456" s="8"/>
      <c r="K456" s="8"/>
      <c r="L456" s="9"/>
      <c r="M456" s="9"/>
      <c r="N456" s="9"/>
      <c r="O456" s="9"/>
      <c r="P456" s="9"/>
      <c r="Q456" s="10"/>
      <c r="R456" s="11"/>
      <c r="S456" s="11"/>
      <c r="T456" s="11"/>
      <c r="U456" s="11"/>
      <c r="V456" s="11"/>
      <c r="W456" s="11"/>
      <c r="X456" s="11"/>
      <c r="Y456" s="11"/>
      <c r="Z456" s="12"/>
      <c r="AA456" s="9"/>
      <c r="AB456" s="404"/>
      <c r="AC456" s="404"/>
      <c r="AD456" s="8"/>
      <c r="AE456" s="8"/>
      <c r="AF456" s="8"/>
      <c r="AG456" s="405"/>
      <c r="AH456" s="8"/>
      <c r="AI456" s="406"/>
      <c r="AJ456" s="8"/>
      <c r="AK456" s="6"/>
      <c r="AL456" s="6"/>
      <c r="AM456" s="6"/>
    </row>
    <row r="457" spans="2:39" ht="23.35" customHeight="1">
      <c r="B457" s="1256"/>
      <c r="D457"/>
      <c r="E457" s="8"/>
      <c r="F457" s="8"/>
      <c r="G457" s="8"/>
      <c r="H457" s="8"/>
      <c r="I457" s="8"/>
      <c r="J457" s="8"/>
      <c r="K457" s="8"/>
      <c r="L457" s="9"/>
      <c r="M457" s="9"/>
      <c r="N457" s="9"/>
      <c r="O457" s="9"/>
      <c r="P457" s="9"/>
      <c r="Q457" s="10"/>
      <c r="R457" s="11"/>
      <c r="S457" s="11"/>
      <c r="T457" s="11"/>
      <c r="U457" s="11"/>
      <c r="V457" s="11"/>
      <c r="W457" s="11"/>
      <c r="X457" s="11"/>
      <c r="Y457" s="11"/>
      <c r="Z457" s="12"/>
      <c r="AA457" s="9"/>
      <c r="AB457" s="404"/>
      <c r="AC457" s="404"/>
      <c r="AD457" s="8"/>
      <c r="AE457" s="8"/>
      <c r="AF457" s="8"/>
      <c r="AG457" s="405"/>
      <c r="AH457" s="8"/>
      <c r="AI457" s="406"/>
      <c r="AJ457" s="8"/>
      <c r="AK457" s="6"/>
      <c r="AL457" s="6"/>
      <c r="AM457" s="6"/>
    </row>
    <row r="458" spans="2:39" ht="23.35" customHeight="1">
      <c r="B458" s="1256"/>
      <c r="D458"/>
      <c r="E458" s="8"/>
      <c r="F458" s="8"/>
      <c r="G458" s="8"/>
      <c r="H458" s="8"/>
      <c r="I458" s="8"/>
      <c r="J458" s="8"/>
      <c r="K458" s="8"/>
      <c r="L458" s="9"/>
      <c r="M458" s="9"/>
      <c r="N458" s="9"/>
      <c r="O458" s="9"/>
      <c r="P458" s="9"/>
      <c r="Q458" s="10"/>
      <c r="R458" s="11"/>
      <c r="S458" s="11"/>
      <c r="T458" s="11"/>
      <c r="U458" s="11"/>
      <c r="V458" s="11"/>
      <c r="W458" s="11"/>
      <c r="X458" s="11"/>
      <c r="Y458" s="11"/>
      <c r="Z458" s="12"/>
      <c r="AA458" s="9"/>
      <c r="AB458" s="404"/>
      <c r="AC458" s="404"/>
      <c r="AD458" s="8"/>
      <c r="AE458" s="8"/>
      <c r="AF458" s="8"/>
      <c r="AG458" s="405"/>
      <c r="AH458" s="8"/>
      <c r="AI458" s="406"/>
      <c r="AJ458" s="8"/>
      <c r="AK458" s="6"/>
      <c r="AL458" s="6"/>
      <c r="AM458" s="6"/>
    </row>
    <row r="459" spans="2:39" ht="23.35" customHeight="1">
      <c r="B459" s="1256"/>
      <c r="D459"/>
      <c r="E459" s="8"/>
      <c r="F459" s="8"/>
      <c r="G459" s="8"/>
      <c r="H459" s="8"/>
      <c r="I459" s="8"/>
      <c r="J459" s="8"/>
      <c r="K459" s="8"/>
      <c r="L459" s="9"/>
      <c r="M459" s="9"/>
      <c r="N459" s="9"/>
      <c r="O459" s="9"/>
      <c r="P459" s="9"/>
      <c r="Q459" s="10"/>
      <c r="R459" s="11"/>
      <c r="S459" s="11"/>
      <c r="T459" s="11"/>
      <c r="U459" s="11"/>
      <c r="V459" s="11"/>
      <c r="W459" s="11"/>
      <c r="X459" s="11"/>
      <c r="Y459" s="11"/>
      <c r="Z459" s="12"/>
      <c r="AA459" s="9"/>
      <c r="AB459" s="404"/>
      <c r="AC459" s="404"/>
      <c r="AD459" s="8"/>
      <c r="AE459" s="8"/>
      <c r="AF459" s="8"/>
      <c r="AG459" s="405"/>
      <c r="AH459" s="8"/>
      <c r="AI459" s="406"/>
      <c r="AJ459" s="8"/>
      <c r="AK459" s="6"/>
      <c r="AL459" s="6"/>
      <c r="AM459" s="6"/>
    </row>
    <row r="460" spans="2:39" ht="23.35" customHeight="1">
      <c r="B460" s="1256"/>
      <c r="D460"/>
      <c r="E460" s="8"/>
      <c r="F460" s="8"/>
      <c r="G460" s="8"/>
      <c r="H460" s="8"/>
      <c r="I460" s="8"/>
      <c r="J460" s="8"/>
      <c r="K460" s="8"/>
      <c r="L460" s="9"/>
      <c r="M460" s="9"/>
      <c r="N460" s="9"/>
      <c r="O460" s="9"/>
      <c r="P460" s="9"/>
      <c r="Q460" s="10"/>
      <c r="R460" s="11"/>
      <c r="S460" s="11"/>
      <c r="T460" s="11"/>
      <c r="U460" s="11"/>
      <c r="V460" s="11"/>
      <c r="W460" s="11"/>
      <c r="X460" s="11"/>
      <c r="Y460" s="11"/>
      <c r="Z460" s="12"/>
      <c r="AA460" s="9"/>
      <c r="AB460" s="404"/>
      <c r="AC460" s="404"/>
      <c r="AD460" s="8"/>
      <c r="AE460" s="8"/>
      <c r="AF460" s="8"/>
      <c r="AG460" s="405"/>
      <c r="AH460" s="8"/>
      <c r="AI460" s="406"/>
      <c r="AJ460" s="8"/>
      <c r="AK460" s="6"/>
      <c r="AL460" s="6"/>
      <c r="AM460" s="6"/>
    </row>
    <row r="461" spans="2:39" ht="23.35" customHeight="1">
      <c r="B461" s="1256"/>
      <c r="D461"/>
      <c r="E461" s="8"/>
      <c r="F461" s="8"/>
      <c r="G461" s="8"/>
      <c r="H461" s="8"/>
      <c r="I461" s="8"/>
      <c r="J461" s="8"/>
      <c r="K461" s="8"/>
      <c r="L461" s="9"/>
      <c r="M461" s="9"/>
      <c r="N461" s="9"/>
      <c r="O461" s="9"/>
      <c r="P461" s="9"/>
      <c r="Q461" s="10"/>
      <c r="R461" s="11"/>
      <c r="S461" s="11"/>
      <c r="T461" s="11"/>
      <c r="U461" s="11"/>
      <c r="V461" s="11"/>
      <c r="W461" s="11"/>
      <c r="X461" s="11"/>
      <c r="Y461" s="11"/>
      <c r="Z461" s="12"/>
      <c r="AA461" s="9"/>
      <c r="AB461" s="404"/>
      <c r="AC461" s="404"/>
      <c r="AD461" s="8"/>
      <c r="AE461" s="8"/>
      <c r="AF461" s="8"/>
      <c r="AG461" s="405"/>
      <c r="AH461" s="8"/>
      <c r="AI461" s="406"/>
      <c r="AJ461" s="8"/>
      <c r="AK461" s="6"/>
      <c r="AL461" s="6"/>
      <c r="AM461" s="6"/>
    </row>
    <row r="462" spans="2:39" ht="23.35" customHeight="1">
      <c r="B462" s="1256"/>
      <c r="D462"/>
      <c r="E462" s="8"/>
      <c r="F462" s="8"/>
      <c r="G462" s="8"/>
      <c r="H462" s="8"/>
      <c r="I462" s="8"/>
      <c r="J462" s="8"/>
      <c r="K462" s="8"/>
      <c r="L462" s="9"/>
      <c r="M462" s="9"/>
      <c r="N462" s="9"/>
      <c r="O462" s="9"/>
      <c r="P462" s="9"/>
      <c r="Q462" s="10"/>
      <c r="R462" s="11"/>
      <c r="S462" s="11"/>
      <c r="T462" s="11"/>
      <c r="U462" s="11"/>
      <c r="V462" s="11"/>
      <c r="W462" s="11"/>
      <c r="X462" s="11"/>
      <c r="Y462" s="11"/>
      <c r="Z462" s="12"/>
      <c r="AA462" s="9"/>
      <c r="AB462" s="404"/>
      <c r="AC462" s="404"/>
      <c r="AD462" s="8"/>
      <c r="AE462" s="8"/>
      <c r="AF462" s="8"/>
      <c r="AG462" s="405"/>
      <c r="AH462" s="8"/>
      <c r="AI462" s="406"/>
      <c r="AJ462" s="8"/>
      <c r="AK462" s="6"/>
      <c r="AL462" s="6"/>
      <c r="AM462" s="6"/>
    </row>
    <row r="463" spans="2:39" ht="23.35" customHeight="1">
      <c r="B463" s="1256"/>
      <c r="D463"/>
      <c r="E463" s="8"/>
      <c r="F463" s="8"/>
      <c r="G463" s="8"/>
      <c r="H463" s="8"/>
      <c r="I463" s="8"/>
      <c r="J463" s="8"/>
      <c r="K463" s="8"/>
      <c r="L463" s="9"/>
      <c r="M463" s="9"/>
      <c r="N463" s="9"/>
      <c r="O463" s="9"/>
      <c r="P463" s="9"/>
      <c r="Q463" s="10"/>
      <c r="R463" s="11"/>
      <c r="S463" s="11"/>
      <c r="T463" s="11"/>
      <c r="U463" s="11"/>
      <c r="V463" s="11"/>
      <c r="W463" s="11"/>
      <c r="X463" s="11"/>
      <c r="Y463" s="11"/>
      <c r="Z463" s="12"/>
      <c r="AA463" s="9"/>
      <c r="AB463" s="404"/>
      <c r="AC463" s="404"/>
      <c r="AD463" s="8"/>
      <c r="AE463" s="8"/>
      <c r="AF463" s="8"/>
      <c r="AG463" s="405"/>
      <c r="AH463" s="8"/>
      <c r="AI463" s="406"/>
      <c r="AJ463" s="8"/>
      <c r="AK463" s="6"/>
      <c r="AL463" s="6"/>
      <c r="AM463" s="6"/>
    </row>
    <row r="464" spans="2:39" ht="23.35" customHeight="1">
      <c r="B464" s="1256"/>
      <c r="D464"/>
      <c r="E464" s="8"/>
      <c r="F464" s="8"/>
      <c r="G464" s="8"/>
      <c r="H464" s="8"/>
      <c r="I464" s="8"/>
      <c r="J464" s="8"/>
      <c r="K464" s="8"/>
      <c r="L464" s="9"/>
      <c r="M464" s="9"/>
      <c r="N464" s="9"/>
      <c r="O464" s="9"/>
      <c r="P464" s="9"/>
      <c r="Q464" s="10"/>
      <c r="R464" s="11"/>
      <c r="S464" s="11"/>
      <c r="T464" s="11"/>
      <c r="U464" s="11"/>
      <c r="V464" s="11"/>
      <c r="W464" s="11"/>
      <c r="X464" s="11"/>
      <c r="Y464" s="11"/>
      <c r="Z464" s="12"/>
      <c r="AA464" s="9"/>
      <c r="AB464" s="404"/>
      <c r="AC464" s="404"/>
      <c r="AD464" s="8"/>
      <c r="AE464" s="8"/>
      <c r="AF464" s="8"/>
      <c r="AG464" s="405"/>
      <c r="AH464" s="8"/>
      <c r="AI464" s="406"/>
      <c r="AJ464" s="8"/>
      <c r="AK464" s="6"/>
      <c r="AL464" s="6"/>
      <c r="AM464" s="6"/>
    </row>
    <row r="465" spans="2:39" ht="23.35" customHeight="1">
      <c r="B465" s="1256"/>
      <c r="D465"/>
      <c r="E465" s="8"/>
      <c r="F465" s="8"/>
      <c r="G465" s="8"/>
      <c r="H465" s="8"/>
      <c r="I465" s="8"/>
      <c r="J465" s="8"/>
      <c r="K465" s="8"/>
      <c r="L465" s="9"/>
      <c r="M465" s="9"/>
      <c r="N465" s="9"/>
      <c r="O465" s="9"/>
      <c r="P465" s="9"/>
      <c r="Q465" s="10"/>
      <c r="R465" s="11"/>
      <c r="S465" s="11"/>
      <c r="T465" s="11"/>
      <c r="U465" s="11"/>
      <c r="V465" s="11"/>
      <c r="W465" s="11"/>
      <c r="X465" s="11"/>
      <c r="Y465" s="11"/>
      <c r="Z465" s="12"/>
      <c r="AA465" s="9"/>
      <c r="AB465" s="404"/>
      <c r="AC465" s="404"/>
      <c r="AD465" s="8"/>
      <c r="AE465" s="8"/>
      <c r="AF465" s="8"/>
      <c r="AG465" s="405"/>
      <c r="AH465" s="8"/>
      <c r="AI465" s="406"/>
      <c r="AJ465" s="8"/>
      <c r="AK465" s="6"/>
      <c r="AL465" s="6"/>
      <c r="AM465" s="6"/>
    </row>
    <row r="466" spans="2:39" ht="23.35" customHeight="1">
      <c r="B466" s="1256"/>
      <c r="D466"/>
      <c r="E466" s="8"/>
      <c r="F466" s="8"/>
      <c r="G466" s="8"/>
      <c r="H466" s="8"/>
      <c r="I466" s="8"/>
      <c r="J466" s="8"/>
      <c r="K466" s="8"/>
      <c r="L466" s="9"/>
      <c r="M466" s="9"/>
      <c r="N466" s="9"/>
      <c r="O466" s="9"/>
      <c r="P466" s="9"/>
      <c r="Q466" s="10"/>
      <c r="R466" s="11"/>
      <c r="S466" s="11"/>
      <c r="T466" s="11"/>
      <c r="U466" s="11"/>
      <c r="V466" s="11"/>
      <c r="W466" s="11"/>
      <c r="X466" s="11"/>
      <c r="Y466" s="11"/>
      <c r="Z466" s="12"/>
      <c r="AA466" s="9"/>
      <c r="AB466" s="404"/>
      <c r="AC466" s="404"/>
      <c r="AD466" s="8"/>
      <c r="AE466" s="8"/>
      <c r="AF466" s="8"/>
      <c r="AG466" s="405"/>
      <c r="AH466" s="8"/>
      <c r="AI466" s="406"/>
      <c r="AJ466" s="8"/>
      <c r="AK466" s="6"/>
      <c r="AL466" s="6"/>
      <c r="AM466" s="6"/>
    </row>
    <row r="467" spans="2:39" ht="23.35" customHeight="1">
      <c r="B467" s="1256"/>
      <c r="D467"/>
      <c r="E467" s="8"/>
      <c r="F467" s="8"/>
      <c r="G467" s="8"/>
      <c r="H467" s="8"/>
      <c r="I467" s="8"/>
      <c r="J467" s="8"/>
      <c r="K467" s="8"/>
      <c r="L467" s="9"/>
      <c r="M467" s="9"/>
      <c r="N467" s="9"/>
      <c r="O467" s="9"/>
      <c r="P467" s="9"/>
      <c r="Q467" s="10"/>
      <c r="R467" s="11"/>
      <c r="S467" s="11"/>
      <c r="T467" s="11"/>
      <c r="U467" s="11"/>
      <c r="V467" s="11"/>
      <c r="W467" s="11"/>
      <c r="X467" s="11"/>
      <c r="Y467" s="11"/>
      <c r="Z467" s="12"/>
      <c r="AA467" s="9"/>
      <c r="AB467" s="404"/>
      <c r="AC467" s="404"/>
      <c r="AD467" s="8"/>
      <c r="AE467" s="8"/>
      <c r="AF467" s="8"/>
      <c r="AG467" s="405"/>
      <c r="AH467" s="8"/>
      <c r="AI467" s="406"/>
      <c r="AJ467" s="8"/>
      <c r="AK467" s="6"/>
      <c r="AL467" s="6"/>
      <c r="AM467" s="6"/>
    </row>
    <row r="468" spans="2:39" ht="23.35" customHeight="1">
      <c r="B468" s="1256"/>
      <c r="D468"/>
      <c r="E468" s="8"/>
      <c r="F468" s="8"/>
      <c r="G468" s="8"/>
      <c r="H468" s="8"/>
      <c r="I468" s="8"/>
      <c r="J468" s="8"/>
      <c r="K468" s="8"/>
      <c r="L468" s="9"/>
      <c r="M468" s="9"/>
      <c r="N468" s="9"/>
      <c r="O468" s="9"/>
      <c r="P468" s="9"/>
      <c r="Q468" s="10"/>
      <c r="R468" s="11"/>
      <c r="S468" s="11"/>
      <c r="T468" s="11"/>
      <c r="U468" s="11"/>
      <c r="V468" s="11"/>
      <c r="W468" s="11"/>
      <c r="X468" s="11"/>
      <c r="Y468" s="11"/>
      <c r="Z468" s="12"/>
      <c r="AA468" s="9"/>
      <c r="AB468" s="404"/>
      <c r="AC468" s="404"/>
      <c r="AD468" s="8"/>
      <c r="AE468" s="8"/>
      <c r="AF468" s="8"/>
      <c r="AG468" s="405"/>
      <c r="AH468" s="8"/>
      <c r="AI468" s="406"/>
      <c r="AJ468" s="8"/>
      <c r="AK468" s="6"/>
      <c r="AL468" s="6"/>
      <c r="AM468" s="6"/>
    </row>
    <row r="469" spans="2:39" ht="23.35" customHeight="1">
      <c r="B469" s="1256"/>
      <c r="D469"/>
      <c r="E469" s="8"/>
      <c r="F469" s="8"/>
      <c r="G469" s="8"/>
      <c r="H469" s="8"/>
      <c r="I469" s="8"/>
      <c r="J469" s="8"/>
      <c r="K469" s="8"/>
      <c r="L469" s="9"/>
      <c r="M469" s="9"/>
      <c r="N469" s="9"/>
      <c r="O469" s="9"/>
      <c r="P469" s="9"/>
      <c r="Q469" s="10"/>
      <c r="R469" s="11"/>
      <c r="S469" s="11"/>
      <c r="T469" s="11"/>
      <c r="U469" s="11"/>
      <c r="V469" s="11"/>
      <c r="W469" s="11"/>
      <c r="X469" s="11"/>
      <c r="Y469" s="11"/>
      <c r="Z469" s="12"/>
      <c r="AA469" s="9"/>
      <c r="AB469" s="404"/>
      <c r="AC469" s="404"/>
      <c r="AD469" s="8"/>
      <c r="AE469" s="8"/>
      <c r="AF469" s="8"/>
      <c r="AG469" s="405"/>
      <c r="AH469" s="8"/>
      <c r="AI469" s="406"/>
      <c r="AJ469" s="8"/>
      <c r="AK469" s="6"/>
      <c r="AL469" s="6"/>
      <c r="AM469" s="6"/>
    </row>
    <row r="470" spans="2:39" ht="23.35" customHeight="1">
      <c r="B470" s="1256"/>
      <c r="D470"/>
      <c r="E470" s="8"/>
      <c r="F470" s="8"/>
      <c r="G470" s="8"/>
      <c r="H470" s="8"/>
      <c r="I470" s="8"/>
      <c r="J470" s="8"/>
      <c r="K470" s="8"/>
      <c r="L470" s="9"/>
      <c r="M470" s="9"/>
      <c r="N470" s="9"/>
      <c r="O470" s="9"/>
      <c r="P470" s="9"/>
      <c r="Q470" s="10"/>
      <c r="R470" s="11"/>
      <c r="S470" s="11"/>
      <c r="T470" s="11"/>
      <c r="U470" s="11"/>
      <c r="V470" s="11"/>
      <c r="W470" s="11"/>
      <c r="X470" s="11"/>
      <c r="Y470" s="11"/>
      <c r="Z470" s="12"/>
      <c r="AA470" s="9"/>
      <c r="AB470" s="404"/>
      <c r="AC470" s="404"/>
      <c r="AD470" s="8"/>
      <c r="AE470" s="8"/>
      <c r="AF470" s="8"/>
      <c r="AG470" s="405"/>
      <c r="AH470" s="8"/>
      <c r="AI470" s="406"/>
      <c r="AJ470" s="8"/>
      <c r="AK470" s="6"/>
      <c r="AL470" s="6"/>
      <c r="AM470" s="6"/>
    </row>
    <row r="471" spans="2:39" ht="23.35" customHeight="1">
      <c r="B471" s="1256"/>
      <c r="D471"/>
      <c r="E471" s="8"/>
      <c r="F471" s="8"/>
      <c r="G471" s="8"/>
      <c r="H471" s="8"/>
      <c r="I471" s="8"/>
      <c r="J471" s="8"/>
      <c r="K471" s="8"/>
      <c r="L471" s="9"/>
      <c r="M471" s="9"/>
      <c r="N471" s="9"/>
      <c r="O471" s="9"/>
      <c r="P471" s="9"/>
      <c r="Q471" s="10"/>
      <c r="R471" s="11"/>
      <c r="S471" s="11"/>
      <c r="T471" s="11"/>
      <c r="U471" s="11"/>
      <c r="V471" s="11"/>
      <c r="W471" s="11"/>
      <c r="X471" s="11"/>
      <c r="Y471" s="11"/>
      <c r="Z471" s="12"/>
      <c r="AA471" s="9"/>
      <c r="AB471" s="404"/>
      <c r="AC471" s="404"/>
      <c r="AD471" s="8"/>
      <c r="AE471" s="8"/>
      <c r="AF471" s="8"/>
      <c r="AG471" s="405"/>
      <c r="AH471" s="8"/>
      <c r="AI471" s="406"/>
      <c r="AJ471" s="8"/>
      <c r="AK471" s="6"/>
      <c r="AL471" s="6"/>
      <c r="AM471" s="6"/>
    </row>
    <row r="472" spans="2:39" ht="23.35" customHeight="1">
      <c r="B472" s="1256"/>
      <c r="D472"/>
      <c r="E472" s="8"/>
      <c r="F472" s="8"/>
      <c r="G472" s="8"/>
      <c r="H472" s="8"/>
      <c r="I472" s="8"/>
      <c r="J472" s="8"/>
      <c r="K472" s="8"/>
      <c r="L472" s="9"/>
      <c r="M472" s="9"/>
      <c r="N472" s="9"/>
      <c r="O472" s="9"/>
      <c r="P472" s="9"/>
      <c r="Q472" s="10"/>
      <c r="R472" s="11"/>
      <c r="S472" s="11"/>
      <c r="T472" s="11"/>
      <c r="U472" s="11"/>
      <c r="V472" s="11"/>
      <c r="W472" s="11"/>
      <c r="X472" s="11"/>
      <c r="Y472" s="11"/>
      <c r="Z472" s="12"/>
      <c r="AA472" s="9"/>
      <c r="AB472" s="404"/>
      <c r="AC472" s="404"/>
      <c r="AD472" s="8"/>
      <c r="AE472" s="8"/>
      <c r="AF472" s="8"/>
      <c r="AG472" s="405"/>
      <c r="AH472" s="8"/>
      <c r="AI472" s="406"/>
      <c r="AJ472" s="8"/>
      <c r="AK472" s="6"/>
      <c r="AL472" s="6"/>
      <c r="AM472" s="6"/>
    </row>
    <row r="473" spans="2:39" ht="23.35" customHeight="1">
      <c r="B473" s="1256"/>
      <c r="D473"/>
      <c r="E473" s="8"/>
      <c r="F473" s="8"/>
      <c r="G473" s="8"/>
      <c r="H473" s="8"/>
      <c r="I473" s="8"/>
      <c r="J473" s="8"/>
      <c r="K473" s="8"/>
      <c r="L473" s="9"/>
      <c r="M473" s="9"/>
      <c r="N473" s="9"/>
      <c r="O473" s="9"/>
      <c r="P473" s="9"/>
      <c r="Q473" s="10"/>
      <c r="R473" s="11"/>
      <c r="S473" s="11"/>
      <c r="T473" s="11"/>
      <c r="U473" s="11"/>
      <c r="V473" s="11"/>
      <c r="W473" s="11"/>
      <c r="X473" s="11"/>
      <c r="Y473" s="11"/>
      <c r="Z473" s="12"/>
      <c r="AA473" s="9"/>
      <c r="AB473" s="404"/>
      <c r="AC473" s="404"/>
      <c r="AD473" s="8"/>
      <c r="AE473" s="8"/>
      <c r="AF473" s="8"/>
      <c r="AG473" s="405"/>
      <c r="AH473" s="8"/>
      <c r="AI473" s="406"/>
      <c r="AJ473" s="8"/>
      <c r="AK473" s="6"/>
      <c r="AL473" s="6"/>
      <c r="AM473" s="6"/>
    </row>
    <row r="474" spans="2:39" ht="23.35" customHeight="1">
      <c r="B474" s="1256"/>
      <c r="D474"/>
      <c r="E474" s="8"/>
      <c r="F474" s="8"/>
      <c r="G474" s="8"/>
      <c r="H474" s="8"/>
      <c r="I474" s="8"/>
      <c r="J474" s="8"/>
      <c r="K474" s="8"/>
      <c r="L474" s="9"/>
      <c r="M474" s="9"/>
      <c r="N474" s="9"/>
      <c r="O474" s="9"/>
      <c r="P474" s="9"/>
      <c r="Q474" s="10"/>
      <c r="R474" s="11"/>
      <c r="S474" s="11"/>
      <c r="T474" s="11"/>
      <c r="U474" s="11"/>
      <c r="V474" s="11"/>
      <c r="W474" s="11"/>
      <c r="X474" s="11"/>
      <c r="Y474" s="11"/>
      <c r="Z474" s="12"/>
      <c r="AA474" s="9"/>
      <c r="AB474" s="404"/>
      <c r="AC474" s="404"/>
      <c r="AD474" s="8"/>
      <c r="AE474" s="8"/>
      <c r="AF474" s="8"/>
      <c r="AG474" s="405"/>
      <c r="AH474" s="8"/>
      <c r="AI474" s="406"/>
      <c r="AJ474" s="8"/>
      <c r="AK474" s="6"/>
      <c r="AL474" s="6"/>
      <c r="AM474" s="6"/>
    </row>
    <row r="475" spans="2:39" ht="23.35" customHeight="1">
      <c r="B475" s="1256"/>
      <c r="D475"/>
      <c r="E475" s="8"/>
      <c r="F475" s="8"/>
      <c r="G475" s="8"/>
      <c r="H475" s="8"/>
      <c r="I475" s="8"/>
      <c r="J475" s="8"/>
      <c r="K475" s="8"/>
      <c r="L475" s="9"/>
      <c r="M475" s="9"/>
      <c r="N475" s="9"/>
      <c r="O475" s="9"/>
      <c r="P475" s="9"/>
      <c r="Q475" s="10"/>
      <c r="R475" s="11"/>
      <c r="S475" s="11"/>
      <c r="T475" s="11"/>
      <c r="U475" s="11"/>
      <c r="V475" s="11"/>
      <c r="W475" s="11"/>
      <c r="X475" s="11"/>
      <c r="Y475" s="11"/>
      <c r="Z475" s="12"/>
      <c r="AA475" s="9"/>
      <c r="AB475" s="404"/>
      <c r="AC475" s="404"/>
      <c r="AD475" s="8"/>
      <c r="AE475" s="8"/>
      <c r="AF475" s="8"/>
      <c r="AG475" s="405"/>
      <c r="AH475" s="8"/>
      <c r="AI475" s="406"/>
      <c r="AJ475" s="8"/>
      <c r="AK475" s="6"/>
      <c r="AL475" s="6"/>
      <c r="AM475" s="6"/>
    </row>
    <row r="476" spans="2:39" ht="23.35" customHeight="1">
      <c r="B476" s="1256"/>
      <c r="D476"/>
      <c r="E476" s="8"/>
      <c r="F476" s="8"/>
      <c r="G476" s="8"/>
      <c r="H476" s="8"/>
      <c r="I476" s="8"/>
      <c r="J476" s="8"/>
      <c r="K476" s="8"/>
      <c r="L476" s="9"/>
      <c r="M476" s="9"/>
      <c r="N476" s="9"/>
      <c r="O476" s="9"/>
      <c r="P476" s="9"/>
      <c r="Q476" s="10"/>
      <c r="R476" s="11"/>
      <c r="S476" s="11"/>
      <c r="T476" s="11"/>
      <c r="U476" s="11"/>
      <c r="V476" s="11"/>
      <c r="W476" s="11"/>
      <c r="X476" s="11"/>
      <c r="Y476" s="11"/>
      <c r="Z476" s="12"/>
      <c r="AA476" s="9"/>
      <c r="AB476" s="404"/>
      <c r="AC476" s="404"/>
      <c r="AD476" s="8"/>
      <c r="AE476" s="8"/>
      <c r="AF476" s="8"/>
      <c r="AG476" s="405"/>
      <c r="AH476" s="8"/>
      <c r="AI476" s="406"/>
      <c r="AJ476" s="8"/>
      <c r="AK476" s="6"/>
      <c r="AL476" s="6"/>
      <c r="AM476" s="6"/>
    </row>
    <row r="477" spans="2:39" ht="23.35" customHeight="1">
      <c r="B477" s="1256"/>
      <c r="D477"/>
      <c r="E477" s="8"/>
      <c r="F477" s="8"/>
      <c r="G477" s="8"/>
      <c r="H477" s="8"/>
      <c r="I477" s="8"/>
      <c r="J477" s="8"/>
      <c r="K477" s="8"/>
      <c r="L477" s="9"/>
      <c r="M477" s="9"/>
      <c r="N477" s="9"/>
      <c r="O477" s="9"/>
      <c r="P477" s="9"/>
      <c r="Q477" s="10"/>
      <c r="R477" s="11"/>
      <c r="S477" s="11"/>
      <c r="T477" s="11"/>
      <c r="U477" s="11"/>
      <c r="V477" s="11"/>
      <c r="W477" s="11"/>
      <c r="X477" s="11"/>
      <c r="Y477" s="11"/>
      <c r="Z477" s="12"/>
      <c r="AA477" s="9"/>
      <c r="AB477" s="404"/>
      <c r="AC477" s="404"/>
      <c r="AD477" s="8"/>
      <c r="AE477" s="8"/>
      <c r="AF477" s="8"/>
      <c r="AG477" s="405"/>
      <c r="AH477" s="8"/>
      <c r="AI477" s="406"/>
      <c r="AJ477" s="8"/>
      <c r="AK477" s="6"/>
      <c r="AL477" s="6"/>
      <c r="AM477" s="6"/>
    </row>
    <row r="478" spans="2:39" ht="23.35" customHeight="1">
      <c r="B478" s="1256"/>
      <c r="D478"/>
      <c r="E478" s="8"/>
      <c r="F478" s="8"/>
      <c r="G478" s="8"/>
      <c r="H478" s="8"/>
      <c r="I478" s="8"/>
      <c r="J478" s="8"/>
      <c r="K478" s="8"/>
      <c r="L478" s="9"/>
      <c r="M478" s="9"/>
      <c r="N478" s="9"/>
      <c r="O478" s="9"/>
      <c r="P478" s="9"/>
      <c r="Q478" s="10"/>
      <c r="R478" s="11"/>
      <c r="S478" s="11"/>
      <c r="T478" s="11"/>
      <c r="U478" s="11"/>
      <c r="V478" s="11"/>
      <c r="W478" s="11"/>
      <c r="X478" s="11"/>
      <c r="Y478" s="11"/>
      <c r="Z478" s="12"/>
      <c r="AA478" s="9"/>
      <c r="AB478" s="404"/>
      <c r="AC478" s="404"/>
      <c r="AD478" s="8"/>
      <c r="AE478" s="8"/>
      <c r="AF478" s="8"/>
      <c r="AG478" s="405"/>
      <c r="AH478" s="8"/>
      <c r="AI478" s="406"/>
      <c r="AJ478" s="8"/>
      <c r="AK478" s="6"/>
      <c r="AL478" s="6"/>
      <c r="AM478" s="6"/>
    </row>
    <row r="479" spans="2:39" ht="23.35" customHeight="1">
      <c r="B479" s="1256"/>
      <c r="D479"/>
      <c r="E479" s="8"/>
      <c r="F479" s="8"/>
      <c r="G479" s="8"/>
      <c r="H479" s="8"/>
      <c r="I479" s="8"/>
      <c r="J479" s="8"/>
      <c r="K479" s="8"/>
      <c r="L479" s="9"/>
      <c r="M479" s="9"/>
      <c r="N479" s="9"/>
      <c r="O479" s="9"/>
      <c r="P479" s="9"/>
      <c r="Q479" s="10"/>
      <c r="R479" s="11"/>
      <c r="S479" s="11"/>
      <c r="T479" s="11"/>
      <c r="U479" s="11"/>
      <c r="V479" s="11"/>
      <c r="W479" s="11"/>
      <c r="X479" s="11"/>
      <c r="Y479" s="11"/>
      <c r="Z479" s="12"/>
      <c r="AA479" s="9"/>
      <c r="AB479" s="404"/>
      <c r="AC479" s="404"/>
      <c r="AD479" s="8"/>
      <c r="AE479" s="8"/>
      <c r="AF479" s="8"/>
      <c r="AG479" s="405"/>
      <c r="AH479" s="8"/>
      <c r="AI479" s="406"/>
      <c r="AJ479" s="8"/>
      <c r="AK479" s="6"/>
      <c r="AL479" s="6"/>
      <c r="AM479" s="6"/>
    </row>
    <row r="480" spans="2:39" ht="23.35" customHeight="1">
      <c r="B480" s="1256"/>
      <c r="D480"/>
      <c r="E480" s="8"/>
      <c r="F480" s="8"/>
      <c r="G480" s="8"/>
      <c r="H480" s="8"/>
      <c r="I480" s="8"/>
      <c r="J480" s="8"/>
      <c r="K480" s="8"/>
      <c r="L480" s="9"/>
      <c r="M480" s="9"/>
      <c r="N480" s="9"/>
      <c r="O480" s="9"/>
      <c r="P480" s="9"/>
      <c r="Q480" s="10"/>
      <c r="R480" s="11"/>
      <c r="S480" s="11"/>
      <c r="T480" s="11"/>
      <c r="U480" s="11"/>
      <c r="V480" s="11"/>
      <c r="W480" s="11"/>
      <c r="X480" s="11"/>
      <c r="Y480" s="11"/>
      <c r="Z480" s="12"/>
      <c r="AA480" s="9"/>
      <c r="AB480" s="404"/>
      <c r="AC480" s="404"/>
      <c r="AD480" s="8"/>
      <c r="AE480" s="8"/>
      <c r="AF480" s="8"/>
      <c r="AG480" s="405"/>
      <c r="AH480" s="8"/>
      <c r="AI480" s="406"/>
      <c r="AJ480" s="8"/>
      <c r="AK480" s="6"/>
      <c r="AL480" s="6"/>
      <c r="AM480" s="6"/>
    </row>
    <row r="481" spans="2:40" ht="23.35" customHeight="1">
      <c r="B481" s="1256"/>
      <c r="D481"/>
      <c r="E481" s="8"/>
      <c r="F481" s="8"/>
      <c r="G481" s="8"/>
      <c r="H481" s="8"/>
      <c r="I481" s="8"/>
      <c r="J481" s="8"/>
      <c r="K481" s="8"/>
      <c r="L481" s="9"/>
      <c r="M481" s="9"/>
      <c r="N481" s="9"/>
      <c r="O481" s="9"/>
      <c r="P481" s="9"/>
      <c r="Q481" s="10"/>
      <c r="R481" s="11"/>
      <c r="S481" s="11"/>
      <c r="T481" s="11"/>
      <c r="U481" s="11"/>
      <c r="V481" s="11"/>
      <c r="W481" s="11"/>
      <c r="X481" s="11"/>
      <c r="Y481" s="11"/>
      <c r="Z481" s="12"/>
      <c r="AA481" s="9"/>
      <c r="AB481" s="404"/>
      <c r="AC481" s="404"/>
      <c r="AD481" s="8"/>
      <c r="AE481" s="8"/>
      <c r="AF481" s="8"/>
      <c r="AG481" s="405"/>
      <c r="AH481" s="8"/>
      <c r="AI481" s="406"/>
      <c r="AJ481" s="8"/>
      <c r="AK481" s="6"/>
      <c r="AL481" s="6"/>
      <c r="AM481" s="6"/>
    </row>
    <row r="482" spans="2:40" ht="23.35" customHeight="1">
      <c r="B482" s="1256"/>
      <c r="D482"/>
      <c r="E482" s="8"/>
      <c r="F482" s="8"/>
      <c r="G482" s="8"/>
      <c r="H482" s="8"/>
      <c r="I482" s="8"/>
      <c r="J482" s="8"/>
      <c r="K482" s="8"/>
      <c r="L482" s="9"/>
      <c r="M482" s="9"/>
      <c r="N482" s="9"/>
      <c r="O482" s="9"/>
      <c r="P482" s="9"/>
      <c r="Q482" s="10"/>
      <c r="R482" s="11"/>
      <c r="S482" s="11"/>
      <c r="T482" s="11"/>
      <c r="U482" s="11"/>
      <c r="V482" s="11"/>
      <c r="W482" s="11"/>
      <c r="X482" s="11"/>
      <c r="Y482" s="11"/>
      <c r="Z482" s="12"/>
      <c r="AA482" s="9"/>
      <c r="AB482" s="404"/>
      <c r="AC482" s="404"/>
      <c r="AD482" s="8"/>
      <c r="AE482" s="8"/>
      <c r="AF482" s="8"/>
      <c r="AG482" s="405"/>
      <c r="AH482" s="8"/>
      <c r="AI482" s="406"/>
      <c r="AJ482" s="8"/>
      <c r="AK482" s="6"/>
      <c r="AL482" s="6"/>
      <c r="AM482" s="6"/>
    </row>
    <row r="483" spans="2:40" ht="23.35" customHeight="1">
      <c r="B483" s="1256"/>
      <c r="D483"/>
      <c r="E483" s="8"/>
      <c r="F483" s="8"/>
      <c r="G483" s="8"/>
      <c r="H483" s="8"/>
      <c r="I483" s="8"/>
      <c r="J483" s="8"/>
      <c r="K483" s="8"/>
      <c r="L483" s="9"/>
      <c r="M483" s="9"/>
      <c r="N483" s="9"/>
      <c r="O483" s="9"/>
      <c r="P483" s="9"/>
      <c r="Q483" s="10"/>
      <c r="R483" s="11"/>
      <c r="S483" s="11"/>
      <c r="T483" s="11"/>
      <c r="U483" s="11"/>
      <c r="V483" s="11"/>
      <c r="W483" s="11"/>
      <c r="X483" s="11"/>
      <c r="Y483" s="11"/>
      <c r="Z483" s="12"/>
      <c r="AA483" s="9"/>
      <c r="AB483" s="404"/>
      <c r="AC483" s="404"/>
      <c r="AD483" s="8"/>
      <c r="AE483" s="8"/>
      <c r="AF483" s="8"/>
      <c r="AG483" s="405"/>
      <c r="AH483" s="8"/>
      <c r="AI483" s="406"/>
      <c r="AJ483" s="8"/>
      <c r="AK483" s="6"/>
      <c r="AL483" s="6"/>
      <c r="AM483" s="6"/>
    </row>
    <row r="484" spans="2:40" ht="23.35" customHeight="1">
      <c r="F484" s="8"/>
      <c r="G484" s="8"/>
      <c r="H484" s="8"/>
      <c r="I484" s="8"/>
      <c r="J484" s="8"/>
      <c r="K484" s="8"/>
      <c r="L484" s="8"/>
      <c r="M484" s="9"/>
      <c r="N484" s="9"/>
      <c r="O484" s="9"/>
      <c r="P484" s="9"/>
      <c r="Q484" s="9"/>
      <c r="R484" s="10"/>
      <c r="S484" s="11"/>
      <c r="T484" s="11"/>
      <c r="U484" s="11"/>
      <c r="V484" s="11"/>
      <c r="W484" s="11"/>
      <c r="X484" s="11"/>
      <c r="Y484" s="11"/>
      <c r="Z484" s="11"/>
      <c r="AA484" s="12"/>
      <c r="AB484" s="9"/>
      <c r="AC484" s="404"/>
      <c r="AD484" s="404"/>
      <c r="AE484" s="8"/>
      <c r="AF484" s="8"/>
      <c r="AG484" s="8"/>
      <c r="AH484" s="405"/>
      <c r="AI484" s="8"/>
      <c r="AJ484" s="406"/>
      <c r="AK484" s="8"/>
      <c r="AL484" s="6"/>
      <c r="AM484" s="6"/>
      <c r="AN484" s="6"/>
    </row>
    <row r="485" spans="2:40" ht="23.35" customHeight="1">
      <c r="F485" s="8"/>
      <c r="G485" s="8"/>
      <c r="H485" s="8"/>
      <c r="I485" s="8"/>
      <c r="J485" s="8"/>
      <c r="K485" s="8"/>
      <c r="L485" s="8"/>
      <c r="M485" s="9"/>
      <c r="N485" s="9"/>
      <c r="O485" s="9"/>
      <c r="P485" s="9"/>
      <c r="Q485" s="9"/>
      <c r="R485" s="10"/>
      <c r="S485" s="11"/>
      <c r="T485" s="11"/>
      <c r="U485" s="11"/>
      <c r="V485" s="11"/>
      <c r="W485" s="11"/>
      <c r="X485" s="11"/>
      <c r="Y485" s="11"/>
      <c r="Z485" s="11"/>
      <c r="AA485" s="12"/>
      <c r="AB485" s="9"/>
      <c r="AC485" s="404"/>
      <c r="AD485" s="404"/>
      <c r="AE485" s="8"/>
      <c r="AF485" s="8"/>
      <c r="AG485" s="8"/>
      <c r="AH485" s="405"/>
      <c r="AI485" s="8"/>
      <c r="AJ485" s="406"/>
      <c r="AK485" s="8"/>
      <c r="AL485" s="6"/>
      <c r="AM485" s="6"/>
      <c r="AN485" s="6"/>
    </row>
    <row r="486" spans="2:40" ht="23.35" customHeight="1">
      <c r="F486" s="8"/>
      <c r="G486" s="8"/>
      <c r="H486" s="8"/>
      <c r="I486" s="8"/>
      <c r="J486" s="8"/>
      <c r="K486" s="8"/>
      <c r="L486" s="8"/>
      <c r="M486" s="9"/>
      <c r="N486" s="9"/>
      <c r="O486" s="9"/>
      <c r="P486" s="9"/>
      <c r="Q486" s="9"/>
      <c r="R486" s="10"/>
      <c r="S486" s="11"/>
      <c r="T486" s="11"/>
      <c r="U486" s="11"/>
      <c r="V486" s="11"/>
      <c r="W486" s="11"/>
      <c r="X486" s="11"/>
      <c r="Y486" s="11"/>
      <c r="Z486" s="11"/>
      <c r="AA486" s="12"/>
      <c r="AB486" s="9"/>
      <c r="AC486" s="404"/>
      <c r="AD486" s="404"/>
      <c r="AE486" s="8"/>
      <c r="AF486" s="8"/>
      <c r="AG486" s="8"/>
      <c r="AH486" s="405"/>
      <c r="AI486" s="8"/>
      <c r="AJ486" s="406"/>
      <c r="AK486" s="8"/>
      <c r="AL486" s="6"/>
      <c r="AM486" s="6"/>
      <c r="AN486" s="6"/>
    </row>
    <row r="487" spans="2:40" ht="23.35" customHeight="1">
      <c r="F487" s="8"/>
      <c r="G487" s="8"/>
      <c r="H487" s="8"/>
      <c r="I487" s="8"/>
      <c r="J487" s="8"/>
      <c r="K487" s="8"/>
      <c r="L487" s="8"/>
      <c r="M487" s="9"/>
      <c r="N487" s="9"/>
      <c r="O487" s="9"/>
      <c r="P487" s="9"/>
      <c r="Q487" s="9"/>
      <c r="R487" s="10"/>
      <c r="S487" s="11"/>
      <c r="T487" s="11"/>
      <c r="U487" s="11"/>
      <c r="V487" s="11"/>
      <c r="W487" s="11"/>
      <c r="X487" s="11"/>
      <c r="Y487" s="11"/>
      <c r="Z487" s="11"/>
      <c r="AA487" s="12"/>
      <c r="AB487" s="9"/>
      <c r="AC487" s="404"/>
      <c r="AD487" s="404"/>
      <c r="AE487" s="8"/>
      <c r="AF487" s="8"/>
      <c r="AG487" s="8"/>
      <c r="AH487" s="405"/>
      <c r="AI487" s="8"/>
      <c r="AJ487" s="406"/>
      <c r="AK487" s="8"/>
      <c r="AL487" s="6"/>
      <c r="AM487" s="6"/>
      <c r="AN487" s="6"/>
    </row>
    <row r="488" spans="2:40" ht="23.35" customHeight="1">
      <c r="F488" s="8"/>
      <c r="G488" s="8"/>
      <c r="H488" s="8"/>
      <c r="I488" s="8"/>
      <c r="J488" s="8"/>
      <c r="K488" s="8"/>
      <c r="L488" s="8"/>
      <c r="M488" s="9"/>
      <c r="N488" s="9"/>
      <c r="O488" s="9"/>
      <c r="P488" s="9"/>
      <c r="Q488" s="9"/>
      <c r="R488" s="10"/>
      <c r="S488" s="11"/>
      <c r="T488" s="11"/>
      <c r="U488" s="11"/>
      <c r="V488" s="11"/>
      <c r="W488" s="11"/>
      <c r="X488" s="11"/>
      <c r="Y488" s="11"/>
      <c r="Z488" s="11"/>
      <c r="AA488" s="12"/>
      <c r="AB488" s="9"/>
      <c r="AC488" s="404"/>
      <c r="AD488" s="404"/>
      <c r="AE488" s="8"/>
      <c r="AF488" s="8"/>
      <c r="AG488" s="8"/>
      <c r="AH488" s="405"/>
      <c r="AI488" s="8"/>
      <c r="AJ488" s="406"/>
      <c r="AK488" s="8"/>
      <c r="AL488" s="6"/>
      <c r="AM488" s="6"/>
      <c r="AN488" s="6"/>
    </row>
    <row r="489" spans="2:40" ht="23.35" customHeight="1">
      <c r="F489" s="8"/>
      <c r="G489" s="8"/>
      <c r="H489" s="8"/>
      <c r="I489" s="8"/>
      <c r="J489" s="8"/>
      <c r="K489" s="8"/>
      <c r="L489" s="8"/>
      <c r="M489" s="9"/>
      <c r="N489" s="9"/>
      <c r="O489" s="9"/>
      <c r="P489" s="9"/>
      <c r="Q489" s="9"/>
      <c r="R489" s="10"/>
      <c r="S489" s="11"/>
      <c r="T489" s="11"/>
      <c r="U489" s="11"/>
      <c r="V489" s="11"/>
      <c r="W489" s="11"/>
      <c r="X489" s="11"/>
      <c r="Y489" s="11"/>
      <c r="Z489" s="11"/>
      <c r="AA489" s="12"/>
      <c r="AB489" s="9"/>
      <c r="AC489" s="404"/>
      <c r="AD489" s="404"/>
      <c r="AE489" s="8"/>
      <c r="AF489" s="8"/>
      <c r="AG489" s="8"/>
      <c r="AH489" s="405"/>
      <c r="AI489" s="8"/>
      <c r="AJ489" s="406"/>
      <c r="AK489" s="8"/>
      <c r="AL489" s="6"/>
      <c r="AM489" s="6"/>
      <c r="AN489" s="6"/>
    </row>
    <row r="490" spans="2:40" ht="23.35" customHeight="1">
      <c r="F490" s="8"/>
      <c r="G490" s="8"/>
      <c r="H490" s="8"/>
      <c r="I490" s="8"/>
      <c r="J490" s="8"/>
      <c r="K490" s="8"/>
      <c r="L490" s="8"/>
      <c r="M490" s="9"/>
      <c r="N490" s="9"/>
      <c r="O490" s="9"/>
      <c r="P490" s="9"/>
      <c r="Q490" s="9"/>
      <c r="R490" s="10"/>
      <c r="S490" s="11"/>
      <c r="T490" s="11"/>
      <c r="U490" s="11"/>
      <c r="V490" s="11"/>
      <c r="W490" s="11"/>
      <c r="X490" s="11"/>
      <c r="Y490" s="11"/>
      <c r="Z490" s="11"/>
      <c r="AA490" s="12"/>
      <c r="AB490" s="9"/>
      <c r="AC490" s="404"/>
      <c r="AD490" s="404"/>
      <c r="AE490" s="8"/>
      <c r="AF490" s="8"/>
      <c r="AG490" s="8"/>
      <c r="AH490" s="405"/>
      <c r="AI490" s="8"/>
      <c r="AJ490" s="406"/>
      <c r="AK490" s="8"/>
      <c r="AL490" s="6"/>
      <c r="AM490" s="6"/>
      <c r="AN490" s="6"/>
    </row>
    <row r="491" spans="2:40" ht="23.35" customHeight="1">
      <c r="F491" s="8"/>
      <c r="G491" s="8"/>
      <c r="H491" s="8"/>
      <c r="I491" s="8"/>
      <c r="J491" s="8"/>
      <c r="K491" s="8"/>
      <c r="L491" s="8"/>
      <c r="M491" s="9"/>
      <c r="N491" s="9"/>
      <c r="O491" s="9"/>
      <c r="P491" s="9"/>
      <c r="Q491" s="9"/>
      <c r="R491" s="10"/>
      <c r="S491" s="11"/>
      <c r="T491" s="11"/>
      <c r="U491" s="11"/>
      <c r="V491" s="11"/>
      <c r="W491" s="11"/>
      <c r="X491" s="11"/>
      <c r="Y491" s="11"/>
      <c r="Z491" s="11"/>
      <c r="AA491" s="12"/>
      <c r="AB491" s="9"/>
      <c r="AC491" s="404"/>
      <c r="AD491" s="404"/>
      <c r="AE491" s="8"/>
      <c r="AF491" s="8"/>
      <c r="AG491" s="8"/>
      <c r="AH491" s="405"/>
      <c r="AI491" s="8"/>
      <c r="AJ491" s="406"/>
      <c r="AK491" s="8"/>
      <c r="AL491" s="6"/>
      <c r="AM491" s="6"/>
      <c r="AN491" s="6"/>
    </row>
    <row r="492" spans="2:40" ht="23.35" customHeight="1">
      <c r="F492" s="8"/>
      <c r="G492" s="8"/>
      <c r="H492" s="8"/>
      <c r="I492" s="8"/>
      <c r="J492" s="8"/>
      <c r="K492" s="8"/>
      <c r="L492" s="8"/>
      <c r="M492" s="9"/>
      <c r="N492" s="9"/>
      <c r="O492" s="9"/>
      <c r="P492" s="9"/>
      <c r="Q492" s="9"/>
      <c r="R492" s="10"/>
      <c r="S492" s="11"/>
      <c r="T492" s="11"/>
      <c r="U492" s="11"/>
      <c r="V492" s="11"/>
      <c r="W492" s="11"/>
      <c r="X492" s="11"/>
      <c r="Y492" s="11"/>
      <c r="Z492" s="11"/>
      <c r="AA492" s="12"/>
      <c r="AB492" s="9"/>
      <c r="AC492" s="404"/>
      <c r="AD492" s="404"/>
      <c r="AE492" s="8"/>
      <c r="AF492" s="8"/>
      <c r="AG492" s="8"/>
      <c r="AH492" s="405"/>
      <c r="AI492" s="8"/>
      <c r="AJ492" s="406"/>
      <c r="AK492" s="8"/>
      <c r="AL492" s="6"/>
      <c r="AM492" s="6"/>
      <c r="AN492" s="6"/>
    </row>
    <row r="493" spans="2:40" ht="23.35" customHeight="1">
      <c r="F493" s="8"/>
      <c r="G493" s="8"/>
      <c r="H493" s="8"/>
      <c r="I493" s="8"/>
      <c r="J493" s="8"/>
      <c r="K493" s="8"/>
      <c r="L493" s="8"/>
      <c r="M493" s="9"/>
      <c r="N493" s="9"/>
      <c r="O493" s="9"/>
      <c r="P493" s="9"/>
      <c r="Q493" s="9"/>
      <c r="R493" s="10"/>
      <c r="S493" s="11"/>
      <c r="T493" s="11"/>
      <c r="U493" s="11"/>
      <c r="V493" s="11"/>
      <c r="W493" s="11"/>
      <c r="X493" s="11"/>
      <c r="Y493" s="11"/>
      <c r="Z493" s="11"/>
      <c r="AA493" s="12"/>
      <c r="AB493" s="9"/>
      <c r="AC493" s="404"/>
      <c r="AD493" s="404"/>
      <c r="AE493" s="8"/>
      <c r="AF493" s="8"/>
      <c r="AG493" s="8"/>
      <c r="AH493" s="405"/>
      <c r="AI493" s="8"/>
      <c r="AJ493" s="406"/>
      <c r="AK493" s="8"/>
      <c r="AL493" s="6"/>
      <c r="AM493" s="6"/>
      <c r="AN493" s="6"/>
    </row>
    <row r="494" spans="2:40" ht="23.35" customHeight="1">
      <c r="F494" s="8"/>
      <c r="G494" s="8"/>
      <c r="H494" s="8"/>
      <c r="I494" s="8"/>
      <c r="J494" s="8"/>
      <c r="K494" s="8"/>
      <c r="L494" s="8"/>
      <c r="M494" s="9"/>
      <c r="N494" s="9"/>
      <c r="O494" s="9"/>
      <c r="P494" s="9"/>
      <c r="Q494" s="9"/>
      <c r="R494" s="10"/>
      <c r="S494" s="11"/>
      <c r="T494" s="11"/>
      <c r="U494" s="11"/>
      <c r="V494" s="11"/>
      <c r="W494" s="11"/>
      <c r="X494" s="11"/>
      <c r="Y494" s="11"/>
      <c r="Z494" s="11"/>
      <c r="AA494" s="12"/>
      <c r="AB494" s="9"/>
      <c r="AC494" s="404"/>
      <c r="AD494" s="404"/>
      <c r="AE494" s="8"/>
      <c r="AF494" s="8"/>
      <c r="AG494" s="8"/>
      <c r="AH494" s="405"/>
      <c r="AI494" s="8"/>
      <c r="AJ494" s="406"/>
      <c r="AK494" s="8"/>
      <c r="AL494" s="6"/>
      <c r="AM494" s="6"/>
      <c r="AN494" s="6"/>
    </row>
    <row r="495" spans="2:40" ht="23.35" customHeight="1">
      <c r="F495" s="8"/>
      <c r="G495" s="8"/>
      <c r="H495" s="8"/>
      <c r="I495" s="8"/>
      <c r="J495" s="8"/>
      <c r="K495" s="8"/>
      <c r="L495" s="8"/>
      <c r="M495" s="9"/>
      <c r="N495" s="9"/>
      <c r="O495" s="9"/>
      <c r="P495" s="9"/>
      <c r="Q495" s="9"/>
      <c r="R495" s="10"/>
      <c r="S495" s="11"/>
      <c r="T495" s="11"/>
      <c r="U495" s="11"/>
      <c r="V495" s="11"/>
      <c r="W495" s="11"/>
      <c r="X495" s="11"/>
      <c r="Y495" s="11"/>
      <c r="Z495" s="11"/>
      <c r="AA495" s="12"/>
      <c r="AB495" s="9"/>
      <c r="AC495" s="404"/>
      <c r="AD495" s="404"/>
      <c r="AE495" s="8"/>
      <c r="AF495" s="8"/>
      <c r="AG495" s="8"/>
      <c r="AH495" s="405"/>
      <c r="AI495" s="8"/>
      <c r="AJ495" s="406"/>
      <c r="AK495" s="8"/>
      <c r="AL495" s="6"/>
      <c r="AM495" s="6"/>
      <c r="AN495" s="6"/>
    </row>
    <row r="496" spans="2:40" ht="23.35" customHeight="1">
      <c r="F496" s="8"/>
      <c r="G496" s="8"/>
      <c r="H496" s="8"/>
      <c r="I496" s="8"/>
      <c r="J496" s="8"/>
      <c r="K496" s="8"/>
      <c r="L496" s="8"/>
      <c r="M496" s="9"/>
      <c r="N496" s="9"/>
      <c r="O496" s="9"/>
      <c r="P496" s="9"/>
      <c r="Q496" s="9"/>
      <c r="R496" s="10"/>
      <c r="S496" s="11"/>
      <c r="T496" s="11"/>
      <c r="U496" s="11"/>
      <c r="V496" s="11"/>
      <c r="W496" s="11"/>
      <c r="X496" s="11"/>
      <c r="Y496" s="11"/>
      <c r="Z496" s="11"/>
      <c r="AA496" s="12"/>
      <c r="AB496" s="9"/>
      <c r="AC496" s="404"/>
      <c r="AD496" s="404"/>
      <c r="AE496" s="8"/>
      <c r="AF496" s="8"/>
      <c r="AG496" s="8"/>
      <c r="AH496" s="405"/>
      <c r="AI496" s="8"/>
      <c r="AJ496" s="406"/>
      <c r="AK496" s="8"/>
      <c r="AL496" s="6"/>
      <c r="AM496" s="6"/>
      <c r="AN496" s="6"/>
    </row>
    <row r="497" spans="6:40" ht="23.35" customHeight="1">
      <c r="F497" s="8"/>
      <c r="G497" s="8"/>
      <c r="H497" s="8"/>
      <c r="I497" s="8"/>
      <c r="J497" s="8"/>
      <c r="K497" s="8"/>
      <c r="L497" s="8"/>
      <c r="M497" s="9"/>
      <c r="N497" s="9"/>
      <c r="O497" s="9"/>
      <c r="P497" s="9"/>
      <c r="Q497" s="9"/>
      <c r="R497" s="10"/>
      <c r="S497" s="11"/>
      <c r="T497" s="11"/>
      <c r="U497" s="11"/>
      <c r="V497" s="11"/>
      <c r="W497" s="11"/>
      <c r="X497" s="11"/>
      <c r="Y497" s="11"/>
      <c r="Z497" s="11"/>
      <c r="AA497" s="12"/>
      <c r="AB497" s="9"/>
      <c r="AC497" s="404"/>
      <c r="AD497" s="404"/>
      <c r="AE497" s="8"/>
      <c r="AF497" s="8"/>
      <c r="AG497" s="8"/>
      <c r="AH497" s="405"/>
      <c r="AI497" s="8"/>
      <c r="AJ497" s="406"/>
      <c r="AK497" s="8"/>
      <c r="AL497" s="6"/>
      <c r="AM497" s="6"/>
      <c r="AN497" s="6"/>
    </row>
    <row r="498" spans="6:40" ht="23.35" customHeight="1">
      <c r="F498" s="8"/>
      <c r="G498" s="8"/>
      <c r="H498" s="8"/>
      <c r="I498" s="8"/>
      <c r="J498" s="8"/>
      <c r="K498" s="8"/>
      <c r="L498" s="8"/>
      <c r="M498" s="9"/>
      <c r="N498" s="9"/>
      <c r="O498" s="9"/>
      <c r="P498" s="9"/>
      <c r="Q498" s="9"/>
      <c r="R498" s="10"/>
      <c r="S498" s="11"/>
      <c r="T498" s="11"/>
      <c r="U498" s="11"/>
      <c r="V498" s="11"/>
      <c r="W498" s="11"/>
      <c r="X498" s="11"/>
      <c r="Y498" s="11"/>
      <c r="Z498" s="11"/>
      <c r="AA498" s="12"/>
      <c r="AB498" s="9"/>
      <c r="AC498" s="404"/>
      <c r="AD498" s="404"/>
      <c r="AE498" s="8"/>
      <c r="AF498" s="8"/>
      <c r="AG498" s="8"/>
      <c r="AH498" s="405"/>
      <c r="AI498" s="8"/>
      <c r="AJ498" s="406"/>
      <c r="AK498" s="8"/>
      <c r="AL498" s="6"/>
      <c r="AM498" s="6"/>
      <c r="AN498" s="6"/>
    </row>
    <row r="499" spans="6:40" ht="23.35" customHeight="1">
      <c r="F499" s="8"/>
      <c r="G499" s="8"/>
      <c r="H499" s="8"/>
      <c r="I499" s="8"/>
      <c r="J499" s="8"/>
      <c r="K499" s="8"/>
      <c r="L499" s="8"/>
      <c r="M499" s="9"/>
      <c r="N499" s="9"/>
      <c r="O499" s="9"/>
      <c r="P499" s="9"/>
      <c r="Q499" s="9"/>
      <c r="R499" s="10"/>
      <c r="S499" s="11"/>
      <c r="T499" s="11"/>
      <c r="U499" s="11"/>
      <c r="V499" s="11"/>
      <c r="W499" s="11"/>
      <c r="X499" s="11"/>
      <c r="Y499" s="11"/>
      <c r="Z499" s="11"/>
      <c r="AA499" s="12"/>
      <c r="AB499" s="9"/>
      <c r="AC499" s="404"/>
      <c r="AD499" s="404"/>
      <c r="AE499" s="8"/>
      <c r="AF499" s="8"/>
      <c r="AG499" s="8"/>
      <c r="AH499" s="405"/>
      <c r="AI499" s="8"/>
      <c r="AJ499" s="406"/>
      <c r="AK499" s="8"/>
      <c r="AL499" s="6"/>
      <c r="AM499" s="6"/>
      <c r="AN499" s="6"/>
    </row>
    <row r="500" spans="6:40" ht="23.35" customHeight="1">
      <c r="F500" s="8"/>
      <c r="G500" s="8"/>
      <c r="H500" s="8"/>
      <c r="I500" s="8"/>
      <c r="J500" s="8"/>
      <c r="K500" s="8"/>
      <c r="L500" s="8"/>
      <c r="M500" s="9"/>
      <c r="N500" s="9"/>
      <c r="O500" s="9"/>
      <c r="P500" s="9"/>
      <c r="Q500" s="9"/>
      <c r="R500" s="10"/>
      <c r="S500" s="11"/>
      <c r="T500" s="11"/>
      <c r="U500" s="11"/>
      <c r="V500" s="11"/>
      <c r="W500" s="11"/>
      <c r="X500" s="11"/>
      <c r="Y500" s="11"/>
      <c r="Z500" s="11"/>
      <c r="AA500" s="12"/>
      <c r="AB500" s="9"/>
      <c r="AC500" s="404"/>
      <c r="AD500" s="404"/>
      <c r="AE500" s="8"/>
      <c r="AF500" s="8"/>
      <c r="AG500" s="8"/>
      <c r="AH500" s="405"/>
      <c r="AI500" s="8"/>
      <c r="AJ500" s="406"/>
      <c r="AK500" s="8"/>
      <c r="AL500" s="6"/>
      <c r="AM500" s="6"/>
      <c r="AN500" s="6"/>
    </row>
    <row r="501" spans="6:40" ht="23.35" customHeight="1">
      <c r="F501" s="8"/>
      <c r="G501" s="8"/>
      <c r="H501" s="8"/>
      <c r="I501" s="8"/>
      <c r="J501" s="8"/>
      <c r="K501" s="8"/>
      <c r="L501" s="8"/>
      <c r="M501" s="9"/>
      <c r="N501" s="9"/>
      <c r="O501" s="9"/>
      <c r="P501" s="9"/>
      <c r="Q501" s="9"/>
      <c r="R501" s="10"/>
      <c r="S501" s="11"/>
      <c r="T501" s="11"/>
      <c r="U501" s="11"/>
      <c r="V501" s="11"/>
      <c r="W501" s="11"/>
      <c r="X501" s="11"/>
      <c r="Y501" s="11"/>
      <c r="Z501" s="11"/>
      <c r="AA501" s="12"/>
      <c r="AB501" s="9"/>
      <c r="AC501" s="404"/>
      <c r="AD501" s="404"/>
      <c r="AE501" s="8"/>
      <c r="AF501" s="8"/>
      <c r="AG501" s="8"/>
      <c r="AH501" s="405"/>
      <c r="AI501" s="8"/>
      <c r="AJ501" s="406"/>
      <c r="AK501" s="8"/>
      <c r="AL501" s="6"/>
      <c r="AM501" s="6"/>
      <c r="AN501" s="6"/>
    </row>
    <row r="502" spans="6:40" ht="23.35" customHeight="1">
      <c r="F502" s="8"/>
      <c r="G502" s="8"/>
      <c r="H502" s="8"/>
      <c r="I502" s="8"/>
      <c r="J502" s="8"/>
      <c r="K502" s="8"/>
      <c r="L502" s="8"/>
      <c r="M502" s="9"/>
      <c r="N502" s="9"/>
      <c r="O502" s="9"/>
      <c r="P502" s="9"/>
      <c r="Q502" s="9"/>
      <c r="R502" s="10"/>
      <c r="S502" s="11"/>
      <c r="T502" s="11"/>
      <c r="U502" s="11"/>
      <c r="V502" s="11"/>
      <c r="W502" s="11"/>
      <c r="X502" s="11"/>
      <c r="Y502" s="11"/>
      <c r="Z502" s="11"/>
      <c r="AA502" s="12"/>
      <c r="AB502" s="9"/>
      <c r="AC502" s="404"/>
      <c r="AD502" s="404"/>
      <c r="AE502" s="8"/>
      <c r="AF502" s="8"/>
      <c r="AG502" s="8"/>
      <c r="AH502" s="405"/>
      <c r="AI502" s="8"/>
      <c r="AJ502" s="406"/>
      <c r="AK502" s="8"/>
      <c r="AL502" s="6"/>
      <c r="AM502" s="6"/>
      <c r="AN502" s="6"/>
    </row>
    <row r="503" spans="6:40" ht="23.35" customHeight="1">
      <c r="F503" s="8"/>
      <c r="G503" s="8"/>
      <c r="H503" s="8"/>
      <c r="I503" s="8"/>
      <c r="J503" s="8"/>
      <c r="K503" s="8"/>
      <c r="L503" s="8"/>
      <c r="M503" s="9"/>
      <c r="N503" s="9"/>
      <c r="O503" s="9"/>
      <c r="P503" s="9"/>
      <c r="Q503" s="9"/>
      <c r="R503" s="10"/>
      <c r="S503" s="11"/>
      <c r="T503" s="11"/>
      <c r="U503" s="11"/>
      <c r="V503" s="11"/>
      <c r="W503" s="11"/>
      <c r="X503" s="11"/>
      <c r="Y503" s="11"/>
      <c r="Z503" s="11"/>
      <c r="AA503" s="12"/>
      <c r="AB503" s="9"/>
      <c r="AC503" s="404"/>
      <c r="AD503" s="404"/>
      <c r="AE503" s="8"/>
      <c r="AF503" s="8"/>
      <c r="AG503" s="8"/>
      <c r="AH503" s="405"/>
      <c r="AI503" s="8"/>
      <c r="AJ503" s="406"/>
      <c r="AK503" s="8"/>
      <c r="AL503" s="6"/>
      <c r="AM503" s="6"/>
      <c r="AN503" s="6"/>
    </row>
    <row r="504" spans="6:40" ht="23.35" customHeight="1">
      <c r="F504" s="8"/>
      <c r="G504" s="8"/>
      <c r="H504" s="8"/>
      <c r="I504" s="8"/>
      <c r="J504" s="8"/>
      <c r="K504" s="8"/>
      <c r="L504" s="8"/>
      <c r="M504" s="9"/>
      <c r="N504" s="9"/>
      <c r="O504" s="9"/>
      <c r="P504" s="9"/>
      <c r="Q504" s="9"/>
      <c r="R504" s="10"/>
      <c r="S504" s="11"/>
      <c r="T504" s="11"/>
      <c r="U504" s="11"/>
      <c r="V504" s="11"/>
      <c r="W504" s="11"/>
      <c r="X504" s="11"/>
      <c r="Y504" s="11"/>
      <c r="Z504" s="11"/>
      <c r="AA504" s="12"/>
      <c r="AB504" s="9"/>
      <c r="AC504" s="404"/>
      <c r="AD504" s="404"/>
      <c r="AE504" s="8"/>
      <c r="AF504" s="8"/>
      <c r="AG504" s="8"/>
      <c r="AH504" s="405"/>
      <c r="AI504" s="8"/>
      <c r="AJ504" s="406"/>
      <c r="AK504" s="8"/>
      <c r="AL504" s="6"/>
      <c r="AM504" s="6"/>
      <c r="AN504" s="6"/>
    </row>
    <row r="505" spans="6:40" ht="23.35" customHeight="1">
      <c r="F505" s="8"/>
      <c r="G505" s="8"/>
      <c r="H505" s="8"/>
      <c r="I505" s="8"/>
      <c r="J505" s="8"/>
      <c r="K505" s="8"/>
      <c r="L505" s="8"/>
      <c r="M505" s="9"/>
      <c r="N505" s="9"/>
      <c r="O505" s="9"/>
      <c r="P505" s="9"/>
      <c r="Q505" s="9"/>
      <c r="R505" s="10"/>
      <c r="S505" s="11"/>
      <c r="T505" s="11"/>
      <c r="U505" s="11"/>
      <c r="V505" s="11"/>
      <c r="W505" s="11"/>
      <c r="X505" s="11"/>
      <c r="Y505" s="11"/>
      <c r="Z505" s="11"/>
      <c r="AA505" s="12"/>
      <c r="AB505" s="9"/>
      <c r="AC505" s="404"/>
      <c r="AD505" s="404"/>
      <c r="AE505" s="8"/>
      <c r="AF505" s="8"/>
      <c r="AG505" s="8"/>
      <c r="AH505" s="405"/>
      <c r="AI505" s="8"/>
      <c r="AJ505" s="406"/>
      <c r="AK505" s="8"/>
      <c r="AL505" s="6"/>
      <c r="AM505" s="6"/>
      <c r="AN505" s="6"/>
    </row>
    <row r="506" spans="6:40" ht="23.35" customHeight="1">
      <c r="F506" s="8"/>
      <c r="G506" s="8"/>
      <c r="H506" s="8"/>
      <c r="I506" s="8"/>
      <c r="J506" s="8"/>
      <c r="K506" s="8"/>
      <c r="L506" s="8"/>
      <c r="M506" s="9"/>
      <c r="N506" s="9"/>
      <c r="O506" s="9"/>
      <c r="P506" s="9"/>
      <c r="Q506" s="9"/>
      <c r="R506" s="10"/>
      <c r="S506" s="11"/>
      <c r="T506" s="11"/>
      <c r="U506" s="11"/>
      <c r="V506" s="11"/>
      <c r="W506" s="11"/>
      <c r="X506" s="11"/>
      <c r="Y506" s="11"/>
      <c r="Z506" s="11"/>
      <c r="AA506" s="12"/>
      <c r="AB506" s="9"/>
      <c r="AC506" s="404"/>
      <c r="AD506" s="404"/>
      <c r="AE506" s="8"/>
      <c r="AF506" s="8"/>
      <c r="AG506" s="8"/>
      <c r="AH506" s="405"/>
      <c r="AI506" s="8"/>
      <c r="AJ506" s="406"/>
      <c r="AK506" s="8"/>
      <c r="AL506" s="6"/>
      <c r="AM506" s="6"/>
      <c r="AN506" s="6"/>
    </row>
    <row r="507" spans="6:40" ht="23.35" customHeight="1">
      <c r="F507" s="8"/>
      <c r="G507" s="8"/>
      <c r="H507" s="8"/>
      <c r="I507" s="8"/>
      <c r="J507" s="8"/>
      <c r="K507" s="8"/>
      <c r="L507" s="8"/>
      <c r="M507" s="9"/>
      <c r="N507" s="9"/>
      <c r="O507" s="9"/>
      <c r="P507" s="9"/>
      <c r="Q507" s="9"/>
      <c r="R507" s="10"/>
      <c r="S507" s="11"/>
      <c r="T507" s="11"/>
      <c r="U507" s="11"/>
      <c r="V507" s="11"/>
      <c r="W507" s="11"/>
      <c r="X507" s="11"/>
      <c r="Y507" s="11"/>
      <c r="Z507" s="11"/>
      <c r="AA507" s="12"/>
      <c r="AB507" s="9"/>
      <c r="AC507" s="404"/>
      <c r="AD507" s="404"/>
      <c r="AE507" s="8"/>
      <c r="AF507" s="8"/>
      <c r="AG507" s="8"/>
      <c r="AH507" s="405"/>
      <c r="AI507" s="8"/>
      <c r="AJ507" s="406"/>
      <c r="AK507" s="8"/>
      <c r="AL507" s="6"/>
      <c r="AM507" s="6"/>
      <c r="AN507" s="6"/>
    </row>
    <row r="508" spans="6:40" ht="23.35" customHeight="1">
      <c r="F508" s="8"/>
      <c r="G508" s="8"/>
      <c r="H508" s="8"/>
      <c r="I508" s="8"/>
      <c r="J508" s="8"/>
      <c r="K508" s="8"/>
      <c r="L508" s="8"/>
      <c r="M508" s="9"/>
      <c r="N508" s="9"/>
      <c r="O508" s="9"/>
      <c r="P508" s="9"/>
      <c r="Q508" s="9"/>
      <c r="R508" s="10"/>
      <c r="S508" s="11"/>
      <c r="T508" s="11"/>
      <c r="U508" s="11"/>
      <c r="V508" s="11"/>
      <c r="W508" s="11"/>
      <c r="X508" s="11"/>
      <c r="Y508" s="11"/>
      <c r="Z508" s="11"/>
      <c r="AA508" s="12"/>
      <c r="AB508" s="9"/>
      <c r="AC508" s="404"/>
      <c r="AD508" s="404"/>
      <c r="AE508" s="8"/>
      <c r="AF508" s="8"/>
      <c r="AG508" s="8"/>
      <c r="AH508" s="405"/>
      <c r="AI508" s="8"/>
      <c r="AJ508" s="406"/>
      <c r="AK508" s="8"/>
      <c r="AL508" s="6"/>
      <c r="AM508" s="6"/>
      <c r="AN508" s="6"/>
    </row>
    <row r="509" spans="6:40" ht="23.35" customHeight="1">
      <c r="F509" s="8"/>
      <c r="G509" s="8"/>
      <c r="H509" s="8"/>
      <c r="I509" s="8"/>
      <c r="J509" s="8"/>
      <c r="K509" s="8"/>
      <c r="L509" s="8"/>
      <c r="M509" s="9"/>
      <c r="N509" s="9"/>
      <c r="O509" s="9"/>
      <c r="P509" s="9"/>
      <c r="Q509" s="9"/>
      <c r="R509" s="10"/>
      <c r="S509" s="11"/>
      <c r="T509" s="11"/>
      <c r="U509" s="11"/>
      <c r="V509" s="11"/>
      <c r="W509" s="11"/>
      <c r="X509" s="11"/>
      <c r="Y509" s="11"/>
      <c r="Z509" s="11"/>
      <c r="AA509" s="12"/>
      <c r="AB509" s="9"/>
      <c r="AC509" s="404"/>
      <c r="AD509" s="404"/>
      <c r="AE509" s="8"/>
      <c r="AF509" s="8"/>
      <c r="AG509" s="8"/>
      <c r="AH509" s="405"/>
      <c r="AI509" s="8"/>
      <c r="AJ509" s="406"/>
      <c r="AK509" s="8"/>
      <c r="AL509" s="6"/>
      <c r="AM509" s="6"/>
      <c r="AN509" s="6"/>
    </row>
    <row r="510" spans="6:40" ht="23.35" customHeight="1">
      <c r="F510" s="8"/>
      <c r="G510" s="8"/>
      <c r="H510" s="8"/>
      <c r="I510" s="8"/>
      <c r="J510" s="8"/>
      <c r="K510" s="8"/>
      <c r="L510" s="8"/>
      <c r="M510" s="9"/>
      <c r="N510" s="9"/>
      <c r="O510" s="9"/>
      <c r="P510" s="9"/>
      <c r="Q510" s="9"/>
      <c r="R510" s="10"/>
      <c r="S510" s="11"/>
      <c r="T510" s="11"/>
      <c r="U510" s="11"/>
      <c r="V510" s="11"/>
      <c r="W510" s="11"/>
      <c r="X510" s="11"/>
      <c r="Y510" s="11"/>
      <c r="Z510" s="11"/>
      <c r="AA510" s="12"/>
      <c r="AB510" s="9"/>
      <c r="AC510" s="404"/>
      <c r="AD510" s="404"/>
      <c r="AE510" s="8"/>
      <c r="AF510" s="8"/>
      <c r="AG510" s="8"/>
      <c r="AH510" s="405"/>
      <c r="AI510" s="8"/>
      <c r="AJ510" s="406"/>
      <c r="AK510" s="8"/>
      <c r="AL510" s="6"/>
      <c r="AM510" s="6"/>
      <c r="AN510" s="6"/>
    </row>
    <row r="511" spans="6:40" ht="23.35" customHeight="1">
      <c r="F511" s="8"/>
      <c r="G511" s="8"/>
      <c r="H511" s="8"/>
      <c r="I511" s="8"/>
      <c r="J511" s="8"/>
      <c r="K511" s="8"/>
      <c r="L511" s="8"/>
      <c r="M511" s="9"/>
      <c r="N511" s="9"/>
      <c r="O511" s="9"/>
      <c r="P511" s="9"/>
      <c r="Q511" s="9"/>
      <c r="R511" s="10"/>
      <c r="S511" s="11"/>
      <c r="T511" s="11"/>
      <c r="U511" s="11"/>
      <c r="V511" s="11"/>
      <c r="W511" s="11"/>
      <c r="X511" s="11"/>
      <c r="Y511" s="11"/>
      <c r="Z511" s="11"/>
      <c r="AA511" s="12"/>
      <c r="AB511" s="9"/>
      <c r="AC511" s="404"/>
      <c r="AD511" s="404"/>
      <c r="AE511" s="8"/>
      <c r="AF511" s="8"/>
      <c r="AG511" s="8"/>
      <c r="AH511" s="405"/>
      <c r="AI511" s="8"/>
      <c r="AJ511" s="406"/>
      <c r="AK511" s="8"/>
      <c r="AL511" s="6"/>
      <c r="AM511" s="6"/>
      <c r="AN511" s="6"/>
    </row>
    <row r="512" spans="6:40" ht="23.35" customHeight="1">
      <c r="F512" s="8"/>
      <c r="G512" s="8"/>
      <c r="H512" s="8"/>
      <c r="I512" s="8"/>
      <c r="J512" s="8"/>
      <c r="K512" s="8"/>
      <c r="L512" s="8"/>
      <c r="M512" s="9"/>
      <c r="N512" s="9"/>
      <c r="O512" s="9"/>
      <c r="P512" s="9"/>
      <c r="Q512" s="9"/>
      <c r="R512" s="10"/>
      <c r="S512" s="11"/>
      <c r="T512" s="11"/>
      <c r="U512" s="11"/>
      <c r="V512" s="11"/>
      <c r="W512" s="11"/>
      <c r="X512" s="11"/>
      <c r="Y512" s="11"/>
      <c r="Z512" s="11"/>
      <c r="AA512" s="12"/>
      <c r="AB512" s="9"/>
      <c r="AC512" s="404"/>
      <c r="AD512" s="404"/>
      <c r="AE512" s="8"/>
      <c r="AF512" s="8"/>
      <c r="AG512" s="8"/>
      <c r="AH512" s="405"/>
      <c r="AI512" s="8"/>
      <c r="AJ512" s="406"/>
      <c r="AK512" s="8"/>
      <c r="AL512" s="6"/>
      <c r="AM512" s="6"/>
      <c r="AN512" s="6"/>
    </row>
    <row r="513" spans="6:40" ht="23.35" customHeight="1">
      <c r="F513" s="8"/>
      <c r="G513" s="8"/>
      <c r="H513" s="8"/>
      <c r="I513" s="8"/>
      <c r="J513" s="8"/>
      <c r="K513" s="8"/>
      <c r="L513" s="8"/>
      <c r="M513" s="9"/>
      <c r="N513" s="9"/>
      <c r="O513" s="9"/>
      <c r="P513" s="9"/>
      <c r="Q513" s="9"/>
      <c r="R513" s="10"/>
      <c r="S513" s="11"/>
      <c r="T513" s="11"/>
      <c r="U513" s="11"/>
      <c r="V513" s="11"/>
      <c r="W513" s="11"/>
      <c r="X513" s="11"/>
      <c r="Y513" s="11"/>
      <c r="Z513" s="11"/>
      <c r="AA513" s="12"/>
      <c r="AB513" s="9"/>
      <c r="AC513" s="404"/>
      <c r="AD513" s="404"/>
      <c r="AE513" s="8"/>
      <c r="AF513" s="8"/>
      <c r="AG513" s="8"/>
      <c r="AH513" s="405"/>
      <c r="AI513" s="8"/>
      <c r="AJ513" s="406"/>
      <c r="AK513" s="8"/>
      <c r="AL513" s="6"/>
      <c r="AM513" s="6"/>
      <c r="AN513" s="6"/>
    </row>
    <row r="514" spans="6:40" ht="23.35" customHeight="1">
      <c r="F514" s="8"/>
      <c r="G514" s="8"/>
      <c r="H514" s="8"/>
      <c r="I514" s="8"/>
      <c r="J514" s="8"/>
      <c r="K514" s="8"/>
      <c r="L514" s="8"/>
      <c r="M514" s="9"/>
      <c r="N514" s="9"/>
      <c r="O514" s="9"/>
      <c r="P514" s="9"/>
      <c r="Q514" s="9"/>
      <c r="R514" s="10"/>
      <c r="S514" s="11"/>
      <c r="T514" s="11"/>
      <c r="U514" s="11"/>
      <c r="V514" s="11"/>
      <c r="W514" s="11"/>
      <c r="X514" s="11"/>
      <c r="Y514" s="11"/>
      <c r="Z514" s="11"/>
      <c r="AA514" s="12"/>
      <c r="AB514" s="9"/>
      <c r="AC514" s="404"/>
      <c r="AD514" s="404"/>
      <c r="AE514" s="8"/>
      <c r="AF514" s="8"/>
      <c r="AG514" s="8"/>
      <c r="AH514" s="405"/>
      <c r="AI514" s="8"/>
      <c r="AJ514" s="406"/>
      <c r="AK514" s="8"/>
      <c r="AL514" s="6"/>
      <c r="AM514" s="6"/>
      <c r="AN514" s="6"/>
    </row>
    <row r="515" spans="6:40" ht="23.35" customHeight="1">
      <c r="F515" s="8"/>
      <c r="G515" s="8"/>
      <c r="H515" s="8"/>
      <c r="I515" s="8"/>
      <c r="J515" s="8"/>
      <c r="K515" s="8"/>
      <c r="L515" s="8"/>
      <c r="M515" s="9"/>
      <c r="N515" s="9"/>
      <c r="O515" s="9"/>
      <c r="P515" s="9"/>
      <c r="Q515" s="9"/>
      <c r="R515" s="10"/>
      <c r="S515" s="11"/>
      <c r="T515" s="11"/>
      <c r="U515" s="11"/>
      <c r="V515" s="11"/>
      <c r="W515" s="11"/>
      <c r="X515" s="11"/>
      <c r="Y515" s="11"/>
      <c r="Z515" s="11"/>
      <c r="AA515" s="12"/>
      <c r="AB515" s="9"/>
      <c r="AC515" s="404"/>
      <c r="AD515" s="404"/>
      <c r="AE515" s="8"/>
      <c r="AF515" s="8"/>
      <c r="AG515" s="8"/>
      <c r="AH515" s="405"/>
      <c r="AI515" s="8"/>
      <c r="AJ515" s="406"/>
      <c r="AK515" s="8"/>
      <c r="AL515" s="6"/>
      <c r="AM515" s="6"/>
      <c r="AN515" s="6"/>
    </row>
    <row r="516" spans="6:40" ht="23.35" customHeight="1">
      <c r="F516" s="8"/>
      <c r="G516" s="8"/>
      <c r="H516" s="8"/>
      <c r="I516" s="8"/>
      <c r="J516" s="8"/>
      <c r="K516" s="8"/>
      <c r="L516" s="8"/>
      <c r="M516" s="9"/>
      <c r="N516" s="9"/>
      <c r="O516" s="9"/>
      <c r="P516" s="9"/>
      <c r="Q516" s="9"/>
      <c r="R516" s="10"/>
      <c r="S516" s="11"/>
      <c r="T516" s="11"/>
      <c r="U516" s="11"/>
      <c r="V516" s="11"/>
      <c r="W516" s="11"/>
      <c r="X516" s="11"/>
      <c r="Y516" s="11"/>
      <c r="Z516" s="11"/>
      <c r="AA516" s="12"/>
      <c r="AB516" s="9"/>
      <c r="AC516" s="404"/>
      <c r="AD516" s="404"/>
      <c r="AE516" s="8"/>
      <c r="AF516" s="8"/>
      <c r="AG516" s="8"/>
      <c r="AH516" s="405"/>
      <c r="AI516" s="8"/>
      <c r="AJ516" s="406"/>
      <c r="AK516" s="8"/>
      <c r="AL516" s="6"/>
      <c r="AM516" s="6"/>
      <c r="AN516" s="6"/>
    </row>
    <row r="517" spans="6:40" ht="23.35" customHeight="1">
      <c r="F517" s="8"/>
      <c r="G517" s="8"/>
      <c r="H517" s="8"/>
      <c r="I517" s="8"/>
      <c r="J517" s="8"/>
      <c r="K517" s="8"/>
      <c r="L517" s="8"/>
      <c r="M517" s="9"/>
      <c r="N517" s="9"/>
      <c r="O517" s="9"/>
      <c r="P517" s="9"/>
      <c r="Q517" s="9"/>
      <c r="R517" s="10"/>
      <c r="S517" s="11"/>
      <c r="T517" s="11"/>
      <c r="U517" s="11"/>
      <c r="V517" s="11"/>
      <c r="W517" s="11"/>
      <c r="X517" s="11"/>
      <c r="Y517" s="11"/>
      <c r="Z517" s="11"/>
      <c r="AA517" s="12"/>
      <c r="AB517" s="9"/>
      <c r="AC517" s="404"/>
      <c r="AD517" s="404"/>
      <c r="AE517" s="8"/>
      <c r="AF517" s="8"/>
      <c r="AG517" s="8"/>
      <c r="AH517" s="405"/>
      <c r="AI517" s="8"/>
      <c r="AJ517" s="406"/>
      <c r="AK517" s="8"/>
      <c r="AL517" s="6"/>
      <c r="AM517" s="6"/>
      <c r="AN517" s="6"/>
    </row>
    <row r="518" spans="6:40" ht="23.35" customHeight="1">
      <c r="F518" s="8"/>
      <c r="G518" s="8"/>
      <c r="H518" s="8"/>
      <c r="I518" s="8"/>
      <c r="J518" s="8"/>
      <c r="K518" s="8"/>
      <c r="L518" s="8"/>
      <c r="M518" s="9"/>
      <c r="N518" s="9"/>
      <c r="O518" s="9"/>
      <c r="P518" s="9"/>
      <c r="Q518" s="9"/>
      <c r="R518" s="10"/>
      <c r="S518" s="11"/>
      <c r="T518" s="11"/>
      <c r="U518" s="11"/>
      <c r="V518" s="11"/>
      <c r="W518" s="11"/>
      <c r="X518" s="11"/>
      <c r="Y518" s="11"/>
      <c r="Z518" s="11"/>
      <c r="AA518" s="12"/>
      <c r="AB518" s="9"/>
      <c r="AC518" s="404"/>
      <c r="AD518" s="404"/>
      <c r="AE518" s="8"/>
      <c r="AF518" s="8"/>
      <c r="AG518" s="8"/>
      <c r="AH518" s="405"/>
      <c r="AI518" s="8"/>
      <c r="AJ518" s="406"/>
      <c r="AK518" s="8"/>
      <c r="AL518" s="6"/>
      <c r="AM518" s="6"/>
      <c r="AN518" s="6"/>
    </row>
    <row r="519" spans="6:40" ht="23.35" customHeight="1">
      <c r="F519" s="8"/>
      <c r="G519" s="8"/>
      <c r="H519" s="8"/>
      <c r="I519" s="8"/>
      <c r="J519" s="8"/>
      <c r="K519" s="8"/>
      <c r="L519" s="8"/>
      <c r="M519" s="9"/>
      <c r="N519" s="9"/>
      <c r="O519" s="9"/>
      <c r="P519" s="9"/>
      <c r="Q519" s="9"/>
      <c r="R519" s="10"/>
      <c r="S519" s="11"/>
      <c r="T519" s="11"/>
      <c r="U519" s="11"/>
      <c r="V519" s="11"/>
      <c r="W519" s="11"/>
      <c r="X519" s="11"/>
      <c r="Y519" s="11"/>
      <c r="Z519" s="11"/>
      <c r="AA519" s="12"/>
      <c r="AB519" s="9"/>
      <c r="AC519" s="404"/>
      <c r="AD519" s="404"/>
      <c r="AE519" s="8"/>
      <c r="AF519" s="8"/>
      <c r="AG519" s="8"/>
      <c r="AH519" s="405"/>
      <c r="AI519" s="8"/>
      <c r="AJ519" s="406"/>
      <c r="AK519" s="8"/>
      <c r="AL519" s="6"/>
      <c r="AM519" s="6"/>
      <c r="AN519" s="6"/>
    </row>
    <row r="520" spans="6:40" ht="23.35" customHeight="1">
      <c r="F520" s="8"/>
      <c r="G520" s="8"/>
      <c r="H520" s="8"/>
      <c r="I520" s="8"/>
      <c r="J520" s="8"/>
      <c r="K520" s="8"/>
      <c r="L520" s="8"/>
      <c r="M520" s="9"/>
      <c r="N520" s="9"/>
      <c r="O520" s="9"/>
      <c r="P520" s="9"/>
      <c r="Q520" s="9"/>
      <c r="R520" s="10"/>
      <c r="S520" s="11"/>
      <c r="T520" s="11"/>
      <c r="U520" s="11"/>
      <c r="V520" s="11"/>
      <c r="W520" s="11"/>
      <c r="X520" s="11"/>
      <c r="Y520" s="11"/>
      <c r="Z520" s="11"/>
      <c r="AA520" s="12"/>
      <c r="AB520" s="9"/>
      <c r="AC520" s="404"/>
      <c r="AD520" s="404"/>
      <c r="AE520" s="8"/>
      <c r="AF520" s="8"/>
      <c r="AG520" s="8"/>
      <c r="AH520" s="405"/>
      <c r="AI520" s="8"/>
      <c r="AJ520" s="406"/>
      <c r="AK520" s="8"/>
      <c r="AL520" s="6"/>
      <c r="AM520" s="6"/>
      <c r="AN520" s="6"/>
    </row>
    <row r="521" spans="6:40" ht="23.35" customHeight="1">
      <c r="F521" s="8"/>
      <c r="G521" s="8"/>
      <c r="H521" s="8"/>
      <c r="I521" s="8"/>
      <c r="J521" s="8"/>
      <c r="K521" s="8"/>
      <c r="L521" s="8"/>
      <c r="M521" s="9"/>
      <c r="N521" s="9"/>
      <c r="O521" s="9"/>
      <c r="P521" s="9"/>
      <c r="Q521" s="9"/>
      <c r="R521" s="10"/>
      <c r="S521" s="11"/>
      <c r="T521" s="11"/>
      <c r="U521" s="11"/>
      <c r="V521" s="11"/>
      <c r="W521" s="11"/>
      <c r="X521" s="11"/>
      <c r="Y521" s="11"/>
      <c r="Z521" s="11"/>
      <c r="AA521" s="12"/>
      <c r="AB521" s="9"/>
      <c r="AC521" s="404"/>
      <c r="AD521" s="404"/>
      <c r="AE521" s="8"/>
      <c r="AF521" s="8"/>
      <c r="AG521" s="8"/>
      <c r="AH521" s="405"/>
      <c r="AI521" s="8"/>
      <c r="AJ521" s="406"/>
      <c r="AK521" s="8"/>
      <c r="AL521" s="6"/>
      <c r="AM521" s="6"/>
      <c r="AN521" s="6"/>
    </row>
    <row r="522" spans="6:40" ht="23.35" customHeight="1">
      <c r="F522" s="8"/>
      <c r="G522" s="8"/>
      <c r="H522" s="8"/>
      <c r="I522" s="8"/>
      <c r="J522" s="8"/>
      <c r="K522" s="8"/>
      <c r="L522" s="8"/>
      <c r="M522" s="9"/>
      <c r="N522" s="9"/>
      <c r="O522" s="9"/>
      <c r="P522" s="9"/>
      <c r="Q522" s="9"/>
      <c r="R522" s="10"/>
      <c r="S522" s="11"/>
      <c r="T522" s="11"/>
      <c r="U522" s="11"/>
      <c r="V522" s="11"/>
      <c r="W522" s="11"/>
      <c r="X522" s="11"/>
      <c r="Y522" s="11"/>
      <c r="Z522" s="11"/>
      <c r="AA522" s="12"/>
      <c r="AB522" s="9"/>
      <c r="AC522" s="404"/>
      <c r="AD522" s="404"/>
      <c r="AE522" s="8"/>
      <c r="AF522" s="8"/>
      <c r="AG522" s="8"/>
      <c r="AH522" s="405"/>
      <c r="AI522" s="8"/>
      <c r="AJ522" s="406"/>
      <c r="AK522" s="8"/>
      <c r="AL522" s="6"/>
      <c r="AM522" s="6"/>
      <c r="AN522" s="6"/>
    </row>
    <row r="523" spans="6:40" ht="23.35" customHeight="1">
      <c r="F523" s="8"/>
      <c r="G523" s="8"/>
      <c r="H523" s="8"/>
      <c r="I523" s="8"/>
      <c r="J523" s="8"/>
      <c r="K523" s="8"/>
      <c r="L523" s="8"/>
      <c r="M523" s="9"/>
      <c r="N523" s="9"/>
      <c r="O523" s="9"/>
      <c r="P523" s="9"/>
      <c r="Q523" s="9"/>
      <c r="R523" s="10"/>
      <c r="S523" s="11"/>
      <c r="T523" s="11"/>
      <c r="U523" s="11"/>
      <c r="V523" s="11"/>
      <c r="W523" s="11"/>
      <c r="X523" s="11"/>
      <c r="Y523" s="11"/>
      <c r="Z523" s="11"/>
      <c r="AA523" s="12"/>
      <c r="AB523" s="9"/>
      <c r="AC523" s="404"/>
      <c r="AD523" s="404"/>
      <c r="AE523" s="8"/>
      <c r="AF523" s="8"/>
      <c r="AG523" s="8"/>
      <c r="AH523" s="405"/>
      <c r="AI523" s="8"/>
      <c r="AJ523" s="406"/>
      <c r="AK523" s="8"/>
      <c r="AL523" s="6"/>
      <c r="AM523" s="6"/>
      <c r="AN523" s="6"/>
    </row>
    <row r="524" spans="6:40" ht="23.35" customHeight="1">
      <c r="F524" s="8"/>
      <c r="G524" s="8"/>
      <c r="H524" s="8"/>
      <c r="I524" s="8"/>
      <c r="J524" s="8"/>
      <c r="K524" s="8"/>
      <c r="L524" s="8"/>
      <c r="M524" s="9"/>
      <c r="N524" s="9"/>
      <c r="O524" s="9"/>
      <c r="P524" s="9"/>
      <c r="Q524" s="9"/>
      <c r="R524" s="10"/>
      <c r="S524" s="11"/>
      <c r="T524" s="11"/>
      <c r="U524" s="11"/>
      <c r="V524" s="11"/>
      <c r="W524" s="11"/>
      <c r="X524" s="11"/>
      <c r="Y524" s="11"/>
      <c r="Z524" s="11"/>
      <c r="AA524" s="12"/>
      <c r="AB524" s="9"/>
      <c r="AC524" s="404"/>
      <c r="AD524" s="404"/>
      <c r="AE524" s="8"/>
      <c r="AF524" s="8"/>
      <c r="AG524" s="8"/>
      <c r="AH524" s="405"/>
      <c r="AI524" s="8"/>
      <c r="AJ524" s="406"/>
      <c r="AK524" s="8"/>
      <c r="AL524" s="6"/>
      <c r="AM524" s="6"/>
      <c r="AN524" s="6"/>
    </row>
    <row r="525" spans="6:40" ht="23.35" customHeight="1">
      <c r="F525" s="8"/>
      <c r="G525" s="8"/>
      <c r="H525" s="8"/>
      <c r="I525" s="8"/>
      <c r="J525" s="8"/>
      <c r="K525" s="8"/>
      <c r="L525" s="8"/>
      <c r="M525" s="9"/>
      <c r="N525" s="9"/>
      <c r="O525" s="9"/>
      <c r="P525" s="9"/>
      <c r="Q525" s="9"/>
      <c r="R525" s="10"/>
      <c r="S525" s="11"/>
      <c r="T525" s="11"/>
      <c r="U525" s="11"/>
      <c r="V525" s="11"/>
      <c r="W525" s="11"/>
      <c r="X525" s="11"/>
      <c r="Y525" s="11"/>
      <c r="Z525" s="11"/>
      <c r="AA525" s="12"/>
      <c r="AB525" s="9"/>
      <c r="AC525" s="404"/>
      <c r="AD525" s="404"/>
      <c r="AE525" s="8"/>
      <c r="AF525" s="8"/>
      <c r="AG525" s="8"/>
      <c r="AH525" s="405"/>
      <c r="AI525" s="8"/>
      <c r="AJ525" s="406"/>
      <c r="AK525" s="8"/>
      <c r="AL525" s="6"/>
      <c r="AM525" s="6"/>
      <c r="AN525" s="6"/>
    </row>
    <row r="526" spans="6:40" ht="23.35" customHeight="1">
      <c r="F526" s="8"/>
      <c r="G526" s="8"/>
      <c r="H526" s="8"/>
      <c r="I526" s="8"/>
      <c r="J526" s="8"/>
      <c r="K526" s="8"/>
      <c r="L526" s="8"/>
      <c r="M526" s="9"/>
      <c r="N526" s="9"/>
      <c r="O526" s="9"/>
      <c r="P526" s="9"/>
      <c r="Q526" s="9"/>
      <c r="R526" s="10"/>
      <c r="S526" s="11"/>
      <c r="T526" s="11"/>
      <c r="U526" s="11"/>
      <c r="V526" s="11"/>
      <c r="W526" s="11"/>
      <c r="X526" s="11"/>
      <c r="Y526" s="11"/>
      <c r="Z526" s="11"/>
      <c r="AA526" s="12"/>
      <c r="AB526" s="9"/>
      <c r="AC526" s="404"/>
      <c r="AD526" s="404"/>
      <c r="AE526" s="8"/>
      <c r="AF526" s="8"/>
      <c r="AG526" s="8"/>
      <c r="AH526" s="405"/>
      <c r="AI526" s="8"/>
      <c r="AJ526" s="406"/>
      <c r="AK526" s="8"/>
      <c r="AL526" s="6"/>
      <c r="AM526" s="6"/>
      <c r="AN526" s="6"/>
    </row>
    <row r="527" spans="6:40" ht="23.35" customHeight="1">
      <c r="F527" s="8"/>
      <c r="G527" s="8"/>
      <c r="H527" s="8"/>
      <c r="I527" s="8"/>
      <c r="J527" s="8"/>
      <c r="K527" s="8"/>
      <c r="L527" s="8"/>
      <c r="M527" s="9"/>
      <c r="N527" s="9"/>
      <c r="O527" s="9"/>
      <c r="P527" s="9"/>
      <c r="Q527" s="9"/>
      <c r="R527" s="10"/>
      <c r="S527" s="11"/>
      <c r="T527" s="11"/>
      <c r="U527" s="11"/>
      <c r="V527" s="11"/>
      <c r="W527" s="11"/>
      <c r="X527" s="11"/>
      <c r="Y527" s="11"/>
      <c r="Z527" s="11"/>
      <c r="AA527" s="12"/>
      <c r="AB527" s="9"/>
      <c r="AC527" s="404"/>
      <c r="AD527" s="404"/>
      <c r="AE527" s="8"/>
      <c r="AF527" s="8"/>
      <c r="AG527" s="8"/>
      <c r="AH527" s="405"/>
      <c r="AI527" s="8"/>
      <c r="AJ527" s="406"/>
      <c r="AK527" s="8"/>
      <c r="AL527" s="6"/>
      <c r="AM527" s="6"/>
      <c r="AN527" s="6"/>
    </row>
    <row r="528" spans="6:40" ht="23.35" customHeight="1">
      <c r="F528" s="8"/>
      <c r="G528" s="8"/>
      <c r="H528" s="8"/>
      <c r="I528" s="8"/>
      <c r="J528" s="8"/>
      <c r="K528" s="8"/>
      <c r="L528" s="8"/>
      <c r="M528" s="9"/>
      <c r="N528" s="9"/>
      <c r="O528" s="9"/>
      <c r="P528" s="9"/>
      <c r="Q528" s="9"/>
      <c r="R528" s="10"/>
      <c r="S528" s="11"/>
      <c r="T528" s="11"/>
      <c r="U528" s="11"/>
      <c r="V528" s="11"/>
      <c r="W528" s="11"/>
      <c r="X528" s="11"/>
      <c r="Y528" s="11"/>
      <c r="Z528" s="11"/>
      <c r="AA528" s="12"/>
      <c r="AB528" s="9"/>
      <c r="AC528" s="404"/>
      <c r="AD528" s="404"/>
      <c r="AE528" s="8"/>
      <c r="AF528" s="8"/>
      <c r="AG528" s="8"/>
      <c r="AH528" s="405"/>
      <c r="AI528" s="8"/>
      <c r="AJ528" s="406"/>
      <c r="AK528" s="8"/>
      <c r="AL528" s="6"/>
      <c r="AM528" s="6"/>
      <c r="AN528" s="6"/>
    </row>
    <row r="529" spans="6:40" ht="23.35" customHeight="1">
      <c r="F529" s="8"/>
      <c r="G529" s="8"/>
      <c r="H529" s="8"/>
      <c r="I529" s="8"/>
      <c r="J529" s="8"/>
      <c r="K529" s="8"/>
      <c r="L529" s="8"/>
      <c r="M529" s="9"/>
      <c r="N529" s="9"/>
      <c r="O529" s="9"/>
      <c r="P529" s="9"/>
      <c r="Q529" s="9"/>
      <c r="R529" s="10"/>
      <c r="S529" s="11"/>
      <c r="T529" s="11"/>
      <c r="U529" s="11"/>
      <c r="V529" s="11"/>
      <c r="W529" s="11"/>
      <c r="X529" s="11"/>
      <c r="Y529" s="11"/>
      <c r="Z529" s="11"/>
      <c r="AA529" s="12"/>
      <c r="AB529" s="9"/>
      <c r="AC529" s="404"/>
      <c r="AD529" s="404"/>
      <c r="AE529" s="8"/>
      <c r="AF529" s="8"/>
      <c r="AG529" s="8"/>
      <c r="AH529" s="405"/>
      <c r="AI529" s="8"/>
      <c r="AJ529" s="406"/>
      <c r="AK529" s="8"/>
      <c r="AL529" s="6"/>
      <c r="AM529" s="6"/>
      <c r="AN529" s="6"/>
    </row>
    <row r="530" spans="6:40" ht="23.35" customHeight="1">
      <c r="F530" s="8"/>
      <c r="G530" s="8"/>
      <c r="H530" s="8"/>
      <c r="I530" s="8"/>
      <c r="J530" s="8"/>
      <c r="K530" s="8"/>
      <c r="L530" s="8"/>
      <c r="M530" s="9"/>
      <c r="N530" s="9"/>
      <c r="O530" s="9"/>
      <c r="P530" s="9"/>
      <c r="Q530" s="9"/>
      <c r="R530" s="10"/>
      <c r="S530" s="11"/>
      <c r="T530" s="11"/>
      <c r="U530" s="11"/>
      <c r="V530" s="11"/>
      <c r="W530" s="11"/>
      <c r="X530" s="11"/>
      <c r="Y530" s="11"/>
      <c r="Z530" s="11"/>
      <c r="AA530" s="12"/>
      <c r="AB530" s="9"/>
      <c r="AC530" s="404"/>
      <c r="AD530" s="404"/>
      <c r="AE530" s="8"/>
      <c r="AF530" s="8"/>
      <c r="AG530" s="8"/>
      <c r="AH530" s="405"/>
      <c r="AI530" s="8"/>
      <c r="AJ530" s="406"/>
      <c r="AK530" s="8"/>
      <c r="AL530" s="6"/>
      <c r="AM530" s="6"/>
      <c r="AN530" s="6"/>
    </row>
    <row r="531" spans="6:40" ht="23.35" customHeight="1">
      <c r="F531" s="8"/>
      <c r="G531" s="8"/>
      <c r="H531" s="8"/>
      <c r="I531" s="8"/>
      <c r="J531" s="8"/>
      <c r="K531" s="8"/>
      <c r="L531" s="8"/>
      <c r="M531" s="9"/>
      <c r="N531" s="9"/>
      <c r="O531" s="9"/>
      <c r="P531" s="9"/>
      <c r="Q531" s="9"/>
      <c r="R531" s="10"/>
      <c r="S531" s="11"/>
      <c r="T531" s="11"/>
      <c r="U531" s="11"/>
      <c r="V531" s="11"/>
      <c r="W531" s="11"/>
      <c r="X531" s="11"/>
      <c r="Y531" s="11"/>
      <c r="Z531" s="11"/>
      <c r="AA531" s="12"/>
      <c r="AB531" s="9"/>
      <c r="AC531" s="404"/>
      <c r="AD531" s="404"/>
      <c r="AE531" s="8"/>
      <c r="AF531" s="8"/>
      <c r="AG531" s="8"/>
      <c r="AH531" s="405"/>
      <c r="AI531" s="8"/>
      <c r="AJ531" s="406"/>
      <c r="AK531" s="8"/>
      <c r="AL531" s="6"/>
      <c r="AM531" s="6"/>
      <c r="AN531" s="6"/>
    </row>
    <row r="532" spans="6:40" ht="23.35" customHeight="1">
      <c r="F532" s="8"/>
      <c r="G532" s="8"/>
      <c r="H532" s="8"/>
      <c r="I532" s="8"/>
      <c r="J532" s="8"/>
      <c r="K532" s="8"/>
      <c r="L532" s="8"/>
      <c r="M532" s="9"/>
      <c r="N532" s="9"/>
      <c r="O532" s="9"/>
      <c r="P532" s="9"/>
      <c r="Q532" s="9"/>
      <c r="R532" s="10"/>
      <c r="S532" s="11"/>
      <c r="T532" s="11"/>
      <c r="U532" s="11"/>
      <c r="V532" s="11"/>
      <c r="W532" s="11"/>
      <c r="X532" s="11"/>
      <c r="Y532" s="11"/>
      <c r="Z532" s="11"/>
      <c r="AA532" s="12"/>
      <c r="AB532" s="9"/>
      <c r="AC532" s="404"/>
      <c r="AD532" s="404"/>
      <c r="AE532" s="8"/>
      <c r="AF532" s="8"/>
      <c r="AG532" s="8"/>
      <c r="AH532" s="405"/>
      <c r="AI532" s="8"/>
      <c r="AJ532" s="406"/>
      <c r="AK532" s="8"/>
      <c r="AL532" s="6"/>
      <c r="AM532" s="6"/>
      <c r="AN532" s="6"/>
    </row>
    <row r="533" spans="6:40" ht="23.35" customHeight="1">
      <c r="F533" s="8"/>
      <c r="G533" s="8"/>
      <c r="H533" s="8"/>
      <c r="I533" s="8"/>
      <c r="J533" s="8"/>
      <c r="K533" s="8"/>
      <c r="L533" s="8"/>
      <c r="M533" s="9"/>
      <c r="N533" s="9"/>
      <c r="O533" s="9"/>
      <c r="P533" s="9"/>
      <c r="Q533" s="9"/>
      <c r="R533" s="10"/>
      <c r="S533" s="11"/>
      <c r="T533" s="11"/>
      <c r="U533" s="11"/>
      <c r="V533" s="11"/>
      <c r="W533" s="11"/>
      <c r="X533" s="11"/>
      <c r="Y533" s="11"/>
      <c r="Z533" s="11"/>
      <c r="AA533" s="12"/>
      <c r="AB533" s="9"/>
      <c r="AC533" s="404"/>
      <c r="AD533" s="404"/>
      <c r="AE533" s="8"/>
      <c r="AF533" s="8"/>
      <c r="AG533" s="8"/>
      <c r="AH533" s="405"/>
      <c r="AI533" s="8"/>
      <c r="AJ533" s="406"/>
      <c r="AK533" s="8"/>
      <c r="AL533" s="6"/>
      <c r="AM533" s="6"/>
      <c r="AN533" s="6"/>
    </row>
    <row r="534" spans="6:40" ht="23.35" customHeight="1">
      <c r="F534" s="8"/>
      <c r="G534" s="8"/>
      <c r="H534" s="8"/>
      <c r="I534" s="8"/>
      <c r="J534" s="8"/>
      <c r="K534" s="8"/>
      <c r="L534" s="8"/>
      <c r="M534" s="9"/>
      <c r="N534" s="9"/>
      <c r="O534" s="9"/>
      <c r="P534" s="9"/>
      <c r="Q534" s="9"/>
      <c r="R534" s="10"/>
      <c r="S534" s="11"/>
      <c r="T534" s="11"/>
      <c r="U534" s="11"/>
      <c r="V534" s="11"/>
      <c r="W534" s="11"/>
      <c r="X534" s="11"/>
      <c r="Y534" s="11"/>
      <c r="Z534" s="11"/>
      <c r="AA534" s="12"/>
      <c r="AB534" s="9"/>
      <c r="AC534" s="404"/>
      <c r="AD534" s="404"/>
      <c r="AE534" s="8"/>
      <c r="AF534" s="8"/>
      <c r="AG534" s="8"/>
      <c r="AH534" s="405"/>
      <c r="AI534" s="8"/>
      <c r="AJ534" s="406"/>
      <c r="AK534" s="8"/>
      <c r="AL534" s="6"/>
      <c r="AM534" s="6"/>
      <c r="AN534" s="6"/>
    </row>
    <row r="535" spans="6:40" ht="23.35" customHeight="1">
      <c r="F535" s="8"/>
      <c r="G535" s="8"/>
      <c r="H535" s="8"/>
      <c r="I535" s="8"/>
      <c r="J535" s="8"/>
      <c r="K535" s="8"/>
      <c r="L535" s="8"/>
      <c r="M535" s="9"/>
      <c r="N535" s="9"/>
      <c r="O535" s="9"/>
      <c r="P535" s="9"/>
      <c r="Q535" s="9"/>
      <c r="R535" s="10"/>
      <c r="S535" s="11"/>
      <c r="T535" s="11"/>
      <c r="U535" s="11"/>
      <c r="V535" s="11"/>
      <c r="W535" s="11"/>
      <c r="X535" s="11"/>
      <c r="Y535" s="11"/>
      <c r="Z535" s="11"/>
      <c r="AA535" s="12"/>
      <c r="AB535" s="9"/>
      <c r="AC535" s="404"/>
      <c r="AD535" s="404"/>
      <c r="AE535" s="8"/>
      <c r="AF535" s="8"/>
      <c r="AG535" s="8"/>
      <c r="AH535" s="405"/>
      <c r="AI535" s="8"/>
      <c r="AJ535" s="406"/>
      <c r="AK535" s="8"/>
      <c r="AL535" s="6"/>
      <c r="AM535" s="6"/>
      <c r="AN535" s="6"/>
    </row>
    <row r="536" spans="6:40" ht="23.35" customHeight="1">
      <c r="F536" s="8"/>
      <c r="G536" s="8"/>
      <c r="H536" s="8"/>
      <c r="I536" s="8"/>
      <c r="J536" s="8"/>
      <c r="K536" s="8"/>
      <c r="L536" s="8"/>
      <c r="M536" s="9"/>
      <c r="N536" s="9"/>
      <c r="O536" s="9"/>
      <c r="P536" s="9"/>
      <c r="Q536" s="9"/>
      <c r="R536" s="10"/>
      <c r="S536" s="11"/>
      <c r="T536" s="11"/>
      <c r="U536" s="11"/>
      <c r="V536" s="11"/>
      <c r="W536" s="11"/>
      <c r="X536" s="11"/>
      <c r="Y536" s="11"/>
      <c r="Z536" s="11"/>
      <c r="AA536" s="12"/>
      <c r="AB536" s="9"/>
      <c r="AC536" s="404"/>
      <c r="AD536" s="404"/>
      <c r="AE536" s="8"/>
      <c r="AF536" s="8"/>
      <c r="AG536" s="8"/>
      <c r="AH536" s="405"/>
      <c r="AI536" s="8"/>
      <c r="AJ536" s="406"/>
      <c r="AK536" s="8"/>
      <c r="AL536" s="6"/>
      <c r="AM536" s="6"/>
      <c r="AN536" s="6"/>
    </row>
    <row r="537" spans="6:40" ht="23.35" customHeight="1">
      <c r="F537" s="8"/>
      <c r="G537" s="8"/>
      <c r="H537" s="8"/>
      <c r="I537" s="8"/>
      <c r="J537" s="8"/>
      <c r="K537" s="8"/>
      <c r="L537" s="8"/>
      <c r="M537" s="9"/>
      <c r="N537" s="9"/>
      <c r="O537" s="9"/>
      <c r="P537" s="9"/>
      <c r="Q537" s="9"/>
      <c r="R537" s="10"/>
      <c r="S537" s="11"/>
      <c r="T537" s="11"/>
      <c r="U537" s="11"/>
      <c r="V537" s="11"/>
      <c r="W537" s="11"/>
      <c r="X537" s="11"/>
      <c r="Y537" s="11"/>
      <c r="Z537" s="11"/>
      <c r="AA537" s="12"/>
      <c r="AB537" s="9"/>
      <c r="AC537" s="404"/>
      <c r="AD537" s="404"/>
      <c r="AE537" s="8"/>
      <c r="AF537" s="8"/>
      <c r="AG537" s="8"/>
      <c r="AH537" s="405"/>
      <c r="AI537" s="8"/>
      <c r="AJ537" s="406"/>
      <c r="AK537" s="8"/>
      <c r="AL537" s="6"/>
      <c r="AM537" s="6"/>
      <c r="AN537" s="6"/>
    </row>
    <row r="538" spans="6:40" ht="23.35" customHeight="1">
      <c r="F538" s="8"/>
      <c r="G538" s="8"/>
      <c r="H538" s="8"/>
      <c r="I538" s="8"/>
      <c r="J538" s="8"/>
      <c r="K538" s="8"/>
      <c r="L538" s="8"/>
      <c r="M538" s="9"/>
      <c r="N538" s="9"/>
      <c r="O538" s="9"/>
      <c r="P538" s="9"/>
      <c r="Q538" s="9"/>
      <c r="R538" s="10"/>
      <c r="S538" s="11"/>
      <c r="T538" s="11"/>
      <c r="U538" s="11"/>
      <c r="V538" s="11"/>
      <c r="W538" s="11"/>
      <c r="X538" s="11"/>
      <c r="Y538" s="11"/>
      <c r="Z538" s="11"/>
      <c r="AA538" s="12"/>
      <c r="AB538" s="9"/>
      <c r="AC538" s="404"/>
      <c r="AD538" s="404"/>
      <c r="AE538" s="8"/>
      <c r="AF538" s="8"/>
      <c r="AG538" s="8"/>
      <c r="AH538" s="405"/>
      <c r="AI538" s="8"/>
      <c r="AJ538" s="406"/>
      <c r="AK538" s="8"/>
      <c r="AL538" s="6"/>
      <c r="AM538" s="6"/>
      <c r="AN538" s="6"/>
    </row>
    <row r="539" spans="6:40" ht="23.35" customHeight="1">
      <c r="F539" s="8"/>
      <c r="G539" s="8"/>
      <c r="H539" s="8"/>
      <c r="I539" s="8"/>
      <c r="J539" s="8"/>
      <c r="K539" s="8"/>
      <c r="L539" s="8"/>
      <c r="M539" s="9"/>
      <c r="N539" s="9"/>
      <c r="O539" s="9"/>
      <c r="P539" s="9"/>
      <c r="Q539" s="9"/>
      <c r="R539" s="10"/>
      <c r="S539" s="11"/>
      <c r="T539" s="11"/>
      <c r="U539" s="11"/>
      <c r="V539" s="11"/>
      <c r="W539" s="11"/>
      <c r="X539" s="11"/>
      <c r="Y539" s="11"/>
      <c r="Z539" s="11"/>
      <c r="AA539" s="12"/>
      <c r="AB539" s="9"/>
      <c r="AC539" s="404"/>
      <c r="AD539" s="404"/>
      <c r="AE539" s="8"/>
      <c r="AF539" s="8"/>
      <c r="AG539" s="8"/>
      <c r="AH539" s="405"/>
      <c r="AI539" s="8"/>
      <c r="AJ539" s="406"/>
      <c r="AK539" s="8"/>
      <c r="AL539" s="6"/>
      <c r="AM539" s="6"/>
      <c r="AN539" s="6"/>
    </row>
    <row r="540" spans="6:40" ht="23.35" customHeight="1">
      <c r="F540" s="8"/>
      <c r="G540" s="8"/>
      <c r="H540" s="8"/>
      <c r="I540" s="8"/>
      <c r="J540" s="8"/>
      <c r="K540" s="8"/>
      <c r="L540" s="8"/>
      <c r="M540" s="9"/>
      <c r="N540" s="9"/>
      <c r="O540" s="9"/>
      <c r="P540" s="9"/>
      <c r="Q540" s="9"/>
      <c r="R540" s="10"/>
      <c r="S540" s="11"/>
      <c r="T540" s="11"/>
      <c r="U540" s="11"/>
      <c r="V540" s="11"/>
      <c r="W540" s="11"/>
      <c r="X540" s="11"/>
      <c r="Y540" s="11"/>
      <c r="Z540" s="11"/>
      <c r="AA540" s="12"/>
      <c r="AB540" s="9"/>
      <c r="AC540" s="404"/>
      <c r="AD540" s="404"/>
      <c r="AE540" s="8"/>
      <c r="AF540" s="8"/>
      <c r="AG540" s="8"/>
      <c r="AH540" s="405"/>
      <c r="AI540" s="8"/>
      <c r="AJ540" s="406"/>
      <c r="AK540" s="8"/>
      <c r="AL540" s="6"/>
      <c r="AM540" s="6"/>
      <c r="AN540" s="6"/>
    </row>
    <row r="541" spans="6:40" ht="23.35" customHeight="1">
      <c r="F541" s="8"/>
      <c r="G541" s="8"/>
      <c r="H541" s="8"/>
      <c r="I541" s="8"/>
      <c r="J541" s="8"/>
      <c r="K541" s="8"/>
      <c r="L541" s="8"/>
      <c r="M541" s="9"/>
      <c r="N541" s="9"/>
      <c r="O541" s="9"/>
      <c r="P541" s="9"/>
      <c r="Q541" s="9"/>
      <c r="R541" s="10"/>
      <c r="S541" s="11"/>
      <c r="T541" s="11"/>
      <c r="U541" s="11"/>
      <c r="V541" s="11"/>
      <c r="W541" s="11"/>
      <c r="X541" s="11"/>
      <c r="Y541" s="11"/>
      <c r="Z541" s="11"/>
      <c r="AA541" s="12"/>
      <c r="AB541" s="9"/>
      <c r="AC541" s="404"/>
      <c r="AD541" s="404"/>
      <c r="AE541" s="8"/>
      <c r="AF541" s="8"/>
      <c r="AG541" s="8"/>
      <c r="AH541" s="405"/>
      <c r="AI541" s="8"/>
      <c r="AJ541" s="406"/>
      <c r="AK541" s="8"/>
      <c r="AL541" s="6"/>
      <c r="AM541" s="6"/>
      <c r="AN541" s="6"/>
    </row>
    <row r="542" spans="6:40" ht="23.35" customHeight="1">
      <c r="F542" s="8"/>
      <c r="G542" s="8"/>
      <c r="H542" s="8"/>
      <c r="I542" s="8"/>
      <c r="J542" s="8"/>
      <c r="K542" s="8"/>
      <c r="L542" s="8"/>
      <c r="M542" s="9"/>
      <c r="N542" s="9"/>
      <c r="O542" s="9"/>
      <c r="P542" s="9"/>
      <c r="Q542" s="9"/>
      <c r="R542" s="10"/>
      <c r="S542" s="11"/>
      <c r="T542" s="11"/>
      <c r="U542" s="11"/>
      <c r="V542" s="11"/>
      <c r="W542" s="11"/>
      <c r="X542" s="11"/>
      <c r="Y542" s="11"/>
      <c r="Z542" s="11"/>
      <c r="AA542" s="12"/>
      <c r="AB542" s="9"/>
      <c r="AC542" s="404"/>
      <c r="AD542" s="404"/>
      <c r="AE542" s="8"/>
      <c r="AF542" s="8"/>
      <c r="AG542" s="8"/>
      <c r="AH542" s="405"/>
      <c r="AI542" s="8"/>
      <c r="AJ542" s="406"/>
      <c r="AK542" s="8"/>
      <c r="AL542" s="6"/>
      <c r="AM542" s="6"/>
      <c r="AN542" s="6"/>
    </row>
    <row r="543" spans="6:40" ht="15.05" customHeight="1">
      <c r="F543" s="6"/>
      <c r="G543" s="6"/>
      <c r="H543" s="6"/>
      <c r="I543" s="6"/>
      <c r="J543" s="1272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</row>
    <row r="544" spans="6:40" ht="15.85" customHeight="1"/>
    <row r="545" ht="15.85" customHeight="1"/>
    <row r="546" ht="15.85" customHeight="1"/>
    <row r="547" ht="15.85" customHeight="1"/>
    <row r="548" ht="15.85" customHeight="1"/>
    <row r="549" ht="15.85" customHeight="1"/>
    <row r="550" ht="15.85" customHeight="1"/>
    <row r="551" ht="15.85" customHeight="1"/>
    <row r="552" ht="15.85" customHeight="1"/>
    <row r="553" ht="15.85" customHeight="1"/>
    <row r="554" ht="15.85" customHeight="1"/>
    <row r="555" ht="15.85" customHeight="1"/>
    <row r="556" ht="15.85" customHeight="1"/>
    <row r="557" ht="15.85" customHeight="1"/>
    <row r="558" ht="15.85" customHeight="1"/>
    <row r="559" ht="15.85" customHeight="1"/>
    <row r="560" ht="15.85" customHeight="1"/>
    <row r="561" ht="15.85" customHeight="1"/>
    <row r="562" ht="15.85" customHeight="1"/>
    <row r="563" ht="15.85" customHeight="1"/>
    <row r="564" ht="15.85" customHeight="1"/>
    <row r="565" ht="15.85" customHeight="1"/>
    <row r="566" ht="15.85" customHeight="1"/>
    <row r="567" ht="15.85" customHeight="1"/>
    <row r="568" ht="15.85" customHeight="1"/>
    <row r="569" ht="15.85" customHeight="1"/>
    <row r="570" ht="15.85" customHeight="1"/>
    <row r="571" ht="15.85" customHeight="1"/>
    <row r="572" ht="15.85" customHeight="1"/>
    <row r="573" ht="15.85" customHeight="1"/>
    <row r="574" ht="15.85" customHeight="1"/>
    <row r="575" ht="15.85" customHeight="1"/>
    <row r="576" ht="15.85" customHeight="1"/>
    <row r="577" ht="15.85" customHeight="1"/>
    <row r="578" ht="15.85" customHeight="1"/>
    <row r="579" ht="15.85" customHeight="1"/>
    <row r="580" ht="15.85" customHeight="1"/>
    <row r="581" ht="15.85" customHeight="1"/>
    <row r="582" ht="15.85" customHeight="1"/>
    <row r="583" ht="15.85" customHeight="1"/>
    <row r="584" ht="15.85" customHeight="1"/>
    <row r="585" ht="15.85" customHeight="1"/>
    <row r="586" ht="15.85" customHeight="1"/>
    <row r="587" ht="15.85" customHeight="1"/>
    <row r="588" ht="15.85" customHeight="1"/>
    <row r="589" ht="15.85" customHeight="1"/>
    <row r="590" ht="15.85" customHeight="1"/>
    <row r="591" ht="15.85" customHeight="1"/>
    <row r="592" ht="15.85" customHeight="1"/>
    <row r="593" ht="15.85" customHeight="1"/>
    <row r="594" ht="15.85" customHeight="1"/>
    <row r="595" ht="15.85" customHeight="1"/>
    <row r="596" ht="15.85" customHeight="1"/>
    <row r="597" ht="15.85" customHeight="1"/>
    <row r="598" ht="15.85" customHeight="1"/>
    <row r="599" ht="15.85" customHeight="1"/>
    <row r="600" ht="15.85" customHeight="1"/>
    <row r="601" ht="15.85" customHeight="1"/>
    <row r="602" ht="15.85" customHeight="1"/>
    <row r="603" ht="15.85" customHeight="1"/>
    <row r="604" ht="15.85" customHeight="1"/>
    <row r="605" ht="15.85" customHeight="1"/>
    <row r="606" ht="15.85" customHeight="1"/>
    <row r="607" ht="15.85" customHeight="1"/>
    <row r="608" ht="15.85" customHeight="1"/>
    <row r="609" ht="15.85" customHeight="1"/>
    <row r="610" ht="15.85" customHeight="1"/>
    <row r="611" ht="15.85" customHeight="1"/>
    <row r="612" ht="15.85" customHeight="1"/>
    <row r="613" ht="15.85" customHeight="1"/>
    <row r="614" ht="15.85" customHeight="1"/>
    <row r="615" ht="15.85" customHeight="1"/>
    <row r="616" ht="15.85" customHeight="1"/>
    <row r="617" ht="15.85" customHeight="1"/>
    <row r="618" ht="15.85" customHeight="1"/>
    <row r="619" ht="15.85" customHeight="1"/>
    <row r="620" ht="15.85" customHeight="1"/>
    <row r="621" ht="15.85" customHeight="1"/>
    <row r="622" ht="15.85" customHeight="1"/>
    <row r="623" ht="15.85" customHeight="1"/>
    <row r="624" ht="15.85" customHeight="1"/>
    <row r="625" ht="15.85" customHeight="1"/>
    <row r="626" ht="15.85" customHeight="1"/>
    <row r="627" ht="15.85" customHeight="1"/>
    <row r="628" ht="15.85" customHeight="1"/>
    <row r="629" ht="15.85" customHeight="1"/>
    <row r="630" ht="15.85" customHeight="1"/>
    <row r="631" ht="15.85" customHeight="1"/>
    <row r="632" ht="15.85" customHeight="1"/>
    <row r="633" ht="15.85" customHeight="1"/>
    <row r="634" ht="15.85" customHeight="1"/>
    <row r="635" ht="15.85" customHeight="1"/>
    <row r="636" ht="15.85" customHeight="1"/>
    <row r="637" ht="15.85" customHeight="1"/>
    <row r="638" ht="15.85" customHeight="1"/>
    <row r="639" ht="15.85" customHeight="1"/>
    <row r="640" ht="15.85" customHeight="1"/>
    <row r="641" ht="15.85" customHeight="1"/>
    <row r="642" ht="15.85" customHeight="1"/>
    <row r="643" ht="15.85" customHeight="1"/>
    <row r="644" ht="15.85" customHeight="1"/>
    <row r="645" ht="15.85" customHeight="1"/>
    <row r="646" ht="15.85" customHeight="1"/>
    <row r="647" ht="15.85" customHeight="1"/>
    <row r="648" ht="15.85" customHeight="1"/>
    <row r="649" ht="15.85" customHeight="1"/>
    <row r="650" ht="15.85" customHeight="1"/>
    <row r="651" ht="15.85" customHeight="1"/>
    <row r="652" ht="15.85" customHeight="1"/>
    <row r="653" ht="15.85" customHeight="1"/>
    <row r="654" ht="15.85" customHeight="1"/>
    <row r="655" ht="15.85" customHeight="1"/>
    <row r="656" ht="15.85" customHeight="1"/>
    <row r="657" ht="15.85" customHeight="1"/>
    <row r="658" ht="15.85" customHeight="1"/>
    <row r="659" ht="15.85" customHeight="1"/>
    <row r="660" ht="15.85" customHeight="1"/>
    <row r="661" ht="15.85" customHeight="1"/>
    <row r="662" ht="15.85" customHeight="1"/>
    <row r="663" ht="15.85" customHeight="1"/>
    <row r="664" ht="15.85" customHeight="1"/>
    <row r="665" ht="15.85" customHeight="1"/>
    <row r="666" ht="15.85" customHeight="1"/>
    <row r="667" ht="15.85" customHeight="1"/>
    <row r="668" ht="15.85" customHeight="1"/>
    <row r="669" ht="15.85" customHeight="1"/>
    <row r="670" ht="15.85" customHeight="1"/>
    <row r="671" ht="15.85" customHeight="1"/>
    <row r="672" ht="15.85" customHeight="1"/>
    <row r="673" ht="15.85" customHeight="1"/>
    <row r="674" ht="15.85" customHeight="1"/>
    <row r="675" ht="15.85" customHeight="1"/>
    <row r="676" ht="15.85" customHeight="1"/>
    <row r="677" ht="15.85" customHeight="1"/>
    <row r="678" ht="15.85" customHeight="1"/>
    <row r="679" ht="15.85" customHeight="1"/>
    <row r="680" ht="15.85" customHeight="1"/>
    <row r="681" ht="15.85" customHeight="1"/>
    <row r="682" ht="15.85" customHeight="1"/>
    <row r="683" ht="15.85" customHeight="1"/>
    <row r="684" ht="15.85" customHeight="1"/>
    <row r="685" ht="15.85" customHeight="1"/>
    <row r="686" ht="15.85" customHeight="1"/>
    <row r="687" ht="15.85" customHeight="1"/>
    <row r="688" ht="15.85" customHeight="1"/>
    <row r="689" ht="15.85" customHeight="1"/>
    <row r="690" ht="15.85" customHeight="1"/>
    <row r="691" ht="15.85" customHeight="1"/>
    <row r="692" ht="15.85" customHeight="1"/>
    <row r="693" ht="15.85" customHeight="1"/>
    <row r="694" ht="15.85" customHeight="1"/>
    <row r="695" ht="15.85" customHeight="1"/>
    <row r="696" ht="15.85" customHeight="1"/>
    <row r="697" ht="15.85" customHeight="1"/>
    <row r="698" ht="15.85" customHeight="1"/>
    <row r="699" ht="15.85" customHeight="1"/>
    <row r="700" ht="15.85" customHeight="1"/>
    <row r="701" ht="15.85" customHeight="1"/>
    <row r="702" ht="15.85" customHeight="1"/>
    <row r="703" ht="15.85" customHeight="1"/>
    <row r="704" ht="15.85" customHeight="1"/>
    <row r="705" ht="15.85" customHeight="1"/>
    <row r="706" ht="15.85" customHeight="1"/>
    <row r="707" ht="15.85" customHeight="1"/>
    <row r="708" ht="15.85" customHeight="1"/>
    <row r="709" ht="15.85" customHeight="1"/>
    <row r="710" ht="15.85" customHeight="1"/>
    <row r="711" ht="15.85" customHeight="1"/>
    <row r="712" ht="15.85" customHeight="1"/>
    <row r="713" ht="15.85" customHeight="1"/>
    <row r="714" ht="15.85" customHeight="1"/>
    <row r="715" ht="15.85" customHeight="1"/>
    <row r="716" ht="15.85" customHeight="1"/>
    <row r="717" ht="15.85" customHeight="1"/>
    <row r="718" ht="15.85" customHeight="1"/>
    <row r="719" ht="15.85" customHeight="1"/>
    <row r="720" ht="15.85" customHeight="1"/>
    <row r="721" ht="15.85" customHeight="1"/>
    <row r="722" ht="15.85" customHeight="1"/>
    <row r="723" ht="15.85" customHeight="1"/>
    <row r="724" ht="15.85" customHeight="1"/>
    <row r="725" ht="15.85" customHeight="1"/>
    <row r="726" ht="15.85" customHeight="1"/>
    <row r="727" ht="15.85" customHeight="1"/>
    <row r="728" ht="15.85" customHeight="1"/>
    <row r="729" ht="15.85" customHeight="1"/>
    <row r="730" ht="15.85" customHeight="1"/>
    <row r="731" ht="15.85" customHeight="1"/>
    <row r="732" ht="15.85" customHeight="1"/>
    <row r="733" ht="15.85" customHeight="1"/>
    <row r="734" ht="15.85" customHeight="1"/>
    <row r="735" ht="15.85" customHeight="1"/>
    <row r="736" ht="15.85" customHeight="1"/>
    <row r="737" ht="15.85" customHeight="1"/>
    <row r="738" ht="15.85" customHeight="1"/>
    <row r="739" ht="15.85" customHeight="1"/>
    <row r="740" ht="15.85" customHeight="1"/>
    <row r="741" ht="15.85" customHeight="1"/>
    <row r="742" ht="15.85" customHeight="1"/>
    <row r="743" ht="15.85" customHeight="1"/>
    <row r="744" ht="15.85" customHeight="1"/>
    <row r="745" ht="15.85" customHeight="1"/>
    <row r="746" ht="15.85" customHeight="1"/>
    <row r="747" ht="15.85" customHeight="1"/>
    <row r="748" ht="15.85" customHeight="1"/>
    <row r="749" ht="15.85" customHeight="1"/>
    <row r="750" ht="15.85" customHeight="1"/>
    <row r="751" ht="15.85" customHeight="1"/>
    <row r="752" ht="15.85" customHeight="1"/>
    <row r="753" ht="15.85" customHeight="1"/>
    <row r="754" ht="15.85" customHeight="1"/>
    <row r="755" ht="15.85" customHeight="1"/>
    <row r="756" ht="15.85" customHeight="1"/>
    <row r="757" ht="15.85" customHeight="1"/>
    <row r="758" ht="15.85" customHeight="1"/>
    <row r="759" ht="15.85" customHeight="1"/>
    <row r="760" ht="15.85" customHeight="1"/>
    <row r="761" ht="15.85" customHeight="1"/>
    <row r="762" ht="15.85" customHeight="1"/>
    <row r="763" ht="15.85" customHeight="1"/>
    <row r="764" ht="15.85" customHeight="1"/>
    <row r="765" ht="15.85" customHeight="1"/>
    <row r="766" ht="15.85" customHeight="1"/>
    <row r="767" ht="15.85" customHeight="1"/>
    <row r="768" ht="15.85" customHeight="1"/>
    <row r="769" ht="15.85" customHeight="1"/>
    <row r="770" ht="15.85" customHeight="1"/>
    <row r="771" ht="15.85" customHeight="1"/>
    <row r="772" ht="15.85" customHeight="1"/>
    <row r="773" ht="15.85" customHeight="1"/>
    <row r="774" ht="15.85" customHeight="1"/>
    <row r="775" ht="15.85" customHeight="1"/>
    <row r="776" ht="15.85" customHeight="1"/>
    <row r="777" ht="15.85" customHeight="1"/>
    <row r="778" ht="15.85" customHeight="1"/>
    <row r="779" ht="15.85" customHeight="1"/>
    <row r="780" ht="15.85" customHeight="1"/>
    <row r="781" ht="15.85" customHeight="1"/>
    <row r="782" ht="15.85" customHeight="1"/>
    <row r="783" ht="15.85" customHeight="1"/>
    <row r="784" ht="15.85" customHeight="1"/>
    <row r="785" ht="15.85" customHeight="1"/>
    <row r="786" ht="15.85" customHeight="1"/>
    <row r="787" ht="15.85" customHeight="1"/>
    <row r="788" ht="15.85" customHeight="1"/>
    <row r="789" ht="15.85" customHeight="1"/>
    <row r="790" ht="15.85" customHeight="1"/>
    <row r="791" ht="15.85" customHeight="1"/>
    <row r="792" ht="15.85" customHeight="1"/>
    <row r="793" ht="15.85" customHeight="1"/>
    <row r="794" ht="15.85" customHeight="1"/>
    <row r="795" ht="15.85" customHeight="1"/>
    <row r="796" ht="15.85" customHeight="1"/>
    <row r="797" ht="15.85" customHeight="1"/>
    <row r="798" ht="15.85" customHeight="1"/>
    <row r="799" ht="15.85" customHeight="1"/>
    <row r="800" ht="15.85" customHeight="1"/>
    <row r="801" ht="15.85" customHeight="1"/>
    <row r="802" ht="15.85" customHeight="1"/>
    <row r="803" ht="15.85" customHeight="1"/>
    <row r="804" ht="15.85" customHeight="1"/>
    <row r="805" ht="15.85" customHeight="1"/>
    <row r="806" ht="15.85" customHeight="1"/>
    <row r="807" ht="15.85" customHeight="1"/>
    <row r="808" ht="15.85" customHeight="1"/>
    <row r="809" ht="15.85" customHeight="1"/>
    <row r="810" ht="15.85" customHeight="1"/>
    <row r="811" ht="15.85" customHeight="1"/>
    <row r="812" ht="15.85" customHeight="1"/>
    <row r="813" ht="15.85" customHeight="1"/>
    <row r="814" ht="15.85" customHeight="1"/>
    <row r="815" ht="15.85" customHeight="1"/>
    <row r="816" ht="15.85" customHeight="1"/>
    <row r="817" ht="15.85" customHeight="1"/>
    <row r="818" ht="15.85" customHeight="1"/>
    <row r="819" ht="15.85" customHeight="1"/>
    <row r="820" ht="15.85" customHeight="1"/>
    <row r="821" ht="15.85" customHeight="1"/>
    <row r="822" ht="15.85" customHeight="1"/>
    <row r="823" ht="15.85" customHeight="1"/>
    <row r="824" ht="15.85" customHeight="1"/>
    <row r="825" ht="15.85" customHeight="1"/>
    <row r="826" ht="15.85" customHeight="1"/>
    <row r="827" ht="15.85" customHeight="1"/>
    <row r="828" ht="15.85" customHeight="1"/>
    <row r="829" ht="15.85" customHeight="1"/>
    <row r="830" ht="15.85" customHeight="1"/>
    <row r="831" ht="15.85" customHeight="1"/>
    <row r="832" ht="15.85" customHeight="1"/>
    <row r="833" ht="15.85" customHeight="1"/>
    <row r="834" ht="15.85" customHeight="1"/>
    <row r="835" ht="15.85" customHeight="1"/>
    <row r="836" ht="15.85" customHeight="1"/>
    <row r="837" ht="15.85" customHeight="1"/>
    <row r="838" ht="15.85" customHeight="1"/>
    <row r="839" ht="15.85" customHeight="1"/>
    <row r="840" ht="15.85" customHeight="1"/>
    <row r="841" ht="15.85" customHeight="1"/>
    <row r="842" ht="15.85" customHeight="1"/>
    <row r="843" ht="15.85" customHeight="1"/>
    <row r="844" ht="15.85" customHeight="1"/>
    <row r="845" ht="15.85" customHeight="1"/>
    <row r="846" ht="15.85" customHeight="1"/>
    <row r="847" ht="15.85" customHeight="1"/>
    <row r="848" ht="15.85" customHeight="1"/>
    <row r="849" ht="15.85" customHeight="1"/>
    <row r="850" ht="15.85" customHeight="1"/>
    <row r="851" ht="15.85" customHeight="1"/>
    <row r="852" ht="15.85" customHeight="1"/>
    <row r="853" ht="15.85" customHeight="1"/>
    <row r="854" ht="15.85" customHeight="1"/>
    <row r="855" ht="15.85" customHeight="1"/>
    <row r="856" ht="15.85" customHeight="1"/>
    <row r="857" ht="15.85" customHeight="1"/>
    <row r="858" ht="15.85" customHeight="1"/>
    <row r="859" ht="15.85" customHeight="1"/>
    <row r="860" ht="15.85" customHeight="1"/>
    <row r="861" ht="15.85" customHeight="1"/>
    <row r="862" ht="15.85" customHeight="1"/>
    <row r="863" ht="15.85" customHeight="1"/>
    <row r="864" ht="15.85" customHeight="1"/>
    <row r="865" ht="15.85" customHeight="1"/>
    <row r="866" ht="15.85" customHeight="1"/>
    <row r="867" ht="15.85" customHeight="1"/>
    <row r="868" ht="15.85" customHeight="1"/>
    <row r="869" ht="15.85" customHeight="1"/>
    <row r="870" ht="15.85" customHeight="1"/>
    <row r="871" ht="15.85" customHeight="1"/>
    <row r="872" ht="15.85" customHeight="1"/>
    <row r="873" ht="15.85" customHeight="1"/>
    <row r="874" ht="15.85" customHeight="1"/>
    <row r="875" ht="15.85" customHeight="1"/>
    <row r="876" ht="15.85" customHeight="1"/>
    <row r="877" ht="15.85" customHeight="1"/>
    <row r="878" ht="15.85" customHeight="1"/>
    <row r="879" ht="15.85" customHeight="1"/>
    <row r="880" ht="15.85" customHeight="1"/>
    <row r="881" ht="15.85" customHeight="1"/>
    <row r="882" ht="15.85" customHeight="1"/>
    <row r="883" ht="15.85" customHeight="1"/>
    <row r="884" ht="15.85" customHeight="1"/>
    <row r="885" ht="15.85" customHeight="1"/>
    <row r="886" ht="15.85" customHeight="1"/>
    <row r="887" ht="15.85" customHeight="1"/>
    <row r="888" ht="15.85" customHeight="1"/>
    <row r="889" ht="15.85" customHeight="1"/>
    <row r="890" ht="15.85" customHeight="1"/>
    <row r="891" ht="15.85" customHeight="1"/>
    <row r="892" ht="15.85" customHeight="1"/>
    <row r="893" ht="15.85" customHeight="1"/>
    <row r="894" ht="15.85" customHeight="1"/>
    <row r="895" ht="15.85" customHeight="1"/>
    <row r="896" ht="15.85" customHeight="1"/>
    <row r="897" ht="15.85" customHeight="1"/>
    <row r="898" ht="15.85" customHeight="1"/>
    <row r="899" ht="15.85" customHeight="1"/>
    <row r="900" ht="15.85" customHeight="1"/>
    <row r="901" ht="15.85" customHeight="1"/>
    <row r="902" ht="15.85" customHeight="1"/>
    <row r="903" ht="15.85" customHeight="1"/>
    <row r="904" ht="15.85" customHeight="1"/>
    <row r="905" ht="15.85" customHeight="1"/>
    <row r="906" ht="15.85" customHeight="1"/>
    <row r="907" ht="15.85" customHeight="1"/>
    <row r="908" ht="15.85" customHeight="1"/>
    <row r="909" ht="15.85" customHeight="1"/>
    <row r="910" ht="15.85" customHeight="1"/>
    <row r="911" ht="15.85" customHeight="1"/>
    <row r="912" ht="15.85" customHeight="1"/>
    <row r="913" ht="15.85" customHeight="1"/>
    <row r="914" ht="15.85" customHeight="1"/>
    <row r="915" ht="15.85" customHeight="1"/>
    <row r="916" ht="15.85" customHeight="1"/>
    <row r="917" ht="15.85" customHeight="1"/>
    <row r="918" ht="15.85" customHeight="1"/>
    <row r="919" ht="15.85" customHeight="1"/>
    <row r="920" ht="15.85" customHeight="1"/>
    <row r="921" ht="15.85" customHeight="1"/>
    <row r="922" ht="15.85" customHeight="1"/>
    <row r="923" ht="15.85" customHeight="1"/>
    <row r="924" ht="15.85" customHeight="1"/>
    <row r="925" ht="15.85" customHeight="1"/>
    <row r="926" ht="15.85" customHeight="1"/>
    <row r="927" ht="15.85" customHeight="1"/>
    <row r="928" ht="15.85" customHeight="1"/>
    <row r="929" ht="15.85" customHeight="1"/>
    <row r="930" ht="15.85" customHeight="1"/>
    <row r="931" ht="15.85" customHeight="1"/>
    <row r="932" ht="15.85" customHeight="1"/>
    <row r="933" ht="15.85" customHeight="1"/>
    <row r="934" ht="15.85" customHeight="1"/>
    <row r="935" ht="15.85" customHeight="1"/>
    <row r="936" ht="15.85" customHeight="1"/>
    <row r="937" ht="15.85" customHeight="1"/>
    <row r="938" ht="15.85" customHeight="1"/>
    <row r="939" ht="15.85" customHeight="1"/>
    <row r="940" ht="15.85" customHeight="1"/>
    <row r="941" ht="15.85" customHeight="1"/>
    <row r="942" ht="15.85" customHeight="1"/>
    <row r="943" ht="15.85" customHeight="1"/>
    <row r="944" ht="15.85" customHeight="1"/>
    <row r="945" ht="15.85" customHeight="1"/>
    <row r="946" ht="15.85" customHeight="1"/>
    <row r="947" ht="15.85" customHeight="1"/>
    <row r="948" ht="15.85" customHeight="1"/>
    <row r="949" ht="15.85" customHeight="1"/>
    <row r="950" ht="15.85" customHeight="1"/>
    <row r="951" ht="15.85" customHeight="1"/>
    <row r="952" ht="15.85" customHeight="1"/>
    <row r="953" ht="15.85" customHeight="1"/>
    <row r="954" ht="15.85" customHeight="1"/>
    <row r="955" ht="15.85" customHeight="1"/>
    <row r="956" ht="15.85" customHeight="1"/>
    <row r="957" ht="15.85" customHeight="1"/>
    <row r="958" ht="15.85" customHeight="1"/>
    <row r="959" ht="15.85" customHeight="1"/>
    <row r="960" ht="15.85" customHeight="1"/>
    <row r="961" ht="15.85" customHeight="1"/>
    <row r="962" ht="15.85" customHeight="1"/>
    <row r="963" ht="15.85" customHeight="1"/>
    <row r="964" ht="15.85" customHeight="1"/>
    <row r="965" ht="15.85" customHeight="1"/>
    <row r="966" ht="15.85" customHeight="1"/>
    <row r="967" ht="15.85" customHeight="1"/>
    <row r="968" ht="15.85" customHeight="1"/>
    <row r="969" ht="15.85" customHeight="1"/>
    <row r="970" ht="15.85" customHeight="1"/>
    <row r="971" ht="15.85" customHeight="1"/>
    <row r="972" ht="15.85" customHeight="1"/>
    <row r="973" ht="15.85" customHeight="1"/>
    <row r="974" ht="15.85" customHeight="1"/>
    <row r="975" ht="15.85" customHeight="1"/>
    <row r="976" ht="15.85" customHeight="1"/>
    <row r="977" ht="15.85" customHeight="1"/>
    <row r="978" ht="15.85" customHeight="1"/>
    <row r="979" ht="15.85" customHeight="1"/>
    <row r="980" ht="15.85" customHeight="1"/>
    <row r="981" ht="15.85" customHeight="1"/>
    <row r="982" ht="15.85" customHeight="1"/>
    <row r="983" ht="15.85" customHeight="1"/>
    <row r="984" ht="15.85" customHeight="1"/>
    <row r="985" ht="15.85" customHeight="1"/>
    <row r="986" ht="15.85" customHeight="1"/>
    <row r="987" ht="15.85" customHeight="1"/>
    <row r="988" ht="15.85" customHeight="1"/>
    <row r="989" ht="15.85" customHeight="1"/>
    <row r="990" ht="15.85" customHeight="1"/>
    <row r="991" ht="15.85" customHeight="1"/>
    <row r="992" ht="15.85" customHeight="1"/>
    <row r="993" ht="15.85" customHeight="1"/>
    <row r="994" ht="15.85" customHeight="1"/>
    <row r="995" ht="15.85" customHeight="1"/>
    <row r="996" ht="15.85" customHeight="1"/>
    <row r="997" ht="15.85" customHeight="1"/>
    <row r="998" ht="15.85" customHeight="1"/>
    <row r="999" ht="15.85" customHeight="1"/>
    <row r="1000" ht="15.85" customHeight="1"/>
    <row r="1001" ht="15.85" customHeight="1"/>
    <row r="1002" ht="15.85" customHeight="1"/>
    <row r="1003" ht="15.85" customHeight="1"/>
    <row r="1004" ht="15.85" customHeight="1"/>
    <row r="1005" ht="15.85" customHeight="1"/>
    <row r="1006" ht="15.85" customHeight="1"/>
    <row r="1007" ht="15.85" customHeight="1"/>
    <row r="1008" ht="15.85" customHeight="1"/>
  </sheetData>
  <customSheetViews>
    <customSheetView guid="{2C373C04-CE4B-429C-8B3E-5ADA2C9C28B0}" filter="1" showAutoFilter="1">
      <pageMargins left="0.7" right="0.7" top="0.75" bottom="0.75" header="0.3" footer="0.3"/>
      <autoFilter ref="A12:D13" xr:uid="{2E3794E2-EC4E-4D7C-BB1B-665FFF52F689}"/>
    </customSheetView>
    <customSheetView guid="{8151C551-6828-47FC-9B15-5B9F64F94D98}" filter="1" showAutoFilter="1">
      <pageMargins left="0.7" right="0.7" top="0.75" bottom="0.75" header="0.3" footer="0.3"/>
      <autoFilter ref="C12:C363" xr:uid="{CDB1FA54-E9BE-40F6-91C8-968A93D995F9}"/>
    </customSheetView>
  </customSheetViews>
  <mergeCells count="12">
    <mergeCell ref="AE10:AH10"/>
    <mergeCell ref="AI10:AK10"/>
    <mergeCell ref="F11:I11"/>
    <mergeCell ref="T11:W11"/>
    <mergeCell ref="AJ11:AK11"/>
    <mergeCell ref="M9:AD9"/>
    <mergeCell ref="M10:AD10"/>
    <mergeCell ref="K1:AD1"/>
    <mergeCell ref="K2:AD2"/>
    <mergeCell ref="K4:AD4"/>
    <mergeCell ref="K6:AD6"/>
    <mergeCell ref="K8:AD8"/>
  </mergeCells>
  <conditionalFormatting sqref="AM125">
    <cfRule type="cellIs" dxfId="210" priority="1" operator="equal">
      <formula>"Y"</formula>
    </cfRule>
  </conditionalFormatting>
  <conditionalFormatting sqref="AE52:AK52 M52:P52 S52:X52">
    <cfRule type="cellIs" dxfId="209" priority="2" operator="equal">
      <formula>""</formula>
    </cfRule>
  </conditionalFormatting>
  <conditionalFormatting sqref="N292">
    <cfRule type="cellIs" dxfId="208" priority="3" operator="equal">
      <formula>""</formula>
    </cfRule>
  </conditionalFormatting>
  <conditionalFormatting sqref="AI85">
    <cfRule type="cellIs" dxfId="207" priority="4" operator="equal">
      <formula>""</formula>
    </cfRule>
  </conditionalFormatting>
  <conditionalFormatting sqref="AI277:AI278">
    <cfRule type="cellIs" dxfId="206" priority="5" operator="equal">
      <formula>""</formula>
    </cfRule>
  </conditionalFormatting>
  <conditionalFormatting sqref="S69">
    <cfRule type="cellIs" dxfId="205" priority="6" operator="equal">
      <formula>""</formula>
    </cfRule>
  </conditionalFormatting>
  <conditionalFormatting sqref="P216 P218">
    <cfRule type="cellIs" dxfId="204" priority="7" operator="equal">
      <formula>""</formula>
    </cfRule>
  </conditionalFormatting>
  <conditionalFormatting sqref="M220:P220 S220:X220 AE220:AK220">
    <cfRule type="cellIs" dxfId="203" priority="8" operator="equal">
      <formula>""</formula>
    </cfRule>
  </conditionalFormatting>
  <conditionalFormatting sqref="S291:S292">
    <cfRule type="cellIs" dxfId="202" priority="9" operator="equal">
      <formula>""</formula>
    </cfRule>
  </conditionalFormatting>
  <conditionalFormatting sqref="Q15:R59 Q61:R210 Q212:R361 S216 AF216">
    <cfRule type="cellIs" dxfId="201" priority="12" operator="equal">
      <formula>""</formula>
    </cfRule>
  </conditionalFormatting>
  <conditionalFormatting sqref="AM71">
    <cfRule type="cellIs" dxfId="200" priority="13" operator="equal">
      <formula>"Y"</formula>
    </cfRule>
  </conditionalFormatting>
  <conditionalFormatting sqref="AJ223:AK223 M225:O225 S225:X225 AE225:AK225">
    <cfRule type="cellIs" dxfId="199" priority="17" operator="equal">
      <formula>""</formula>
    </cfRule>
  </conditionalFormatting>
  <conditionalFormatting sqref="AI319">
    <cfRule type="cellIs" dxfId="198" priority="18" operator="equal">
      <formula>""</formula>
    </cfRule>
  </conditionalFormatting>
  <conditionalFormatting sqref="M235:P236 S235:X236 AE235:AI236 AK235:AK236">
    <cfRule type="cellIs" dxfId="197" priority="19" operator="equal">
      <formula>""</formula>
    </cfRule>
  </conditionalFormatting>
  <conditionalFormatting sqref="AM296:AM297">
    <cfRule type="cellIs" dxfId="196" priority="23" operator="equal">
      <formula>"Y"</formula>
    </cfRule>
  </conditionalFormatting>
  <conditionalFormatting sqref="M298:P298 S298:X298 AE298:AG298 AH298:AH299 AI298 AK298">
    <cfRule type="cellIs" dxfId="195" priority="24" operator="equal">
      <formula>""</formula>
    </cfRule>
  </conditionalFormatting>
  <conditionalFormatting sqref="M174:M178 O174:P177 S174:X177 AE174:AK177 N175:N177">
    <cfRule type="cellIs" dxfId="194" priority="25" operator="equal">
      <formula>""</formula>
    </cfRule>
  </conditionalFormatting>
  <conditionalFormatting sqref="AM326">
    <cfRule type="cellIs" dxfId="193" priority="26" operator="equal">
      <formula>"Y"</formula>
    </cfRule>
  </conditionalFormatting>
  <conditionalFormatting sqref="AI296:AI297 AI308">
    <cfRule type="cellIs" dxfId="192" priority="27" operator="equal">
      <formula>""</formula>
    </cfRule>
  </conditionalFormatting>
  <conditionalFormatting sqref="M26:P26 AE26:AH26 AJ26:AK26 S26:X26">
    <cfRule type="cellIs" dxfId="191" priority="28" operator="equal">
      <formula>""</formula>
    </cfRule>
  </conditionalFormatting>
  <conditionalFormatting sqref="AM277:AM278">
    <cfRule type="cellIs" dxfId="190" priority="29" operator="equal">
      <formula>"Y"</formula>
    </cfRule>
  </conditionalFormatting>
  <conditionalFormatting sqref="M209:P209 S209:X209 AE209:AK209">
    <cfRule type="cellIs" dxfId="189" priority="30" operator="equal">
      <formula>""</formula>
    </cfRule>
  </conditionalFormatting>
  <conditionalFormatting sqref="AI125">
    <cfRule type="cellIs" dxfId="188" priority="31" operator="equal">
      <formula>""</formula>
    </cfRule>
  </conditionalFormatting>
  <conditionalFormatting sqref="AM225">
    <cfRule type="cellIs" dxfId="187" priority="32" operator="equal">
      <formula>"Y"</formula>
    </cfRule>
  </conditionalFormatting>
  <conditionalFormatting sqref="AI274">
    <cfRule type="cellIs" dxfId="186" priority="33" operator="equal">
      <formula>""</formula>
    </cfRule>
  </conditionalFormatting>
  <conditionalFormatting sqref="S274">
    <cfRule type="cellIs" dxfId="185" priority="34" operator="equal">
      <formula>""</formula>
    </cfRule>
  </conditionalFormatting>
  <conditionalFormatting sqref="AM85">
    <cfRule type="cellIs" dxfId="184" priority="35" operator="equal">
      <formula>"Y"</formula>
    </cfRule>
  </conditionalFormatting>
  <conditionalFormatting sqref="AM44">
    <cfRule type="cellIs" dxfId="183" priority="39" operator="equal">
      <formula>"Y"</formula>
    </cfRule>
  </conditionalFormatting>
  <conditionalFormatting sqref="T313:T314">
    <cfRule type="cellIs" dxfId="182" priority="40" operator="equal">
      <formula>""</formula>
    </cfRule>
  </conditionalFormatting>
  <conditionalFormatting sqref="M313:P314 S313:S314 U313:X314 AE313:AI314 AK313:AK314">
    <cfRule type="cellIs" dxfId="181" priority="41" operator="equal">
      <formula>""</formula>
    </cfRule>
  </conditionalFormatting>
  <conditionalFormatting sqref="M326:P326 S326:X326 AE326:AI326 AK326">
    <cfRule type="cellIs" dxfId="180" priority="42" operator="equal">
      <formula>""</formula>
    </cfRule>
  </conditionalFormatting>
  <conditionalFormatting sqref="AM26">
    <cfRule type="cellIs" dxfId="179" priority="43" operator="equal">
      <formula>"Y"</formula>
    </cfRule>
  </conditionalFormatting>
  <conditionalFormatting sqref="AM209">
    <cfRule type="cellIs" dxfId="178" priority="44" operator="equal">
      <formula>"Y"</formula>
    </cfRule>
  </conditionalFormatting>
  <conditionalFormatting sqref="S13">
    <cfRule type="cellIs" dxfId="177" priority="45" operator="equal">
      <formula>""</formula>
    </cfRule>
  </conditionalFormatting>
  <conditionalFormatting sqref="M310:P311 S310:X311 AE310:AI311 M353:P353 S353:X353 AE353:AI353 AK353 AK310:AK311">
    <cfRule type="cellIs" dxfId="176" priority="46" operator="equal">
      <formula>""</formula>
    </cfRule>
  </conditionalFormatting>
  <conditionalFormatting sqref="AM298">
    <cfRule type="cellIs" dxfId="175" priority="47" operator="equal">
      <formula>"Y"</formula>
    </cfRule>
  </conditionalFormatting>
  <conditionalFormatting sqref="AI162">
    <cfRule type="cellIs" dxfId="174" priority="48" operator="equal">
      <formula>""</formula>
    </cfRule>
  </conditionalFormatting>
  <conditionalFormatting sqref="AI69">
    <cfRule type="cellIs" dxfId="173" priority="49" operator="equal">
      <formula>""</formula>
    </cfRule>
  </conditionalFormatting>
  <conditionalFormatting sqref="M125:P125 AE125:AH125 AJ125:AK125 S125:X125">
    <cfRule type="cellIs" dxfId="172" priority="50" operator="equal">
      <formula>""</formula>
    </cfRule>
  </conditionalFormatting>
  <conditionalFormatting sqref="M184:P184 S184 U184:X184 AE184:AK184">
    <cfRule type="cellIs" dxfId="171" priority="51" operator="equal">
      <formula>""</formula>
    </cfRule>
  </conditionalFormatting>
  <conditionalFormatting sqref="M328:P329 S328:W329 AE328:AI329 X329 AK328:AK329">
    <cfRule type="cellIs" dxfId="170" priority="52" operator="equal">
      <formula>""</formula>
    </cfRule>
  </conditionalFormatting>
  <conditionalFormatting sqref="Y57">
    <cfRule type="cellIs" dxfId="169" priority="53" operator="equal">
      <formula>""</formula>
    </cfRule>
  </conditionalFormatting>
  <conditionalFormatting sqref="P225">
    <cfRule type="cellIs" dxfId="168" priority="54" operator="equal">
      <formula>""</formula>
    </cfRule>
  </conditionalFormatting>
  <conditionalFormatting sqref="M85:P85 AE85:AH85 AJ85:AK85 S85:X85">
    <cfRule type="cellIs" dxfId="167" priority="55" operator="equal">
      <formula>""</formula>
    </cfRule>
  </conditionalFormatting>
  <conditionalFormatting sqref="AM328:AM329">
    <cfRule type="cellIs" dxfId="166" priority="59" operator="equal">
      <formula>"Y"</formula>
    </cfRule>
  </conditionalFormatting>
  <conditionalFormatting sqref="AI77">
    <cfRule type="cellIs" dxfId="165" priority="60" operator="equal">
      <formula>""</formula>
    </cfRule>
  </conditionalFormatting>
  <conditionalFormatting sqref="AE44:AH44 M44:P44 AJ44:AK44 S44:X44">
    <cfRule type="cellIs" dxfId="164" priority="61" operator="equal">
      <formula>""</formula>
    </cfRule>
  </conditionalFormatting>
  <conditionalFormatting sqref="AI44">
    <cfRule type="cellIs" dxfId="163" priority="62" operator="equal">
      <formula>""</formula>
    </cfRule>
  </conditionalFormatting>
  <conditionalFormatting sqref="M340:P340 S340:X340 AE340:AI340 AK340">
    <cfRule type="cellIs" dxfId="162" priority="63" operator="equal">
      <formula>""</formula>
    </cfRule>
  </conditionalFormatting>
  <conditionalFormatting sqref="AI71">
    <cfRule type="cellIs" dxfId="161" priority="64" operator="equal">
      <formula>""</formula>
    </cfRule>
  </conditionalFormatting>
  <conditionalFormatting sqref="AI152">
    <cfRule type="cellIs" dxfId="160" priority="65" operator="equal">
      <formula>""</formula>
    </cfRule>
  </conditionalFormatting>
  <conditionalFormatting sqref="AI323">
    <cfRule type="cellIs" dxfId="159" priority="66" operator="equal">
      <formula>""</formula>
    </cfRule>
  </conditionalFormatting>
  <conditionalFormatting sqref="AM238:AM239">
    <cfRule type="cellIs" dxfId="158" priority="67" operator="equal">
      <formula>"Y"</formula>
    </cfRule>
  </conditionalFormatting>
  <conditionalFormatting sqref="M214:N216 O214:O215 S214:W215 X214:X216 AE214:AI216 AJ214:AK215 P215:P216 Q216:R216 AB216">
    <cfRule type="cellIs" dxfId="157" priority="68" operator="equal">
      <formula>""</formula>
    </cfRule>
  </conditionalFormatting>
  <conditionalFormatting sqref="AI169">
    <cfRule type="cellIs" dxfId="156" priority="69" operator="equal">
      <formula>""</formula>
    </cfRule>
  </conditionalFormatting>
  <conditionalFormatting sqref="AI335">
    <cfRule type="cellIs" dxfId="155" priority="70" operator="equal">
      <formula>""</formula>
    </cfRule>
  </conditionalFormatting>
  <conditionalFormatting sqref="M130:P130 AE130:AK130 S130:X130">
    <cfRule type="cellIs" dxfId="154" priority="71" operator="equal">
      <formula>""</formula>
    </cfRule>
  </conditionalFormatting>
  <conditionalFormatting sqref="M325:P325 S325:X325 AE325:AI325 AK325">
    <cfRule type="cellIs" dxfId="153" priority="72" operator="equal">
      <formula>""</formula>
    </cfRule>
  </conditionalFormatting>
  <conditionalFormatting sqref="M277:P278 S277:X278 AE277:AH278 AK277:AK278">
    <cfRule type="cellIs" dxfId="152" priority="73" operator="equal">
      <formula>""</formula>
    </cfRule>
  </conditionalFormatting>
  <conditionalFormatting sqref="T184">
    <cfRule type="cellIs" dxfId="151" priority="74" operator="equal">
      <formula>""</formula>
    </cfRule>
  </conditionalFormatting>
  <conditionalFormatting sqref="AM146">
    <cfRule type="cellIs" dxfId="150" priority="75" operator="equal">
      <formula>"Y"</formula>
    </cfRule>
  </conditionalFormatting>
  <conditionalFormatting sqref="M238:P239 S238:X239 AE238:AI239 AK238:AK239">
    <cfRule type="cellIs" dxfId="149" priority="76" operator="equal">
      <formula>""</formula>
    </cfRule>
  </conditionalFormatting>
  <conditionalFormatting sqref="M339:P339 S339:X339 AE339:AI339 AK339">
    <cfRule type="cellIs" dxfId="148" priority="77" operator="equal">
      <formula>""</formula>
    </cfRule>
  </conditionalFormatting>
  <conditionalFormatting sqref="AI26">
    <cfRule type="cellIs" dxfId="147" priority="78" operator="equal">
      <formula>""</formula>
    </cfRule>
  </conditionalFormatting>
  <conditionalFormatting sqref="N334:P334">
    <cfRule type="cellIs" dxfId="146" priority="79" operator="equal">
      <formula>""</formula>
    </cfRule>
  </conditionalFormatting>
  <conditionalFormatting sqref="X323">
    <cfRule type="cellIs" dxfId="145" priority="80" operator="equal">
      <formula>""</formula>
    </cfRule>
  </conditionalFormatting>
  <conditionalFormatting sqref="AI320">
    <cfRule type="cellIs" dxfId="144" priority="81" operator="equal">
      <formula>""</formula>
    </cfRule>
  </conditionalFormatting>
  <conditionalFormatting sqref="AM174:AM177">
    <cfRule type="cellIs" dxfId="143" priority="82" operator="equal">
      <formula>"Y"</formula>
    </cfRule>
  </conditionalFormatting>
  <conditionalFormatting sqref="M66:P66 AE66:AK66 S66:X66">
    <cfRule type="cellIs" dxfId="142" priority="83" operator="equal">
      <formula>""</formula>
    </cfRule>
  </conditionalFormatting>
  <conditionalFormatting sqref="M71:P71 AE71:AH71 AJ71:AK71 S71:X71">
    <cfRule type="cellIs" dxfId="141" priority="84" operator="equal">
      <formula>""</formula>
    </cfRule>
  </conditionalFormatting>
  <conditionalFormatting sqref="N69">
    <cfRule type="cellIs" dxfId="140" priority="85" operator="equal">
      <formula>""</formula>
    </cfRule>
  </conditionalFormatting>
  <conditionalFormatting sqref="M296:P297 S296:X297 AK296:AK297">
    <cfRule type="cellIs" dxfId="139" priority="86" operator="equal">
      <formula>""</formula>
    </cfRule>
  </conditionalFormatting>
  <conditionalFormatting sqref="S323">
    <cfRule type="cellIs" dxfId="138" priority="87" operator="equal">
      <formula>""</formula>
    </cfRule>
  </conditionalFormatting>
  <conditionalFormatting sqref="M146:P146 AE146:AK146 S146:X146">
    <cfRule type="cellIs" dxfId="137" priority="88" operator="equal">
      <formula>""</formula>
    </cfRule>
  </conditionalFormatting>
  <conditionalFormatting sqref="AI121">
    <cfRule type="cellIs" dxfId="136" priority="89" operator="equal">
      <formula>""</formula>
    </cfRule>
  </conditionalFormatting>
  <conditionalFormatting sqref="AM52">
    <cfRule type="cellIs" dxfId="135" priority="90" operator="equal">
      <formula>"Y"</formula>
    </cfRule>
  </conditionalFormatting>
  <conditionalFormatting sqref="AM325">
    <cfRule type="cellIs" dxfId="134" priority="91" operator="equal">
      <formula>"Y"</formula>
    </cfRule>
  </conditionalFormatting>
  <conditionalFormatting sqref="AM235:AM236">
    <cfRule type="cellIs" dxfId="133" priority="92" operator="equal">
      <formula>"Y"</formula>
    </cfRule>
  </conditionalFormatting>
  <hyperlinks>
    <hyperlink ref="X13" r:id="rId1" xr:uid="{00000000-0004-0000-0000-000000000000}"/>
    <hyperlink ref="Y13" r:id="rId2" xr:uid="{00000000-0004-0000-0000-000001000000}"/>
    <hyperlink ref="X15" r:id="rId3" xr:uid="{00000000-0004-0000-0000-000002000000}"/>
    <hyperlink ref="Y15" r:id="rId4" xr:uid="{00000000-0004-0000-0000-000003000000}"/>
    <hyperlink ref="X16" r:id="rId5" xr:uid="{00000000-0004-0000-0000-000004000000}"/>
    <hyperlink ref="Y16" r:id="rId6" xr:uid="{00000000-0004-0000-0000-000005000000}"/>
    <hyperlink ref="X17" r:id="rId7" xr:uid="{00000000-0004-0000-0000-000006000000}"/>
    <hyperlink ref="Y17" r:id="rId8" xr:uid="{00000000-0004-0000-0000-000007000000}"/>
    <hyperlink ref="Y18" r:id="rId9" xr:uid="{00000000-0004-0000-0000-000008000000}"/>
    <hyperlink ref="X19" r:id="rId10" xr:uid="{00000000-0004-0000-0000-000009000000}"/>
    <hyperlink ref="Y19" r:id="rId11" xr:uid="{00000000-0004-0000-0000-00000A000000}"/>
    <hyperlink ref="Y20" r:id="rId12" xr:uid="{00000000-0004-0000-0000-00000B000000}"/>
    <hyperlink ref="Y21" r:id="rId13" xr:uid="{00000000-0004-0000-0000-00000C000000}"/>
    <hyperlink ref="X22" r:id="rId14" xr:uid="{00000000-0004-0000-0000-00000D000000}"/>
    <hyperlink ref="Y22" r:id="rId15" xr:uid="{00000000-0004-0000-0000-00000E000000}"/>
    <hyperlink ref="Y23" r:id="rId16" xr:uid="{00000000-0004-0000-0000-00000F000000}"/>
    <hyperlink ref="X24" r:id="rId17" xr:uid="{00000000-0004-0000-0000-000010000000}"/>
    <hyperlink ref="X25" r:id="rId18" xr:uid="{00000000-0004-0000-0000-000011000000}"/>
    <hyperlink ref="Y25" r:id="rId19" xr:uid="{00000000-0004-0000-0000-000012000000}"/>
    <hyperlink ref="Y26" r:id="rId20" xr:uid="{00000000-0004-0000-0000-000013000000}"/>
    <hyperlink ref="Y27" r:id="rId21" xr:uid="{00000000-0004-0000-0000-000014000000}"/>
    <hyperlink ref="X28" r:id="rId22" xr:uid="{00000000-0004-0000-0000-000015000000}"/>
    <hyperlink ref="Y28" r:id="rId23" xr:uid="{00000000-0004-0000-0000-000016000000}"/>
    <hyperlink ref="X29" r:id="rId24" xr:uid="{00000000-0004-0000-0000-000017000000}"/>
    <hyperlink ref="Y29" r:id="rId25" xr:uid="{00000000-0004-0000-0000-000018000000}"/>
    <hyperlink ref="X30" r:id="rId26" xr:uid="{00000000-0004-0000-0000-000019000000}"/>
    <hyperlink ref="X31" r:id="rId27" xr:uid="{00000000-0004-0000-0000-00001A000000}"/>
    <hyperlink ref="Y31" r:id="rId28" xr:uid="{00000000-0004-0000-0000-00001B000000}"/>
    <hyperlink ref="X32" r:id="rId29" xr:uid="{00000000-0004-0000-0000-00001C000000}"/>
    <hyperlink ref="X34" r:id="rId30" xr:uid="{00000000-0004-0000-0000-00001D000000}"/>
    <hyperlink ref="Y34" r:id="rId31" xr:uid="{00000000-0004-0000-0000-00001E000000}"/>
    <hyperlink ref="X35" r:id="rId32" xr:uid="{00000000-0004-0000-0000-00001F000000}"/>
    <hyperlink ref="Y35" r:id="rId33" xr:uid="{00000000-0004-0000-0000-000020000000}"/>
    <hyperlink ref="X36" r:id="rId34" xr:uid="{00000000-0004-0000-0000-000021000000}"/>
    <hyperlink ref="Y36" r:id="rId35" xr:uid="{00000000-0004-0000-0000-000022000000}"/>
    <hyperlink ref="X37" r:id="rId36" xr:uid="{00000000-0004-0000-0000-000023000000}"/>
    <hyperlink ref="Y37" r:id="rId37" xr:uid="{00000000-0004-0000-0000-000024000000}"/>
    <hyperlink ref="X38" r:id="rId38" xr:uid="{00000000-0004-0000-0000-000025000000}"/>
    <hyperlink ref="Y38" r:id="rId39" xr:uid="{00000000-0004-0000-0000-000026000000}"/>
    <hyperlink ref="X39" r:id="rId40" xr:uid="{00000000-0004-0000-0000-000027000000}"/>
    <hyperlink ref="X40" r:id="rId41" xr:uid="{00000000-0004-0000-0000-000028000000}"/>
    <hyperlink ref="X42" r:id="rId42" xr:uid="{00000000-0004-0000-0000-000029000000}"/>
    <hyperlink ref="Y42" r:id="rId43" xr:uid="{00000000-0004-0000-0000-00002A000000}"/>
    <hyperlink ref="X43" r:id="rId44" xr:uid="{00000000-0004-0000-0000-00002B000000}"/>
    <hyperlink ref="Y43" r:id="rId45" xr:uid="{00000000-0004-0000-0000-00002C000000}"/>
    <hyperlink ref="Y44" r:id="rId46" xr:uid="{00000000-0004-0000-0000-00002D000000}"/>
    <hyperlink ref="X45" r:id="rId47" xr:uid="{00000000-0004-0000-0000-00002E000000}"/>
    <hyperlink ref="X46" r:id="rId48" xr:uid="{00000000-0004-0000-0000-00002F000000}"/>
    <hyperlink ref="Y46" r:id="rId49" xr:uid="{00000000-0004-0000-0000-000030000000}"/>
    <hyperlink ref="X47" r:id="rId50" xr:uid="{00000000-0004-0000-0000-000031000000}"/>
    <hyperlink ref="Y47" r:id="rId51" xr:uid="{00000000-0004-0000-0000-000032000000}"/>
    <hyperlink ref="Y49" r:id="rId52" xr:uid="{00000000-0004-0000-0000-000033000000}"/>
    <hyperlink ref="Y51" r:id="rId53" xr:uid="{00000000-0004-0000-0000-000034000000}"/>
    <hyperlink ref="Y52" r:id="rId54" xr:uid="{00000000-0004-0000-0000-000035000000}"/>
    <hyperlink ref="X54" r:id="rId55" xr:uid="{00000000-0004-0000-0000-000036000000}"/>
    <hyperlink ref="Y54" r:id="rId56" xr:uid="{00000000-0004-0000-0000-000037000000}"/>
    <hyperlink ref="X55" r:id="rId57" xr:uid="{00000000-0004-0000-0000-000038000000}"/>
    <hyperlink ref="X56" r:id="rId58" xr:uid="{00000000-0004-0000-0000-000039000000}"/>
    <hyperlink ref="Y56" r:id="rId59" xr:uid="{00000000-0004-0000-0000-00003A000000}"/>
    <hyperlink ref="Y57" r:id="rId60" xr:uid="{00000000-0004-0000-0000-00003B000000}"/>
    <hyperlink ref="X58" r:id="rId61" xr:uid="{00000000-0004-0000-0000-00003C000000}"/>
    <hyperlink ref="X61" r:id="rId62" xr:uid="{00000000-0004-0000-0000-00003D000000}"/>
    <hyperlink ref="Y61" r:id="rId63" xr:uid="{00000000-0004-0000-0000-00003E000000}"/>
    <hyperlink ref="X62" r:id="rId64" xr:uid="{00000000-0004-0000-0000-00003F000000}"/>
    <hyperlink ref="Y62" r:id="rId65" xr:uid="{00000000-0004-0000-0000-000040000000}"/>
    <hyperlink ref="X63" r:id="rId66" xr:uid="{00000000-0004-0000-0000-000041000000}"/>
    <hyperlink ref="Y63" r:id="rId67" xr:uid="{00000000-0004-0000-0000-000042000000}"/>
    <hyperlink ref="X65" r:id="rId68" xr:uid="{00000000-0004-0000-0000-000043000000}"/>
    <hyperlink ref="Y65" r:id="rId69" xr:uid="{00000000-0004-0000-0000-000044000000}"/>
    <hyperlink ref="X66" r:id="rId70" xr:uid="{00000000-0004-0000-0000-000045000000}"/>
    <hyperlink ref="S69" r:id="rId71" xr:uid="{00000000-0004-0000-0000-000046000000}"/>
    <hyperlink ref="Y71" r:id="rId72" xr:uid="{00000000-0004-0000-0000-000047000000}"/>
    <hyperlink ref="X72" r:id="rId73" xr:uid="{00000000-0004-0000-0000-000048000000}"/>
    <hyperlink ref="Y72" r:id="rId74" xr:uid="{00000000-0004-0000-0000-000049000000}"/>
    <hyperlink ref="X73" r:id="rId75" xr:uid="{00000000-0004-0000-0000-00004A000000}"/>
    <hyperlink ref="X75" r:id="rId76" xr:uid="{00000000-0004-0000-0000-00004B000000}"/>
    <hyperlink ref="Y75" r:id="rId77" xr:uid="{00000000-0004-0000-0000-00004C000000}"/>
    <hyperlink ref="X76" r:id="rId78" xr:uid="{00000000-0004-0000-0000-00004D000000}"/>
    <hyperlink ref="Y76" r:id="rId79" xr:uid="{00000000-0004-0000-0000-00004E000000}"/>
    <hyperlink ref="X77" r:id="rId80" xr:uid="{00000000-0004-0000-0000-00004F000000}"/>
    <hyperlink ref="X78" r:id="rId81" xr:uid="{00000000-0004-0000-0000-000050000000}"/>
    <hyperlink ref="Y78" r:id="rId82" xr:uid="{00000000-0004-0000-0000-000051000000}"/>
    <hyperlink ref="X79" r:id="rId83" xr:uid="{00000000-0004-0000-0000-000052000000}"/>
    <hyperlink ref="Y79" r:id="rId84" xr:uid="{00000000-0004-0000-0000-000053000000}"/>
    <hyperlink ref="Y80" r:id="rId85" xr:uid="{00000000-0004-0000-0000-000054000000}"/>
    <hyperlink ref="X81" r:id="rId86" xr:uid="{00000000-0004-0000-0000-000055000000}"/>
    <hyperlink ref="Y82" r:id="rId87" xr:uid="{00000000-0004-0000-0000-000056000000}"/>
    <hyperlink ref="Y83" r:id="rId88" xr:uid="{00000000-0004-0000-0000-000057000000}"/>
    <hyperlink ref="X84" r:id="rId89" xr:uid="{00000000-0004-0000-0000-000058000000}"/>
    <hyperlink ref="Y86" r:id="rId90" xr:uid="{00000000-0004-0000-0000-000059000000}"/>
    <hyperlink ref="X87" r:id="rId91" xr:uid="{00000000-0004-0000-0000-00005A000000}"/>
    <hyperlink ref="Y87" r:id="rId92" xr:uid="{00000000-0004-0000-0000-00005B000000}"/>
    <hyperlink ref="X88" r:id="rId93" xr:uid="{00000000-0004-0000-0000-00005C000000}"/>
    <hyperlink ref="Y88" r:id="rId94" xr:uid="{00000000-0004-0000-0000-00005D000000}"/>
    <hyperlink ref="X89" r:id="rId95" xr:uid="{00000000-0004-0000-0000-00005E000000}"/>
    <hyperlink ref="X90" r:id="rId96" xr:uid="{00000000-0004-0000-0000-00005F000000}"/>
    <hyperlink ref="Y90" r:id="rId97" xr:uid="{00000000-0004-0000-0000-000060000000}"/>
    <hyperlink ref="X91" r:id="rId98" xr:uid="{00000000-0004-0000-0000-000061000000}"/>
    <hyperlink ref="Y91" r:id="rId99" xr:uid="{00000000-0004-0000-0000-000062000000}"/>
    <hyperlink ref="X92" r:id="rId100" xr:uid="{00000000-0004-0000-0000-000063000000}"/>
    <hyperlink ref="Y93" r:id="rId101" xr:uid="{00000000-0004-0000-0000-000064000000}"/>
    <hyperlink ref="X95" r:id="rId102" xr:uid="{00000000-0004-0000-0000-000065000000}"/>
    <hyperlink ref="Y95" r:id="rId103" xr:uid="{00000000-0004-0000-0000-000066000000}"/>
    <hyperlink ref="X96" r:id="rId104" xr:uid="{00000000-0004-0000-0000-000067000000}"/>
    <hyperlink ref="Y96" r:id="rId105" xr:uid="{00000000-0004-0000-0000-000068000000}"/>
    <hyperlink ref="X98" r:id="rId106" xr:uid="{00000000-0004-0000-0000-000069000000}"/>
    <hyperlink ref="X99" r:id="rId107" xr:uid="{00000000-0004-0000-0000-00006A000000}"/>
    <hyperlink ref="X100" r:id="rId108" xr:uid="{00000000-0004-0000-0000-00006B000000}"/>
    <hyperlink ref="X101" r:id="rId109" xr:uid="{00000000-0004-0000-0000-00006C000000}"/>
    <hyperlink ref="X102" r:id="rId110" xr:uid="{00000000-0004-0000-0000-00006D000000}"/>
    <hyperlink ref="Y102" r:id="rId111" xr:uid="{00000000-0004-0000-0000-00006E000000}"/>
    <hyperlink ref="X103" r:id="rId112" xr:uid="{00000000-0004-0000-0000-00006F000000}"/>
    <hyperlink ref="Y103" r:id="rId113" xr:uid="{00000000-0004-0000-0000-000070000000}"/>
    <hyperlink ref="X104" r:id="rId114" xr:uid="{00000000-0004-0000-0000-000071000000}"/>
    <hyperlink ref="X106" r:id="rId115" xr:uid="{00000000-0004-0000-0000-000072000000}"/>
    <hyperlink ref="Y106" r:id="rId116" xr:uid="{00000000-0004-0000-0000-000073000000}"/>
    <hyperlink ref="Y108" r:id="rId117" xr:uid="{00000000-0004-0000-0000-000074000000}"/>
    <hyperlink ref="X109" r:id="rId118" xr:uid="{00000000-0004-0000-0000-000075000000}"/>
    <hyperlink ref="Y109" r:id="rId119" xr:uid="{00000000-0004-0000-0000-000076000000}"/>
    <hyperlink ref="Y111" r:id="rId120" xr:uid="{00000000-0004-0000-0000-000077000000}"/>
    <hyperlink ref="X112" r:id="rId121" xr:uid="{00000000-0004-0000-0000-000078000000}"/>
    <hyperlink ref="Y112" r:id="rId122" xr:uid="{00000000-0004-0000-0000-000079000000}"/>
    <hyperlink ref="X113" r:id="rId123" xr:uid="{00000000-0004-0000-0000-00007A000000}"/>
    <hyperlink ref="X114" r:id="rId124" xr:uid="{00000000-0004-0000-0000-00007B000000}"/>
    <hyperlink ref="X116" r:id="rId125" xr:uid="{00000000-0004-0000-0000-00007C000000}"/>
    <hyperlink ref="Y116" r:id="rId126" xr:uid="{00000000-0004-0000-0000-00007D000000}"/>
    <hyperlink ref="Y119" r:id="rId127" xr:uid="{00000000-0004-0000-0000-00007E000000}"/>
    <hyperlink ref="X120" r:id="rId128" xr:uid="{00000000-0004-0000-0000-00007F000000}"/>
    <hyperlink ref="X121" r:id="rId129" xr:uid="{00000000-0004-0000-0000-000080000000}"/>
    <hyperlink ref="X123" r:id="rId130" xr:uid="{00000000-0004-0000-0000-000081000000}"/>
    <hyperlink ref="Y123" r:id="rId131" xr:uid="{00000000-0004-0000-0000-000082000000}"/>
    <hyperlink ref="X124" r:id="rId132" xr:uid="{00000000-0004-0000-0000-000083000000}"/>
    <hyperlink ref="Y124" r:id="rId133" xr:uid="{00000000-0004-0000-0000-000084000000}"/>
    <hyperlink ref="X126" r:id="rId134" xr:uid="{00000000-0004-0000-0000-000085000000}"/>
    <hyperlink ref="Y126" r:id="rId135" xr:uid="{00000000-0004-0000-0000-000086000000}"/>
    <hyperlink ref="Y127" r:id="rId136" xr:uid="{00000000-0004-0000-0000-000087000000}"/>
    <hyperlink ref="X129" r:id="rId137" xr:uid="{00000000-0004-0000-0000-000088000000}"/>
    <hyperlink ref="Y129" r:id="rId138" xr:uid="{00000000-0004-0000-0000-000089000000}"/>
    <hyperlink ref="X130" r:id="rId139" xr:uid="{00000000-0004-0000-0000-00008A000000}"/>
    <hyperlink ref="X131" r:id="rId140" xr:uid="{00000000-0004-0000-0000-00008B000000}"/>
    <hyperlink ref="Y131" r:id="rId141" xr:uid="{00000000-0004-0000-0000-00008C000000}"/>
    <hyperlink ref="Y132" r:id="rId142" xr:uid="{00000000-0004-0000-0000-00008D000000}"/>
    <hyperlink ref="X133" r:id="rId143" xr:uid="{00000000-0004-0000-0000-00008E000000}"/>
    <hyperlink ref="X134" r:id="rId144" xr:uid="{00000000-0004-0000-0000-00008F000000}"/>
    <hyperlink ref="X135" r:id="rId145" xr:uid="{00000000-0004-0000-0000-000090000000}"/>
    <hyperlink ref="Y135" r:id="rId146" xr:uid="{00000000-0004-0000-0000-000091000000}"/>
    <hyperlink ref="X136" r:id="rId147" xr:uid="{00000000-0004-0000-0000-000092000000}"/>
    <hyperlink ref="Y136" r:id="rId148" xr:uid="{00000000-0004-0000-0000-000093000000}"/>
    <hyperlink ref="X138" r:id="rId149" xr:uid="{00000000-0004-0000-0000-000094000000}"/>
    <hyperlink ref="Y138" r:id="rId150" xr:uid="{00000000-0004-0000-0000-000095000000}"/>
    <hyperlink ref="Y139" r:id="rId151" xr:uid="{00000000-0004-0000-0000-000096000000}"/>
    <hyperlink ref="X140" r:id="rId152" xr:uid="{00000000-0004-0000-0000-000097000000}"/>
    <hyperlink ref="Y140" r:id="rId153" xr:uid="{00000000-0004-0000-0000-000098000000}"/>
    <hyperlink ref="X141" r:id="rId154" xr:uid="{00000000-0004-0000-0000-000099000000}"/>
    <hyperlink ref="Y141" r:id="rId155" xr:uid="{00000000-0004-0000-0000-00009A000000}"/>
    <hyperlink ref="X142" r:id="rId156" xr:uid="{00000000-0004-0000-0000-00009B000000}"/>
    <hyperlink ref="Y142" r:id="rId157" xr:uid="{00000000-0004-0000-0000-00009C000000}"/>
    <hyperlink ref="X143" r:id="rId158" xr:uid="{00000000-0004-0000-0000-00009D000000}"/>
    <hyperlink ref="X145" r:id="rId159" xr:uid="{00000000-0004-0000-0000-00009E000000}"/>
    <hyperlink ref="X146" r:id="rId160" xr:uid="{00000000-0004-0000-0000-00009F000000}"/>
    <hyperlink ref="Y146" r:id="rId161" xr:uid="{00000000-0004-0000-0000-0000A0000000}"/>
    <hyperlink ref="X147" r:id="rId162" xr:uid="{00000000-0004-0000-0000-0000A1000000}"/>
    <hyperlink ref="X148" r:id="rId163" xr:uid="{00000000-0004-0000-0000-0000A2000000}"/>
    <hyperlink ref="Y148" r:id="rId164" xr:uid="{00000000-0004-0000-0000-0000A3000000}"/>
    <hyperlink ref="X149" r:id="rId165" xr:uid="{00000000-0004-0000-0000-0000A4000000}"/>
    <hyperlink ref="X150" r:id="rId166" xr:uid="{00000000-0004-0000-0000-0000A5000000}"/>
    <hyperlink ref="X153" r:id="rId167" xr:uid="{00000000-0004-0000-0000-0000A6000000}"/>
    <hyperlink ref="X155" r:id="rId168" xr:uid="{00000000-0004-0000-0000-0000A7000000}"/>
    <hyperlink ref="Y155" r:id="rId169" xr:uid="{00000000-0004-0000-0000-0000A8000000}"/>
    <hyperlink ref="X156" r:id="rId170" xr:uid="{00000000-0004-0000-0000-0000A9000000}"/>
    <hyperlink ref="X157" r:id="rId171" xr:uid="{00000000-0004-0000-0000-0000AA000000}"/>
    <hyperlink ref="X159" r:id="rId172" xr:uid="{00000000-0004-0000-0000-0000AB000000}"/>
    <hyperlink ref="Y159" r:id="rId173" xr:uid="{00000000-0004-0000-0000-0000AC000000}"/>
    <hyperlink ref="X160" r:id="rId174" xr:uid="{00000000-0004-0000-0000-0000AD000000}"/>
    <hyperlink ref="X161" r:id="rId175" xr:uid="{00000000-0004-0000-0000-0000AE000000}"/>
    <hyperlink ref="Y161" r:id="rId176" xr:uid="{00000000-0004-0000-0000-0000AF000000}"/>
    <hyperlink ref="X162" r:id="rId177" xr:uid="{00000000-0004-0000-0000-0000B0000000}"/>
    <hyperlink ref="X163" r:id="rId178" xr:uid="{00000000-0004-0000-0000-0000B1000000}"/>
    <hyperlink ref="Y163" r:id="rId179" xr:uid="{00000000-0004-0000-0000-0000B2000000}"/>
    <hyperlink ref="X165" r:id="rId180" xr:uid="{00000000-0004-0000-0000-0000B3000000}"/>
    <hyperlink ref="Y165" r:id="rId181" xr:uid="{00000000-0004-0000-0000-0000B4000000}"/>
    <hyperlink ref="X168" r:id="rId182" xr:uid="{00000000-0004-0000-0000-0000B5000000}"/>
    <hyperlink ref="Y168" r:id="rId183" xr:uid="{00000000-0004-0000-0000-0000B6000000}"/>
    <hyperlink ref="X170" r:id="rId184" xr:uid="{00000000-0004-0000-0000-0000B7000000}"/>
    <hyperlink ref="X171" r:id="rId185" xr:uid="{00000000-0004-0000-0000-0000B8000000}"/>
    <hyperlink ref="Y171" r:id="rId186" xr:uid="{00000000-0004-0000-0000-0000B9000000}"/>
    <hyperlink ref="X172" r:id="rId187" xr:uid="{00000000-0004-0000-0000-0000BA000000}"/>
    <hyperlink ref="X173" r:id="rId188" xr:uid="{00000000-0004-0000-0000-0000BB000000}"/>
    <hyperlink ref="X174" r:id="rId189" xr:uid="{00000000-0004-0000-0000-0000BC000000}"/>
    <hyperlink ref="X178" r:id="rId190" xr:uid="{00000000-0004-0000-0000-0000BD000000}"/>
    <hyperlink ref="Y178" r:id="rId191" xr:uid="{00000000-0004-0000-0000-0000BE000000}"/>
    <hyperlink ref="X180" r:id="rId192" xr:uid="{00000000-0004-0000-0000-0000BF000000}"/>
    <hyperlink ref="Y180" r:id="rId193" xr:uid="{00000000-0004-0000-0000-0000C0000000}"/>
    <hyperlink ref="X182" r:id="rId194" xr:uid="{00000000-0004-0000-0000-0000C1000000}"/>
    <hyperlink ref="X184" r:id="rId195" xr:uid="{00000000-0004-0000-0000-0000C2000000}"/>
    <hyperlink ref="X185" r:id="rId196" xr:uid="{00000000-0004-0000-0000-0000C3000000}"/>
    <hyperlink ref="X187" r:id="rId197" xr:uid="{00000000-0004-0000-0000-0000C4000000}"/>
    <hyperlink ref="X191" r:id="rId198" xr:uid="{00000000-0004-0000-0000-0000C5000000}"/>
    <hyperlink ref="X192" r:id="rId199" xr:uid="{00000000-0004-0000-0000-0000C6000000}"/>
    <hyperlink ref="Y192" r:id="rId200" xr:uid="{00000000-0004-0000-0000-0000C7000000}"/>
    <hyperlink ref="X193" r:id="rId201" xr:uid="{00000000-0004-0000-0000-0000C8000000}"/>
    <hyperlink ref="X195" r:id="rId202" xr:uid="{00000000-0004-0000-0000-0000C9000000}"/>
    <hyperlink ref="Y195" r:id="rId203" xr:uid="{00000000-0004-0000-0000-0000CA000000}"/>
    <hyperlink ref="X197" r:id="rId204" xr:uid="{00000000-0004-0000-0000-0000CB000000}"/>
    <hyperlink ref="X198" r:id="rId205" xr:uid="{00000000-0004-0000-0000-0000CC000000}"/>
    <hyperlink ref="Y202" r:id="rId206" xr:uid="{00000000-0004-0000-0000-0000CD000000}"/>
    <hyperlink ref="X203" r:id="rId207" xr:uid="{00000000-0004-0000-0000-0000CE000000}"/>
    <hyperlink ref="Y204" r:id="rId208" xr:uid="{00000000-0004-0000-0000-0000CF000000}"/>
    <hyperlink ref="X205" r:id="rId209" xr:uid="{00000000-0004-0000-0000-0000D0000000}"/>
    <hyperlink ref="Y205" r:id="rId210" xr:uid="{00000000-0004-0000-0000-0000D1000000}"/>
    <hyperlink ref="X206" r:id="rId211" xr:uid="{00000000-0004-0000-0000-0000D2000000}"/>
    <hyperlink ref="Y206" r:id="rId212" xr:uid="{00000000-0004-0000-0000-0000D3000000}"/>
    <hyperlink ref="X208" r:id="rId213" xr:uid="{00000000-0004-0000-0000-0000D4000000}"/>
    <hyperlink ref="Y211" r:id="rId214" xr:uid="{00000000-0004-0000-0000-0000D5000000}"/>
    <hyperlink ref="X212" r:id="rId215" xr:uid="{00000000-0004-0000-0000-0000D6000000}"/>
    <hyperlink ref="Y212" r:id="rId216" xr:uid="{00000000-0004-0000-0000-0000D7000000}"/>
    <hyperlink ref="X214" r:id="rId217" xr:uid="{00000000-0004-0000-0000-0000D8000000}"/>
    <hyperlink ref="X215" r:id="rId218" xr:uid="{00000000-0004-0000-0000-0000D9000000}"/>
    <hyperlink ref="Y216" r:id="rId219" xr:uid="{00000000-0004-0000-0000-0000DA000000}"/>
    <hyperlink ref="X217" r:id="rId220" xr:uid="{00000000-0004-0000-0000-0000DB000000}"/>
    <hyperlink ref="X219" r:id="rId221" xr:uid="{00000000-0004-0000-0000-0000DC000000}"/>
    <hyperlink ref="X220" r:id="rId222" xr:uid="{00000000-0004-0000-0000-0000DD000000}"/>
    <hyperlink ref="X221" r:id="rId223" xr:uid="{00000000-0004-0000-0000-0000DE000000}"/>
    <hyperlink ref="X222" r:id="rId224" xr:uid="{00000000-0004-0000-0000-0000DF000000}"/>
    <hyperlink ref="X224" r:id="rId225" xr:uid="{00000000-0004-0000-0000-0000E0000000}"/>
    <hyperlink ref="X226" r:id="rId226" xr:uid="{00000000-0004-0000-0000-0000E1000000}"/>
    <hyperlink ref="X227" r:id="rId227" xr:uid="{00000000-0004-0000-0000-0000E2000000}"/>
    <hyperlink ref="Y227" r:id="rId228" xr:uid="{00000000-0004-0000-0000-0000E3000000}"/>
    <hyperlink ref="X229" r:id="rId229" xr:uid="{00000000-0004-0000-0000-0000E4000000}"/>
    <hyperlink ref="X230" r:id="rId230" xr:uid="{00000000-0004-0000-0000-0000E5000000}"/>
    <hyperlink ref="Y230" r:id="rId231" xr:uid="{00000000-0004-0000-0000-0000E6000000}"/>
    <hyperlink ref="X231" r:id="rId232" xr:uid="{00000000-0004-0000-0000-0000E7000000}"/>
    <hyperlink ref="Y231" r:id="rId233" xr:uid="{00000000-0004-0000-0000-0000E8000000}"/>
    <hyperlink ref="X233" r:id="rId234" xr:uid="{00000000-0004-0000-0000-0000E9000000}"/>
    <hyperlink ref="X234" r:id="rId235" xr:uid="{00000000-0004-0000-0000-0000EA000000}"/>
    <hyperlink ref="Y234" r:id="rId236" xr:uid="{00000000-0004-0000-0000-0000EB000000}"/>
    <hyperlink ref="X240" r:id="rId237" xr:uid="{00000000-0004-0000-0000-0000EC000000}"/>
    <hyperlink ref="X241" r:id="rId238" xr:uid="{00000000-0004-0000-0000-0000ED000000}"/>
    <hyperlink ref="X244" r:id="rId239" xr:uid="{00000000-0004-0000-0000-0000EE000000}"/>
    <hyperlink ref="X245" r:id="rId240" xr:uid="{00000000-0004-0000-0000-0000EF000000}"/>
    <hyperlink ref="Y245" r:id="rId241" xr:uid="{00000000-0004-0000-0000-0000F0000000}"/>
    <hyperlink ref="X246" r:id="rId242" xr:uid="{00000000-0004-0000-0000-0000F1000000}"/>
    <hyperlink ref="X248" r:id="rId243" xr:uid="{00000000-0004-0000-0000-0000F2000000}"/>
    <hyperlink ref="X249" r:id="rId244" xr:uid="{00000000-0004-0000-0000-0000F3000000}"/>
    <hyperlink ref="X250" r:id="rId245" xr:uid="{00000000-0004-0000-0000-0000F4000000}"/>
    <hyperlink ref="Y250" r:id="rId246" xr:uid="{00000000-0004-0000-0000-0000F5000000}"/>
    <hyperlink ref="X251" r:id="rId247" xr:uid="{00000000-0004-0000-0000-0000F6000000}"/>
    <hyperlink ref="X252" r:id="rId248" xr:uid="{00000000-0004-0000-0000-0000F7000000}"/>
    <hyperlink ref="Y252" r:id="rId249" xr:uid="{00000000-0004-0000-0000-0000F8000000}"/>
    <hyperlink ref="X253" r:id="rId250" xr:uid="{00000000-0004-0000-0000-0000F9000000}"/>
    <hyperlink ref="X254" r:id="rId251" xr:uid="{00000000-0004-0000-0000-0000FA000000}"/>
    <hyperlink ref="X255" r:id="rId252" xr:uid="{00000000-0004-0000-0000-0000FB000000}"/>
    <hyperlink ref="X256" r:id="rId253" xr:uid="{00000000-0004-0000-0000-0000FC000000}"/>
    <hyperlink ref="X257" r:id="rId254" xr:uid="{00000000-0004-0000-0000-0000FD000000}"/>
    <hyperlink ref="X258" r:id="rId255" xr:uid="{00000000-0004-0000-0000-0000FE000000}"/>
    <hyperlink ref="X259" r:id="rId256" xr:uid="{00000000-0004-0000-0000-0000FF000000}"/>
    <hyperlink ref="X261" r:id="rId257" xr:uid="{00000000-0004-0000-0000-000000010000}"/>
    <hyperlink ref="X263" r:id="rId258" xr:uid="{00000000-0004-0000-0000-000001010000}"/>
    <hyperlink ref="X264" r:id="rId259" xr:uid="{00000000-0004-0000-0000-000002010000}"/>
    <hyperlink ref="X267" r:id="rId260" xr:uid="{00000000-0004-0000-0000-000003010000}"/>
    <hyperlink ref="Y267" r:id="rId261" xr:uid="{00000000-0004-0000-0000-000004010000}"/>
    <hyperlink ref="X270" r:id="rId262" xr:uid="{00000000-0004-0000-0000-000005010000}"/>
    <hyperlink ref="X271" r:id="rId263" xr:uid="{00000000-0004-0000-0000-000006010000}"/>
    <hyperlink ref="Y271" r:id="rId264" xr:uid="{00000000-0004-0000-0000-000007010000}"/>
    <hyperlink ref="X272" r:id="rId265" xr:uid="{00000000-0004-0000-0000-000008010000}"/>
    <hyperlink ref="S274" r:id="rId266" xr:uid="{00000000-0004-0000-0000-000009010000}"/>
    <hyperlink ref="Y276" r:id="rId267" xr:uid="{00000000-0004-0000-0000-00000A010000}"/>
    <hyperlink ref="X279" r:id="rId268" xr:uid="{00000000-0004-0000-0000-00000B010000}"/>
    <hyperlink ref="X280" r:id="rId269" xr:uid="{00000000-0004-0000-0000-00000C010000}"/>
    <hyperlink ref="Y280" r:id="rId270" xr:uid="{00000000-0004-0000-0000-00000D010000}"/>
    <hyperlink ref="X281" r:id="rId271" xr:uid="{00000000-0004-0000-0000-00000E010000}"/>
    <hyperlink ref="Y281" r:id="rId272" xr:uid="{00000000-0004-0000-0000-00000F010000}"/>
    <hyperlink ref="X283" r:id="rId273" xr:uid="{00000000-0004-0000-0000-000010010000}"/>
    <hyperlink ref="Y283" r:id="rId274" xr:uid="{00000000-0004-0000-0000-000011010000}"/>
    <hyperlink ref="X286" r:id="rId275" xr:uid="{00000000-0004-0000-0000-000012010000}"/>
    <hyperlink ref="X289" r:id="rId276" xr:uid="{00000000-0004-0000-0000-000013010000}"/>
    <hyperlink ref="Y289" r:id="rId277" xr:uid="{00000000-0004-0000-0000-000014010000}"/>
    <hyperlink ref="X290" r:id="rId278" xr:uid="{00000000-0004-0000-0000-000015010000}"/>
    <hyperlink ref="Y293" r:id="rId279" xr:uid="{00000000-0004-0000-0000-000016010000}"/>
    <hyperlink ref="X294" r:id="rId280" xr:uid="{00000000-0004-0000-0000-000017010000}"/>
    <hyperlink ref="X295" r:id="rId281" xr:uid="{00000000-0004-0000-0000-000018010000}"/>
    <hyperlink ref="Y296" r:id="rId282" xr:uid="{00000000-0004-0000-0000-000019010000}"/>
    <hyperlink ref="X302" r:id="rId283" xr:uid="{00000000-0004-0000-0000-00001A010000}"/>
    <hyperlink ref="Y302" r:id="rId284" xr:uid="{00000000-0004-0000-0000-00001B010000}"/>
    <hyperlink ref="X304" r:id="rId285" xr:uid="{00000000-0004-0000-0000-00001C010000}"/>
    <hyperlink ref="Y305" r:id="rId286" xr:uid="{00000000-0004-0000-0000-00001D010000}"/>
    <hyperlink ref="X306" r:id="rId287" xr:uid="{00000000-0004-0000-0000-00001E010000}"/>
    <hyperlink ref="X307" r:id="rId288" xr:uid="{00000000-0004-0000-0000-00001F010000}"/>
    <hyperlink ref="Y307" r:id="rId289" xr:uid="{00000000-0004-0000-0000-000020010000}"/>
    <hyperlink ref="X309" r:id="rId290" xr:uid="{00000000-0004-0000-0000-000021010000}"/>
    <hyperlink ref="Y309" r:id="rId291" xr:uid="{00000000-0004-0000-0000-000022010000}"/>
    <hyperlink ref="X311" r:id="rId292" xr:uid="{00000000-0004-0000-0000-000023010000}"/>
    <hyperlink ref="X312" r:id="rId293" xr:uid="{00000000-0004-0000-0000-000024010000}"/>
    <hyperlink ref="X313" r:id="rId294" xr:uid="{00000000-0004-0000-0000-000025010000}"/>
    <hyperlink ref="Y313" r:id="rId295" xr:uid="{00000000-0004-0000-0000-000026010000}"/>
    <hyperlink ref="X314" r:id="rId296" xr:uid="{00000000-0004-0000-0000-000027010000}"/>
    <hyperlink ref="X315" r:id="rId297" xr:uid="{00000000-0004-0000-0000-000028010000}"/>
    <hyperlink ref="X316" r:id="rId298" xr:uid="{00000000-0004-0000-0000-000029010000}"/>
    <hyperlink ref="X317" r:id="rId299" xr:uid="{00000000-0004-0000-0000-00002A010000}"/>
    <hyperlink ref="Y317" r:id="rId300" xr:uid="{00000000-0004-0000-0000-00002B010000}"/>
    <hyperlink ref="X318" r:id="rId301" xr:uid="{00000000-0004-0000-0000-00002C010000}"/>
    <hyperlink ref="X320" r:id="rId302" xr:uid="{00000000-0004-0000-0000-00002D010000}"/>
    <hyperlink ref="X322" r:id="rId303" xr:uid="{00000000-0004-0000-0000-00002E010000}"/>
    <hyperlink ref="Y322" r:id="rId304" xr:uid="{00000000-0004-0000-0000-00002F010000}"/>
    <hyperlink ref="X323" r:id="rId305" xr:uid="{00000000-0004-0000-0000-000030010000}"/>
    <hyperlink ref="Y323" r:id="rId306" xr:uid="{00000000-0004-0000-0000-000031010000}"/>
    <hyperlink ref="X324" r:id="rId307" xr:uid="{00000000-0004-0000-0000-000032010000}"/>
    <hyperlink ref="Y324" r:id="rId308" xr:uid="{00000000-0004-0000-0000-000033010000}"/>
    <hyperlink ref="X328" r:id="rId309" xr:uid="{00000000-0004-0000-0000-000034010000}"/>
    <hyperlink ref="X330" r:id="rId310" xr:uid="{00000000-0004-0000-0000-000035010000}"/>
    <hyperlink ref="Y330" r:id="rId311" xr:uid="{00000000-0004-0000-0000-000036010000}"/>
    <hyperlink ref="X331" r:id="rId312" xr:uid="{00000000-0004-0000-0000-000037010000}"/>
    <hyperlink ref="X332" r:id="rId313" xr:uid="{00000000-0004-0000-0000-000038010000}"/>
    <hyperlink ref="X333" r:id="rId314" xr:uid="{00000000-0004-0000-0000-000039010000}"/>
    <hyperlink ref="X336" r:id="rId315" xr:uid="{00000000-0004-0000-0000-00003A010000}"/>
    <hyperlink ref="X338" r:id="rId316" xr:uid="{00000000-0004-0000-0000-00003B010000}"/>
    <hyperlink ref="X340" r:id="rId317" xr:uid="{00000000-0004-0000-0000-00003C010000}"/>
    <hyperlink ref="Y340" r:id="rId318" xr:uid="{00000000-0004-0000-0000-00003D010000}"/>
    <hyperlink ref="Y341" r:id="rId319" xr:uid="{00000000-0004-0000-0000-00003E010000}"/>
    <hyperlink ref="X342" r:id="rId320" xr:uid="{00000000-0004-0000-0000-00003F010000}"/>
    <hyperlink ref="X343" r:id="rId321" xr:uid="{00000000-0004-0000-0000-000040010000}"/>
    <hyperlink ref="X346" r:id="rId322" xr:uid="{00000000-0004-0000-0000-000041010000}"/>
    <hyperlink ref="X347" r:id="rId323" xr:uid="{00000000-0004-0000-0000-000042010000}"/>
    <hyperlink ref="X348" r:id="rId324" xr:uid="{00000000-0004-0000-0000-000043010000}"/>
    <hyperlink ref="X349" r:id="rId325" xr:uid="{00000000-0004-0000-0000-000044010000}"/>
    <hyperlink ref="X350" r:id="rId326" xr:uid="{00000000-0004-0000-0000-000045010000}"/>
    <hyperlink ref="X352" r:id="rId327" xr:uid="{00000000-0004-0000-0000-000046010000}"/>
    <hyperlink ref="Y353" r:id="rId328" xr:uid="{00000000-0004-0000-0000-000047010000}"/>
    <hyperlink ref="X354" r:id="rId329" xr:uid="{00000000-0004-0000-0000-000048010000}"/>
    <hyperlink ref="X355" r:id="rId330" xr:uid="{00000000-0004-0000-0000-000049010000}"/>
    <hyperlink ref="X356" r:id="rId331" xr:uid="{00000000-0004-0000-0000-00004A010000}"/>
    <hyperlink ref="X359" r:id="rId332" xr:uid="{00000000-0004-0000-0000-00004B010000}"/>
    <hyperlink ref="X360" r:id="rId333" xr:uid="{00000000-0004-0000-0000-00004C010000}"/>
  </hyperlinks>
  <pageMargins left="0.25" right="0.25" top="0.75" bottom="0.75" header="0" footer="0"/>
  <pageSetup paperSize="8" fitToHeight="0" orientation="landscape" r:id="rId334"/>
  <legacyDrawing r:id="rId33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F1000"/>
  <sheetViews>
    <sheetView topLeftCell="A10" workbookViewId="0">
      <selection sqref="A1:AB1"/>
    </sheetView>
  </sheetViews>
  <sheetFormatPr defaultColWidth="14.44140625" defaultRowHeight="15.05" customHeight="1" outlineLevelCol="1"/>
  <cols>
    <col min="1" max="1" width="12.109375" customWidth="1"/>
    <col min="2" max="2" width="14" customWidth="1"/>
    <col min="3" max="3" width="31.5546875" customWidth="1"/>
    <col min="4" max="4" width="8.6640625" customWidth="1"/>
    <col min="5" max="5" width="15.6640625" hidden="1" customWidth="1" outlineLevel="1"/>
    <col min="6" max="6" width="14.33203125" hidden="1" customWidth="1" outlineLevel="1"/>
    <col min="7" max="7" width="29.88671875" hidden="1" customWidth="1" outlineLevel="1"/>
    <col min="8" max="8" width="32.44140625" hidden="1" customWidth="1" outlineLevel="1"/>
    <col min="9" max="9" width="23" hidden="1" customWidth="1" outlineLevel="1"/>
    <col min="10" max="15" width="11.6640625" hidden="1" customWidth="1" outlineLevel="1"/>
    <col min="16" max="16" width="31.33203125" customWidth="1" collapsed="1"/>
    <col min="17" max="17" width="34.5546875" customWidth="1"/>
    <col min="18" max="18" width="47.88671875" customWidth="1"/>
    <col min="19" max="19" width="35.6640625" customWidth="1"/>
    <col min="20" max="20" width="8.6640625" customWidth="1"/>
    <col min="21" max="23" width="30.6640625" customWidth="1"/>
    <col min="24" max="24" width="16.6640625" customWidth="1"/>
    <col min="25" max="25" width="38.44140625" customWidth="1"/>
    <col min="26" max="26" width="28.88671875" customWidth="1"/>
    <col min="27" max="27" width="9.44140625" customWidth="1"/>
    <col min="28" max="28" width="37.33203125" customWidth="1"/>
    <col min="29" max="30" width="35.6640625" customWidth="1"/>
    <col min="31" max="31" width="37.33203125" customWidth="1"/>
    <col min="32" max="32" width="25.6640625" customWidth="1"/>
    <col min="33" max="33" width="30.6640625" customWidth="1"/>
    <col min="34" max="34" width="17" customWidth="1"/>
    <col min="35" max="35" width="20.5546875" customWidth="1"/>
    <col min="36" max="36" width="24" customWidth="1"/>
    <col min="37" max="37" width="14.6640625" customWidth="1"/>
    <col min="38" max="38" width="14.33203125" customWidth="1"/>
    <col min="39" max="58" width="8.5546875" customWidth="1"/>
  </cols>
  <sheetData>
    <row r="1" spans="1:58" ht="18" hidden="1" customHeight="1">
      <c r="A1" s="1329" t="s">
        <v>3373</v>
      </c>
      <c r="B1" s="1305"/>
      <c r="C1" s="1305"/>
      <c r="D1" s="1305"/>
      <c r="E1" s="1305"/>
      <c r="F1" s="1305"/>
      <c r="G1" s="1305"/>
      <c r="H1" s="1305"/>
      <c r="I1" s="1305"/>
      <c r="J1" s="1305"/>
      <c r="K1" s="1305"/>
      <c r="L1" s="1305"/>
      <c r="M1" s="1305"/>
      <c r="N1" s="1305"/>
      <c r="O1" s="1305"/>
      <c r="P1" s="1305"/>
      <c r="Q1" s="1305"/>
      <c r="R1" s="1305"/>
      <c r="S1" s="1305"/>
      <c r="T1" s="1305"/>
      <c r="U1" s="1305"/>
      <c r="V1" s="1305"/>
      <c r="W1" s="1305"/>
      <c r="X1" s="1305"/>
      <c r="Y1" s="1305"/>
      <c r="Z1" s="1305"/>
      <c r="AA1" s="1305"/>
      <c r="AB1" s="1305"/>
      <c r="AC1" s="8"/>
      <c r="AD1" s="8"/>
      <c r="AE1" s="9"/>
      <c r="AF1" s="10"/>
      <c r="AG1" s="9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</row>
    <row r="2" spans="1:58" ht="18" hidden="1" customHeight="1">
      <c r="A2" s="1330" t="s">
        <v>3374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  <c r="L2" s="1305"/>
      <c r="M2" s="1305"/>
      <c r="N2" s="1305"/>
      <c r="O2" s="1305"/>
      <c r="P2" s="1305"/>
      <c r="Q2" s="1305"/>
      <c r="R2" s="1305"/>
      <c r="S2" s="1305"/>
      <c r="T2" s="1305"/>
      <c r="U2" s="1305"/>
      <c r="V2" s="1305"/>
      <c r="W2" s="1305"/>
      <c r="X2" s="1305"/>
      <c r="Y2" s="1305"/>
      <c r="Z2" s="1305"/>
      <c r="AA2" s="1305"/>
      <c r="AB2" s="1305"/>
      <c r="AC2" s="8"/>
      <c r="AD2" s="8"/>
      <c r="AE2" s="9"/>
      <c r="AF2" s="10"/>
      <c r="AG2" s="9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</row>
    <row r="3" spans="1:58" ht="18" hidden="1" customHeight="1">
      <c r="A3" s="8"/>
      <c r="B3" s="8"/>
      <c r="C3" s="411"/>
      <c r="D3" s="412"/>
      <c r="E3" s="21"/>
      <c r="F3" s="21"/>
      <c r="G3" s="413"/>
      <c r="H3" s="8"/>
      <c r="I3" s="8"/>
      <c r="J3" s="8"/>
      <c r="K3" s="21"/>
      <c r="L3" s="21"/>
      <c r="M3" s="21"/>
      <c r="N3" s="21"/>
      <c r="O3" s="21"/>
      <c r="P3" s="13"/>
      <c r="Q3" s="399"/>
      <c r="R3" s="9"/>
      <c r="S3" s="9"/>
      <c r="T3" s="9"/>
      <c r="U3" s="9"/>
      <c r="V3" s="9"/>
      <c r="W3" s="9"/>
      <c r="X3" s="9"/>
      <c r="Y3" s="9"/>
      <c r="Z3" s="9"/>
      <c r="AA3" s="8"/>
      <c r="AB3" s="9"/>
      <c r="AC3" s="8"/>
      <c r="AD3" s="8"/>
      <c r="AE3" s="9"/>
      <c r="AF3" s="10"/>
      <c r="AG3" s="9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</row>
    <row r="4" spans="1:58" ht="28.5" hidden="1" customHeight="1">
      <c r="A4" s="1331" t="s">
        <v>3375</v>
      </c>
      <c r="B4" s="1305"/>
      <c r="C4" s="1305"/>
      <c r="D4" s="1305"/>
      <c r="E4" s="1305"/>
      <c r="F4" s="1305"/>
      <c r="G4" s="1305"/>
      <c r="H4" s="1305"/>
      <c r="I4" s="1305"/>
      <c r="J4" s="1305"/>
      <c r="K4" s="1305"/>
      <c r="L4" s="1305"/>
      <c r="M4" s="1305"/>
      <c r="N4" s="1305"/>
      <c r="O4" s="1305"/>
      <c r="P4" s="1305"/>
      <c r="Q4" s="1305"/>
      <c r="R4" s="1305"/>
      <c r="S4" s="1305"/>
      <c r="T4" s="1305"/>
      <c r="U4" s="1305"/>
      <c r="V4" s="1305"/>
      <c r="W4" s="1305"/>
      <c r="X4" s="1305"/>
      <c r="Y4" s="1305"/>
      <c r="Z4" s="1305"/>
      <c r="AA4" s="1305"/>
      <c r="AB4" s="1305"/>
      <c r="AC4" s="8"/>
      <c r="AD4" s="8"/>
      <c r="AE4" s="9"/>
      <c r="AF4" s="10"/>
      <c r="AG4" s="9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</row>
    <row r="5" spans="1:58" ht="6.75" hidden="1" customHeight="1">
      <c r="A5" s="8"/>
      <c r="B5" s="8"/>
      <c r="C5" s="415"/>
      <c r="D5" s="416"/>
      <c r="E5" s="416"/>
      <c r="F5" s="416"/>
      <c r="G5" s="13"/>
      <c r="H5" s="417"/>
      <c r="I5" s="417"/>
      <c r="J5" s="416"/>
      <c r="K5" s="416"/>
      <c r="L5" s="416"/>
      <c r="M5" s="21"/>
      <c r="N5" s="21"/>
      <c r="O5" s="21"/>
      <c r="P5" s="13"/>
      <c r="Q5" s="399"/>
      <c r="R5" s="13"/>
      <c r="S5" s="13"/>
      <c r="T5" s="13"/>
      <c r="U5" s="13"/>
      <c r="V5" s="9"/>
      <c r="W5" s="9"/>
      <c r="X5" s="9"/>
      <c r="Y5" s="9"/>
      <c r="Z5" s="9"/>
      <c r="AA5" s="8"/>
      <c r="AB5" s="9"/>
      <c r="AC5" s="8"/>
      <c r="AD5" s="8"/>
      <c r="AE5" s="9"/>
      <c r="AF5" s="10"/>
      <c r="AG5" s="9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</row>
    <row r="6" spans="1:58" ht="15.85" hidden="1" customHeight="1">
      <c r="A6" s="1331" t="s">
        <v>3376</v>
      </c>
      <c r="B6" s="1305"/>
      <c r="C6" s="1305"/>
      <c r="D6" s="1305"/>
      <c r="E6" s="1305"/>
      <c r="F6" s="1305"/>
      <c r="G6" s="1305"/>
      <c r="H6" s="1305"/>
      <c r="I6" s="1305"/>
      <c r="J6" s="1305"/>
      <c r="K6" s="1305"/>
      <c r="L6" s="1305"/>
      <c r="M6" s="1305"/>
      <c r="N6" s="1305"/>
      <c r="O6" s="1305"/>
      <c r="P6" s="1305"/>
      <c r="Q6" s="1305"/>
      <c r="R6" s="1305"/>
      <c r="S6" s="1305"/>
      <c r="T6" s="1305"/>
      <c r="U6" s="1305"/>
      <c r="V6" s="1305"/>
      <c r="W6" s="1305"/>
      <c r="X6" s="1305"/>
      <c r="Y6" s="1305"/>
      <c r="Z6" s="1305"/>
      <c r="AA6" s="1305"/>
      <c r="AB6" s="1305"/>
      <c r="AC6" s="8"/>
      <c r="AD6" s="8"/>
      <c r="AE6" s="9"/>
      <c r="AF6" s="10"/>
      <c r="AG6" s="9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</row>
    <row r="7" spans="1:58" ht="6.75" hidden="1" customHeight="1">
      <c r="A7" s="8"/>
      <c r="B7" s="8"/>
      <c r="C7" s="418"/>
      <c r="D7" s="414"/>
      <c r="E7" s="414"/>
      <c r="F7" s="414"/>
      <c r="G7" s="17"/>
      <c r="H7" s="419"/>
      <c r="I7" s="419"/>
      <c r="J7" s="414"/>
      <c r="K7" s="414"/>
      <c r="L7" s="414"/>
      <c r="M7" s="397"/>
      <c r="N7" s="397"/>
      <c r="O7" s="397"/>
      <c r="P7" s="420"/>
      <c r="Q7" s="421"/>
      <c r="R7" s="17"/>
      <c r="S7" s="17"/>
      <c r="T7" s="17"/>
      <c r="U7" s="17"/>
      <c r="V7" s="9"/>
      <c r="W7" s="9"/>
      <c r="X7" s="9"/>
      <c r="Y7" s="9"/>
      <c r="Z7" s="9"/>
      <c r="AA7" s="8"/>
      <c r="AB7" s="9"/>
      <c r="AC7" s="8"/>
      <c r="AD7" s="8"/>
      <c r="AE7" s="9"/>
      <c r="AF7" s="10"/>
      <c r="AG7" s="9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</row>
    <row r="8" spans="1:58" ht="25.55" hidden="1" customHeight="1">
      <c r="A8" s="1329" t="s">
        <v>3377</v>
      </c>
      <c r="B8" s="1305"/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5"/>
      <c r="Z8" s="1305"/>
      <c r="AA8" s="1305"/>
      <c r="AB8" s="1305"/>
      <c r="AC8" s="416"/>
      <c r="AD8" s="416"/>
      <c r="AE8" s="13"/>
      <c r="AF8" s="14"/>
      <c r="AG8" s="9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</row>
    <row r="9" spans="1:58" ht="9.6999999999999993" hidden="1" customHeight="1">
      <c r="A9" s="402"/>
      <c r="B9" s="402"/>
      <c r="C9" s="126"/>
      <c r="D9" s="1329"/>
      <c r="E9" s="1305"/>
      <c r="F9" s="1305"/>
      <c r="G9" s="1305"/>
      <c r="H9" s="1305"/>
      <c r="I9" s="1305"/>
      <c r="J9" s="1305"/>
      <c r="K9" s="1305"/>
      <c r="L9" s="1305"/>
      <c r="M9" s="1305"/>
      <c r="N9" s="1305"/>
      <c r="O9" s="1305"/>
      <c r="P9" s="1305"/>
      <c r="Q9" s="1305"/>
      <c r="R9" s="1305"/>
      <c r="S9" s="1305"/>
      <c r="T9" s="1305"/>
      <c r="U9" s="1305"/>
      <c r="V9" s="1305"/>
      <c r="W9" s="1305"/>
      <c r="X9" s="1305"/>
      <c r="Y9" s="1305"/>
      <c r="Z9" s="1305"/>
      <c r="AA9" s="1305"/>
      <c r="AB9" s="1305"/>
      <c r="AC9" s="21"/>
      <c r="AD9" s="21"/>
      <c r="AE9" s="9"/>
      <c r="AF9" s="10"/>
      <c r="AG9" s="9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</row>
    <row r="10" spans="1:58" ht="19.600000000000001" customHeight="1">
      <c r="A10" s="1332" t="s">
        <v>3378</v>
      </c>
      <c r="B10" s="1319"/>
      <c r="C10" s="1333" t="s">
        <v>3379</v>
      </c>
      <c r="D10" s="1315"/>
      <c r="E10" s="1315"/>
      <c r="F10" s="1315"/>
      <c r="G10" s="1315"/>
      <c r="H10" s="1315"/>
      <c r="I10" s="1315"/>
      <c r="J10" s="1315"/>
      <c r="K10" s="1315"/>
      <c r="L10" s="1315"/>
      <c r="M10" s="1315"/>
      <c r="N10" s="1315"/>
      <c r="O10" s="1315"/>
      <c r="P10" s="1315"/>
      <c r="Q10" s="1319"/>
      <c r="R10" s="1334" t="s">
        <v>3380</v>
      </c>
      <c r="S10" s="1335"/>
      <c r="T10" s="1335"/>
      <c r="U10" s="1335"/>
      <c r="V10" s="1335"/>
      <c r="W10" s="1335"/>
      <c r="X10" s="1335"/>
      <c r="Y10" s="1335"/>
      <c r="Z10" s="1335"/>
      <c r="AA10" s="1335"/>
      <c r="AB10" s="1336"/>
      <c r="AC10" s="1337" t="s">
        <v>1</v>
      </c>
      <c r="AD10" s="1307"/>
      <c r="AE10" s="1307"/>
      <c r="AF10" s="1308"/>
      <c r="AG10" s="1338" t="s">
        <v>2</v>
      </c>
      <c r="AH10" s="1307"/>
      <c r="AI10" s="1307"/>
      <c r="AJ10" s="1307"/>
      <c r="AK10" s="1339"/>
      <c r="AL10" s="1340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</row>
    <row r="11" spans="1:58" ht="23.95" customHeight="1">
      <c r="A11" s="422"/>
      <c r="B11" s="423"/>
      <c r="C11" s="424" t="s">
        <v>3381</v>
      </c>
      <c r="D11" s="425" t="s">
        <v>3382</v>
      </c>
      <c r="E11" s="1320" t="s">
        <v>3383</v>
      </c>
      <c r="F11" s="1321"/>
      <c r="G11" s="425" t="s">
        <v>3384</v>
      </c>
      <c r="H11" s="426" t="s">
        <v>19</v>
      </c>
      <c r="I11" s="426" t="s">
        <v>21</v>
      </c>
      <c r="J11" s="426" t="s">
        <v>3385</v>
      </c>
      <c r="K11" s="426" t="s">
        <v>3386</v>
      </c>
      <c r="L11" s="426" t="s">
        <v>24</v>
      </c>
      <c r="M11" s="425" t="s">
        <v>25</v>
      </c>
      <c r="N11" s="425" t="s">
        <v>3387</v>
      </c>
      <c r="O11" s="425" t="s">
        <v>27</v>
      </c>
      <c r="P11" s="425" t="s">
        <v>3388</v>
      </c>
      <c r="Q11" s="427" t="s">
        <v>3389</v>
      </c>
      <c r="R11" s="428" t="s">
        <v>18</v>
      </c>
      <c r="S11" s="429" t="s">
        <v>19</v>
      </c>
      <c r="T11" s="429" t="s">
        <v>20</v>
      </c>
      <c r="U11" s="429" t="s">
        <v>21</v>
      </c>
      <c r="V11" s="429" t="s">
        <v>22</v>
      </c>
      <c r="W11" s="429" t="s">
        <v>22</v>
      </c>
      <c r="X11" s="429" t="s">
        <v>23</v>
      </c>
      <c r="Y11" s="429" t="s">
        <v>28</v>
      </c>
      <c r="Z11" s="429" t="s">
        <v>29</v>
      </c>
      <c r="AA11" s="429" t="s">
        <v>30</v>
      </c>
      <c r="AB11" s="430" t="s">
        <v>31</v>
      </c>
      <c r="AC11" s="431" t="s">
        <v>32</v>
      </c>
      <c r="AD11" s="432" t="s">
        <v>19</v>
      </c>
      <c r="AE11" s="432" t="s">
        <v>21</v>
      </c>
      <c r="AF11" s="432" t="s">
        <v>33</v>
      </c>
      <c r="AG11" s="432" t="s">
        <v>34</v>
      </c>
      <c r="AH11" s="432" t="s">
        <v>35</v>
      </c>
      <c r="AI11" s="432" t="s">
        <v>36</v>
      </c>
      <c r="AJ11" s="433" t="s">
        <v>37</v>
      </c>
      <c r="AK11" s="434" t="s">
        <v>38</v>
      </c>
      <c r="AL11" s="435" t="s">
        <v>39</v>
      </c>
      <c r="AM11" s="197"/>
      <c r="AN11" s="197"/>
      <c r="AO11" s="197"/>
      <c r="AP11" s="197"/>
      <c r="AQ11" s="197"/>
      <c r="AR11" s="197"/>
      <c r="AS11" s="197"/>
      <c r="AT11" s="197"/>
      <c r="AU11" s="197"/>
      <c r="AV11" s="197"/>
      <c r="AW11" s="197"/>
      <c r="AX11" s="197"/>
      <c r="AY11" s="197"/>
      <c r="AZ11" s="197"/>
      <c r="BA11" s="197"/>
      <c r="BB11" s="197"/>
      <c r="BC11" s="197"/>
      <c r="BD11" s="197"/>
      <c r="BE11" s="197"/>
      <c r="BF11" s="197"/>
    </row>
    <row r="12" spans="1:58" ht="18" customHeight="1">
      <c r="A12" s="436" t="s">
        <v>3390</v>
      </c>
      <c r="B12" s="437" t="s">
        <v>3391</v>
      </c>
      <c r="C12" s="438"/>
      <c r="D12" s="439"/>
      <c r="E12" s="439" t="s">
        <v>3392</v>
      </c>
      <c r="F12" s="439" t="s">
        <v>3393</v>
      </c>
      <c r="G12" s="439"/>
      <c r="H12" s="440" t="s">
        <v>3394</v>
      </c>
      <c r="I12" s="440"/>
      <c r="J12" s="1322" t="s">
        <v>3395</v>
      </c>
      <c r="K12" s="1323"/>
      <c r="L12" s="1324" t="s">
        <v>10</v>
      </c>
      <c r="M12" s="1325"/>
      <c r="N12" s="1325"/>
      <c r="O12" s="1326"/>
      <c r="P12" s="441"/>
      <c r="Q12" s="442"/>
      <c r="R12" s="443"/>
      <c r="S12" s="444" t="s">
        <v>6</v>
      </c>
      <c r="T12" s="444"/>
      <c r="U12" s="444"/>
      <c r="V12" s="444" t="s">
        <v>8</v>
      </c>
      <c r="W12" s="444" t="s">
        <v>9</v>
      </c>
      <c r="X12" s="444"/>
      <c r="Y12" s="444"/>
      <c r="Z12" s="444"/>
      <c r="AA12" s="444"/>
      <c r="AB12" s="445"/>
      <c r="AC12" s="446"/>
      <c r="AD12" s="447"/>
      <c r="AE12" s="447"/>
      <c r="AF12" s="447"/>
      <c r="AG12" s="447"/>
      <c r="AH12" s="447"/>
      <c r="AI12" s="447"/>
      <c r="AJ12" s="448"/>
      <c r="AK12" s="1327" t="s">
        <v>13</v>
      </c>
      <c r="AL12" s="1328"/>
      <c r="AM12" s="197"/>
      <c r="AN12" s="197"/>
      <c r="AO12" s="197"/>
      <c r="AP12" s="197"/>
      <c r="AQ12" s="197"/>
      <c r="AR12" s="197"/>
      <c r="AS12" s="197"/>
      <c r="AT12" s="197"/>
      <c r="AU12" s="197"/>
      <c r="AV12" s="197"/>
      <c r="AW12" s="197"/>
      <c r="AX12" s="197"/>
      <c r="AY12" s="197"/>
      <c r="AZ12" s="197"/>
      <c r="BA12" s="197"/>
      <c r="BB12" s="197"/>
      <c r="BC12" s="197"/>
      <c r="BD12" s="197"/>
      <c r="BE12" s="197"/>
      <c r="BF12" s="197"/>
    </row>
    <row r="13" spans="1:58" ht="24.75" customHeight="1">
      <c r="A13" s="449"/>
      <c r="B13" s="450">
        <v>1</v>
      </c>
      <c r="C13" s="451" t="str">
        <f>CONCATENATE('Elenco alunni'!A2," ",'Elenco alunni'!B2)</f>
        <v>BENETTON THOMAS</v>
      </c>
      <c r="D13" s="452" t="str">
        <f>CONCATENATE('Elenco alunni'!C2," ",'Elenco alunni'!D2)</f>
        <v>4 AEE</v>
      </c>
      <c r="E13" s="453" t="str">
        <f>'Elenco alunni'!H2</f>
        <v>3287548726</v>
      </c>
      <c r="F13" s="454"/>
      <c r="G13" s="453" t="str">
        <f>'Elenco alunni'!G2</f>
        <v>Benettonthomas08@gmail.com</v>
      </c>
      <c r="H13" s="455" t="str">
        <f>'Elenco alunni'!I2</f>
        <v>Via Francesco Baracca 21</v>
      </c>
      <c r="I13" s="455" t="str">
        <f>'Elenco alunni'!J2</f>
        <v>PAESE</v>
      </c>
      <c r="J13" s="456" t="s">
        <v>3396</v>
      </c>
      <c r="K13" s="457" t="s">
        <v>3397</v>
      </c>
      <c r="L13" s="457" t="e">
        <f>VLOOKUP(#REF!,'database Aziende'!$M$13:$AE$595,8,FALSE)</f>
        <v>#REF!</v>
      </c>
      <c r="M13" s="457" t="e">
        <f>VLOOKUP(#REF!,'database Aziende'!$M$13:$AE$595,9,FALSE)</f>
        <v>#REF!</v>
      </c>
      <c r="N13" s="456" t="e">
        <f>VLOOKUP(#REF!,'database Aziende'!$M$13:$AE$595,10,FALSE)</f>
        <v>#REF!</v>
      </c>
      <c r="O13" s="457" t="e">
        <f>VLOOKUP(#REF!,'database Aziende'!$M$13:$AE$595,11,FALSE)</f>
        <v>#REF!</v>
      </c>
      <c r="P13" s="458" t="s">
        <v>3398</v>
      </c>
      <c r="Q13" s="459" t="s">
        <v>3399</v>
      </c>
      <c r="R13" s="67" t="s">
        <v>2786</v>
      </c>
      <c r="S13" s="460" t="str">
        <f>VLOOKUP($R13,'database Aziende'!$M$13:$AE$595,2,FALSE)</f>
        <v>V. Nerbon 4</v>
      </c>
      <c r="T13" s="461">
        <f>VLOOKUP($R13,'database Aziende'!$M$13:$AE$595,3,FALSE)</f>
        <v>31057</v>
      </c>
      <c r="U13" s="461" t="str">
        <f>VLOOKUP($R13,'database Aziende'!$M$13:$AE$595,4,FALSE)</f>
        <v>Silea (TV)</v>
      </c>
      <c r="V13" s="461" t="str">
        <f>VLOOKUP($R13,'database Aziende'!$M$13:$AE$595,5,FALSE)</f>
        <v>Ruffoni Devy</v>
      </c>
      <c r="W13" s="461" t="str">
        <f>VLOOKUP($R13,'database Aziende'!$M$13:$AE$595,6,FALSE)</f>
        <v>Vendrame Enrico</v>
      </c>
      <c r="X13" s="462" t="str">
        <f>VLOOKUP($R13,'database Aziende'!$M$13:$AE$595,7,FALSE)</f>
        <v>0438 991224</v>
      </c>
      <c r="Y13" s="463" t="str">
        <f>VLOOKUP($R13,'database Aziende'!$M$13:$AE$595,12,FALSE)</f>
        <v>www.geastar.it</v>
      </c>
      <c r="Z13" s="463" t="str">
        <f>VLOOKUP($R13,'database Aziende'!$M$13:$AE$595,13,FALSE)</f>
        <v>info@geastar.it</v>
      </c>
      <c r="AA13" s="461">
        <f>VLOOKUP($R13,'database Aziende'!$M$13:$AE$595,14,FALSE)</f>
        <v>5</v>
      </c>
      <c r="AB13" s="461" t="str">
        <f>VLOOKUP($R13,'database Aziende'!$M$13:$AE$595,15,FALSE)</f>
        <v>impianti elettrici su autotelai</v>
      </c>
      <c r="AC13" s="462" t="str">
        <f t="shared" ref="AC13:AC99" si="0">R13</f>
        <v>GEASTAR Srl</v>
      </c>
      <c r="AD13" s="461" t="str">
        <f>VLOOKUP($R13,'database Aziende'!$M$13:$AK$595,17,FALSE)</f>
        <v>Strada Casut, 15</v>
      </c>
      <c r="AE13" s="461" t="str">
        <f>VLOOKUP($R13,'database Aziende'!$M$13:$AK$595,18,FALSE)</f>
        <v>Sacile (PN)</v>
      </c>
      <c r="AF13" s="462" t="str">
        <f>VLOOKUP($R13,'database Aziende'!$M$13:$AK$595,19,FALSE)</f>
        <v>04938850262</v>
      </c>
      <c r="AG13" s="464" t="str">
        <f>VLOOKUP($R13,'database Aziende'!$M$13:$AK$595,20,FALSE)</f>
        <v>Cappellotto Luciano</v>
      </c>
      <c r="AH13" s="464" t="str">
        <f>VLOOKUP($R13,'database Aziende'!$M$13:$AK$595,21,FALSE)</f>
        <v>27/07/1967</v>
      </c>
      <c r="AI13" s="461" t="str">
        <f>VLOOKUP($R13,'database Aziende'!$M$13:$AK$595,22,FALSE)</f>
        <v>Gaiarine (TV)</v>
      </c>
      <c r="AJ13" s="464" t="str">
        <f>VLOOKUP($R13,'database Aziende'!$M$13:$AK$595,23,FALSE)</f>
        <v>CPPLCN67L27D854D</v>
      </c>
      <c r="AK13" s="464">
        <f>VLOOKUP($R13,'database Aziende'!$M$13:$AK$595,24,FALSE)</f>
        <v>42823</v>
      </c>
      <c r="AL13" s="465" t="str">
        <f>VLOOKUP($R13,'database Aziende'!$M$13:$AK$595,25,FALSE)</f>
        <v>7182/C24D</v>
      </c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</row>
    <row r="14" spans="1:58" ht="24.75" customHeight="1">
      <c r="A14" s="466"/>
      <c r="B14" s="467">
        <v>2</v>
      </c>
      <c r="C14" s="468" t="str">
        <f>CONCATENATE('Elenco alunni'!A3," ",'Elenco alunni'!B3)</f>
        <v>BERTUOLA EDOARDO</v>
      </c>
      <c r="D14" s="469" t="str">
        <f>CONCATENATE('Elenco alunni'!C3," ",'Elenco alunni'!D3)</f>
        <v>4 AEE</v>
      </c>
      <c r="E14" s="470" t="str">
        <f>'Elenco alunni'!H3</f>
        <v>+393480326920</v>
      </c>
      <c r="F14" s="471"/>
      <c r="G14" s="470" t="str">
        <f>'Elenco alunni'!G3</f>
        <v>lucia.marchesi@gmail.com</v>
      </c>
      <c r="H14" s="472" t="str">
        <f>'Elenco alunni'!I3</f>
        <v>Via Lombardia 17</v>
      </c>
      <c r="I14" s="472" t="str">
        <f>'Elenco alunni'!J3</f>
        <v>SILEA</v>
      </c>
      <c r="J14" s="473" t="s">
        <v>3396</v>
      </c>
      <c r="K14" s="473" t="s">
        <v>3400</v>
      </c>
      <c r="L14" s="473" t="str">
        <f>VLOOKUP($R13,'database Aziende'!$M$13:$AE$595,8,FALSE)</f>
        <v>8.30</v>
      </c>
      <c r="M14" s="473" t="str">
        <f>VLOOKUP($R13,'database Aziende'!$M$13:$AE$595,9,FALSE)</f>
        <v>12.30</v>
      </c>
      <c r="N14" s="473" t="str">
        <f>VLOOKUP($R13,'database Aziende'!$M$13:$AE$595,10,FALSE)</f>
        <v>13.30</v>
      </c>
      <c r="O14" s="473" t="str">
        <f>VLOOKUP($R13,'database Aziende'!$M$13:$AE$595,11,FALSE)</f>
        <v>17.30</v>
      </c>
      <c r="P14" s="75" t="s">
        <v>3401</v>
      </c>
      <c r="Q14" s="459" t="s">
        <v>3399</v>
      </c>
      <c r="R14" s="67" t="s">
        <v>2179</v>
      </c>
      <c r="S14" s="474" t="str">
        <f>VLOOKUP($R14,'database Aziende'!$M$13:$AE$595,2,FALSE)</f>
        <v>Via Alzaia sul Sile 26/D</v>
      </c>
      <c r="T14" s="461">
        <f>VLOOKUP($R14,'database Aziende'!$M$13:$AE$595,3,FALSE)</f>
        <v>31057</v>
      </c>
      <c r="U14" s="461" t="str">
        <f>VLOOKUP($R14,'database Aziende'!$M$13:$AE$595,4,FALSE)</f>
        <v>Silea (TV)</v>
      </c>
      <c r="V14" s="461" t="str">
        <f>VLOOKUP($R14,'database Aziende'!$M$13:$AE$595,5,FALSE)</f>
        <v>Cenedese Andrea</v>
      </c>
      <c r="W14" s="461" t="str">
        <f>VLOOKUP($R14,'database Aziende'!$M$13:$AE$595,6,FALSE)</f>
        <v>Cenedese Andrea</v>
      </c>
      <c r="X14" s="462" t="str">
        <f>VLOOKUP($R14,'database Aziende'!$M$13:$AE$595,7,FALSE)</f>
        <v>0422 363524</v>
      </c>
      <c r="Y14" s="463" t="str">
        <f>VLOOKUP($R14,'database Aziende'!$M$13:$AE$595,12,FALSE)</f>
        <v>andrea.cenedese@prosoft-srl.com</v>
      </c>
      <c r="Z14" s="461">
        <f>VLOOKUP($R14,'database Aziende'!$M$13:$AE$595,13,FALSE)</f>
        <v>0</v>
      </c>
      <c r="AA14" s="461">
        <f>VLOOKUP($R14,'database Aziende'!$M$13:$AE$595,14,FALSE)</f>
        <v>0</v>
      </c>
      <c r="AB14" s="461" t="str">
        <f>VLOOKUP($R14,'database Aziende'!$M$13:$AE$595,15,FALSE)</f>
        <v xml:space="preserve">Automazione </v>
      </c>
      <c r="AC14" s="462" t="str">
        <f t="shared" si="0"/>
        <v>PROSOFT SRL</v>
      </c>
      <c r="AD14" s="461" t="str">
        <f>VLOOKUP($R14,'database Aziende'!$M$13:$AK$595,17,FALSE)</f>
        <v>Via Alzaia sul Sile 26/D</v>
      </c>
      <c r="AE14" s="461" t="str">
        <f>VLOOKUP($R14,'database Aziende'!$M$13:$AK$595,18,FALSE)</f>
        <v>Silea (TV)</v>
      </c>
      <c r="AF14" s="462" t="str">
        <f>VLOOKUP($R14,'database Aziende'!$M$13:$AK$595,19,FALSE)</f>
        <v>03618850261</v>
      </c>
      <c r="AG14" s="464" t="str">
        <f>VLOOKUP($R14,'database Aziende'!$M$13:$AK$595,20,FALSE)</f>
        <v>Andrea Cenedese</v>
      </c>
      <c r="AH14" s="464" t="str">
        <f>VLOOKUP($R14,'database Aziende'!$M$13:$AK$595,21,FALSE)</f>
        <v>11/10/1968</v>
      </c>
      <c r="AI14" s="461" t="str">
        <f>VLOOKUP($R14,'database Aziende'!$M$13:$AK$595,22,FALSE)</f>
        <v>Treviso (TV)</v>
      </c>
      <c r="AJ14" s="464" t="str">
        <f>VLOOKUP($R14,'database Aziende'!$M$13:$AK$595,23,FALSE)</f>
        <v>CNDNDR68R11L407B</v>
      </c>
      <c r="AK14" s="464">
        <f>VLOOKUP($R14,'database Aziende'!$M$13:$AK$595,24,FALSE)</f>
        <v>42761</v>
      </c>
      <c r="AL14" s="465" t="str">
        <f>VLOOKUP($R14,'database Aziende'!$M$13:$AK$595,25,FALSE)</f>
        <v>3279/C24D</v>
      </c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</row>
    <row r="15" spans="1:58" ht="24.75" customHeight="1">
      <c r="A15" s="466"/>
      <c r="B15" s="467">
        <v>3</v>
      </c>
      <c r="C15" s="468" t="str">
        <f>CONCATENATE('Elenco alunni'!A4," ",'Elenco alunni'!B4)</f>
        <v>CAL PIERPAOLO</v>
      </c>
      <c r="D15" s="469" t="str">
        <f>CONCATENATE('Elenco alunni'!C4," ",'Elenco alunni'!D4)</f>
        <v>4 AEE</v>
      </c>
      <c r="E15" s="470" t="str">
        <f>'Elenco alunni'!H4</f>
        <v>3493698151</v>
      </c>
      <c r="F15" s="471"/>
      <c r="G15" s="470" t="str">
        <f>'Elenco alunni'!G4</f>
        <v>cal.pierpaolo@maxplanck.it</v>
      </c>
      <c r="H15" s="472" t="str">
        <f>'Elenco alunni'!I4</f>
        <v>VIA MONS. CITTON N. 7</v>
      </c>
      <c r="I15" s="472" t="str">
        <f>'Elenco alunni'!J4</f>
        <v>RONCADE</v>
      </c>
      <c r="J15" s="473" t="s">
        <v>3396</v>
      </c>
      <c r="K15" s="473" t="s">
        <v>3400</v>
      </c>
      <c r="L15" s="473" t="str">
        <f>VLOOKUP($R15,'database Aziende'!$M$13:$AE$595,8,FALSE)</f>
        <v>8.00</v>
      </c>
      <c r="M15" s="473" t="str">
        <f>VLOOKUP($R15,'database Aziende'!$M$13:$AE$595,9,FALSE)</f>
        <v>12.00</v>
      </c>
      <c r="N15" s="473" t="str">
        <f>VLOOKUP($R15,'database Aziende'!$M$13:$AE$595,10,FALSE)</f>
        <v>13.00</v>
      </c>
      <c r="O15" s="473" t="str">
        <f>VLOOKUP($R15,'database Aziende'!$M$13:$AE$595,11,FALSE)</f>
        <v>17.00</v>
      </c>
      <c r="P15" s="149" t="s">
        <v>3398</v>
      </c>
      <c r="Q15" s="459" t="s">
        <v>3399</v>
      </c>
      <c r="R15" s="67" t="s">
        <v>1860</v>
      </c>
      <c r="S15" s="474" t="str">
        <f>VLOOKUP($R15,'database Aziende'!$M$13:$AE$595,2,FALSE)</f>
        <v>V. Treviso 66</v>
      </c>
      <c r="T15" s="461">
        <f>VLOOKUP($R15,'database Aziende'!$M$13:$AE$595,3,FALSE)</f>
        <v>31020</v>
      </c>
      <c r="U15" s="461" t="str">
        <f>VLOOKUP($R15,'database Aziende'!$M$13:$AE$595,4,FALSE)</f>
        <v>Silea (TV)</v>
      </c>
      <c r="V15" s="461" t="str">
        <f>VLOOKUP($R15,'database Aziende'!$M$13:$AE$595,5,FALSE)</f>
        <v>De Lazzari Massimo</v>
      </c>
      <c r="W15" s="461" t="str">
        <f>VLOOKUP($R15,'database Aziende'!$M$13:$AE$595,6,FALSE)</f>
        <v>Automazione: Fabio Negroni, Telecomunicazioni: Ing. Mattiuzzo Nicola, Gabrielli Guerrino - Elettronico: Massimo De Lazzari</v>
      </c>
      <c r="X15" s="462" t="str">
        <f>VLOOKUP($R15,'database Aziende'!$M$13:$AE$595,7,FALSE)</f>
        <v>0422 4647</v>
      </c>
      <c r="Y15" s="463" t="str">
        <f>VLOOKUP($R15,'database Aziende'!$M$13:$AE$595,12,FALSE)</f>
        <v>info@eurogroup.com</v>
      </c>
      <c r="Z15" s="463" t="str">
        <f>VLOOKUP($R15,'database Aziende'!$M$13:$AE$595,13,FALSE)</f>
        <v>www.eurogroup.com</v>
      </c>
      <c r="AA15" s="461">
        <f>VLOOKUP($R15,'database Aziende'!$M$13:$AE$595,14,FALSE)</f>
        <v>0</v>
      </c>
      <c r="AB15" s="461" t="str">
        <f>VLOOKUP($R15,'database Aziende'!$M$13:$AE$595,15,FALSE)</f>
        <v>Impianti Tecnologici  Industriali</v>
      </c>
      <c r="AC15" s="462" t="str">
        <f t="shared" si="0"/>
        <v>EUROGROUP SPA</v>
      </c>
      <c r="AD15" s="461" t="str">
        <f>VLOOKUP($R15,'database Aziende'!$M$13:$AK$595,17,FALSE)</f>
        <v>V. Treviso 66</v>
      </c>
      <c r="AE15" s="461" t="str">
        <f>VLOOKUP($R15,'database Aziende'!$M$13:$AK$595,18,FALSE)</f>
        <v>Silea (TV)</v>
      </c>
      <c r="AF15" s="462" t="str">
        <f>VLOOKUP($R15,'database Aziende'!$M$13:$AK$595,19,FALSE)</f>
        <v>00030280267</v>
      </c>
      <c r="AG15" s="464" t="str">
        <f>VLOOKUP($R15,'database Aziende'!$M$13:$AK$595,20,FALSE)</f>
        <v>Walter Piologo</v>
      </c>
      <c r="AH15" s="464" t="str">
        <f>VLOOKUP($R15,'database Aziende'!$M$13:$AK$595,21,FALSE)</f>
        <v>15/05/1953</v>
      </c>
      <c r="AI15" s="461" t="str">
        <f>VLOOKUP($R15,'database Aziende'!$M$13:$AK$595,22,FALSE)</f>
        <v>Breda di P.ve (TV)</v>
      </c>
      <c r="AJ15" s="464" t="str">
        <f>VLOOKUP($R15,'database Aziende'!$M$13:$AK$595,23,FALSE)</f>
        <v>PLCWTR53E15B128D</v>
      </c>
      <c r="AK15" s="464">
        <f>VLOOKUP($R15,'database Aziende'!$M$13:$AK$595,24,FALSE)</f>
        <v>43589</v>
      </c>
      <c r="AL15" s="465" t="str">
        <f>VLOOKUP($R15,'database Aziende'!$M$13:$AK$595,25,FALSE)</f>
        <v>3279/C24D</v>
      </c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</row>
    <row r="16" spans="1:58" ht="24.75" customHeight="1">
      <c r="A16" s="466"/>
      <c r="B16" s="467">
        <v>4</v>
      </c>
      <c r="C16" s="468" t="str">
        <f>CONCATENATE('Elenco alunni'!A5," ",'Elenco alunni'!B5)</f>
        <v>CAMAROTTO NICOLO'</v>
      </c>
      <c r="D16" s="469" t="str">
        <f>CONCATENATE('Elenco alunni'!C5," ",'Elenco alunni'!D5)</f>
        <v>4 AEE</v>
      </c>
      <c r="E16" s="470" t="str">
        <f>'Elenco alunni'!H5</f>
        <v/>
      </c>
      <c r="F16" s="471"/>
      <c r="G16" s="470" t="str">
        <f>'Elenco alunni'!G5</f>
        <v>nicocamarotto@gmail.com</v>
      </c>
      <c r="H16" s="472" t="str">
        <f>'Elenco alunni'!I5</f>
        <v>Via Trieste 70</v>
      </c>
      <c r="I16" s="472" t="str">
        <f>'Elenco alunni'!J5</f>
        <v>VILLORBA</v>
      </c>
      <c r="J16" s="473" t="s">
        <v>3396</v>
      </c>
      <c r="K16" s="473" t="s">
        <v>3400</v>
      </c>
      <c r="L16" s="473" t="str">
        <f>VLOOKUP($R16,'database Aziende'!$M$13:$AE$595,8,FALSE)</f>
        <v>7.30</v>
      </c>
      <c r="M16" s="473" t="str">
        <f>VLOOKUP($R16,'database Aziende'!$M$13:$AE$595,9,FALSE)</f>
        <v>12.00</v>
      </c>
      <c r="N16" s="473" t="str">
        <f>VLOOKUP($R16,'database Aziende'!$M$13:$AE$595,10,FALSE)</f>
        <v>13.30</v>
      </c>
      <c r="O16" s="473" t="str">
        <f>VLOOKUP($R16,'database Aziende'!$M$13:$AE$595,11,FALSE)</f>
        <v>17.30</v>
      </c>
      <c r="P16" s="75" t="s">
        <v>3401</v>
      </c>
      <c r="Q16" s="459" t="s">
        <v>3399</v>
      </c>
      <c r="R16" s="67" t="s">
        <v>2332</v>
      </c>
      <c r="S16" s="474" t="str">
        <f>VLOOKUP($R16,'database Aziende'!$M$13:$AE$595,2,FALSE)</f>
        <v>Via Trieste 70</v>
      </c>
      <c r="T16" s="461">
        <f>VLOOKUP($R16,'database Aziende'!$M$13:$AE$595,3,FALSE)</f>
        <v>31020</v>
      </c>
      <c r="U16" s="461" t="str">
        <f>VLOOKUP($R16,'database Aziende'!$M$13:$AE$595,4,FALSE)</f>
        <v>Villorba (TV)</v>
      </c>
      <c r="V16" s="461" t="str">
        <f>VLOOKUP($R16,'database Aziende'!$M$13:$AE$595,5,FALSE)</f>
        <v>Camarotto Stefano</v>
      </c>
      <c r="W16" s="461" t="str">
        <f>VLOOKUP($R16,'database Aziende'!$M$13:$AE$595,6,FALSE)</f>
        <v>Gagliazzo Sergio</v>
      </c>
      <c r="X16" s="462" t="str">
        <f>VLOOKUP($R16,'database Aziende'!$M$13:$AE$595,7,FALSE)</f>
        <v>0422 442121- 3492228410</v>
      </c>
      <c r="Y16" s="463" t="str">
        <f>VLOOKUP($R16,'database Aziende'!$M$13:$AE$595,12,FALSE)</f>
        <v>teisnc@alice.it</v>
      </c>
      <c r="Z16" s="461">
        <f>VLOOKUP($R16,'database Aziende'!$M$13:$AE$595,13,FALSE)</f>
        <v>0</v>
      </c>
      <c r="AA16" s="461">
        <f>VLOOKUP($R16,'database Aziende'!$M$13:$AE$595,14,FALSE)</f>
        <v>5</v>
      </c>
      <c r="AB16" s="461" t="str">
        <f>VLOOKUP($R16,'database Aziende'!$M$13:$AE$595,15,FALSE)</f>
        <v>Impianti elettrici</v>
      </c>
      <c r="AC16" s="462" t="str">
        <f t="shared" si="0"/>
        <v>T.E.I. TREVISO ELETTRO IMPIANTI SNC</v>
      </c>
      <c r="AD16" s="461" t="str">
        <f>VLOOKUP($R16,'database Aziende'!$M$13:$AK$595,17,FALSE)</f>
        <v>Via Trieste 70</v>
      </c>
      <c r="AE16" s="461" t="str">
        <f>VLOOKUP($R16,'database Aziende'!$M$13:$AK$595,18,FALSE)</f>
        <v>Villorba (TV)</v>
      </c>
      <c r="AF16" s="462" t="str">
        <f>VLOOKUP($R16,'database Aziende'!$M$13:$AK$595,19,FALSE)</f>
        <v>03152500264</v>
      </c>
      <c r="AG16" s="464" t="str">
        <f>VLOOKUP($R16,'database Aziende'!$M$13:$AK$595,20,FALSE)</f>
        <v>Camarotto Stefano</v>
      </c>
      <c r="AH16" s="464" t="str">
        <f>VLOOKUP($R16,'database Aziende'!$M$13:$AK$595,21,FALSE)</f>
        <v>04/02/1970</v>
      </c>
      <c r="AI16" s="461" t="str">
        <f>VLOOKUP($R16,'database Aziende'!$M$13:$AK$595,22,FALSE)</f>
        <v>Treviso (TV)</v>
      </c>
      <c r="AJ16" s="464" t="str">
        <f>VLOOKUP($R16,'database Aziende'!$M$13:$AK$595,23,FALSE)</f>
        <v>CMRSFN70B04L407C</v>
      </c>
      <c r="AK16" s="464">
        <f>VLOOKUP($R16,'database Aziende'!$M$13:$AK$595,24,FALSE)</f>
        <v>42777</v>
      </c>
      <c r="AL16" s="465" t="str">
        <f>VLOOKUP($R16,'database Aziende'!$M$13:$AK$595,25,FALSE)</f>
        <v>3279/C24D</v>
      </c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</row>
    <row r="17" spans="1:58" ht="24.75" customHeight="1">
      <c r="A17" s="466"/>
      <c r="B17" s="467">
        <v>5</v>
      </c>
      <c r="C17" s="468" t="str">
        <f>CONCATENATE('Elenco alunni'!A6," ",'Elenco alunni'!B6)</f>
        <v>CANTEA ANDREI</v>
      </c>
      <c r="D17" s="469" t="str">
        <f>CONCATENATE('Elenco alunni'!C6," ",'Elenco alunni'!D6)</f>
        <v>4 AEE</v>
      </c>
      <c r="E17" s="470" t="str">
        <f>'Elenco alunni'!H6</f>
        <v>3803181372</v>
      </c>
      <c r="F17" s="471"/>
      <c r="G17" s="470" t="str">
        <f>'Elenco alunni'!G6</f>
        <v>acantea37@gmail.com</v>
      </c>
      <c r="H17" s="472" t="str">
        <f>'Elenco alunni'!I6</f>
        <v>Via Tezze 6/A</v>
      </c>
      <c r="I17" s="472" t="str">
        <f>'Elenco alunni'!J6</f>
        <v>CIMADOLMO</v>
      </c>
      <c r="J17" s="473" t="s">
        <v>3396</v>
      </c>
      <c r="K17" s="473" t="s">
        <v>3400</v>
      </c>
      <c r="L17" s="473" t="str">
        <f>VLOOKUP($R17,'database Aziende'!$M$13:$AE$595,8,FALSE)</f>
        <v>8.00</v>
      </c>
      <c r="M17" s="473" t="str">
        <f>VLOOKUP($R17,'database Aziende'!$M$13:$AE$595,9,FALSE)</f>
        <v>13.00</v>
      </c>
      <c r="N17" s="473" t="str">
        <f>VLOOKUP($R17,'database Aziende'!$M$13:$AE$595,10,FALSE)</f>
        <v>14.00</v>
      </c>
      <c r="O17" s="473" t="str">
        <f>VLOOKUP($R17,'database Aziende'!$M$13:$AE$595,11,FALSE)</f>
        <v>16.00</v>
      </c>
      <c r="P17" s="149" t="s">
        <v>3398</v>
      </c>
      <c r="Q17" s="459" t="s">
        <v>3399</v>
      </c>
      <c r="R17" s="67" t="s">
        <v>3300</v>
      </c>
      <c r="S17" s="474" t="str">
        <f>VLOOKUP($R17,'database Aziende'!$M$13:$AE$595,2,FALSE)</f>
        <v>Via Franchini 1</v>
      </c>
      <c r="T17" s="461">
        <f>VLOOKUP($R17,'database Aziende'!$M$13:$AE$595,3,FALSE)</f>
        <v>31020</v>
      </c>
      <c r="U17" s="461" t="str">
        <f>VLOOKUP($R17,'database Aziende'!$M$13:$AE$595,4,FALSE)</f>
        <v>Lancenigo Di Villorba (TV)</v>
      </c>
      <c r="V17" s="461" t="str">
        <f>VLOOKUP($R17,'database Aziende'!$M$13:$AE$595,5,FALSE)</f>
        <v>Di Virgilio Sergio</v>
      </c>
      <c r="W17" s="461" t="str">
        <f>VLOOKUP($R17,'database Aziende'!$M$13:$AE$595,6,FALSE)</f>
        <v>DOCENTE INCARICATO</v>
      </c>
      <c r="X17" s="462" t="str">
        <f>VLOOKUP($R17,'database Aziende'!$M$13:$AE$595,7,FALSE)</f>
        <v>04226171</v>
      </c>
      <c r="Y17" s="463" t="str">
        <f>VLOOKUP($R17,'database Aziende'!$M$13:$AE$595,12,FALSE)</f>
        <v>-</v>
      </c>
      <c r="Z17" s="463" t="str">
        <f>VLOOKUP($R17,'database Aziende'!$M$13:$AE$595,13,FALSE)</f>
        <v>www.itisplanck.it</v>
      </c>
      <c r="AA17" s="461">
        <f>VLOOKUP($R17,'database Aziende'!$M$13:$AE$595,14,FALSE)</f>
        <v>51</v>
      </c>
      <c r="AB17" s="461">
        <f>VLOOKUP($R17,'database Aziende'!$M$13:$AE$595,15,FALSE)</f>
        <v>0</v>
      </c>
      <c r="AC17" s="462" t="str">
        <f t="shared" si="0"/>
        <v xml:space="preserve">ITIS MAX PLANCK </v>
      </c>
      <c r="AD17" s="461" t="str">
        <f>VLOOKUP($R17,'database Aziende'!$M$13:$AK$595,17,FALSE)</f>
        <v>Via Franchini 1</v>
      </c>
      <c r="AE17" s="461" t="str">
        <f>VLOOKUP($R17,'database Aziende'!$M$13:$AK$595,18,FALSE)</f>
        <v>Lancenigo Di Villorba (TV)</v>
      </c>
      <c r="AF17" s="462" t="str">
        <f>VLOOKUP($R17,'database Aziende'!$M$13:$AK$595,19,FALSE)</f>
        <v>94000960263</v>
      </c>
      <c r="AG17" s="464" t="str">
        <f>VLOOKUP($R17,'database Aziende'!$M$13:$AK$595,20,FALSE)</f>
        <v>Pol Emanuela</v>
      </c>
      <c r="AH17" s="464">
        <f>VLOOKUP($R17,'database Aziende'!$M$13:$AK$595,21,FALSE)</f>
        <v>23256</v>
      </c>
      <c r="AI17" s="461" t="str">
        <f>VLOOKUP($R17,'database Aziende'!$M$13:$AK$595,22,FALSE)</f>
        <v>Spresiano (TV)</v>
      </c>
      <c r="AJ17" s="464" t="str">
        <f>VLOOKUP($R17,'database Aziende'!$M$13:$AK$595,23,FALSE)</f>
        <v>PLO MNL 63P42 I927Q</v>
      </c>
      <c r="AK17" s="464">
        <f>VLOOKUP($R17,'database Aziende'!$M$13:$AK$595,24,FALSE)</f>
        <v>42874</v>
      </c>
      <c r="AL17" s="465" t="str">
        <f>VLOOKUP($R17,'database Aziende'!$M$13:$AK$595,25,FALSE)</f>
        <v>-</v>
      </c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</row>
    <row r="18" spans="1:58" ht="24.75" customHeight="1">
      <c r="A18" s="466"/>
      <c r="B18" s="467">
        <v>6</v>
      </c>
      <c r="C18" s="468" t="str">
        <f>CONCATENATE('Elenco alunni'!A7," ",'Elenco alunni'!B7)</f>
        <v>COLLADON MARCO</v>
      </c>
      <c r="D18" s="469" t="str">
        <f>CONCATENATE('Elenco alunni'!C7," ",'Elenco alunni'!D7)</f>
        <v>4 AEE</v>
      </c>
      <c r="E18" s="470" t="str">
        <f>'Elenco alunni'!H7</f>
        <v>3467352744</v>
      </c>
      <c r="F18" s="471"/>
      <c r="G18" s="470" t="str">
        <f>'Elenco alunni'!G7</f>
        <v>marco03.colladon@gmail.com</v>
      </c>
      <c r="H18" s="472" t="str">
        <f>'Elenco alunni'!I7</f>
        <v>via Pastro 88/A3</v>
      </c>
      <c r="I18" s="472" t="str">
        <f>'Elenco alunni'!J7</f>
        <v>VILLORBA</v>
      </c>
      <c r="J18" s="473" t="s">
        <v>3396</v>
      </c>
      <c r="K18" s="473" t="s">
        <v>3400</v>
      </c>
      <c r="L18" s="473" t="str">
        <f>VLOOKUP($R18,'database Aziende'!$M$13:$AE$595,8,FALSE)</f>
        <v>8.00</v>
      </c>
      <c r="M18" s="473" t="str">
        <f>VLOOKUP($R18,'database Aziende'!$M$13:$AE$595,9,FALSE)</f>
        <v>12.00</v>
      </c>
      <c r="N18" s="473" t="str">
        <f>VLOOKUP($R18,'database Aziende'!$M$13:$AE$595,10,FALSE)</f>
        <v>13.30</v>
      </c>
      <c r="O18" s="473" t="str">
        <f>VLOOKUP($R18,'database Aziende'!$M$13:$AE$595,11,FALSE)</f>
        <v>17.30</v>
      </c>
      <c r="P18" s="475" t="s">
        <v>3402</v>
      </c>
      <c r="Q18" s="459" t="s">
        <v>3399</v>
      </c>
      <c r="R18" s="67" t="s">
        <v>2676</v>
      </c>
      <c r="S18" s="474" t="str">
        <f>VLOOKUP($R18,'database Aziende'!$M$13:$AE$595,2,FALSE)</f>
        <v>Via Ferrarezza8</v>
      </c>
      <c r="T18" s="461">
        <f>VLOOKUP($R18,'database Aziende'!$M$13:$AE$595,3,FALSE)</f>
        <v>31020</v>
      </c>
      <c r="U18" s="461" t="str">
        <f>VLOOKUP($R18,'database Aziende'!$M$13:$AE$595,4,FALSE)</f>
        <v>Villorba (TV)</v>
      </c>
      <c r="V18" s="461" t="str">
        <f>VLOOKUP($R18,'database Aziende'!$M$13:$AE$595,5,FALSE)</f>
        <v>Zanatta Daniele</v>
      </c>
      <c r="W18" s="461" t="str">
        <f>VLOOKUP($R18,'database Aziende'!$M$13:$AE$595,6,FALSE)</f>
        <v>Zanatta Daniele</v>
      </c>
      <c r="X18" s="462" t="str">
        <f>VLOOKUP($R18,'database Aziende'!$M$13:$AE$595,7,FALSE)</f>
        <v>0422 608239 / 348 8406250</v>
      </c>
      <c r="Y18" s="463" t="str">
        <f>VLOOKUP($R18,'database Aziende'!$M$13:$AE$595,12,FALSE)</f>
        <v>info@zanattadaniele.it</v>
      </c>
      <c r="Z18" s="461">
        <f>VLOOKUP($R18,'database Aziende'!$M$13:$AE$595,13,FALSE)</f>
        <v>0</v>
      </c>
      <c r="AA18" s="476">
        <f>VLOOKUP($R18,'database Aziende'!$M$13:$AE$595,14,FALSE)</f>
        <v>43739</v>
      </c>
      <c r="AB18" s="461" t="str">
        <f>VLOOKUP($R18,'database Aziende'!$M$13:$AE$595,15,FALSE)</f>
        <v>Installazione e manutenzione impianti elettrici</v>
      </c>
      <c r="AC18" s="462" t="str">
        <f t="shared" si="0"/>
        <v>ELETTROTECNICA ZANATTA DANIELE</v>
      </c>
      <c r="AD18" s="461" t="str">
        <f>VLOOKUP($R18,'database Aziende'!$M$13:$AK$595,17,FALSE)</f>
        <v>Via Ferrarezza8</v>
      </c>
      <c r="AE18" s="461" t="str">
        <f>VLOOKUP($R18,'database Aziende'!$M$13:$AK$595,18,FALSE)</f>
        <v>Villorba (TV)</v>
      </c>
      <c r="AF18" s="462" t="str">
        <f>VLOOKUP($R18,'database Aziende'!$M$13:$AK$595,19,FALSE)</f>
        <v>2100390265</v>
      </c>
      <c r="AG18" s="464" t="str">
        <f>VLOOKUP($R18,'database Aziende'!$M$13:$AK$595,20,FALSE)</f>
        <v>Zanatta Daniele</v>
      </c>
      <c r="AH18" s="464" t="str">
        <f>VLOOKUP($R18,'database Aziende'!$M$13:$AK$595,21,FALSE)</f>
        <v>30/12/1961</v>
      </c>
      <c r="AI18" s="461" t="str">
        <f>VLOOKUP($R18,'database Aziende'!$M$13:$AK$595,22,FALSE)</f>
        <v>Villorba (TV)</v>
      </c>
      <c r="AJ18" s="464" t="str">
        <f>VLOOKUP($R18,'database Aziende'!$M$13:$AK$595,23,FALSE)</f>
        <v>ZNTDNL61T30M048Y</v>
      </c>
      <c r="AK18" s="464">
        <f>VLOOKUP($R18,'database Aziende'!$M$13:$AK$595,24,FALSE)</f>
        <v>42812</v>
      </c>
      <c r="AL18" s="465" t="str">
        <f>VLOOKUP($R18,'database Aziende'!$M$13:$AK$595,25,FALSE)</f>
        <v>3279/C24D</v>
      </c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</row>
    <row r="19" spans="1:58" ht="24.75" customHeight="1">
      <c r="A19" s="466"/>
      <c r="B19" s="467">
        <v>7</v>
      </c>
      <c r="C19" s="468" t="str">
        <f>CONCATENATE('Elenco alunni'!A8," ",'Elenco alunni'!B8)</f>
        <v>DAL BIANCO MARCO</v>
      </c>
      <c r="D19" s="469" t="str">
        <f>CONCATENATE('Elenco alunni'!C8," ",'Elenco alunni'!D8)</f>
        <v>4 AEE</v>
      </c>
      <c r="E19" s="470" t="str">
        <f>'Elenco alunni'!H8</f>
        <v/>
      </c>
      <c r="F19" s="471"/>
      <c r="G19" s="470" t="str">
        <f>'Elenco alunni'!G8</f>
        <v>djblek15@gmail.com</v>
      </c>
      <c r="H19" s="472" t="str">
        <f>'Elenco alunni'!I8</f>
        <v>Via G. Comisso 2A</v>
      </c>
      <c r="I19" s="472" t="str">
        <f>'Elenco alunni'!J8</f>
        <v>SANTA LUCIA DI PIAVE</v>
      </c>
      <c r="J19" s="473" t="s">
        <v>3396</v>
      </c>
      <c r="K19" s="473" t="s">
        <v>3400</v>
      </c>
      <c r="L19" s="473" t="str">
        <f>VLOOKUP($R19,'database Aziende'!$M$13:$AE$595,8,FALSE)</f>
        <v>9.00</v>
      </c>
      <c r="M19" s="473" t="str">
        <f>VLOOKUP($R19,'database Aziende'!$M$13:$AE$595,9,FALSE)</f>
        <v>12.30</v>
      </c>
      <c r="N19" s="473" t="str">
        <f>VLOOKUP($R19,'database Aziende'!$M$13:$AE$595,10,FALSE)</f>
        <v>15.30</v>
      </c>
      <c r="O19" s="473" t="str">
        <f>VLOOKUP($R19,'database Aziende'!$M$13:$AE$595,11,FALSE)</f>
        <v>19.30</v>
      </c>
      <c r="P19" s="75" t="s">
        <v>3403</v>
      </c>
      <c r="Q19" s="459" t="s">
        <v>3399</v>
      </c>
      <c r="R19" s="67" t="s">
        <v>2693</v>
      </c>
      <c r="S19" s="474" t="str">
        <f>VLOOKUP($R19,'database Aziende'!$M$13:$AE$595,2,FALSE)</f>
        <v>vIA G. Zanzotto 10/12</v>
      </c>
      <c r="T19" s="461">
        <f>VLOOKUP($R19,'database Aziende'!$M$13:$AE$595,3,FALSE)</f>
        <v>31053</v>
      </c>
      <c r="U19" s="461" t="str">
        <f>VLOOKUP($R19,'database Aziende'!$M$13:$AE$595,4,FALSE)</f>
        <v>Pieve di Soligo (TV)</v>
      </c>
      <c r="V19" s="461" t="str">
        <f>VLOOKUP($R19,'database Aziende'!$M$13:$AE$595,5,FALSE)</f>
        <v>Cortiana Roberto</v>
      </c>
      <c r="W19" s="461" t="str">
        <f>VLOOKUP($R19,'database Aziende'!$M$13:$AE$595,6,FALSE)</f>
        <v>Cortiano Roberto</v>
      </c>
      <c r="X19" s="462" t="str">
        <f>VLOOKUP($R19,'database Aziende'!$M$13:$AE$595,7,FALSE)</f>
        <v>0438841188</v>
      </c>
      <c r="Y19" s="463" t="str">
        <f>VLOOKUP($R19,'database Aziende'!$M$13:$AE$595,12,FALSE)</f>
        <v>info@esseci.tv</v>
      </c>
      <c r="Z19" s="463" t="str">
        <f>VLOOKUP($R19,'database Aziende'!$M$13:$AE$595,13,FALSE)</f>
        <v>www.esseci.tv</v>
      </c>
      <c r="AA19" s="476">
        <f>VLOOKUP($R19,'database Aziende'!$M$13:$AE$595,14,FALSE)</f>
        <v>44470</v>
      </c>
      <c r="AB19" s="461" t="str">
        <f>VLOOKUP($R19,'database Aziende'!$M$13:$AE$595,15,FALSE)</f>
        <v>Assistenza computer</v>
      </c>
      <c r="AC19" s="462" t="str">
        <f t="shared" si="0"/>
        <v>ESSECI COMPUTER SAS</v>
      </c>
      <c r="AD19" s="461" t="str">
        <f>VLOOKUP($R19,'database Aziende'!$M$13:$AK$595,17,FALSE)</f>
        <v>Via G. Zanzotto, 10/12</v>
      </c>
      <c r="AE19" s="461" t="str">
        <f>VLOOKUP($R19,'database Aziende'!$M$13:$AK$595,18,FALSE)</f>
        <v>Pieve di Soligo (TV)</v>
      </c>
      <c r="AF19" s="462" t="str">
        <f>VLOOKUP($R19,'database Aziende'!$M$13:$AK$595,19,FALSE)</f>
        <v>03182410260</v>
      </c>
      <c r="AG19" s="464" t="str">
        <f>VLOOKUP($R19,'database Aziende'!$M$13:$AK$595,20,FALSE)</f>
        <v>Cortiana Roberto</v>
      </c>
      <c r="AH19" s="464" t="str">
        <f>VLOOKUP($R19,'database Aziende'!$M$13:$AK$595,21,FALSE)</f>
        <v>23/07/1970</v>
      </c>
      <c r="AI19" s="461" t="str">
        <f>VLOOKUP($R19,'database Aziende'!$M$13:$AK$595,22,FALSE)</f>
        <v>Pieve di Soligo (TV)</v>
      </c>
      <c r="AJ19" s="464" t="str">
        <f>VLOOKUP($R19,'database Aziende'!$M$13:$AK$595,23,FALSE)</f>
        <v>CRTRRT70L23G645S</v>
      </c>
      <c r="AK19" s="464">
        <f>VLOOKUP($R19,'database Aziende'!$M$13:$AK$595,24,FALSE)</f>
        <v>42814</v>
      </c>
      <c r="AL19" s="465" t="str">
        <f>VLOOKUP($R19,'database Aziende'!$M$13:$AK$595,25,FALSE)</f>
        <v>6813/C24</v>
      </c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</row>
    <row r="20" spans="1:58" ht="24.75" customHeight="1">
      <c r="A20" s="466"/>
      <c r="B20" s="467">
        <v>8</v>
      </c>
      <c r="C20" s="468" t="str">
        <f>CONCATENATE('Elenco alunni'!A9," ",'Elenco alunni'!B9)</f>
        <v>DE RIVA PIETRO</v>
      </c>
      <c r="D20" s="469" t="str">
        <f>CONCATENATE('Elenco alunni'!C9," ",'Elenco alunni'!D9)</f>
        <v>4 AEE</v>
      </c>
      <c r="E20" s="470" t="str">
        <f>'Elenco alunni'!H9</f>
        <v>3339183202</v>
      </c>
      <c r="F20" s="471"/>
      <c r="G20" s="470" t="str">
        <f>'Elenco alunni'!G9</f>
        <v>pietroderiva@live.it</v>
      </c>
      <c r="H20" s="472" t="str">
        <f>'Elenco alunni'!I9</f>
        <v>VIA MONTE CERNERA 4</v>
      </c>
      <c r="I20" s="472" t="str">
        <f>'Elenco alunni'!J9</f>
        <v>SELVA DI CADORE</v>
      </c>
      <c r="J20" s="473" t="s">
        <v>3396</v>
      </c>
      <c r="K20" s="473" t="s">
        <v>3400</v>
      </c>
      <c r="L20" s="473" t="e">
        <f>VLOOKUP($R20,'database Aziende'!$M$13:$AE$595,8,FALSE)</f>
        <v>#N/A</v>
      </c>
      <c r="M20" s="473" t="e">
        <f>VLOOKUP($R20,'database Aziende'!$M$13:$AE$595,9,FALSE)</f>
        <v>#N/A</v>
      </c>
      <c r="N20" s="473" t="e">
        <f>VLOOKUP($R20,'database Aziende'!$M$13:$AE$595,10,FALSE)</f>
        <v>#N/A</v>
      </c>
      <c r="O20" s="473" t="e">
        <f>VLOOKUP($R20,'database Aziende'!$M$13:$AE$595,11,FALSE)</f>
        <v>#N/A</v>
      </c>
      <c r="P20" s="75" t="s">
        <v>3403</v>
      </c>
      <c r="Q20" s="459" t="s">
        <v>3399</v>
      </c>
      <c r="R20" s="67" t="s">
        <v>2632</v>
      </c>
      <c r="S20" s="474" t="e">
        <f>VLOOKUP($R20,'database Aziende'!$M$13:$AE$595,2,FALSE)</f>
        <v>#N/A</v>
      </c>
      <c r="T20" s="461" t="e">
        <f>VLOOKUP($R20,'database Aziende'!$M$13:$AE$595,3,FALSE)</f>
        <v>#N/A</v>
      </c>
      <c r="U20" s="461" t="e">
        <f>VLOOKUP($R20,'database Aziende'!$M$13:$AE$595,4,FALSE)</f>
        <v>#N/A</v>
      </c>
      <c r="V20" s="461" t="e">
        <f>VLOOKUP($R20,'database Aziende'!$M$13:$AE$595,5,FALSE)</f>
        <v>#N/A</v>
      </c>
      <c r="W20" s="461" t="e">
        <f>VLOOKUP($R20,'database Aziende'!$M$13:$AE$595,6,FALSE)</f>
        <v>#N/A</v>
      </c>
      <c r="X20" s="462" t="e">
        <f>VLOOKUP($R20,'database Aziende'!$M$13:$AE$595,7,FALSE)</f>
        <v>#N/A</v>
      </c>
      <c r="Y20" s="463" t="e">
        <f>VLOOKUP($R20,'database Aziende'!$M$13:$AE$595,12,FALSE)</f>
        <v>#N/A</v>
      </c>
      <c r="Z20" s="461" t="e">
        <f>VLOOKUP($R20,'database Aziende'!$M$13:$AE$595,13,FALSE)</f>
        <v>#N/A</v>
      </c>
      <c r="AA20" s="476" t="e">
        <f>VLOOKUP($R20,'database Aziende'!$M$13:$AE$595,14,FALSE)</f>
        <v>#N/A</v>
      </c>
      <c r="AB20" s="461" t="e">
        <f>VLOOKUP($R20,'database Aziende'!$M$13:$AE$595,15,FALSE)</f>
        <v>#N/A</v>
      </c>
      <c r="AC20" s="462" t="str">
        <f t="shared" si="0"/>
        <v>ELETTRICITA' V/R SNC</v>
      </c>
      <c r="AD20" s="461" t="e">
        <f>VLOOKUP($R20,'database Aziende'!$M$13:$AK$595,17,FALSE)</f>
        <v>#N/A</v>
      </c>
      <c r="AE20" s="461" t="e">
        <f>VLOOKUP($R20,'database Aziende'!$M$13:$AK$595,18,FALSE)</f>
        <v>#N/A</v>
      </c>
      <c r="AF20" s="462" t="e">
        <f>VLOOKUP($R20,'database Aziende'!$M$13:$AK$595,19,FALSE)</f>
        <v>#N/A</v>
      </c>
      <c r="AG20" s="464" t="e">
        <f>VLOOKUP($R20,'database Aziende'!$M$13:$AK$595,20,FALSE)</f>
        <v>#N/A</v>
      </c>
      <c r="AH20" s="464" t="e">
        <f>VLOOKUP($R20,'database Aziende'!$M$13:$AK$595,21,FALSE)</f>
        <v>#N/A</v>
      </c>
      <c r="AI20" s="461" t="e">
        <f>VLOOKUP($R20,'database Aziende'!$M$13:$AK$595,22,FALSE)</f>
        <v>#N/A</v>
      </c>
      <c r="AJ20" s="464" t="e">
        <f>VLOOKUP($R20,'database Aziende'!$M$13:$AK$595,23,FALSE)</f>
        <v>#N/A</v>
      </c>
      <c r="AK20" s="464" t="e">
        <f>VLOOKUP($R20,'database Aziende'!$M$13:$AK$595,24,FALSE)</f>
        <v>#N/A</v>
      </c>
      <c r="AL20" s="465" t="e">
        <f>VLOOKUP($R20,'database Aziende'!$M$13:$AK$595,25,FALSE)</f>
        <v>#N/A</v>
      </c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</row>
    <row r="21" spans="1:58" ht="24.75" customHeight="1">
      <c r="A21" s="466"/>
      <c r="B21" s="467">
        <v>9</v>
      </c>
      <c r="C21" s="468" t="str">
        <f>CONCATENATE('Elenco alunni'!A10," ",'Elenco alunni'!B10)</f>
        <v>DE ROSSI RICCARDO</v>
      </c>
      <c r="D21" s="469" t="str">
        <f>CONCATENATE('Elenco alunni'!C10," ",'Elenco alunni'!D10)</f>
        <v>4 AEE</v>
      </c>
      <c r="E21" s="470" t="str">
        <f>'Elenco alunni'!H10</f>
        <v>3389108661</v>
      </c>
      <c r="F21" s="471"/>
      <c r="G21" s="470" t="str">
        <f>'Elenco alunni'!G10</f>
        <v>derossi.riccardo@maxplanck.it</v>
      </c>
      <c r="H21" s="472" t="str">
        <f>'Elenco alunni'!I10</f>
        <v>Via Montello 41/2</v>
      </c>
      <c r="I21" s="472" t="str">
        <f>'Elenco alunni'!J10</f>
        <v>PAESE</v>
      </c>
      <c r="J21" s="473" t="s">
        <v>3396</v>
      </c>
      <c r="K21" s="473" t="s">
        <v>3400</v>
      </c>
      <c r="L21" s="473" t="str">
        <f>VLOOKUP($R21,'database Aziende'!$M$13:$AE$595,8,FALSE)</f>
        <v>8.00</v>
      </c>
      <c r="M21" s="473" t="str">
        <f>VLOOKUP($R21,'database Aziende'!$M$13:$AE$595,9,FALSE)</f>
        <v>12.00</v>
      </c>
      <c r="N21" s="473" t="str">
        <f>VLOOKUP($R21,'database Aziende'!$M$13:$AE$595,10,FALSE)</f>
        <v>13.00</v>
      </c>
      <c r="O21" s="473" t="str">
        <f>VLOOKUP($R21,'database Aziende'!$M$13:$AE$595,11,FALSE)</f>
        <v>17.00</v>
      </c>
      <c r="P21" s="149" t="s">
        <v>3398</v>
      </c>
      <c r="Q21" s="459" t="s">
        <v>3399</v>
      </c>
      <c r="R21" s="67" t="s">
        <v>1860</v>
      </c>
      <c r="S21" s="474" t="str">
        <f>VLOOKUP($R21,'database Aziende'!$M$13:$AE$595,2,FALSE)</f>
        <v>V. Treviso 66</v>
      </c>
      <c r="T21" s="461">
        <f>VLOOKUP($R21,'database Aziende'!$M$13:$AE$595,3,FALSE)</f>
        <v>31020</v>
      </c>
      <c r="U21" s="461" t="str">
        <f>VLOOKUP($R21,'database Aziende'!$M$13:$AE$595,4,FALSE)</f>
        <v>Silea (TV)</v>
      </c>
      <c r="V21" s="461" t="str">
        <f>VLOOKUP($R21,'database Aziende'!$M$13:$AE$595,5,FALSE)</f>
        <v>De Lazzari Massimo</v>
      </c>
      <c r="W21" s="461" t="str">
        <f>VLOOKUP($R21,'database Aziende'!$M$13:$AE$595,6,FALSE)</f>
        <v>Automazione: Fabio Negroni, Telecomunicazioni: Ing. Mattiuzzo Nicola, Gabrielli Guerrino - Elettronico: Massimo De Lazzari</v>
      </c>
      <c r="X21" s="462" t="str">
        <f>VLOOKUP($R21,'database Aziende'!$M$13:$AE$595,7,FALSE)</f>
        <v>0422 4647</v>
      </c>
      <c r="Y21" s="463" t="str">
        <f>VLOOKUP($R21,'database Aziende'!$M$13:$AE$595,12,FALSE)</f>
        <v>info@eurogroup.com</v>
      </c>
      <c r="Z21" s="463" t="str">
        <f>VLOOKUP($R21,'database Aziende'!$M$13:$AE$595,13,FALSE)</f>
        <v>www.eurogroup.com</v>
      </c>
      <c r="AA21" s="461">
        <f>VLOOKUP($R21,'database Aziende'!$M$13:$AE$595,14,FALSE)</f>
        <v>0</v>
      </c>
      <c r="AB21" s="461" t="str">
        <f>VLOOKUP($R21,'database Aziende'!$M$13:$AE$595,15,FALSE)</f>
        <v>Impianti Tecnologici  Industriali</v>
      </c>
      <c r="AC21" s="462" t="str">
        <f t="shared" si="0"/>
        <v>EUROGROUP SPA</v>
      </c>
      <c r="AD21" s="461" t="str">
        <f>VLOOKUP($R21,'database Aziende'!$M$13:$AK$595,17,FALSE)</f>
        <v>V. Treviso 66</v>
      </c>
      <c r="AE21" s="461" t="str">
        <f>VLOOKUP($R21,'database Aziende'!$M$13:$AK$595,18,FALSE)</f>
        <v>Silea (TV)</v>
      </c>
      <c r="AF21" s="462" t="str">
        <f>VLOOKUP($R21,'database Aziende'!$M$13:$AK$595,19,FALSE)</f>
        <v>00030280267</v>
      </c>
      <c r="AG21" s="464" t="str">
        <f>VLOOKUP($R21,'database Aziende'!$M$13:$AK$595,20,FALSE)</f>
        <v>Walter Piologo</v>
      </c>
      <c r="AH21" s="464" t="str">
        <f>VLOOKUP($R21,'database Aziende'!$M$13:$AK$595,21,FALSE)</f>
        <v>15/05/1953</v>
      </c>
      <c r="AI21" s="461" t="str">
        <f>VLOOKUP($R21,'database Aziende'!$M$13:$AK$595,22,FALSE)</f>
        <v>Breda di P.ve (TV)</v>
      </c>
      <c r="AJ21" s="464" t="str">
        <f>VLOOKUP($R21,'database Aziende'!$M$13:$AK$595,23,FALSE)</f>
        <v>PLCWTR53E15B128D</v>
      </c>
      <c r="AK21" s="464">
        <f>VLOOKUP($R21,'database Aziende'!$M$13:$AK$595,24,FALSE)</f>
        <v>43589</v>
      </c>
      <c r="AL21" s="465" t="str">
        <f>VLOOKUP($R21,'database Aziende'!$M$13:$AK$595,25,FALSE)</f>
        <v>3279/C24D</v>
      </c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</row>
    <row r="22" spans="1:58" ht="24.75" customHeight="1">
      <c r="A22" s="466"/>
      <c r="B22" s="467">
        <v>10</v>
      </c>
      <c r="C22" s="468" t="str">
        <f>CONCATENATE('Elenco alunni'!A11," ",'Elenco alunni'!B11)</f>
        <v>DONNINI SAVORELLI ROCCO</v>
      </c>
      <c r="D22" s="469" t="str">
        <f>CONCATENATE('Elenco alunni'!C11," ",'Elenco alunni'!D11)</f>
        <v>4 AEE</v>
      </c>
      <c r="E22" s="470" t="str">
        <f>'Elenco alunni'!H11</f>
        <v/>
      </c>
      <c r="F22" s="471"/>
      <c r="G22" s="470" t="str">
        <f>'Elenco alunni'!G11</f>
        <v>koccus612@gmail.com</v>
      </c>
      <c r="H22" s="472" t="str">
        <f>'Elenco alunni'!I11</f>
        <v>P. BEMBO 6</v>
      </c>
      <c r="I22" s="472" t="str">
        <f>'Elenco alunni'!J11</f>
        <v>TREVISO</v>
      </c>
      <c r="J22" s="473" t="s">
        <v>3396</v>
      </c>
      <c r="K22" s="473" t="s">
        <v>3400</v>
      </c>
      <c r="L22" s="473" t="str">
        <f>VLOOKUP($R22,'database Aziende'!$M$13:$AE$595,8,FALSE)</f>
        <v>8.30</v>
      </c>
      <c r="M22" s="473" t="str">
        <f>VLOOKUP($R22,'database Aziende'!$M$13:$AE$595,9,FALSE)</f>
        <v>12.30</v>
      </c>
      <c r="N22" s="473" t="str">
        <f>VLOOKUP($R22,'database Aziende'!$M$13:$AE$595,10,FALSE)</f>
        <v>14.00</v>
      </c>
      <c r="O22" s="473" t="str">
        <f>VLOOKUP($R22,'database Aziende'!$M$13:$AE$595,11,FALSE)</f>
        <v>18.00</v>
      </c>
      <c r="P22" s="75" t="s">
        <v>3401</v>
      </c>
      <c r="Q22" s="459" t="s">
        <v>3399</v>
      </c>
      <c r="R22" s="67" t="s">
        <v>2179</v>
      </c>
      <c r="S22" s="474" t="str">
        <f>VLOOKUP($R22,'database Aziende'!$M$13:$AE$595,2,FALSE)</f>
        <v>Via Alzaia sul Sile 26/D</v>
      </c>
      <c r="T22" s="461">
        <f>VLOOKUP($R22,'database Aziende'!$M$13:$AE$595,3,FALSE)</f>
        <v>31057</v>
      </c>
      <c r="U22" s="461" t="str">
        <f>VLOOKUP($R22,'database Aziende'!$M$13:$AE$595,4,FALSE)</f>
        <v>Silea (TV)</v>
      </c>
      <c r="V22" s="461" t="str">
        <f>VLOOKUP($R22,'database Aziende'!$M$13:$AE$595,5,FALSE)</f>
        <v>Cenedese Andrea</v>
      </c>
      <c r="W22" s="461" t="str">
        <f>VLOOKUP($R22,'database Aziende'!$M$13:$AE$595,6,FALSE)</f>
        <v>Cenedese Andrea</v>
      </c>
      <c r="X22" s="462" t="str">
        <f>VLOOKUP($R22,'database Aziende'!$M$13:$AE$595,7,FALSE)</f>
        <v>0422 363524</v>
      </c>
      <c r="Y22" s="463" t="str">
        <f>VLOOKUP($R22,'database Aziende'!$M$13:$AE$595,12,FALSE)</f>
        <v>andrea.cenedese@prosoft-srl.com</v>
      </c>
      <c r="Z22" s="461">
        <f>VLOOKUP($R22,'database Aziende'!$M$13:$AE$595,13,FALSE)</f>
        <v>0</v>
      </c>
      <c r="AA22" s="461">
        <f>VLOOKUP($R22,'database Aziende'!$M$13:$AE$595,14,FALSE)</f>
        <v>0</v>
      </c>
      <c r="AB22" s="461" t="str">
        <f>VLOOKUP($R22,'database Aziende'!$M$13:$AE$595,15,FALSE)</f>
        <v xml:space="preserve">Automazione </v>
      </c>
      <c r="AC22" s="462" t="str">
        <f t="shared" si="0"/>
        <v>PROSOFT SRL</v>
      </c>
      <c r="AD22" s="461" t="str">
        <f>VLOOKUP($R22,'database Aziende'!$M$13:$AK$595,17,FALSE)</f>
        <v>Via Alzaia sul Sile 26/D</v>
      </c>
      <c r="AE22" s="461" t="str">
        <f>VLOOKUP($R22,'database Aziende'!$M$13:$AK$595,18,FALSE)</f>
        <v>Silea (TV)</v>
      </c>
      <c r="AF22" s="462" t="str">
        <f>VLOOKUP($R22,'database Aziende'!$M$13:$AK$595,19,FALSE)</f>
        <v>03618850261</v>
      </c>
      <c r="AG22" s="464" t="str">
        <f>VLOOKUP($R22,'database Aziende'!$M$13:$AK$595,20,FALSE)</f>
        <v>Andrea Cenedese</v>
      </c>
      <c r="AH22" s="464" t="str">
        <f>VLOOKUP($R22,'database Aziende'!$M$13:$AK$595,21,FALSE)</f>
        <v>11/10/1968</v>
      </c>
      <c r="AI22" s="461" t="str">
        <f>VLOOKUP($R22,'database Aziende'!$M$13:$AK$595,22,FALSE)</f>
        <v>Treviso (TV)</v>
      </c>
      <c r="AJ22" s="464" t="str">
        <f>VLOOKUP($R22,'database Aziende'!$M$13:$AK$595,23,FALSE)</f>
        <v>CNDNDR68R11L407B</v>
      </c>
      <c r="AK22" s="464">
        <f>VLOOKUP($R22,'database Aziende'!$M$13:$AK$595,24,FALSE)</f>
        <v>42761</v>
      </c>
      <c r="AL22" s="465" t="str">
        <f>VLOOKUP($R22,'database Aziende'!$M$13:$AK$595,25,FALSE)</f>
        <v>3279/C24D</v>
      </c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</row>
    <row r="23" spans="1:58" ht="24.75" customHeight="1">
      <c r="A23" s="466"/>
      <c r="B23" s="467">
        <v>11</v>
      </c>
      <c r="C23" s="468" t="str">
        <f>CONCATENATE('Elenco alunni'!A12," ",'Elenco alunni'!B12)</f>
        <v>DURANTE LORENZO</v>
      </c>
      <c r="D23" s="469" t="str">
        <f>CONCATENATE('Elenco alunni'!C12," ",'Elenco alunni'!D12)</f>
        <v>4 AEE</v>
      </c>
      <c r="E23" s="470" t="str">
        <f>'Elenco alunni'!H12</f>
        <v>3471003585</v>
      </c>
      <c r="F23" s="471"/>
      <c r="G23" s="470" t="str">
        <f>'Elenco alunni'!G12</f>
        <v>lorenzo.t003@gmail.com</v>
      </c>
      <c r="H23" s="472" t="str">
        <f>'Elenco alunni'!I12</f>
        <v>VIA TALPONERA, 19/2</v>
      </c>
      <c r="I23" s="472" t="str">
        <f>'Elenco alunni'!J12</f>
        <v>PONZANO</v>
      </c>
      <c r="J23" s="473" t="s">
        <v>3396</v>
      </c>
      <c r="K23" s="473" t="s">
        <v>3400</v>
      </c>
      <c r="L23" s="473" t="str">
        <f>VLOOKUP($R23,'database Aziende'!$M$13:$AE$595,8,FALSE)</f>
        <v>8.00</v>
      </c>
      <c r="M23" s="473" t="str">
        <f>VLOOKUP($R23,'database Aziende'!$M$13:$AE$595,9,FALSE)</f>
        <v>12.00</v>
      </c>
      <c r="N23" s="473" t="str">
        <f>VLOOKUP($R23,'database Aziende'!$M$13:$AE$595,10,FALSE)</f>
        <v>13.30</v>
      </c>
      <c r="O23" s="473" t="str">
        <f>VLOOKUP($R23,'database Aziende'!$M$13:$AE$595,11,FALSE)</f>
        <v>17.30</v>
      </c>
      <c r="P23" s="211" t="s">
        <v>3403</v>
      </c>
      <c r="Q23" s="459" t="s">
        <v>3399</v>
      </c>
      <c r="R23" s="67" t="s">
        <v>2915</v>
      </c>
      <c r="S23" s="474" t="str">
        <f>VLOOKUP($R23,'database Aziende'!$M$13:$AE$595,2,FALSE)</f>
        <v>Via San Rocco 48</v>
      </c>
      <c r="T23" s="461">
        <f>VLOOKUP($R23,'database Aziende'!$M$13:$AE$595,3,FALSE)</f>
        <v>31040</v>
      </c>
      <c r="U23" s="461" t="str">
        <f>VLOOKUP($R23,'database Aziende'!$M$13:$AE$595,4,FALSE)</f>
        <v>Giavera del Montello (TV)</v>
      </c>
      <c r="V23" s="461" t="str">
        <f>VLOOKUP($R23,'database Aziende'!$M$13:$AE$595,5,FALSE)</f>
        <v>Bettiol Thomas</v>
      </c>
      <c r="W23" s="461" t="str">
        <f>VLOOKUP($R23,'database Aziende'!$M$13:$AE$595,6,FALSE)</f>
        <v>Bettiol Thomas</v>
      </c>
      <c r="X23" s="462" t="str">
        <f>VLOOKUP($R23,'database Aziende'!$M$13:$AE$595,7,FALSE)</f>
        <v>0422 882281</v>
      </c>
      <c r="Y23" s="463" t="str">
        <f>VLOOKUP($R23,'database Aziende'!$M$13:$AE$595,12,FALSE)</f>
        <v>info@lre.it</v>
      </c>
      <c r="Z23" s="461">
        <f>VLOOKUP($R23,'database Aziende'!$M$13:$AE$595,13,FALSE)</f>
        <v>0</v>
      </c>
      <c r="AA23" s="461">
        <f>VLOOKUP($R23,'database Aziende'!$M$13:$AE$595,14,FALSE)</f>
        <v>0</v>
      </c>
      <c r="AB23" s="461" t="str">
        <f>VLOOKUP($R23,'database Aziende'!$M$13:$AE$595,15,FALSE)</f>
        <v>Elettronica Industriale</v>
      </c>
      <c r="AC23" s="462" t="str">
        <f t="shared" si="0"/>
        <v>L.R.E. IMPIANTI SRL</v>
      </c>
      <c r="AD23" s="461" t="str">
        <f>VLOOKUP($R23,'database Aziende'!$M$13:$AK$595,17,FALSE)</f>
        <v>Via San Rocco 48</v>
      </c>
      <c r="AE23" s="461" t="str">
        <f>VLOOKUP($R23,'database Aziende'!$M$13:$AK$595,18,FALSE)</f>
        <v>Giavera del Montello (TV)</v>
      </c>
      <c r="AF23" s="462" t="str">
        <f>VLOOKUP($R23,'database Aziende'!$M$13:$AK$595,19,FALSE)</f>
        <v>03764570267</v>
      </c>
      <c r="AG23" s="464" t="str">
        <f>VLOOKUP($R23,'database Aziende'!$M$13:$AK$595,20,FALSE)</f>
        <v>Adriano Pizzolato</v>
      </c>
      <c r="AH23" s="464" t="str">
        <f>VLOOKUP($R23,'database Aziende'!$M$13:$AK$595,21,FALSE)</f>
        <v>30/04/1966</v>
      </c>
      <c r="AI23" s="461" t="str">
        <f>VLOOKUP($R23,'database Aziende'!$M$13:$AK$595,22,FALSE)</f>
        <v>Volpago del Montello (TV)</v>
      </c>
      <c r="AJ23" s="464" t="str">
        <f>VLOOKUP($R23,'database Aziende'!$M$13:$AK$595,23,FALSE)</f>
        <v>PZZDRN66D30M118J</v>
      </c>
      <c r="AK23" s="464">
        <f>VLOOKUP($R23,'database Aziende'!$M$13:$AK$595,24,FALSE)</f>
        <v>42836</v>
      </c>
      <c r="AL23" s="465" t="str">
        <f>VLOOKUP($R23,'database Aziende'!$M$13:$AK$595,25,FALSE)</f>
        <v>3279/C24D</v>
      </c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</row>
    <row r="24" spans="1:58" ht="24.75" customHeight="1">
      <c r="A24" s="466"/>
      <c r="B24" s="467">
        <v>12</v>
      </c>
      <c r="C24" s="468" t="str">
        <f>CONCATENATE('Elenco alunni'!A13," ",'Elenco alunni'!B13)</f>
        <v>FILZ GUGLIELMO</v>
      </c>
      <c r="D24" s="469" t="str">
        <f>CONCATENATE('Elenco alunni'!C13," ",'Elenco alunni'!D13)</f>
        <v>4 AEE</v>
      </c>
      <c r="E24" s="470" t="str">
        <f>'Elenco alunni'!H13</f>
        <v>3489013074</v>
      </c>
      <c r="F24" s="471"/>
      <c r="G24" s="470" t="str">
        <f>'Elenco alunni'!G13</f>
        <v>filz.guglielmo@maxplanck.it</v>
      </c>
      <c r="H24" s="472" t="str">
        <f>'Elenco alunni'!I13</f>
        <v>VIA CROCE 78A</v>
      </c>
      <c r="I24" s="472" t="str">
        <f>'Elenco alunni'!J13</f>
        <v>POVEGLIANO</v>
      </c>
      <c r="J24" s="473" t="s">
        <v>3396</v>
      </c>
      <c r="K24" s="473" t="s">
        <v>3400</v>
      </c>
      <c r="L24" s="473" t="str">
        <f>VLOOKUP($R24,'database Aziende'!$M$13:$AE$595,8,FALSE)</f>
        <v>9.30</v>
      </c>
      <c r="M24" s="473" t="str">
        <f>VLOOKUP($R24,'database Aziende'!$M$13:$AE$595,9,FALSE)</f>
        <v>12.30</v>
      </c>
      <c r="N24" s="473" t="str">
        <f>VLOOKUP($R24,'database Aziende'!$M$13:$AE$595,10,FALSE)</f>
        <v>14.30</v>
      </c>
      <c r="O24" s="473" t="str">
        <f>VLOOKUP($R24,'database Aziende'!$M$13:$AE$595,11,FALSE)</f>
        <v>19.00</v>
      </c>
      <c r="P24" s="75" t="s">
        <v>3404</v>
      </c>
      <c r="Q24" s="459" t="s">
        <v>3399</v>
      </c>
      <c r="R24" s="67" t="s">
        <v>3193</v>
      </c>
      <c r="S24" s="474" t="str">
        <f>VLOOKUP($R24,'database Aziende'!$M$13:$AE$595,2,FALSE)</f>
        <v>Via Cal Trevigiana 1</v>
      </c>
      <c r="T24" s="461">
        <f>VLOOKUP($R24,'database Aziende'!$M$13:$AE$595,3,FALSE)</f>
        <v>31050</v>
      </c>
      <c r="U24" s="461" t="str">
        <f>VLOOKUP($R24,'database Aziende'!$M$13:$AE$595,4,FALSE)</f>
        <v>Camalò di Povegliano (TV)</v>
      </c>
      <c r="V24" s="461" t="str">
        <f>VLOOKUP($R24,'database Aziende'!$M$13:$AE$595,5,FALSE)</f>
        <v>Boscarato Nicola</v>
      </c>
      <c r="W24" s="461" t="str">
        <f>VLOOKUP($R24,'database Aziende'!$M$13:$AE$595,6,FALSE)</f>
        <v>Cuzziol Ivan</v>
      </c>
      <c r="X24" s="462" t="str">
        <f>VLOOKUP($R24,'database Aziende'!$M$13:$AE$595,7,FALSE)</f>
        <v>0422 772066</v>
      </c>
      <c r="Y24" s="463" t="str">
        <f>VLOOKUP($R24,'database Aziende'!$M$13:$AE$595,12,FALSE)</f>
        <v>amministrazione@valeriostore.com</v>
      </c>
      <c r="Z24" s="463" t="str">
        <f>VLOOKUP($R24,'database Aziende'!$M$13:$AE$595,13,FALSE)</f>
        <v>www.valeriostore.com</v>
      </c>
      <c r="AA24" s="461" t="str">
        <f>VLOOKUP($R24,'database Aziende'!$M$13:$AE$595,14,FALSE)</f>
        <v>nov-50</v>
      </c>
      <c r="AB24" s="461" t="str">
        <f>VLOOKUP($R24,'database Aziende'!$M$13:$AE$595,15,FALSE)</f>
        <v>Commercio prodotti elettronici</v>
      </c>
      <c r="AC24" s="462" t="str">
        <f t="shared" si="0"/>
        <v>ZANATTA VALERIO ELETTRODOMESTICI</v>
      </c>
      <c r="AD24" s="461" t="str">
        <f>VLOOKUP($R24,'database Aziende'!$M$13:$AK$595,17,FALSE)</f>
        <v>VIA CAL TREVIGIANA 1</v>
      </c>
      <c r="AE24" s="461" t="str">
        <f>VLOOKUP($R24,'database Aziende'!$M$13:$AK$595,18,FALSE)</f>
        <v>Povegliano (TV)</v>
      </c>
      <c r="AF24" s="462" t="str">
        <f>VLOOKUP($R24,'database Aziende'!$M$13:$AK$595,19,FALSE)</f>
        <v>00240490268</v>
      </c>
      <c r="AG24" s="464" t="str">
        <f>VLOOKUP($R24,'database Aziende'!$M$13:$AK$595,20,FALSE)</f>
        <v>Zanatta Valerio</v>
      </c>
      <c r="AH24" s="464" t="str">
        <f>VLOOKUP($R24,'database Aziende'!$M$13:$AK$595,21,FALSE)</f>
        <v>27/12/1950</v>
      </c>
      <c r="AI24" s="461" t="str">
        <f>VLOOKUP($R24,'database Aziende'!$M$13:$AK$595,22,FALSE)</f>
        <v>Povegliano (TV)</v>
      </c>
      <c r="AJ24" s="464" t="str">
        <f>VLOOKUP($R24,'database Aziende'!$M$13:$AK$595,23,FALSE)</f>
        <v>ZNTVLR50T27G944W</v>
      </c>
      <c r="AK24" s="464">
        <f>VLOOKUP($R24,'database Aziende'!$M$13:$AK$595,24,FALSE)</f>
        <v>42862</v>
      </c>
      <c r="AL24" s="465" t="str">
        <f>VLOOKUP($R24,'database Aziende'!$M$13:$AK$595,25,FALSE)</f>
        <v>3279/C24D</v>
      </c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</row>
    <row r="25" spans="1:58" ht="24.75" customHeight="1">
      <c r="A25" s="466"/>
      <c r="B25" s="467">
        <v>13</v>
      </c>
      <c r="C25" s="468" t="str">
        <f>CONCATENATE('Elenco alunni'!A14," ",'Elenco alunni'!B14)</f>
        <v>LANZA ALESSANDRO</v>
      </c>
      <c r="D25" s="469" t="str">
        <f>CONCATENATE('Elenco alunni'!C14," ",'Elenco alunni'!D14)</f>
        <v>4 AEE</v>
      </c>
      <c r="E25" s="470" t="str">
        <f>'Elenco alunni'!H14</f>
        <v>3392832872</v>
      </c>
      <c r="F25" s="471"/>
      <c r="G25" s="470" t="str">
        <f>'Elenco alunni'!G14</f>
        <v>Lanza.Alessandro03@gmail.com</v>
      </c>
      <c r="H25" s="472" t="str">
        <f>'Elenco alunni'!I14</f>
        <v>via borgognone 17</v>
      </c>
      <c r="I25" s="472" t="str">
        <f>'Elenco alunni'!J14</f>
        <v>MASERADA SUL PIAVE</v>
      </c>
      <c r="J25" s="473" t="s">
        <v>3396</v>
      </c>
      <c r="K25" s="473" t="s">
        <v>3400</v>
      </c>
      <c r="L25" s="473" t="str">
        <f>VLOOKUP($R25,'database Aziende'!$M$13:$AE$595,8,FALSE)</f>
        <v>8.30</v>
      </c>
      <c r="M25" s="473" t="str">
        <f>VLOOKUP($R25,'database Aziende'!$M$13:$AE$595,9,FALSE)</f>
        <v>12.30</v>
      </c>
      <c r="N25" s="473" t="str">
        <f>VLOOKUP($R25,'database Aziende'!$M$13:$AE$595,10,FALSE)</f>
        <v>15.30</v>
      </c>
      <c r="O25" s="473" t="str">
        <f>VLOOKUP($R25,'database Aziende'!$M$13:$AE$595,11,FALSE)</f>
        <v>19.00</v>
      </c>
      <c r="P25" s="475" t="s">
        <v>3402</v>
      </c>
      <c r="Q25" s="459" t="s">
        <v>3399</v>
      </c>
      <c r="R25" s="67" t="s">
        <v>966</v>
      </c>
      <c r="S25" s="474" t="str">
        <f>VLOOKUP($R25,'database Aziende'!$M$13:$AE$595,2,FALSE)</f>
        <v>v. Dante Alighieri 126/B</v>
      </c>
      <c r="T25" s="461">
        <f>VLOOKUP($R25,'database Aziende'!$M$13:$AE$595,3,FALSE)</f>
        <v>31027</v>
      </c>
      <c r="U25" s="461" t="str">
        <f>VLOOKUP($R25,'database Aziende'!$M$13:$AE$595,4,FALSE)</f>
        <v>Spresiano (TV)</v>
      </c>
      <c r="V25" s="461" t="str">
        <f>VLOOKUP($R25,'database Aziende'!$M$13:$AE$595,5,FALSE)</f>
        <v>Gottardo Matteo</v>
      </c>
      <c r="W25" s="461" t="str">
        <f>VLOOKUP($R25,'database Aziende'!$M$13:$AE$595,6,FALSE)</f>
        <v>Modesto Ilaria</v>
      </c>
      <c r="X25" s="462" t="str">
        <f>VLOOKUP($R25,'database Aziende'!$M$13:$AE$595,7,FALSE)</f>
        <v>0422 725644</v>
      </c>
      <c r="Y25" s="463" t="str">
        <f>VLOOKUP($R25,'database Aziende'!$M$13:$AE$595,12,FALSE)</f>
        <v>info@radiotv2000.it</v>
      </c>
      <c r="Z25" s="463" t="str">
        <f>VLOOKUP($R25,'database Aziende'!$M$13:$AE$595,13,FALSE)</f>
        <v>www.radiotv2000.expertonline.it</v>
      </c>
      <c r="AA25" s="461">
        <f>VLOOKUP($R25,'database Aziende'!$M$13:$AE$595,14,FALSE)</f>
        <v>8</v>
      </c>
      <c r="AB25" s="461" t="str">
        <f>VLOOKUP($R25,'database Aziende'!$M$13:$AE$595,15,FALSE)</f>
        <v>commercio apparecchi</v>
      </c>
      <c r="AC25" s="462" t="str">
        <f t="shared" si="0"/>
        <v>RADIO TV 2000 SRL</v>
      </c>
      <c r="AD25" s="461" t="str">
        <f>VLOOKUP($R25,'database Aziende'!$M$13:$AK$595,17,FALSE)</f>
        <v>v. Dante Alighieri 126/B</v>
      </c>
      <c r="AE25" s="461" t="str">
        <f>VLOOKUP($R25,'database Aziende'!$M$13:$AK$595,18,FALSE)</f>
        <v>Spresiano (TV)</v>
      </c>
      <c r="AF25" s="462">
        <f>VLOOKUP($R25,'database Aziende'!$M$13:$AK$595,19,FALSE)</f>
        <v>3762800260</v>
      </c>
      <c r="AG25" s="464" t="str">
        <f>VLOOKUP($R25,'database Aziende'!$M$13:$AK$595,20,FALSE)</f>
        <v>Matteo Gottardo</v>
      </c>
      <c r="AH25" s="464">
        <f>VLOOKUP($R25,'database Aziende'!$M$13:$AK$595,21,FALSE)</f>
        <v>27141</v>
      </c>
      <c r="AI25" s="461" t="str">
        <f>VLOOKUP($R25,'database Aziende'!$M$13:$AK$595,22,FALSE)</f>
        <v>Treviso (TV)</v>
      </c>
      <c r="AJ25" s="464" t="str">
        <f>VLOOKUP($R25,'database Aziende'!$M$13:$AK$595,23,FALSE)</f>
        <v>GTTMTT74B22L407J</v>
      </c>
      <c r="AK25" s="464">
        <f>VLOOKUP($R25,'database Aziende'!$M$13:$AK$595,24,FALSE)</f>
        <v>43589</v>
      </c>
      <c r="AL25" s="465" t="str">
        <f>VLOOKUP($R25,'database Aziende'!$M$13:$AK$595,25,FALSE)</f>
        <v>3279/C24D</v>
      </c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</row>
    <row r="26" spans="1:58" ht="24.75" customHeight="1">
      <c r="A26" s="466"/>
      <c r="B26" s="467">
        <v>14</v>
      </c>
      <c r="C26" s="468" t="str">
        <f>CONCATENATE('Elenco alunni'!A15," ",'Elenco alunni'!B15)</f>
        <v>PAJAZETOVIC EMAN</v>
      </c>
      <c r="D26" s="469" t="str">
        <f>CONCATENATE('Elenco alunni'!C15," ",'Elenco alunni'!D15)</f>
        <v>4 AEE</v>
      </c>
      <c r="E26" s="470" t="str">
        <f>'Elenco alunni'!H15</f>
        <v/>
      </c>
      <c r="F26" s="471"/>
      <c r="G26" s="470" t="str">
        <f>'Elenco alunni'!G15</f>
        <v>Eman.pajazetovic@gmail.com</v>
      </c>
      <c r="H26" s="472" t="str">
        <f>'Elenco alunni'!I15</f>
        <v>VIA DEI CORAZZIERI</v>
      </c>
      <c r="I26" s="472" t="str">
        <f>'Elenco alunni'!J15</f>
        <v>SPRESIANO</v>
      </c>
      <c r="J26" s="473" t="s">
        <v>3396</v>
      </c>
      <c r="K26" s="473" t="s">
        <v>3400</v>
      </c>
      <c r="L26" s="473" t="str">
        <f>VLOOKUP($R26,'database Aziende'!$M$13:$AE$595,8,FALSE)</f>
        <v>08.00</v>
      </c>
      <c r="M26" s="473" t="str">
        <f>VLOOKUP($R26,'database Aziende'!$M$13:$AE$595,9,FALSE)</f>
        <v>12.00</v>
      </c>
      <c r="N26" s="473" t="str">
        <f>VLOOKUP($R26,'database Aziende'!$M$13:$AE$595,10,FALSE)</f>
        <v>14.00</v>
      </c>
      <c r="O26" s="473" t="str">
        <f>VLOOKUP($R26,'database Aziende'!$M$13:$AE$595,11,FALSE)</f>
        <v>18.00</v>
      </c>
      <c r="P26" s="75" t="s">
        <v>3405</v>
      </c>
      <c r="Q26" s="459" t="s">
        <v>3399</v>
      </c>
      <c r="R26" s="67" t="s">
        <v>3144</v>
      </c>
      <c r="S26" s="474" t="str">
        <f>VLOOKUP($R26,'database Aziende'!$M$13:$AE$595,2,FALSE)</f>
        <v>VIia Trieste 225/A</v>
      </c>
      <c r="T26" s="461">
        <f>VLOOKUP($R26,'database Aziende'!$M$13:$AE$595,3,FALSE)</f>
        <v>31030</v>
      </c>
      <c r="U26" s="461" t="str">
        <f>VLOOKUP($R26,'database Aziende'!$M$13:$AE$595,4,FALSE)</f>
        <v>Arcade(TV)</v>
      </c>
      <c r="V26" s="461" t="str">
        <f>VLOOKUP($R26,'database Aziende'!$M$13:$AE$595,5,FALSE)</f>
        <v>Ferro Rnrico</v>
      </c>
      <c r="W26" s="461" t="str">
        <f>VLOOKUP($R26,'database Aziende'!$M$13:$AE$595,6,FALSE)</f>
        <v>Avveduto Giovanni</v>
      </c>
      <c r="X26" s="462" t="str">
        <f>VLOOKUP($R26,'database Aziende'!$M$13:$AE$595,7,FALSE)</f>
        <v>3495152823</v>
      </c>
      <c r="Y26" s="463" t="str">
        <f>VLOOKUP($R26,'database Aziende'!$M$13:$AE$595,12,FALSE)</f>
        <v>info@vipgroupsrl.com</v>
      </c>
      <c r="Z26" s="461">
        <f>VLOOKUP($R26,'database Aziende'!$M$13:$AE$595,13,FALSE)</f>
        <v>0</v>
      </c>
      <c r="AA26" s="461" t="str">
        <f>VLOOKUP($R26,'database Aziende'!$M$13:$AE$595,14,FALSE)</f>
        <v>11-50</v>
      </c>
      <c r="AB26" s="461" t="str">
        <f>VLOOKUP($R26,'database Aziende'!$M$13:$AE$595,15,FALSE)</f>
        <v>Cablaggio quadri elettrici</v>
      </c>
      <c r="AC26" s="462" t="str">
        <f t="shared" si="0"/>
        <v>V.I.P. GROUP SRL</v>
      </c>
      <c r="AD26" s="461" t="str">
        <f>VLOOKUP($R26,'database Aziende'!$M$13:$AK$595,17,FALSE)</f>
        <v>Via Triese, 255/A</v>
      </c>
      <c r="AE26" s="461" t="str">
        <f>VLOOKUP($R26,'database Aziende'!$M$13:$AK$595,18,FALSE)</f>
        <v>Arcade (TV)</v>
      </c>
      <c r="AF26" s="462" t="str">
        <f>VLOOKUP($R26,'database Aziende'!$M$13:$AK$595,19,FALSE)</f>
        <v>05028650264</v>
      </c>
      <c r="AG26" s="464" t="str">
        <f>VLOOKUP($R26,'database Aziende'!$M$13:$AK$595,20,FALSE)</f>
        <v>Ferro Enrico</v>
      </c>
      <c r="AH26" s="464" t="str">
        <f>VLOOKUP($R26,'database Aziende'!$M$13:$AK$595,21,FALSE)</f>
        <v>11/01/1955</v>
      </c>
      <c r="AI26" s="461" t="str">
        <f>VLOOKUP($R26,'database Aziende'!$M$13:$AK$595,22,FALSE)</f>
        <v>Buenos Aires (RA)</v>
      </c>
      <c r="AJ26" s="464" t="str">
        <f>VLOOKUP($R26,'database Aziende'!$M$13:$AK$595,23,FALSE)</f>
        <v>FRRNRC55A112600S</v>
      </c>
      <c r="AK26" s="464">
        <f>VLOOKUP($R26,'database Aziende'!$M$13:$AK$595,24,FALSE)</f>
        <v>42858</v>
      </c>
      <c r="AL26" s="465" t="str">
        <f>VLOOKUP($R26,'database Aziende'!$M$13:$AK$595,25,FALSE)</f>
        <v>7225/C24D</v>
      </c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</row>
    <row r="27" spans="1:58" ht="24.75" customHeight="1">
      <c r="A27" s="466"/>
      <c r="B27" s="467">
        <v>15</v>
      </c>
      <c r="C27" s="468" t="str">
        <f>CONCATENATE('Elenco alunni'!A16," ",'Elenco alunni'!B16)</f>
        <v>PIOVESAN MARCO</v>
      </c>
      <c r="D27" s="469" t="str">
        <f>CONCATENATE('Elenco alunni'!C16," ",'Elenco alunni'!D16)</f>
        <v>4 AEE</v>
      </c>
      <c r="E27" s="470" t="str">
        <f>'Elenco alunni'!H16</f>
        <v/>
      </c>
      <c r="F27" s="471"/>
      <c r="G27" s="470" t="str">
        <f>'Elenco alunni'!G16</f>
        <v>marcopiovesan02@gmail.com</v>
      </c>
      <c r="H27" s="472" t="str">
        <f>'Elenco alunni'!I16</f>
        <v>VIA BOSCHI 44</v>
      </c>
      <c r="I27" s="472" t="str">
        <f>'Elenco alunni'!J16</f>
        <v>CARBONERA</v>
      </c>
      <c r="J27" s="473" t="s">
        <v>3396</v>
      </c>
      <c r="K27" s="473" t="s">
        <v>3400</v>
      </c>
      <c r="L27" s="473" t="str">
        <f>VLOOKUP($R27,'database Aziende'!$M$13:$AE$595,8,FALSE)</f>
        <v>8.00</v>
      </c>
      <c r="M27" s="473" t="str">
        <f>VLOOKUP($R27,'database Aziende'!$M$13:$AE$595,9,FALSE)</f>
        <v>12.00</v>
      </c>
      <c r="N27" s="473" t="str">
        <f>VLOOKUP($R27,'database Aziende'!$M$13:$AE$595,10,FALSE)</f>
        <v>13.30</v>
      </c>
      <c r="O27" s="473" t="str">
        <f>VLOOKUP($R27,'database Aziende'!$M$13:$AE$595,11,FALSE)</f>
        <v>17.30</v>
      </c>
      <c r="P27" s="75" t="s">
        <v>3406</v>
      </c>
      <c r="Q27" s="459" t="s">
        <v>3399</v>
      </c>
      <c r="R27" s="67" t="s">
        <v>3056</v>
      </c>
      <c r="S27" s="474" t="str">
        <f>VLOOKUP($R27,'database Aziende'!$M$13:$AE$595,2,FALSE)</f>
        <v>Via Trieste 80</v>
      </c>
      <c r="T27" s="461">
        <f>VLOOKUP($R27,'database Aziende'!$M$13:$AE$595,3,FALSE)</f>
        <v>31020</v>
      </c>
      <c r="U27" s="461" t="str">
        <f>VLOOKUP($R27,'database Aziende'!$M$13:$AE$595,4,FALSE)</f>
        <v>Villorba (TV)</v>
      </c>
      <c r="V27" s="461" t="str">
        <f>VLOOKUP($R27,'database Aziende'!$M$13:$AE$595,5,FALSE)</f>
        <v>Biscaro Michela</v>
      </c>
      <c r="W27" s="461" t="str">
        <f>VLOOKUP($R27,'database Aziende'!$M$13:$AE$595,6,FALSE)</f>
        <v>Cuccato Ivan</v>
      </c>
      <c r="X27" s="462" t="str">
        <f>VLOOKUP($R27,'database Aziende'!$M$13:$AE$595,7,FALSE)</f>
        <v>0422918716</v>
      </c>
      <c r="Y27" s="463" t="str">
        <f>VLOOKUP($R27,'database Aziende'!$M$13:$AE$595,12,FALSE)</f>
        <v>info@erreverre.com</v>
      </c>
      <c r="Z27" s="461">
        <f>VLOOKUP($R27,'database Aziende'!$M$13:$AE$595,13,FALSE)</f>
        <v>0</v>
      </c>
      <c r="AA27" s="476">
        <f>VLOOKUP($R27,'database Aziende'!$M$13:$AE$595,14,FALSE)</f>
        <v>44470</v>
      </c>
      <c r="AB27" s="461">
        <f>VLOOKUP($R27,'database Aziende'!$M$13:$AE$595,15,FALSE)</f>
        <v>0</v>
      </c>
      <c r="AC27" s="462" t="str">
        <f t="shared" si="0"/>
        <v>RVR  ERREVERRE DI Biscaro Michela</v>
      </c>
      <c r="AD27" s="461" t="str">
        <f>VLOOKUP($R27,'database Aziende'!$M$13:$AK$595,17,FALSE)</f>
        <v>Via Trieste,80</v>
      </c>
      <c r="AE27" s="461" t="str">
        <f>VLOOKUP($R27,'database Aziende'!$M$13:$AK$595,18,FALSE)</f>
        <v>Villorba (TV)</v>
      </c>
      <c r="AF27" s="462" t="str">
        <f>VLOOKUP($R27,'database Aziende'!$M$13:$AK$595,19,FALSE)</f>
        <v>0483300268</v>
      </c>
      <c r="AG27" s="464" t="str">
        <f>VLOOKUP($R27,'database Aziende'!$M$13:$AK$595,20,FALSE)</f>
        <v>Biscaro Michela</v>
      </c>
      <c r="AH27" s="464" t="str">
        <f>VLOOKUP($R27,'database Aziende'!$M$13:$AK$595,21,FALSE)</f>
        <v>07/09/1973</v>
      </c>
      <c r="AI27" s="461" t="str">
        <f>VLOOKUP($R27,'database Aziende'!$M$13:$AK$595,22,FALSE)</f>
        <v>Trsviso</v>
      </c>
      <c r="AJ27" s="464" t="str">
        <f>VLOOKUP($R27,'database Aziende'!$M$13:$AK$595,23,FALSE)</f>
        <v>BSCMHL73P47L4070</v>
      </c>
      <c r="AK27" s="464">
        <f>VLOOKUP($R27,'database Aziende'!$M$13:$AK$595,24,FALSE)</f>
        <v>42849</v>
      </c>
      <c r="AL27" s="465" t="str">
        <f>VLOOKUP($R27,'database Aziende'!$M$13:$AK$595,25,FALSE)</f>
        <v>6814/C24</v>
      </c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</row>
    <row r="28" spans="1:58" ht="24.75" customHeight="1">
      <c r="A28" s="466"/>
      <c r="B28" s="467">
        <v>16</v>
      </c>
      <c r="C28" s="468" t="str">
        <f>CONCATENATE('Elenco alunni'!A17," ",'Elenco alunni'!B17)</f>
        <v>SALMASO FRANCESCO</v>
      </c>
      <c r="D28" s="469" t="str">
        <f>CONCATENATE('Elenco alunni'!C17," ",'Elenco alunni'!D17)</f>
        <v>4 AEE</v>
      </c>
      <c r="E28" s="470" t="str">
        <f>'Elenco alunni'!H17</f>
        <v>041 2030448</v>
      </c>
      <c r="F28" s="471"/>
      <c r="G28" s="470" t="str">
        <f>'Elenco alunni'!G17</f>
        <v>salmasogm@gmail.com</v>
      </c>
      <c r="H28" s="472" t="str">
        <f>'Elenco alunni'!I17</f>
        <v>VIA QUASIMODO 10</v>
      </c>
      <c r="I28" s="472" t="str">
        <f>'Elenco alunni'!J17</f>
        <v>MOGLIANO VENETO</v>
      </c>
      <c r="J28" s="473" t="s">
        <v>3396</v>
      </c>
      <c r="K28" s="473" t="s">
        <v>3400</v>
      </c>
      <c r="L28" s="473" t="str">
        <f>VLOOKUP($R28,'database Aziende'!$M$13:$AE$595,8,FALSE)</f>
        <v>8.30</v>
      </c>
      <c r="M28" s="473" t="str">
        <f>VLOOKUP($R28,'database Aziende'!$M$13:$AE$595,9,FALSE)</f>
        <v>13.00</v>
      </c>
      <c r="N28" s="473" t="str">
        <f>VLOOKUP($R28,'database Aziende'!$M$13:$AE$595,10,FALSE)</f>
        <v>13.30</v>
      </c>
      <c r="O28" s="473" t="str">
        <f>VLOOKUP($R28,'database Aziende'!$M$13:$AE$595,11,FALSE)</f>
        <v>17.00</v>
      </c>
      <c r="P28" s="75" t="s">
        <v>3407</v>
      </c>
      <c r="Q28" s="459" t="s">
        <v>3399</v>
      </c>
      <c r="R28" s="67" t="s">
        <v>2725</v>
      </c>
      <c r="S28" s="474" t="str">
        <f>VLOOKUP($R28,'database Aziende'!$M$13:$AE$595,2,FALSE)</f>
        <v>V. Terraglio  193</v>
      </c>
      <c r="T28" s="461">
        <f>VLOOKUP($R28,'database Aziende'!$M$13:$AE$595,3,FALSE)</f>
        <v>31022</v>
      </c>
      <c r="U28" s="461" t="str">
        <f>VLOOKUP($R28,'database Aziende'!$M$13:$AE$595,4,FALSE)</f>
        <v>Preganziol (TV)</v>
      </c>
      <c r="V28" s="461" t="str">
        <f>VLOOKUP($R28,'database Aziende'!$M$13:$AE$595,5,FALSE)</f>
        <v>Marisa graziati</v>
      </c>
      <c r="W28" s="461" t="str">
        <f>VLOOKUP($R28,'database Aziende'!$M$13:$AE$595,6,FALSE)</f>
        <v>Crivellaro renato</v>
      </c>
      <c r="X28" s="462" t="str">
        <f>VLOOKUP($R28,'database Aziende'!$M$13:$AE$595,7,FALSE)</f>
        <v>0422498300</v>
      </c>
      <c r="Y28" s="463" t="str">
        <f>VLOOKUP($R28,'database Aziende'!$M$13:$AE$595,12,FALSE)</f>
        <v>RD@fart-neon.com</v>
      </c>
      <c r="Z28" s="463" t="str">
        <f>VLOOKUP($R28,'database Aziende'!$M$13:$AE$595,13,FALSE)</f>
        <v>fart-neon.com</v>
      </c>
      <c r="AA28" s="461">
        <f>VLOOKUP($R28,'database Aziende'!$M$13:$AE$595,14,FALSE)</f>
        <v>0</v>
      </c>
      <c r="AB28" s="461">
        <f>VLOOKUP($R28,'database Aziende'!$M$13:$AE$595,15,FALSE)</f>
        <v>0</v>
      </c>
      <c r="AC28" s="462" t="str">
        <f t="shared" si="0"/>
        <v>F.A.R.T. srl</v>
      </c>
      <c r="AD28" s="461" t="str">
        <f>VLOOKUP($R28,'database Aziende'!$M$13:$AK$595,17,FALSE)</f>
        <v>V. Terraglio  193</v>
      </c>
      <c r="AE28" s="461" t="str">
        <f>VLOOKUP($R28,'database Aziende'!$M$13:$AK$595,18,FALSE)</f>
        <v>Preganziol (TV)</v>
      </c>
      <c r="AF28" s="462" t="str">
        <f>VLOOKUP($R28,'database Aziende'!$M$13:$AK$595,19,FALSE)</f>
        <v>01765650260</v>
      </c>
      <c r="AG28" s="464" t="str">
        <f>VLOOKUP($R28,'database Aziende'!$M$13:$AK$595,20,FALSE)</f>
        <v>Graziati Marisa</v>
      </c>
      <c r="AH28" s="464" t="str">
        <f>VLOOKUP($R28,'database Aziende'!$M$13:$AK$595,21,FALSE)</f>
        <v>07/12/1962</v>
      </c>
      <c r="AI28" s="461" t="str">
        <f>VLOOKUP($R28,'database Aziende'!$M$13:$AK$595,22,FALSE)</f>
        <v>Treviso (TV)</v>
      </c>
      <c r="AJ28" s="464" t="str">
        <f>VLOOKUP($R28,'database Aziende'!$M$13:$AK$595,23,FALSE)</f>
        <v>GRZMRS62T47L407A</v>
      </c>
      <c r="AK28" s="464">
        <f>VLOOKUP($R28,'database Aziende'!$M$13:$AK$595,24,FALSE)</f>
        <v>42817</v>
      </c>
      <c r="AL28" s="465" t="str">
        <f>VLOOKUP($R28,'database Aziende'!$M$13:$AK$595,25,FALSE)</f>
        <v>13463/C24</v>
      </c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</row>
    <row r="29" spans="1:58" ht="24.75" customHeight="1">
      <c r="A29" s="466"/>
      <c r="B29" s="467">
        <v>17</v>
      </c>
      <c r="C29" s="468" t="str">
        <f>CONCATENATE('Elenco alunni'!A18," ",'Elenco alunni'!B18)</f>
        <v>SALVADORI ALBERTO</v>
      </c>
      <c r="D29" s="469" t="str">
        <f>CONCATENATE('Elenco alunni'!C18," ",'Elenco alunni'!D18)</f>
        <v>4 AEE</v>
      </c>
      <c r="E29" s="470" t="str">
        <f>'Elenco alunni'!H18</f>
        <v>3383306101</v>
      </c>
      <c r="F29" s="471"/>
      <c r="G29" s="470" t="str">
        <f>'Elenco alunni'!G18</f>
        <v>salvadori.alberto@maxplanck.it</v>
      </c>
      <c r="H29" s="472" t="str">
        <f>'Elenco alunni'!I18</f>
        <v>VIA ZERO BRANCO N. 127</v>
      </c>
      <c r="I29" s="472" t="str">
        <f>'Elenco alunni'!J18</f>
        <v>MOGLIANO VENETO</v>
      </c>
      <c r="J29" s="473" t="s">
        <v>3396</v>
      </c>
      <c r="K29" s="473" t="s">
        <v>3400</v>
      </c>
      <c r="L29" s="473" t="str">
        <f>VLOOKUP($R29,'database Aziende'!$M$13:$AE$595,8,FALSE)</f>
        <v>8.30</v>
      </c>
      <c r="M29" s="473" t="str">
        <f>VLOOKUP($R29,'database Aziende'!$M$13:$AE$595,9,FALSE)</f>
        <v>13.00</v>
      </c>
      <c r="N29" s="473" t="str">
        <f>VLOOKUP($R29,'database Aziende'!$M$13:$AE$595,10,FALSE)</f>
        <v>13.30</v>
      </c>
      <c r="O29" s="473" t="str">
        <f>VLOOKUP($R29,'database Aziende'!$M$13:$AE$595,11,FALSE)</f>
        <v>17.00</v>
      </c>
      <c r="P29" s="75" t="s">
        <v>3407</v>
      </c>
      <c r="Q29" s="459" t="s">
        <v>3399</v>
      </c>
      <c r="R29" s="67" t="s">
        <v>2725</v>
      </c>
      <c r="S29" s="474" t="str">
        <f>VLOOKUP($R29,'database Aziende'!$M$13:$AE$595,2,FALSE)</f>
        <v>V. Terraglio  193</v>
      </c>
      <c r="T29" s="461">
        <f>VLOOKUP($R29,'database Aziende'!$M$13:$AE$595,3,FALSE)</f>
        <v>31022</v>
      </c>
      <c r="U29" s="461" t="str">
        <f>VLOOKUP($R29,'database Aziende'!$M$13:$AE$595,4,FALSE)</f>
        <v>Preganziol (TV)</v>
      </c>
      <c r="V29" s="461" t="str">
        <f>VLOOKUP($R29,'database Aziende'!$M$13:$AE$595,5,FALSE)</f>
        <v>Marisa graziati</v>
      </c>
      <c r="W29" s="461" t="str">
        <f>VLOOKUP($R29,'database Aziende'!$M$13:$AE$595,6,FALSE)</f>
        <v>Crivellaro renato</v>
      </c>
      <c r="X29" s="462" t="str">
        <f>VLOOKUP($R29,'database Aziende'!$M$13:$AE$595,7,FALSE)</f>
        <v>0422498300</v>
      </c>
      <c r="Y29" s="463" t="str">
        <f>VLOOKUP($R29,'database Aziende'!$M$13:$AE$595,12,FALSE)</f>
        <v>RD@fart-neon.com</v>
      </c>
      <c r="Z29" s="463" t="str">
        <f>VLOOKUP($R29,'database Aziende'!$M$13:$AE$595,13,FALSE)</f>
        <v>fart-neon.com</v>
      </c>
      <c r="AA29" s="461">
        <f>VLOOKUP($R29,'database Aziende'!$M$13:$AE$595,14,FALSE)</f>
        <v>0</v>
      </c>
      <c r="AB29" s="461">
        <f>VLOOKUP($R29,'database Aziende'!$M$13:$AE$595,15,FALSE)</f>
        <v>0</v>
      </c>
      <c r="AC29" s="462" t="str">
        <f t="shared" si="0"/>
        <v>F.A.R.T. srl</v>
      </c>
      <c r="AD29" s="461" t="str">
        <f>VLOOKUP($R29,'database Aziende'!$M$13:$AK$595,17,FALSE)</f>
        <v>V. Terraglio  193</v>
      </c>
      <c r="AE29" s="461" t="str">
        <f>VLOOKUP($R29,'database Aziende'!$M$13:$AK$595,18,FALSE)</f>
        <v>Preganziol (TV)</v>
      </c>
      <c r="AF29" s="462" t="str">
        <f>VLOOKUP($R29,'database Aziende'!$M$13:$AK$595,19,FALSE)</f>
        <v>01765650260</v>
      </c>
      <c r="AG29" s="464" t="str">
        <f>VLOOKUP($R29,'database Aziende'!$M$13:$AK$595,20,FALSE)</f>
        <v>Graziati Marisa</v>
      </c>
      <c r="AH29" s="464" t="str">
        <f>VLOOKUP($R29,'database Aziende'!$M$13:$AK$595,21,FALSE)</f>
        <v>07/12/1962</v>
      </c>
      <c r="AI29" s="461" t="str">
        <f>VLOOKUP($R29,'database Aziende'!$M$13:$AK$595,22,FALSE)</f>
        <v>Treviso (TV)</v>
      </c>
      <c r="AJ29" s="464" t="str">
        <f>VLOOKUP($R29,'database Aziende'!$M$13:$AK$595,23,FALSE)</f>
        <v>GRZMRS62T47L407A</v>
      </c>
      <c r="AK29" s="464">
        <f>VLOOKUP($R29,'database Aziende'!$M$13:$AK$595,24,FALSE)</f>
        <v>42817</v>
      </c>
      <c r="AL29" s="465" t="str">
        <f>VLOOKUP($R29,'database Aziende'!$M$13:$AK$595,25,FALSE)</f>
        <v>13463/C24</v>
      </c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</row>
    <row r="30" spans="1:58" ht="24.75" customHeight="1">
      <c r="A30" s="466"/>
      <c r="B30" s="467">
        <v>18</v>
      </c>
      <c r="C30" s="468" t="str">
        <f>CONCATENATE('Elenco alunni'!A19," ",'Elenco alunni'!B19)</f>
        <v>SANTORO MARCO</v>
      </c>
      <c r="D30" s="469" t="str">
        <f>CONCATENATE('Elenco alunni'!C19," ",'Elenco alunni'!D19)</f>
        <v>4 AEE</v>
      </c>
      <c r="E30" s="470" t="str">
        <f>'Elenco alunni'!H19</f>
        <v>3491685379</v>
      </c>
      <c r="F30" s="471"/>
      <c r="G30" s="470" t="str">
        <f>'Elenco alunni'!G19</f>
        <v>santoro.marco.ucs@gmail.com</v>
      </c>
      <c r="H30" s="472" t="str">
        <f>'Elenco alunni'!I19</f>
        <v>Vicolo dello Stadio</v>
      </c>
      <c r="I30" s="472" t="str">
        <f>'Elenco alunni'!J19</f>
        <v>MASERADA SUL PIAVE</v>
      </c>
      <c r="J30" s="473" t="s">
        <v>3396</v>
      </c>
      <c r="K30" s="473" t="s">
        <v>3400</v>
      </c>
      <c r="L30" s="477" t="str">
        <f>VLOOKUP($R30,'database Aziende'!$M$13:$AE$595,8,FALSE)</f>
        <v>8.00</v>
      </c>
      <c r="M30" s="477" t="str">
        <f>VLOOKUP($R30,'database Aziende'!$M$13:$AE$595,9,FALSE)</f>
        <v>12.00</v>
      </c>
      <c r="N30" s="477" t="str">
        <f>VLOOKUP($R30,'database Aziende'!$M$13:$AE$595,10,FALSE)</f>
        <v>13.30</v>
      </c>
      <c r="O30" s="477" t="str">
        <f>VLOOKUP($R30,'database Aziende'!$M$13:$AE$595,11,FALSE)</f>
        <v>17.30</v>
      </c>
      <c r="P30" s="475" t="s">
        <v>3402</v>
      </c>
      <c r="Q30" s="459" t="s">
        <v>3399</v>
      </c>
      <c r="R30" s="67" t="s">
        <v>1587</v>
      </c>
      <c r="S30" s="474" t="str">
        <f>VLOOKUP($R30,'database Aziende'!$M$13:$AE$595,2,FALSE)</f>
        <v>V. Sile 18/B</v>
      </c>
      <c r="T30" s="461">
        <f>VLOOKUP($R30,'database Aziende'!$M$13:$AE$595,3,FALSE)</f>
        <v>31020</v>
      </c>
      <c r="U30" s="461" t="str">
        <f>VLOOKUP($R30,'database Aziende'!$M$13:$AE$595,4,FALSE)</f>
        <v>Silea (TV)</v>
      </c>
      <c r="V30" s="461" t="str">
        <f>VLOOKUP($R30,'database Aziende'!$M$13:$AE$595,5,FALSE)</f>
        <v>Botter Andrea</v>
      </c>
      <c r="W30" s="461" t="str">
        <f>VLOOKUP($R30,'database Aziende'!$M$13:$AE$595,6,FALSE)</f>
        <v>Malimpensa Fortunato Silvano</v>
      </c>
      <c r="X30" s="462" t="str">
        <f>VLOOKUP($R30,'database Aziende'!$M$13:$AE$595,7,FALSE)</f>
        <v>0422 361003</v>
      </c>
      <c r="Y30" s="463" t="str">
        <f>VLOOKUP($R30,'database Aziende'!$M$13:$AE$595,12,FALSE)</f>
        <v>amministrazione@botter.com</v>
      </c>
      <c r="Z30" s="463" t="str">
        <f>VLOOKUP($R30,'database Aziende'!$M$13:$AE$595,13,FALSE)</f>
        <v>www.botter.com</v>
      </c>
      <c r="AA30" s="461">
        <f>VLOOKUP($R30,'database Aziende'!$M$13:$AE$595,14,FALSE)</f>
        <v>20</v>
      </c>
      <c r="AB30" s="461" t="str">
        <f>VLOOKUP($R30,'database Aziende'!$M$13:$AE$595,15,FALSE)</f>
        <v>Metalmeccanico/Trasformatori Elettrici</v>
      </c>
      <c r="AC30" s="462" t="str">
        <f t="shared" si="0"/>
        <v>BOTTER ELETTROTECNICA SRL</v>
      </c>
      <c r="AD30" s="461" t="str">
        <f>VLOOKUP($R30,'database Aziende'!$M$13:$AK$595,17,FALSE)</f>
        <v>V. Sile 18/B</v>
      </c>
      <c r="AE30" s="461" t="str">
        <f>VLOOKUP($R30,'database Aziende'!$M$13:$AK$595,18,FALSE)</f>
        <v>Silea (TV)</v>
      </c>
      <c r="AF30" s="462" t="str">
        <f>VLOOKUP($R30,'database Aziende'!$M$13:$AK$595,19,FALSE)</f>
        <v>02412440261</v>
      </c>
      <c r="AG30" s="464" t="str">
        <f>VLOOKUP($R30,'database Aziende'!$M$13:$AK$595,20,FALSE)</f>
        <v>Renzo Botter</v>
      </c>
      <c r="AH30" s="464" t="str">
        <f>VLOOKUP($R30,'database Aziende'!$M$13:$AK$595,21,FALSE)</f>
        <v>08/01/1940</v>
      </c>
      <c r="AI30" s="461" t="str">
        <f>VLOOKUP($R30,'database Aziende'!$M$13:$AK$595,22,FALSE)</f>
        <v>Treviso (TV)</v>
      </c>
      <c r="AJ30" s="464" t="str">
        <f>VLOOKUP($R30,'database Aziende'!$M$13:$AK$595,23,FALSE)</f>
        <v>BTTRNZ40A08L407F</v>
      </c>
      <c r="AK30" s="464">
        <f>VLOOKUP($R30,'database Aziende'!$M$13:$AK$595,24,FALSE)</f>
        <v>43589</v>
      </c>
      <c r="AL30" s="465" t="str">
        <f>VLOOKUP($R30,'database Aziende'!$M$13:$AK$595,25,FALSE)</f>
        <v>3279/C24D</v>
      </c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</row>
    <row r="31" spans="1:58" ht="24.75" customHeight="1">
      <c r="A31" s="466"/>
      <c r="B31" s="467">
        <v>19</v>
      </c>
      <c r="C31" s="468" t="str">
        <f>CONCATENATE('Elenco alunni'!A20," ",'Elenco alunni'!B20)</f>
        <v>SEVERIN DAVIDE</v>
      </c>
      <c r="D31" s="469" t="str">
        <f>CONCATENATE('Elenco alunni'!C20," ",'Elenco alunni'!D20)</f>
        <v>4 AEE</v>
      </c>
      <c r="E31" s="470" t="str">
        <f>'Elenco alunni'!H20</f>
        <v>3298144788</v>
      </c>
      <c r="F31" s="471"/>
      <c r="G31" s="470" t="str">
        <f>'Elenco alunni'!G20</f>
        <v>Sez.C.Severin.Davide@gmail.com</v>
      </c>
      <c r="H31" s="472" t="str">
        <f>'Elenco alunni'!I20</f>
        <v>Via B. Rossato 7/A</v>
      </c>
      <c r="I31" s="472" t="str">
        <f>'Elenco alunni'!J20</f>
        <v>PAESE</v>
      </c>
      <c r="J31" s="473" t="s">
        <v>3396</v>
      </c>
      <c r="K31" s="473" t="s">
        <v>3400</v>
      </c>
      <c r="L31" s="473" t="str">
        <f>VLOOKUP($R31,'database Aziende'!$M$13:$AE$595,8,FALSE)</f>
        <v>8.30</v>
      </c>
      <c r="M31" s="473" t="str">
        <f>VLOOKUP($R31,'database Aziende'!$M$13:$AE$595,9,FALSE)</f>
        <v>12.30</v>
      </c>
      <c r="N31" s="473" t="str">
        <f>VLOOKUP($R31,'database Aziende'!$M$13:$AE$595,10,FALSE)</f>
        <v>14.30</v>
      </c>
      <c r="O31" s="473" t="str">
        <f>VLOOKUP($R31,'database Aziende'!$M$13:$AE$595,11,FALSE)</f>
        <v>18.30</v>
      </c>
      <c r="P31" s="75" t="s">
        <v>3407</v>
      </c>
      <c r="Q31" s="459" t="s">
        <v>3399</v>
      </c>
      <c r="R31" s="67" t="s">
        <v>3033</v>
      </c>
      <c r="S31" s="474" t="str">
        <f>VLOOKUP($R31,'database Aziende'!$M$13:$AE$595,2,FALSE)</f>
        <v>Via Gelsomini 4</v>
      </c>
      <c r="T31" s="461">
        <f>VLOOKUP($R31,'database Aziende'!$M$13:$AE$595,3,FALSE)</f>
        <v>31100</v>
      </c>
      <c r="U31" s="461" t="str">
        <f>VLOOKUP($R31,'database Aziende'!$M$13:$AE$595,4,FALSE)</f>
        <v>Treviso (TV)</v>
      </c>
      <c r="V31" s="461" t="str">
        <f>VLOOKUP($R31,'database Aziende'!$M$13:$AE$595,5,FALSE)</f>
        <v>Bacchin Monica</v>
      </c>
      <c r="W31" s="461" t="str">
        <f>VLOOKUP($R31,'database Aziende'!$M$13:$AE$595,6,FALSE)</f>
        <v>Battistella Andrea</v>
      </c>
      <c r="X31" s="462" t="str">
        <f>VLOOKUP($R31,'database Aziende'!$M$13:$AE$595,7,FALSE)</f>
        <v>0422 1847197</v>
      </c>
      <c r="Y31" s="463" t="str">
        <f>VLOOKUP($R31,'database Aziende'!$M$13:$AE$595,12,FALSE)</f>
        <v>info@redogroup.it</v>
      </c>
      <c r="Z31" s="461">
        <f>VLOOKUP($R31,'database Aziende'!$M$13:$AE$595,13,FALSE)</f>
        <v>0</v>
      </c>
      <c r="AA31" s="461" t="str">
        <f>VLOOKUP($R31,'database Aziende'!$M$13:$AE$595,14,FALSE)</f>
        <v>1 - 10</v>
      </c>
      <c r="AB31" s="461" t="str">
        <f>VLOOKUP($R31,'database Aziende'!$M$13:$AE$595,15,FALSE)</f>
        <v>Commercio Ingrosso e Dettaglio</v>
      </c>
      <c r="AC31" s="462" t="str">
        <f t="shared" si="0"/>
        <v>REDO GROUP ITALIA SRL</v>
      </c>
      <c r="AD31" s="461" t="str">
        <f>VLOOKUP($R31,'database Aziende'!$M$13:$AK$595,17,FALSE)</f>
        <v>Via Gelsomini, 4</v>
      </c>
      <c r="AE31" s="461" t="str">
        <f>VLOOKUP($R31,'database Aziende'!$M$13:$AK$595,18,FALSE)</f>
        <v>Treviso</v>
      </c>
      <c r="AF31" s="462" t="str">
        <f>VLOOKUP($R31,'database Aziende'!$M$13:$AK$595,19,FALSE)</f>
        <v>04831360260</v>
      </c>
      <c r="AG31" s="464" t="str">
        <f>VLOOKUP($R31,'database Aziende'!$M$13:$AK$595,20,FALSE)</f>
        <v>Battistella Andrea</v>
      </c>
      <c r="AH31" s="464" t="str">
        <f>VLOOKUP($R31,'database Aziende'!$M$13:$AK$595,21,FALSE)</f>
        <v>10/08/1962</v>
      </c>
      <c r="AI31" s="461" t="str">
        <f>VLOOKUP($R31,'database Aziende'!$M$13:$AK$595,22,FALSE)</f>
        <v>Treviso</v>
      </c>
      <c r="AJ31" s="464" t="str">
        <f>VLOOKUP($R31,'database Aziende'!$M$13:$AK$595,23,FALSE)</f>
        <v>BTTNDR62M10L407O</v>
      </c>
      <c r="AK31" s="464">
        <f>VLOOKUP($R31,'database Aziende'!$M$13:$AK$595,24,FALSE)</f>
        <v>42847</v>
      </c>
      <c r="AL31" s="465" t="str">
        <f>VLOOKUP($R31,'database Aziende'!$M$13:$AK$595,25,FALSE)</f>
        <v>5917/C24</v>
      </c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</row>
    <row r="32" spans="1:58" ht="24.75" customHeight="1">
      <c r="A32" s="466"/>
      <c r="B32" s="467">
        <v>20</v>
      </c>
      <c r="C32" s="468" t="str">
        <f>CONCATENATE('Elenco alunni'!A21," ",'Elenco alunni'!B21)</f>
        <v>TOMASETTO ENRICO</v>
      </c>
      <c r="D32" s="469" t="str">
        <f>CONCATENATE('Elenco alunni'!C21," ",'Elenco alunni'!D21)</f>
        <v>4 AEE</v>
      </c>
      <c r="E32" s="470" t="str">
        <f>'Elenco alunni'!H21</f>
        <v>3475145910</v>
      </c>
      <c r="F32" s="471"/>
      <c r="G32" s="470" t="str">
        <f>'Elenco alunni'!G21</f>
        <v>enrico.tomasetto@gmail.com</v>
      </c>
      <c r="H32" s="472" t="str">
        <f>'Elenco alunni'!I21</f>
        <v>VICOLO DELLO STADIO 15</v>
      </c>
      <c r="I32" s="472" t="str">
        <f>'Elenco alunni'!J21</f>
        <v>MASERADA SUL PIAVE</v>
      </c>
      <c r="J32" s="473" t="s">
        <v>3396</v>
      </c>
      <c r="K32" s="473" t="s">
        <v>3400</v>
      </c>
      <c r="L32" s="473" t="str">
        <f>VLOOKUP($R32,'database Aziende'!$M$13:$AE$595,8,FALSE)</f>
        <v>8.00</v>
      </c>
      <c r="M32" s="473" t="str">
        <f>VLOOKUP($R32,'database Aziende'!$M$13:$AE$595,9,FALSE)</f>
        <v>12.00</v>
      </c>
      <c r="N32" s="473" t="str">
        <f>VLOOKUP($R32,'database Aziende'!$M$13:$AE$595,10,FALSE)</f>
        <v>14.00</v>
      </c>
      <c r="O32" s="473" t="str">
        <f>VLOOKUP($R32,'database Aziende'!$M$13:$AE$595,11,FALSE)</f>
        <v>18.00</v>
      </c>
      <c r="P32" s="149" t="s">
        <v>3408</v>
      </c>
      <c r="Q32" s="459" t="s">
        <v>3399</v>
      </c>
      <c r="R32" s="67" t="s">
        <v>2953</v>
      </c>
      <c r="S32" s="474" t="str">
        <f>VLOOKUP($R32,'database Aziende'!$M$13:$AE$595,2,FALSE)</f>
        <v>V. Dolomiti 30</v>
      </c>
      <c r="T32" s="461">
        <f>VLOOKUP($R32,'database Aziende'!$M$13:$AE$595,3,FALSE)</f>
        <v>31052</v>
      </c>
      <c r="U32" s="461" t="str">
        <f>VLOOKUP($R32,'database Aziende'!$M$13:$AE$595,4,FALSE)</f>
        <v>Maserada sul Piave (TV)</v>
      </c>
      <c r="V32" s="461" t="str">
        <f>VLOOKUP($R32,'database Aziende'!$M$13:$AE$595,5,FALSE)</f>
        <v>Mion Pieralberto</v>
      </c>
      <c r="W32" s="461" t="str">
        <f>VLOOKUP($R32,'database Aziende'!$M$13:$AE$595,6,FALSE)</f>
        <v>Benedetti Ermes</v>
      </c>
      <c r="X32" s="462" t="str">
        <f>VLOOKUP($R32,'database Aziende'!$M$13:$AE$595,7,FALSE)</f>
        <v>0422 8777</v>
      </c>
      <c r="Y32" s="463" t="str">
        <f>VLOOKUP($R32,'database Aziende'!$M$13:$AE$595,12,FALSE)</f>
        <v>personale@h-farm.com</v>
      </c>
      <c r="Z32" s="461">
        <f>VLOOKUP($R32,'database Aziende'!$M$13:$AE$595,13,FALSE)</f>
        <v>0</v>
      </c>
      <c r="AA32" s="461">
        <f>VLOOKUP($R32,'database Aziende'!$M$13:$AE$595,14,FALSE)</f>
        <v>0</v>
      </c>
      <c r="AB32" s="461">
        <f>VLOOKUP($R32,'database Aziende'!$M$13:$AE$595,15,FALSE)</f>
        <v>0</v>
      </c>
      <c r="AC32" s="462" t="str">
        <f t="shared" si="0"/>
        <v>MION VENTOLTERMICO SPA</v>
      </c>
      <c r="AD32" s="461" t="str">
        <f>VLOOKUP($R32,'database Aziende'!$M$13:$AK$595,17,FALSE)</f>
        <v>V. Dolomiti 30</v>
      </c>
      <c r="AE32" s="461" t="str">
        <f>VLOOKUP($R32,'database Aziende'!$M$13:$AK$595,18,FALSE)</f>
        <v>Maserada sul Piave (TV)</v>
      </c>
      <c r="AF32" s="462" t="str">
        <f>VLOOKUP($R32,'database Aziende'!$M$13:$AK$595,19,FALSE)</f>
        <v>04053860260</v>
      </c>
      <c r="AG32" s="464" t="str">
        <f>VLOOKUP($R32,'database Aziende'!$M$13:$AK$595,20,FALSE)</f>
        <v>Mion Pieralberto</v>
      </c>
      <c r="AH32" s="464" t="str">
        <f>VLOOKUP($R32,'database Aziende'!$M$13:$AK$595,21,FALSE)</f>
        <v>30/07/1946</v>
      </c>
      <c r="AI32" s="461" t="str">
        <f>VLOOKUP($R32,'database Aziende'!$M$13:$AK$595,22,FALSE)</f>
        <v>Maserada sul Piave )TV)</v>
      </c>
      <c r="AJ32" s="464" t="str">
        <f>VLOOKUP($R32,'database Aziende'!$M$13:$AK$595,23,FALSE)</f>
        <v>MNIPLB46L30F012B</v>
      </c>
      <c r="AK32" s="464">
        <f>VLOOKUP($R32,'database Aziende'!$M$13:$AK$595,24,FALSE)</f>
        <v>42840</v>
      </c>
      <c r="AL32" s="465" t="str">
        <f>VLOOKUP($R32,'database Aziende'!$M$13:$AK$595,25,FALSE)</f>
        <v>26622/C24</v>
      </c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</row>
    <row r="33" spans="1:58" ht="24.75" customHeight="1">
      <c r="A33" s="466"/>
      <c r="B33" s="467">
        <v>21</v>
      </c>
      <c r="C33" s="468" t="str">
        <f>CONCATENATE('Elenco alunni'!A22," ",'Elenco alunni'!B22)</f>
        <v>TORRESAN PIETRO</v>
      </c>
      <c r="D33" s="469" t="str">
        <f>CONCATENATE('Elenco alunni'!C22," ",'Elenco alunni'!D22)</f>
        <v>4 AEE</v>
      </c>
      <c r="E33" s="470" t="str">
        <f>'Elenco alunni'!H22</f>
        <v>3392047407</v>
      </c>
      <c r="F33" s="471"/>
      <c r="G33" s="470" t="str">
        <f>'Elenco alunni'!G22</f>
        <v>pietro.torresan.it@gmail.com</v>
      </c>
      <c r="H33" s="472" t="str">
        <f>'Elenco alunni'!I22</f>
        <v>Viale Nazioni Unite,197</v>
      </c>
      <c r="I33" s="472" t="str">
        <f>'Elenco alunni'!J22</f>
        <v>TREVISO</v>
      </c>
      <c r="J33" s="473" t="s">
        <v>3396</v>
      </c>
      <c r="K33" s="473" t="s">
        <v>3400</v>
      </c>
      <c r="L33" s="473" t="str">
        <f>VLOOKUP($R33,'database Aziende'!$M$13:$AE$595,8,FALSE)</f>
        <v>8.30</v>
      </c>
      <c r="M33" s="473" t="str">
        <f>VLOOKUP($R33,'database Aziende'!$M$13:$AE$595,9,FALSE)</f>
        <v>12.30</v>
      </c>
      <c r="N33" s="473" t="str">
        <f>VLOOKUP($R33,'database Aziende'!$M$13:$AE$595,10,FALSE)</f>
        <v>14.00</v>
      </c>
      <c r="O33" s="473" t="str">
        <f>VLOOKUP($R33,'database Aziende'!$M$13:$AE$595,11,FALSE)</f>
        <v>18.00</v>
      </c>
      <c r="P33" s="75" t="s">
        <v>3409</v>
      </c>
      <c r="Q33" s="459" t="s">
        <v>3399</v>
      </c>
      <c r="R33" s="67" t="s">
        <v>2401</v>
      </c>
      <c r="S33" s="474" t="str">
        <f>VLOOKUP($R33,'database Aziende'!$M$13:$AE$595,2,FALSE)</f>
        <v>Via Castellana 67/b</v>
      </c>
      <c r="T33" s="461">
        <f>VLOOKUP($R33,'database Aziende'!$M$13:$AE$595,3,FALSE)</f>
        <v>31100</v>
      </c>
      <c r="U33" s="461" t="str">
        <f>VLOOKUP($R33,'database Aziende'!$M$13:$AE$595,4,FALSE)</f>
        <v>Treviso (TV)</v>
      </c>
      <c r="V33" s="461" t="str">
        <f>VLOOKUP($R33,'database Aziende'!$M$13:$AE$595,5,FALSE)</f>
        <v>Lorenzetto Maurizio</v>
      </c>
      <c r="W33" s="461" t="str">
        <f>VLOOKUP($R33,'database Aziende'!$M$13:$AE$595,6,FALSE)</f>
        <v>Lorenzetto Maurizio</v>
      </c>
      <c r="X33" s="462" t="str">
        <f>VLOOKUP($R33,'database Aziende'!$M$13:$AE$595,7,FALSE)</f>
        <v>0422 433677</v>
      </c>
      <c r="Y33" s="463" t="str">
        <f>VLOOKUP($R33,'database Aziende'!$M$13:$AE$595,12,FALSE)</f>
        <v>amministrazione@tecnostudio.it</v>
      </c>
      <c r="Z33" s="461">
        <f>VLOOKUP($R33,'database Aziende'!$M$13:$AE$595,13,FALSE)</f>
        <v>0</v>
      </c>
      <c r="AA33" s="461">
        <f>VLOOKUP($R33,'database Aziende'!$M$13:$AE$595,14,FALSE)</f>
        <v>0</v>
      </c>
      <c r="AB33" s="461" t="str">
        <f>VLOOKUP($R33,'database Aziende'!$M$13:$AE$595,15,FALSE)</f>
        <v>Studio ingegneria</v>
      </c>
      <c r="AC33" s="462" t="str">
        <f t="shared" si="0"/>
        <v>TECNOSTUDIO</v>
      </c>
      <c r="AD33" s="461" t="str">
        <f>VLOOKUP($R33,'database Aziende'!$M$13:$AK$595,17,FALSE)</f>
        <v>Via Castellana 67/b</v>
      </c>
      <c r="AE33" s="461" t="str">
        <f>VLOOKUP($R33,'database Aziende'!$M$13:$AK$595,18,FALSE)</f>
        <v>Treviso (TV)</v>
      </c>
      <c r="AF33" s="462" t="str">
        <f>VLOOKUP($R33,'database Aziende'!$M$13:$AK$595,19,FALSE)</f>
        <v>01552960260</v>
      </c>
      <c r="AG33" s="464" t="str">
        <f>VLOOKUP($R33,'database Aziende'!$M$13:$AK$595,20,FALSE)</f>
        <v>Lorenzetto Maurizio</v>
      </c>
      <c r="AH33" s="464" t="str">
        <f>VLOOKUP($R33,'database Aziende'!$M$13:$AK$595,21,FALSE)</f>
        <v>22/09/1957</v>
      </c>
      <c r="AI33" s="461" t="str">
        <f>VLOOKUP($R33,'database Aziende'!$M$13:$AK$595,22,FALSE)</f>
        <v>Treviso (TV)</v>
      </c>
      <c r="AJ33" s="464" t="str">
        <f>VLOOKUP($R33,'database Aziende'!$M$13:$AK$595,23,FALSE)</f>
        <v>LRNMRZ57P22L407X</v>
      </c>
      <c r="AK33" s="464">
        <f>VLOOKUP($R33,'database Aziende'!$M$13:$AK$595,24,FALSE)</f>
        <v>42784</v>
      </c>
      <c r="AL33" s="465" t="str">
        <f>VLOOKUP($R33,'database Aziende'!$M$13:$AK$595,25,FALSE)</f>
        <v>3279/C24D</v>
      </c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</row>
    <row r="34" spans="1:58" ht="24.75" customHeight="1">
      <c r="A34" s="466"/>
      <c r="B34" s="467">
        <v>22</v>
      </c>
      <c r="C34" s="468" t="str">
        <f>CONCATENATE('Elenco alunni'!A23," ",'Elenco alunni'!B23)</f>
        <v>TOSATTO LORENZO</v>
      </c>
      <c r="D34" s="469" t="str">
        <f>CONCATENATE('Elenco alunni'!C23," ",'Elenco alunni'!D23)</f>
        <v>4 AEE</v>
      </c>
      <c r="E34" s="470" t="str">
        <f>'Elenco alunni'!H23</f>
        <v>3294228954</v>
      </c>
      <c r="F34" s="471"/>
      <c r="G34" s="470" t="str">
        <f>'Elenco alunni'!G23</f>
        <v>lorenzotosatto2003@gmail.com</v>
      </c>
      <c r="H34" s="472" t="str">
        <f>'Elenco alunni'!I23</f>
        <v>Via zagaria 4a</v>
      </c>
      <c r="I34" s="472" t="str">
        <f>'Elenco alunni'!J23</f>
        <v>QUINTO DI TREVISO</v>
      </c>
      <c r="J34" s="473" t="s">
        <v>3396</v>
      </c>
      <c r="K34" s="473" t="s">
        <v>3400</v>
      </c>
      <c r="L34" s="473" t="str">
        <f>VLOOKUP($R34,'database Aziende'!$M$13:$AE$595,8,FALSE)</f>
        <v>8.00</v>
      </c>
      <c r="M34" s="473" t="str">
        <f>VLOOKUP($R34,'database Aziende'!$M$13:$AE$595,9,FALSE)</f>
        <v>12.00</v>
      </c>
      <c r="N34" s="473" t="str">
        <f>VLOOKUP($R34,'database Aziende'!$M$13:$AE$595,10,FALSE)</f>
        <v>13.30</v>
      </c>
      <c r="O34" s="473" t="str">
        <f>VLOOKUP($R34,'database Aziende'!$M$13:$AE$595,11,FALSE)</f>
        <v>17.30</v>
      </c>
      <c r="P34" s="75" t="s">
        <v>3410</v>
      </c>
      <c r="Q34" s="459" t="s">
        <v>3399</v>
      </c>
      <c r="R34" s="67" t="s">
        <v>533</v>
      </c>
      <c r="S34" s="474" t="str">
        <f>VLOOKUP($R34,'database Aziende'!$M$13:$AE$595,2,FALSE)</f>
        <v>v. Enrico Mattei 8</v>
      </c>
      <c r="T34" s="461">
        <f>VLOOKUP($R34,'database Aziende'!$M$13:$AE$595,3,FALSE)</f>
        <v>31059</v>
      </c>
      <c r="U34" s="461" t="str">
        <f>VLOOKUP($R34,'database Aziende'!$M$13:$AE$595,4,FALSE)</f>
        <v>Zero Branco (TV)</v>
      </c>
      <c r="V34" s="461" t="str">
        <f>VLOOKUP($R34,'database Aziende'!$M$13:$AE$595,5,FALSE)</f>
        <v>De Benedetti fabrizio</v>
      </c>
      <c r="W34" s="461" t="str">
        <f>VLOOKUP($R34,'database Aziende'!$M$13:$AE$595,6,FALSE)</f>
        <v>De Benedetti fabrizio</v>
      </c>
      <c r="X34" s="462" t="str">
        <f>VLOOKUP($R34,'database Aziende'!$M$13:$AE$595,7,FALSE)</f>
        <v>0422 1626815</v>
      </c>
      <c r="Y34" s="463" t="str">
        <f>VLOOKUP($R34,'database Aziende'!$M$13:$AE$595,12,FALSE)</f>
        <v>info@efficienta.it</v>
      </c>
      <c r="Z34" s="461">
        <f>VLOOKUP($R34,'database Aziende'!$M$13:$AE$595,13,FALSE)</f>
        <v>0</v>
      </c>
      <c r="AA34" s="461">
        <f>VLOOKUP($R34,'database Aziende'!$M$13:$AE$595,14,FALSE)</f>
        <v>10</v>
      </c>
      <c r="AB34" s="461">
        <f>VLOOKUP($R34,'database Aziende'!$M$13:$AE$595,15,FALSE)</f>
        <v>0</v>
      </c>
      <c r="AC34" s="462" t="str">
        <f t="shared" si="0"/>
        <v>EFFICIENTA SCRL</v>
      </c>
      <c r="AD34" s="461" t="str">
        <f>VLOOKUP($R34,'database Aziende'!$M$13:$AK$595,17,FALSE)</f>
        <v>v. Enrico Mattei 8</v>
      </c>
      <c r="AE34" s="461" t="str">
        <f>VLOOKUP($R34,'database Aziende'!$M$13:$AK$595,18,FALSE)</f>
        <v>Zero Branco (TV)</v>
      </c>
      <c r="AF34" s="462" t="str">
        <f>VLOOKUP($R34,'database Aziende'!$M$13:$AK$595,19,FALSE)</f>
        <v>0459160268</v>
      </c>
      <c r="AG34" s="464" t="str">
        <f>VLOOKUP($R34,'database Aziende'!$M$13:$AK$595,20,FALSE)</f>
        <v>De Benedetti fabrizio</v>
      </c>
      <c r="AH34" s="464">
        <f>VLOOKUP($R34,'database Aziende'!$M$13:$AK$595,21,FALSE)</f>
        <v>26201</v>
      </c>
      <c r="AI34" s="461" t="str">
        <f>VLOOKUP($R34,'database Aziende'!$M$13:$AK$595,22,FALSE)</f>
        <v>Treviso (TV)</v>
      </c>
      <c r="AJ34" s="464" t="str">
        <f>VLOOKUP($R34,'database Aziende'!$M$13:$AK$595,23,FALSE)</f>
        <v>DBNFRZ71P25L407J</v>
      </c>
      <c r="AK34" s="464">
        <f>VLOOKUP($R34,'database Aziende'!$M$13:$AK$595,24,FALSE)</f>
        <v>43589</v>
      </c>
      <c r="AL34" s="465" t="str">
        <f>VLOOKUP($R34,'database Aziende'!$M$13:$AK$595,25,FALSE)</f>
        <v>3279/C24D</v>
      </c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</row>
    <row r="35" spans="1:58" ht="24.75" customHeight="1">
      <c r="A35" s="466"/>
      <c r="B35" s="467">
        <v>23</v>
      </c>
      <c r="C35" s="468" t="str">
        <f>CONCATENATE('Elenco alunni'!A24," ",'Elenco alunni'!B24)</f>
        <v>TREVISAN RICCARDO</v>
      </c>
      <c r="D35" s="469" t="str">
        <f>CONCATENATE('Elenco alunni'!C24," ",'Elenco alunni'!D24)</f>
        <v>4 AEE</v>
      </c>
      <c r="E35" s="470" t="str">
        <f>'Elenco alunni'!H24</f>
        <v>3408372611</v>
      </c>
      <c r="F35" s="471"/>
      <c r="G35" s="470" t="str">
        <f>'Elenco alunni'!G24</f>
        <v>richy.trevisan@gmail.com</v>
      </c>
      <c r="H35" s="472" t="str">
        <f>'Elenco alunni'!I24</f>
        <v>VIA LEVADA 34/B</v>
      </c>
      <c r="I35" s="472" t="str">
        <f>'Elenco alunni'!J24</f>
        <v>POVEGLIANO</v>
      </c>
      <c r="J35" s="473" t="s">
        <v>3396</v>
      </c>
      <c r="K35" s="473" t="s">
        <v>3400</v>
      </c>
      <c r="L35" s="473" t="s">
        <v>3411</v>
      </c>
      <c r="M35" s="473" t="s">
        <v>3411</v>
      </c>
      <c r="N35" s="473" t="s">
        <v>3411</v>
      </c>
      <c r="O35" s="473" t="s">
        <v>3411</v>
      </c>
      <c r="P35" s="75" t="s">
        <v>3401</v>
      </c>
      <c r="Q35" s="459" t="s">
        <v>3399</v>
      </c>
      <c r="R35" s="67" t="s">
        <v>2865</v>
      </c>
      <c r="S35" s="474" t="str">
        <f>VLOOKUP($R35,'database Aziende'!$M$13:$AE$595,2,FALSE)</f>
        <v>Vicolo Giuseppe Verdi 53</v>
      </c>
      <c r="T35" s="461">
        <f>VLOOKUP($R35,'database Aziende'!$M$13:$AE$595,3,FALSE)</f>
        <v>31020</v>
      </c>
      <c r="U35" s="461" t="str">
        <f>VLOOKUP($R35,'database Aziende'!$M$13:$AE$595,4,FALSE)</f>
        <v>Vilorba (TV)</v>
      </c>
      <c r="V35" s="461" t="str">
        <f>VLOOKUP($R35,'database Aziende'!$M$13:$AE$595,5,FALSE)</f>
        <v>Munerotto Stefano</v>
      </c>
      <c r="W35" s="461" t="str">
        <f>VLOOKUP($R35,'database Aziende'!$M$13:$AE$595,6,FALSE)</f>
        <v>Munerotto Stefano</v>
      </c>
      <c r="X35" s="462" t="str">
        <f>VLOOKUP($R35,'database Aziende'!$M$13:$AE$595,7,FALSE)</f>
        <v>0422618686</v>
      </c>
      <c r="Y35" s="463" t="str">
        <f>VLOOKUP($R35,'database Aziende'!$M$13:$AE$595,12,FALSE)</f>
        <v>amministrazione@istrasistemi.it</v>
      </c>
      <c r="Z35" s="461">
        <f>VLOOKUP($R35,'database Aziende'!$M$13:$AE$595,13,FALSE)</f>
        <v>0</v>
      </c>
      <c r="AA35" s="461">
        <f>VLOOKUP($R35,'database Aziende'!$M$13:$AE$595,14,FALSE)</f>
        <v>0</v>
      </c>
      <c r="AB35" s="461">
        <f>VLOOKUP($R35,'database Aziende'!$M$13:$AE$595,15,FALSE)</f>
        <v>0</v>
      </c>
      <c r="AC35" s="462" t="str">
        <f t="shared" si="0"/>
        <v>ISTRA S.R.L</v>
      </c>
      <c r="AD35" s="461" t="str">
        <f>VLOOKUP($R35,'database Aziende'!$M$13:$AK$595,17,FALSE)</f>
        <v>Vicolo Giuseppe Verdi 53</v>
      </c>
      <c r="AE35" s="461" t="str">
        <f>VLOOKUP($R35,'database Aziende'!$M$13:$AK$595,18,FALSE)</f>
        <v>Vilorba (TV)</v>
      </c>
      <c r="AF35" s="462" t="str">
        <f>VLOOKUP($R35,'database Aziende'!$M$13:$AK$595,19,FALSE)</f>
        <v>02295220269</v>
      </c>
      <c r="AG35" s="464" t="str">
        <f>VLOOKUP($R35,'database Aziende'!$M$13:$AK$595,20,FALSE)</f>
        <v>Pizzolon Raffaele</v>
      </c>
      <c r="AH35" s="464">
        <f>VLOOKUP($R35,'database Aziende'!$M$13:$AK$595,21,FALSE)</f>
        <v>19344</v>
      </c>
      <c r="AI35" s="461" t="str">
        <f>VLOOKUP($R35,'database Aziende'!$M$13:$AK$595,22,FALSE)</f>
        <v>Ponzano Veneto (TV)</v>
      </c>
      <c r="AJ35" s="464" t="str">
        <f>VLOOKUP($R35,'database Aziende'!$M$13:$AK$595,23,FALSE)</f>
        <v>PZZRFL52T16G875A</v>
      </c>
      <c r="AK35" s="464">
        <f>VLOOKUP($R35,'database Aziende'!$M$13:$AK$595,24,FALSE)</f>
        <v>42831</v>
      </c>
      <c r="AL35" s="465" t="str">
        <f>VLOOKUP($R35,'database Aziende'!$M$13:$AK$595,25,FALSE)</f>
        <v>6812/C24</v>
      </c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</row>
    <row r="36" spans="1:58" ht="24.75" customHeight="1">
      <c r="A36" s="478"/>
      <c r="B36" s="479">
        <v>24</v>
      </c>
      <c r="C36" s="480" t="str">
        <f>CONCATENATE('Elenco alunni'!A25," ",'Elenco alunni'!B25)</f>
        <v>VOJKANOVIC FILIP</v>
      </c>
      <c r="D36" s="481" t="str">
        <f>CONCATENATE('Elenco alunni'!C25," ",'Elenco alunni'!D25)</f>
        <v>4 AEE</v>
      </c>
      <c r="E36" s="482" t="str">
        <f>'Elenco alunni'!H25</f>
        <v>3494743383</v>
      </c>
      <c r="F36" s="483"/>
      <c r="G36" s="482" t="str">
        <f>'Elenco alunni'!G25</f>
        <v/>
      </c>
      <c r="H36" s="484" t="str">
        <f>'Elenco alunni'!I25</f>
        <v>VIA G. GALILEI 11</v>
      </c>
      <c r="I36" s="484" t="str">
        <f>'Elenco alunni'!J25</f>
        <v>MASERADA SUL PIAVE</v>
      </c>
      <c r="J36" s="485" t="s">
        <v>3396</v>
      </c>
      <c r="K36" s="485" t="s">
        <v>3400</v>
      </c>
      <c r="L36" s="485" t="s">
        <v>3411</v>
      </c>
      <c r="M36" s="485" t="s">
        <v>3411</v>
      </c>
      <c r="N36" s="485" t="s">
        <v>3411</v>
      </c>
      <c r="O36" s="485" t="s">
        <v>3411</v>
      </c>
      <c r="P36" s="475" t="s">
        <v>3402</v>
      </c>
      <c r="Q36" s="459" t="s">
        <v>3399</v>
      </c>
      <c r="R36" s="67" t="s">
        <v>1587</v>
      </c>
      <c r="S36" s="474" t="str">
        <f>VLOOKUP($R36,'database Aziende'!$M$13:$AE$595,2,FALSE)</f>
        <v>V. Sile 18/B</v>
      </c>
      <c r="T36" s="461">
        <f>VLOOKUP($R36,'database Aziende'!$M$13:$AE$595,3,FALSE)</f>
        <v>31020</v>
      </c>
      <c r="U36" s="461" t="str">
        <f>VLOOKUP($R36,'database Aziende'!$M$13:$AE$595,4,FALSE)</f>
        <v>Silea (TV)</v>
      </c>
      <c r="V36" s="461" t="str">
        <f>VLOOKUP($R36,'database Aziende'!$M$13:$AE$595,5,FALSE)</f>
        <v>Botter Andrea</v>
      </c>
      <c r="W36" s="461" t="str">
        <f>VLOOKUP($R36,'database Aziende'!$M$13:$AE$595,6,FALSE)</f>
        <v>Malimpensa Fortunato Silvano</v>
      </c>
      <c r="X36" s="462" t="str">
        <f>VLOOKUP($R36,'database Aziende'!$M$13:$AE$595,7,FALSE)</f>
        <v>0422 361003</v>
      </c>
      <c r="Y36" s="463" t="str">
        <f>VLOOKUP($R36,'database Aziende'!$M$13:$AE$595,12,FALSE)</f>
        <v>amministrazione@botter.com</v>
      </c>
      <c r="Z36" s="463" t="str">
        <f>VLOOKUP($R36,'database Aziende'!$M$13:$AE$595,13,FALSE)</f>
        <v>www.botter.com</v>
      </c>
      <c r="AA36" s="461">
        <f>VLOOKUP($R36,'database Aziende'!$M$13:$AE$595,14,FALSE)</f>
        <v>20</v>
      </c>
      <c r="AB36" s="461" t="str">
        <f>VLOOKUP($R36,'database Aziende'!$M$13:$AE$595,15,FALSE)</f>
        <v>Metalmeccanico/Trasformatori Elettrici</v>
      </c>
      <c r="AC36" s="462" t="str">
        <f t="shared" si="0"/>
        <v>BOTTER ELETTROTECNICA SRL</v>
      </c>
      <c r="AD36" s="461" t="str">
        <f>VLOOKUP($R36,'database Aziende'!$M$13:$AK$595,17,FALSE)</f>
        <v>V. Sile 18/B</v>
      </c>
      <c r="AE36" s="461" t="str">
        <f>VLOOKUP($R36,'database Aziende'!$M$13:$AK$595,18,FALSE)</f>
        <v>Silea (TV)</v>
      </c>
      <c r="AF36" s="462" t="str">
        <f>VLOOKUP($R36,'database Aziende'!$M$13:$AK$595,19,FALSE)</f>
        <v>02412440261</v>
      </c>
      <c r="AG36" s="464" t="str">
        <f>VLOOKUP($R36,'database Aziende'!$M$13:$AK$595,20,FALSE)</f>
        <v>Renzo Botter</v>
      </c>
      <c r="AH36" s="464" t="str">
        <f>VLOOKUP($R36,'database Aziende'!$M$13:$AK$595,21,FALSE)</f>
        <v>08/01/1940</v>
      </c>
      <c r="AI36" s="461" t="str">
        <f>VLOOKUP($R36,'database Aziende'!$M$13:$AK$595,22,FALSE)</f>
        <v>Treviso (TV)</v>
      </c>
      <c r="AJ36" s="464" t="str">
        <f>VLOOKUP($R36,'database Aziende'!$M$13:$AK$595,23,FALSE)</f>
        <v>BTTRNZ40A08L407F</v>
      </c>
      <c r="AK36" s="464">
        <f>VLOOKUP($R36,'database Aziende'!$M$13:$AK$595,24,FALSE)</f>
        <v>43589</v>
      </c>
      <c r="AL36" s="465" t="str">
        <f>VLOOKUP($R36,'database Aziende'!$M$13:$AK$595,25,FALSE)</f>
        <v>3279/C24D</v>
      </c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</row>
    <row r="37" spans="1:58" ht="24.75" customHeight="1">
      <c r="A37" s="486"/>
      <c r="B37" s="487">
        <v>1</v>
      </c>
      <c r="C37" s="488" t="str">
        <f>CONCATENATE('Elenco alunni'!A26," ",'Elenco alunni'!B26)</f>
        <v>BAGGIO FEDERICO</v>
      </c>
      <c r="D37" s="489" t="str">
        <f>CONCATENATE('Elenco alunni'!C26," ",'Elenco alunni'!D26)</f>
        <v>4 BEA</v>
      </c>
      <c r="E37" s="490" t="str">
        <f>'Elenco alunni'!H26</f>
        <v>3282292057</v>
      </c>
      <c r="F37" s="491"/>
      <c r="G37" s="490" t="str">
        <f>'Elenco alunni'!G26</f>
        <v>grazia1317@gmail.com</v>
      </c>
      <c r="H37" s="492" t="str">
        <f>'Elenco alunni'!I26</f>
        <v>v.lo vivaldi 13/4</v>
      </c>
      <c r="I37" s="492" t="str">
        <f>'Elenco alunni'!J26</f>
        <v>CARBONERA</v>
      </c>
      <c r="J37" s="493" t="s">
        <v>3396</v>
      </c>
      <c r="K37" s="493" t="s">
        <v>3400</v>
      </c>
      <c r="L37" s="493" t="str">
        <f>VLOOKUP($R37,'database Aziende'!$M$13:$AE$595,8,FALSE)</f>
        <v>8.00</v>
      </c>
      <c r="M37" s="493" t="str">
        <f>VLOOKUP($R37,'database Aziende'!$M$13:$AE$595,9,FALSE)</f>
        <v>12.00</v>
      </c>
      <c r="N37" s="493" t="str">
        <f>VLOOKUP($R37,'database Aziende'!$M$13:$AE$595,10,FALSE)</f>
        <v>13.00</v>
      </c>
      <c r="O37" s="493" t="str">
        <f>VLOOKUP($R37,'database Aziende'!$M$13:$AE$595,11,FALSE)</f>
        <v>17.00</v>
      </c>
      <c r="P37" s="75" t="s">
        <v>3412</v>
      </c>
      <c r="Q37" s="494" t="s">
        <v>3413</v>
      </c>
      <c r="R37" s="495" t="s">
        <v>1598</v>
      </c>
      <c r="S37" s="496" t="str">
        <f>VLOOKUP($R37,'database Aziende'!$M$13:$AE$595,2,FALSE)</f>
        <v>Zona industriale Biban 56</v>
      </c>
      <c r="T37" s="496">
        <f>VLOOKUP($R37,'database Aziende'!$M$13:$AE$595,3,FALSE)</f>
        <v>31030</v>
      </c>
      <c r="U37" s="496" t="str">
        <f>VLOOKUP($R37,'database Aziende'!$M$13:$AE$595,4,FALSE)</f>
        <v>Carbonera (TV)</v>
      </c>
      <c r="V37" s="496" t="str">
        <f>VLOOKUP($R37,'database Aziende'!$M$13:$AE$595,5,FALSE)</f>
        <v>Schiavon Andrea</v>
      </c>
      <c r="W37" s="496" t="str">
        <f>VLOOKUP($R37,'database Aziende'!$M$13:$AE$595,6,FALSE)</f>
        <v>Schiavon Andrea</v>
      </c>
      <c r="X37" s="497" t="str">
        <f>VLOOKUP($R37,'database Aziende'!$M$13:$AE$595,7,FALSE)</f>
        <v>0422 445363</v>
      </c>
      <c r="Y37" s="498" t="str">
        <f>VLOOKUP($R37,'database Aziende'!$M$13:$AE$595,12,FALSE)</f>
        <v>info@bpstecnologie.com</v>
      </c>
      <c r="Z37" s="498" t="str">
        <f>VLOOKUP($R37,'database Aziende'!$M$13:$AE$595,13,FALSE)</f>
        <v>www.bpstecnologie.com</v>
      </c>
      <c r="AA37" s="496">
        <f>VLOOKUP($R37,'database Aziende'!$M$13:$AE$595,14,FALSE)</f>
        <v>230</v>
      </c>
      <c r="AB37" s="496" t="str">
        <f>VLOOKUP($R37,'database Aziende'!$M$13:$AE$595,15,FALSE)</f>
        <v>climatizzatori ad aria</v>
      </c>
      <c r="AC37" s="497" t="str">
        <f t="shared" si="0"/>
        <v>BPS CLIMA</v>
      </c>
      <c r="AD37" s="496" t="str">
        <f>VLOOKUP($R37,'database Aziende'!$M$13:$AK$595,17,FALSE)</f>
        <v>Zona industriale Biban 56</v>
      </c>
      <c r="AE37" s="496" t="str">
        <f>VLOOKUP($R37,'database Aziende'!$M$13:$AK$595,18,FALSE)</f>
        <v>Carbonera (TV)</v>
      </c>
      <c r="AF37" s="497" t="str">
        <f>VLOOKUP($R37,'database Aziende'!$M$13:$AK$595,19,FALSE)</f>
        <v>03302570266</v>
      </c>
      <c r="AG37" s="499" t="str">
        <f>VLOOKUP($R37,'database Aziende'!$M$13:$AK$595,20,FALSE)</f>
        <v>Schiavon Andrea</v>
      </c>
      <c r="AH37" s="499" t="str">
        <f>VLOOKUP($R37,'database Aziende'!$M$13:$AK$595,21,FALSE)</f>
        <v>04/04/1966</v>
      </c>
      <c r="AI37" s="496" t="str">
        <f>VLOOKUP($R37,'database Aziende'!$M$13:$AK$595,22,FALSE)</f>
        <v>Treviso (TV)</v>
      </c>
      <c r="AJ37" s="499" t="str">
        <f>VLOOKUP($R37,'database Aziende'!$M$13:$AK$595,23,FALSE)</f>
        <v>SCHNDR66D04L407N</v>
      </c>
      <c r="AK37" s="499">
        <f>VLOOKUP($R37,'database Aziende'!$M$13:$AK$595,24,FALSE)</f>
        <v>44337</v>
      </c>
      <c r="AL37" s="500" t="str">
        <f>VLOOKUP($R37,'database Aziende'!$M$13:$AK$595,25,FALSE)</f>
        <v>7210/C24D</v>
      </c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</row>
    <row r="38" spans="1:58" ht="24.75" customHeight="1">
      <c r="A38" s="466"/>
      <c r="B38" s="467">
        <v>2</v>
      </c>
      <c r="C38" s="501" t="str">
        <f>CONCATENATE('Elenco alunni'!A27," ",'Elenco alunni'!B27)</f>
        <v>BOTTA TOMMASO</v>
      </c>
      <c r="D38" s="502" t="str">
        <f>CONCATENATE('Elenco alunni'!C27," ",'Elenco alunni'!D27)</f>
        <v>4 BEA</v>
      </c>
      <c r="E38" s="470" t="str">
        <f>'Elenco alunni'!H27</f>
        <v>04221835639</v>
      </c>
      <c r="F38" s="471"/>
      <c r="G38" s="470" t="str">
        <f>'Elenco alunni'!G27</f>
        <v>endassasin03@gmail.com</v>
      </c>
      <c r="H38" s="472" t="str">
        <f>'Elenco alunni'!I27</f>
        <v>VIA CONTEA 11A</v>
      </c>
      <c r="I38" s="472" t="str">
        <f>'Elenco alunni'!J27</f>
        <v>QUINTO DI TREVISO</v>
      </c>
      <c r="J38" s="473" t="s">
        <v>3396</v>
      </c>
      <c r="K38" s="473" t="s">
        <v>3400</v>
      </c>
      <c r="L38" s="473" t="str">
        <f>VLOOKUP($R38,'database Aziende'!$M$13:$AE$595,8,FALSE)</f>
        <v>9.00</v>
      </c>
      <c r="M38" s="473" t="str">
        <f>VLOOKUP($R38,'database Aziende'!$M$13:$AE$595,9,FALSE)</f>
        <v>13.00</v>
      </c>
      <c r="N38" s="473" t="str">
        <f>VLOOKUP($R38,'database Aziende'!$M$13:$AE$595,10,FALSE)</f>
        <v>14.00</v>
      </c>
      <c r="O38" s="473" t="str">
        <f>VLOOKUP($R38,'database Aziende'!$M$13:$AE$595,11,FALSE)</f>
        <v>16.30</v>
      </c>
      <c r="P38" s="75" t="s">
        <v>3412</v>
      </c>
      <c r="Q38" s="503" t="s">
        <v>3413</v>
      </c>
      <c r="R38" s="67" t="s">
        <v>2030</v>
      </c>
      <c r="S38" s="461" t="str">
        <f>VLOOKUP($R38,'database Aziende'!$M$13:$AE$595,2,FALSE)</f>
        <v>Vicolo Ongarie 13</v>
      </c>
      <c r="T38" s="461">
        <f>VLOOKUP($R38,'database Aziende'!$M$13:$AE$595,3,FALSE)</f>
        <v>31050</v>
      </c>
      <c r="U38" s="461" t="str">
        <f>VLOOKUP($R38,'database Aziende'!$M$13:$AE$595,4,FALSE)</f>
        <v>Morgano (TV)</v>
      </c>
      <c r="V38" s="461" t="str">
        <f>VLOOKUP($R38,'database Aziende'!$M$13:$AE$595,5,FALSE)</f>
        <v>Marangon Manola</v>
      </c>
      <c r="W38" s="461" t="str">
        <f>VLOOKUP($R38,'database Aziende'!$M$13:$AE$595,6,FALSE)</f>
        <v>Dalla Torre Marco - Todaro Stefano</v>
      </c>
      <c r="X38" s="462" t="str">
        <f>VLOOKUP($R38,'database Aziende'!$M$13:$AE$595,7,FALSE)</f>
        <v>0422 839217</v>
      </c>
      <c r="Y38" s="463" t="str">
        <f>VLOOKUP($R38,'database Aziende'!$M$13:$AE$595,12,FALSE)</f>
        <v>manola.marangon@mermecgroup.com</v>
      </c>
      <c r="Z38" s="461">
        <f>VLOOKUP($R38,'database Aziende'!$M$13:$AE$595,13,FALSE)</f>
        <v>0</v>
      </c>
      <c r="AA38" s="461" t="str">
        <f>VLOOKUP($R38,'database Aziende'!$M$13:$AE$595,14,FALSE)</f>
        <v>51-250</v>
      </c>
      <c r="AB38" s="461" t="str">
        <f>VLOOKUP($R38,'database Aziende'!$M$13:$AE$595,15,FALSE)</f>
        <v>Metalmeccanico</v>
      </c>
      <c r="AC38" s="462" t="str">
        <f t="shared" si="0"/>
        <v>MERMEC SPA</v>
      </c>
      <c r="AD38" s="461" t="str">
        <f>VLOOKUP($R38,'database Aziende'!$M$13:$AK$595,17,FALSE)</f>
        <v>Vicolo Ongarie 13</v>
      </c>
      <c r="AE38" s="461" t="str">
        <f>VLOOKUP($R38,'database Aziende'!$M$13:$AK$595,18,FALSE)</f>
        <v>Morgano (TV)</v>
      </c>
      <c r="AF38" s="462" t="str">
        <f>VLOOKUP($R38,'database Aziende'!$M$13:$AK$595,19,FALSE)</f>
        <v>05033050963</v>
      </c>
      <c r="AG38" s="464" t="str">
        <f>VLOOKUP($R38,'database Aziende'!$M$13:$AK$595,20,FALSE)</f>
        <v>Trione Luigi</v>
      </c>
      <c r="AH38" s="464" t="str">
        <f>VLOOKUP($R38,'database Aziende'!$M$13:$AK$595,21,FALSE)</f>
        <v>03/11/1964</v>
      </c>
      <c r="AI38" s="461" t="str">
        <f>VLOOKUP($R38,'database Aziende'!$M$13:$AK$595,22,FALSE)</f>
        <v>Bari (BA)</v>
      </c>
      <c r="AJ38" s="464" t="str">
        <f>VLOOKUP($R38,'database Aziende'!$M$13:$AK$595,23,FALSE)</f>
        <v>TRNLGU64S03A662F</v>
      </c>
      <c r="AK38" s="464" t="str">
        <f>VLOOKUP($R38,'database Aziende'!$M$13:$AK$595,24,FALSE)</f>
        <v>05/04/2018</v>
      </c>
      <c r="AL38" s="465" t="str">
        <f>VLOOKUP($R38,'database Aziende'!$M$13:$AK$595,25,FALSE)</f>
        <v>2284/C24d</v>
      </c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</row>
    <row r="39" spans="1:58" ht="24.75" customHeight="1">
      <c r="A39" s="466"/>
      <c r="B39" s="467">
        <v>3</v>
      </c>
      <c r="C39" s="501" t="str">
        <f>CONCATENATE('Elenco alunni'!A28," ",'Elenco alunni'!B28)</f>
        <v>BRIDDA GIANLUCA</v>
      </c>
      <c r="D39" s="502" t="str">
        <f>CONCATENATE('Elenco alunni'!C28," ",'Elenco alunni'!D28)</f>
        <v>4 BEA</v>
      </c>
      <c r="E39" s="470" t="str">
        <f>'Elenco alunni'!H28</f>
        <v/>
      </c>
      <c r="F39" s="471"/>
      <c r="G39" s="470" t="str">
        <f>'Elenco alunni'!G28</f>
        <v>gian.bridda@gmail.com</v>
      </c>
      <c r="H39" s="472" t="str">
        <f>'Elenco alunni'!I28</f>
        <v>via Torni 13</v>
      </c>
      <c r="I39" s="472" t="str">
        <f>'Elenco alunni'!J28</f>
        <v>MOGLIANO VENETO</v>
      </c>
      <c r="J39" s="473" t="s">
        <v>3396</v>
      </c>
      <c r="K39" s="473" t="s">
        <v>3400</v>
      </c>
      <c r="L39" s="473">
        <f>VLOOKUP($R39,'database Aziende'!$M$13:$AE$595,8,FALSE)</f>
        <v>0</v>
      </c>
      <c r="M39" s="473">
        <f>VLOOKUP($R39,'database Aziende'!$M$13:$AE$595,9,FALSE)</f>
        <v>0</v>
      </c>
      <c r="N39" s="473">
        <f>VLOOKUP($R39,'database Aziende'!$M$13:$AE$595,10,FALSE)</f>
        <v>0</v>
      </c>
      <c r="O39" s="473">
        <f>VLOOKUP($R39,'database Aziende'!$M$13:$AE$595,11,FALSE)</f>
        <v>0</v>
      </c>
      <c r="P39" s="504" t="s">
        <v>3414</v>
      </c>
      <c r="Q39" s="503" t="s">
        <v>3413</v>
      </c>
      <c r="R39" s="154" t="s">
        <v>2187</v>
      </c>
      <c r="S39" s="461" t="str">
        <f>VLOOKUP($R39,'database Aziende'!$M$13:$AE$595,2,FALSE)</f>
        <v>Via Botticelli 8</v>
      </c>
      <c r="T39" s="461">
        <f>VLOOKUP($R39,'database Aziende'!$M$13:$AE$595,3,FALSE)</f>
        <v>31021</v>
      </c>
      <c r="U39" s="461" t="str">
        <f>VLOOKUP($R39,'database Aziende'!$M$13:$AE$595,4,FALSE)</f>
        <v>Mogliano Veneto (TV)</v>
      </c>
      <c r="V39" s="461" t="str">
        <f>VLOOKUP($R39,'database Aziende'!$M$13:$AE$595,5,FALSE)</f>
        <v>Florian Primo</v>
      </c>
      <c r="W39" s="461" t="str">
        <f>VLOOKUP($R39,'database Aziende'!$M$13:$AE$595,6,FALSE)</f>
        <v>Florian Manuel</v>
      </c>
      <c r="X39" s="462" t="str">
        <f>VLOOKUP($R39,'database Aziende'!$M$13:$AE$595,7,FALSE)</f>
        <v>041 5937023</v>
      </c>
      <c r="Y39" s="463" t="str">
        <f>VLOOKUP($R39,'database Aziende'!$M$13:$AE$595,12,FALSE)</f>
        <v>amministrazione@rogertechnology.it</v>
      </c>
      <c r="Z39" s="461">
        <f>VLOOKUP($R39,'database Aziende'!$M$13:$AE$595,13,FALSE)</f>
        <v>0</v>
      </c>
      <c r="AA39" s="461">
        <f>VLOOKUP($R39,'database Aziende'!$M$13:$AE$595,14,FALSE)</f>
        <v>60</v>
      </c>
      <c r="AB39" s="461" t="str">
        <f>VLOOKUP($R39,'database Aziende'!$M$13:$AE$595,15,FALSE)</f>
        <v>Fabbricazione di motori</v>
      </c>
      <c r="AC39" s="462" t="str">
        <f t="shared" si="0"/>
        <v>ROGER TECNOLOGY SRL</v>
      </c>
      <c r="AD39" s="461" t="str">
        <f>VLOOKUP($R39,'database Aziende'!$M$13:$AK$595,17,FALSE)</f>
        <v>Via Botticelli 8</v>
      </c>
      <c r="AE39" s="461" t="str">
        <f>VLOOKUP($R39,'database Aziende'!$M$13:$AK$595,18,FALSE)</f>
        <v>Mogliano Veneto (TV)</v>
      </c>
      <c r="AF39" s="462" t="str">
        <f>VLOOKUP($R39,'database Aziende'!$M$13:$AK$595,19,FALSE)</f>
        <v>01612340263</v>
      </c>
      <c r="AG39" s="464" t="str">
        <f>VLOOKUP($R39,'database Aziende'!$M$13:$AK$595,20,FALSE)</f>
        <v>Florian Dino</v>
      </c>
      <c r="AH39" s="464" t="str">
        <f>VLOOKUP($R39,'database Aziende'!$M$13:$AK$595,21,FALSE)</f>
        <v>27/09/1959</v>
      </c>
      <c r="AI39" s="461" t="str">
        <f>VLOOKUP($R39,'database Aziende'!$M$13:$AK$595,22,FALSE)</f>
        <v>Silea (TV)</v>
      </c>
      <c r="AJ39" s="464" t="str">
        <f>VLOOKUP($R39,'database Aziende'!$M$13:$AK$595,23,FALSE)</f>
        <v>FLRDNI59P27F116Y</v>
      </c>
      <c r="AK39" s="464">
        <f>VLOOKUP($R39,'database Aziende'!$M$13:$AK$595,24,FALSE)</f>
        <v>42762</v>
      </c>
      <c r="AL39" s="465" t="str">
        <f>VLOOKUP($R39,'database Aziende'!$M$13:$AK$595,25,FALSE)</f>
        <v>7163/C24D</v>
      </c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</row>
    <row r="40" spans="1:58" ht="24.75" customHeight="1">
      <c r="A40" s="466"/>
      <c r="B40" s="467">
        <v>4</v>
      </c>
      <c r="C40" s="501" t="str">
        <f>CONCATENATE('Elenco alunni'!A29," ",'Elenco alunni'!B29)</f>
        <v>CALDATO RICCARDO</v>
      </c>
      <c r="D40" s="502" t="str">
        <f>CONCATENATE('Elenco alunni'!C29," ",'Elenco alunni'!D29)</f>
        <v>4 BEA</v>
      </c>
      <c r="E40" s="470" t="str">
        <f>'Elenco alunni'!H29</f>
        <v>3294945949</v>
      </c>
      <c r="F40" s="471"/>
      <c r="G40" s="470" t="str">
        <f>'Elenco alunni'!G29</f>
        <v>caldatoriccardo@gmail.com</v>
      </c>
      <c r="H40" s="472" t="str">
        <f>'Elenco alunni'!I29</f>
        <v>via onaro 12/d scandolara</v>
      </c>
      <c r="I40" s="472" t="str">
        <f>'Elenco alunni'!J29</f>
        <v>TREVISO</v>
      </c>
      <c r="J40" s="473" t="s">
        <v>3396</v>
      </c>
      <c r="K40" s="473" t="s">
        <v>3400</v>
      </c>
      <c r="L40" s="473" t="str">
        <f>VLOOKUP($R40,'database Aziende'!$M$13:$AE$595,8,FALSE)</f>
        <v>8.30</v>
      </c>
      <c r="M40" s="473" t="str">
        <f>VLOOKUP($R40,'database Aziende'!$M$13:$AE$595,9,FALSE)</f>
        <v>12.30</v>
      </c>
      <c r="N40" s="473" t="str">
        <f>VLOOKUP($R40,'database Aziende'!$M$13:$AE$595,10,FALSE)</f>
        <v>13.30</v>
      </c>
      <c r="O40" s="473" t="str">
        <f>VLOOKUP($R40,'database Aziende'!$M$13:$AE$595,11,FALSE)</f>
        <v>17.30</v>
      </c>
      <c r="P40" s="75" t="s">
        <v>3415</v>
      </c>
      <c r="Q40" s="503" t="s">
        <v>3413</v>
      </c>
      <c r="R40" s="74" t="s">
        <v>2430</v>
      </c>
      <c r="S40" s="461" t="str">
        <f>VLOOKUP($R40,'database Aziende'!$M$13:$AE$595,2,FALSE)</f>
        <v>Via Brondi 18</v>
      </c>
      <c r="T40" s="461">
        <f>VLOOKUP($R40,'database Aziende'!$M$13:$AE$595,3,FALSE)</f>
        <v>31055</v>
      </c>
      <c r="U40" s="461" t="str">
        <f>VLOOKUP($R40,'database Aziende'!$M$13:$AE$595,4,FALSE)</f>
        <v>Quinto di Treviso (TV)</v>
      </c>
      <c r="V40" s="461" t="str">
        <f>VLOOKUP($R40,'database Aziende'!$M$13:$AE$595,5,FALSE)</f>
        <v>Baldisseri MIrco</v>
      </c>
      <c r="W40" s="461" t="str">
        <f>VLOOKUP($R40,'database Aziende'!$M$13:$AE$595,6,FALSE)</f>
        <v>Baldisseri MIrco</v>
      </c>
      <c r="X40" s="462" t="str">
        <f>VLOOKUP($R40,'database Aziende'!$M$13:$AE$595,7,FALSE)</f>
        <v>0422960811</v>
      </c>
      <c r="Y40" s="463" t="str">
        <f>VLOOKUP($R40,'database Aziende'!$M$13:$AE$595,12,FALSE)</f>
        <v>info@treesseprogetti.it</v>
      </c>
      <c r="Z40" s="461">
        <f>VLOOKUP($R40,'database Aziende'!$M$13:$AE$595,13,FALSE)</f>
        <v>0</v>
      </c>
      <c r="AA40" s="461">
        <f>VLOOKUP($R40,'database Aziende'!$M$13:$AE$595,14,FALSE)</f>
        <v>50</v>
      </c>
      <c r="AB40" s="461">
        <f>VLOOKUP($R40,'database Aziende'!$M$13:$AE$595,15,FALSE)</f>
        <v>0</v>
      </c>
      <c r="AC40" s="462" t="str">
        <f t="shared" si="0"/>
        <v>TREESSE PROGETTI SRL</v>
      </c>
      <c r="AD40" s="461" t="str">
        <f>VLOOKUP($R40,'database Aziende'!$M$13:$AK$595,17,FALSE)</f>
        <v>Via Brondi 18</v>
      </c>
      <c r="AE40" s="461" t="str">
        <f>VLOOKUP($R40,'database Aziende'!$M$13:$AK$595,18,FALSE)</f>
        <v>Quinto di Treviso (TV)</v>
      </c>
      <c r="AF40" s="462" t="str">
        <f>VLOOKUP($R40,'database Aziende'!$M$13:$AK$595,19,FALSE)</f>
        <v>04416960260</v>
      </c>
      <c r="AG40" s="464" t="str">
        <f>VLOOKUP($R40,'database Aziende'!$M$13:$AK$595,20,FALSE)</f>
        <v>Luigi Berlese</v>
      </c>
      <c r="AH40" s="464" t="str">
        <f>VLOOKUP($R40,'database Aziende'!$M$13:$AK$595,21,FALSE)</f>
        <v>06/09/1959</v>
      </c>
      <c r="AI40" s="461" t="str">
        <f>VLOOKUP($R40,'database Aziende'!$M$13:$AK$595,22,FALSE)</f>
        <v>Vedelago (TV)</v>
      </c>
      <c r="AJ40" s="464">
        <f>VLOOKUP($R40,'database Aziende'!$M$13:$AK$595,23,FALSE)</f>
        <v>0</v>
      </c>
      <c r="AK40" s="464">
        <f>VLOOKUP($R40,'database Aziende'!$M$13:$AK$595,24,FALSE)</f>
        <v>42787</v>
      </c>
      <c r="AL40" s="465" t="str">
        <f>VLOOKUP($R40,'database Aziende'!$M$13:$AK$595,25,FALSE)</f>
        <v>7180/C24D</v>
      </c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</row>
    <row r="41" spans="1:58" ht="24.75" customHeight="1">
      <c r="A41" s="466"/>
      <c r="B41" s="467">
        <v>5</v>
      </c>
      <c r="C41" s="501" t="str">
        <f>CONCATENATE('Elenco alunni'!A30," ",'Elenco alunni'!B30)</f>
        <v>CERON MARCO</v>
      </c>
      <c r="D41" s="502" t="str">
        <f>CONCATENATE('Elenco alunni'!C30," ",'Elenco alunni'!D30)</f>
        <v>4 BEA</v>
      </c>
      <c r="E41" s="470" t="str">
        <f>'Elenco alunni'!H30</f>
        <v>3488093699</v>
      </c>
      <c r="F41" s="471"/>
      <c r="G41" s="470" t="str">
        <f>'Elenco alunni'!G30</f>
        <v>marcoceron51@gmail.com</v>
      </c>
      <c r="H41" s="472" t="str">
        <f>'Elenco alunni'!I30</f>
        <v>VIA FILIPPO TURATI N�42/B</v>
      </c>
      <c r="I41" s="472" t="str">
        <f>'Elenco alunni'!J30</f>
        <v>PAESE</v>
      </c>
      <c r="J41" s="473" t="s">
        <v>3396</v>
      </c>
      <c r="K41" s="473" t="s">
        <v>3400</v>
      </c>
      <c r="L41" s="473">
        <f>VLOOKUP($R41,'database Aziende'!$M$13:$AE$595,8,FALSE)</f>
        <v>0.25</v>
      </c>
      <c r="M41" s="473">
        <f>VLOOKUP($R41,'database Aziende'!$M$13:$AE$595,9,FALSE)</f>
        <v>0.60416666666666663</v>
      </c>
      <c r="N41" s="473">
        <f>VLOOKUP($R41,'database Aziende'!$M$13:$AE$595,10,FALSE)</f>
        <v>0</v>
      </c>
      <c r="O41" s="473">
        <f>VLOOKUP($R41,'database Aziende'!$M$13:$AE$595,11,FALSE)</f>
        <v>0</v>
      </c>
      <c r="P41" s="504" t="s">
        <v>3416</v>
      </c>
      <c r="Q41" s="503" t="s">
        <v>3413</v>
      </c>
      <c r="R41" s="495" t="s">
        <v>3417</v>
      </c>
      <c r="S41" s="461" t="str">
        <f>VLOOKUP($R41,'database Aziende'!$M$13:$AE$595,2,FALSE)</f>
        <v>Via Postumia 19</v>
      </c>
      <c r="T41" s="461">
        <f>VLOOKUP($R41,'database Aziende'!$M$13:$AE$595,3,FALSE)</f>
        <v>31050</v>
      </c>
      <c r="U41" s="461" t="str">
        <f>VLOOKUP($R41,'database Aziende'!$M$13:$AE$595,4,FALSE)</f>
        <v>Ponzano Veneto (TV)</v>
      </c>
      <c r="V41" s="461" t="str">
        <f>VLOOKUP($R41,'database Aziende'!$M$13:$AE$595,5,FALSE)</f>
        <v>Visentin Stefano</v>
      </c>
      <c r="W41" s="461" t="str">
        <f>VLOOKUP($R41,'database Aziende'!$M$13:$AE$595,6,FALSE)</f>
        <v>Visentin Stefano</v>
      </c>
      <c r="X41" s="462" t="str">
        <f>VLOOKUP($R41,'database Aziende'!$M$13:$AE$595,7,FALSE)</f>
        <v>0422480128</v>
      </c>
      <c r="Y41" s="463" t="str">
        <f>VLOOKUP($R41,'database Aziende'!$M$13:$AE$595,12,FALSE)</f>
        <v>info@flexservice.it</v>
      </c>
      <c r="Z41" s="463" t="str">
        <f>VLOOKUP($R41,'database Aziende'!$M$13:$AE$595,13,FALSE)</f>
        <v>www.flexservice.it</v>
      </c>
      <c r="AA41" s="461">
        <f>VLOOKUP($R41,'database Aziende'!$M$13:$AE$595,14,FALSE)</f>
        <v>0</v>
      </c>
      <c r="AB41" s="461">
        <f>VLOOKUP($R41,'database Aziende'!$M$13:$AE$595,15,FALSE)</f>
        <v>0</v>
      </c>
      <c r="AC41" s="462" t="str">
        <f t="shared" si="0"/>
        <v>FLEX SERVICE</v>
      </c>
      <c r="AD41" s="461">
        <f>VLOOKUP($R41,'database Aziende'!$M$13:$AK$595,17,FALSE)</f>
        <v>0</v>
      </c>
      <c r="AE41" s="461">
        <f>VLOOKUP($R41,'database Aziende'!$M$13:$AK$595,18,FALSE)</f>
        <v>0</v>
      </c>
      <c r="AF41" s="462">
        <f>VLOOKUP($R41,'database Aziende'!$M$13:$AK$595,19,FALSE)</f>
        <v>0</v>
      </c>
      <c r="AG41" s="464">
        <f>VLOOKUP($R41,'database Aziende'!$M$13:$AK$595,20,FALSE)</f>
        <v>0</v>
      </c>
      <c r="AH41" s="464">
        <f>VLOOKUP($R41,'database Aziende'!$M$13:$AK$595,21,FALSE)</f>
        <v>0</v>
      </c>
      <c r="AI41" s="461">
        <f>VLOOKUP($R41,'database Aziende'!$M$13:$AK$595,22,FALSE)</f>
        <v>0</v>
      </c>
      <c r="AJ41" s="464">
        <f>VLOOKUP($R41,'database Aziende'!$M$13:$AK$595,23,FALSE)</f>
        <v>0</v>
      </c>
      <c r="AK41" s="464">
        <f>VLOOKUP($R41,'database Aziende'!$M$13:$AK$595,24,FALSE)</f>
        <v>44336</v>
      </c>
      <c r="AL41" s="465" t="str">
        <f>VLOOKUP($R41,'database Aziende'!$M$13:$AK$595,25,FALSE)</f>
        <v>7166/C24D</v>
      </c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</row>
    <row r="42" spans="1:58" ht="24.75" customHeight="1">
      <c r="A42" s="466"/>
      <c r="B42" s="467">
        <v>6</v>
      </c>
      <c r="C42" s="501" t="str">
        <f>CONCATENATE('Elenco alunni'!A31," ",'Elenco alunni'!B31)</f>
        <v>CIOSU CONSTANTIN CATALIN</v>
      </c>
      <c r="D42" s="502" t="str">
        <f>CONCATENATE('Elenco alunni'!C31," ",'Elenco alunni'!D31)</f>
        <v>4 BEA</v>
      </c>
      <c r="E42" s="470" t="str">
        <f>'Elenco alunni'!H31</f>
        <v>35398344</v>
      </c>
      <c r="F42" s="471"/>
      <c r="G42" s="470" t="str">
        <f>'Elenco alunni'!G31</f>
        <v>ciosucatalin54@gmail.com</v>
      </c>
      <c r="H42" s="472" t="str">
        <f>'Elenco alunni'!I31</f>
        <v>VIA RONCHI 9</v>
      </c>
      <c r="I42" s="472" t="str">
        <f>'Elenco alunni'!J31</f>
        <v>MASERADA SUL PIAVE</v>
      </c>
      <c r="J42" s="473" t="s">
        <v>3396</v>
      </c>
      <c r="K42" s="473" t="s">
        <v>3400</v>
      </c>
      <c r="L42" s="473" t="str">
        <f>VLOOKUP($R42,'database Aziende'!$M$13:$AE$595,8,FALSE)</f>
        <v>8.00</v>
      </c>
      <c r="M42" s="473" t="str">
        <f>VLOOKUP($R42,'database Aziende'!$M$13:$AE$595,9,FALSE)</f>
        <v>12.00</v>
      </c>
      <c r="N42" s="473" t="str">
        <f>VLOOKUP($R42,'database Aziende'!$M$13:$AE$595,10,FALSE)</f>
        <v>13.30</v>
      </c>
      <c r="O42" s="473" t="str">
        <f>VLOOKUP($R42,'database Aziende'!$M$13:$AE$595,11,FALSE)</f>
        <v>17.30</v>
      </c>
      <c r="P42" s="75" t="s">
        <v>3416</v>
      </c>
      <c r="Q42" s="503" t="s">
        <v>3413</v>
      </c>
      <c r="R42" s="74" t="s">
        <v>2456</v>
      </c>
      <c r="S42" s="461" t="str">
        <f>VLOOKUP($R42,'database Aziende'!$M$13:$AE$595,2,FALSE)</f>
        <v>V. Fratelli Rossetti 5/1</v>
      </c>
      <c r="T42" s="461">
        <f>VLOOKUP($R42,'database Aziende'!$M$13:$AE$595,3,FALSE)</f>
        <v>31020</v>
      </c>
      <c r="U42" s="461" t="str">
        <f>VLOOKUP($R42,'database Aziende'!$M$13:$AE$595,4,FALSE)</f>
        <v>Villorba (TV)</v>
      </c>
      <c r="V42" s="461" t="str">
        <f>VLOOKUP($R42,'database Aziende'!$M$13:$AE$595,5,FALSE)</f>
        <v>Zago Luca</v>
      </c>
      <c r="W42" s="461" t="str">
        <f>VLOOKUP($R42,'database Aziende'!$M$13:$AE$595,6,FALSE)</f>
        <v>Zago Luca</v>
      </c>
      <c r="X42" s="462" t="str">
        <f>VLOOKUP($R42,'database Aziende'!$M$13:$AE$595,7,FALSE)</f>
        <v>3407060645</v>
      </c>
      <c r="Y42" s="463" t="str">
        <f>VLOOKUP($R42,'database Aziende'!$M$13:$AE$595,12,FALSE)</f>
        <v>LucaZago9@Alice.it</v>
      </c>
      <c r="Z42" s="461">
        <f>VLOOKUP($R42,'database Aziende'!$M$13:$AE$595,13,FALSE)</f>
        <v>0</v>
      </c>
      <c r="AA42" s="461">
        <f>VLOOKUP($R42,'database Aziende'!$M$13:$AE$595,14,FALSE)</f>
        <v>0</v>
      </c>
      <c r="AB42" s="461" t="str">
        <f>VLOOKUP($R42,'database Aziende'!$M$13:$AE$595,15,FALSE)</f>
        <v>Automazione Industriale</v>
      </c>
      <c r="AC42" s="462" t="str">
        <f t="shared" si="0"/>
        <v>ZAGO ROMEO SNC</v>
      </c>
      <c r="AD42" s="461" t="str">
        <f>VLOOKUP($R42,'database Aziende'!$M$13:$AK$595,17,FALSE)</f>
        <v>V. Fratelli Rossetti 5/1</v>
      </c>
      <c r="AE42" s="461" t="str">
        <f>VLOOKUP($R42,'database Aziende'!$M$13:$AK$595,18,FALSE)</f>
        <v>Villorba (TV)</v>
      </c>
      <c r="AF42" s="462" t="str">
        <f>VLOOKUP($R42,'database Aziende'!$M$13:$AK$595,19,FALSE)</f>
        <v>03831000264</v>
      </c>
      <c r="AG42" s="464" t="str">
        <f>VLOOKUP($R42,'database Aziende'!$M$13:$AK$595,20,FALSE)</f>
        <v>Luca Zago</v>
      </c>
      <c r="AH42" s="464" t="str">
        <f>VLOOKUP($R42,'database Aziende'!$M$13:$AK$595,21,FALSE)</f>
        <v>29/06/1979</v>
      </c>
      <c r="AI42" s="461" t="str">
        <f>VLOOKUP($R42,'database Aziende'!$M$13:$AK$595,22,FALSE)</f>
        <v>Treviso (TV)</v>
      </c>
      <c r="AJ42" s="464" t="str">
        <f>VLOOKUP($R42,'database Aziende'!$M$13:$AK$595,23,FALSE)</f>
        <v>ZGALCU79H29L407N</v>
      </c>
      <c r="AK42" s="464">
        <f>VLOOKUP($R42,'database Aziende'!$M$13:$AK$595,24,FALSE)</f>
        <v>42790</v>
      </c>
      <c r="AL42" s="465" t="str">
        <f>VLOOKUP($R42,'database Aziende'!$M$13:$AK$595,25,FALSE)</f>
        <v>3279/C24D</v>
      </c>
      <c r="AM42" s="211"/>
      <c r="AN42" s="211"/>
      <c r="AO42" s="211"/>
      <c r="AP42" s="211"/>
      <c r="AQ42" s="211"/>
      <c r="AR42" s="211"/>
      <c r="AS42" s="211"/>
      <c r="AT42" s="211"/>
      <c r="AU42" s="211"/>
      <c r="AV42" s="505"/>
      <c r="AW42" s="505"/>
      <c r="AX42" s="211"/>
      <c r="AY42" s="505"/>
      <c r="AZ42" s="505"/>
      <c r="BA42" s="505"/>
      <c r="BB42" s="8"/>
      <c r="BC42" s="8"/>
      <c r="BD42" s="8"/>
      <c r="BE42" s="8"/>
      <c r="BF42" s="8"/>
    </row>
    <row r="43" spans="1:58" ht="24.75" customHeight="1">
      <c r="A43" s="466"/>
      <c r="B43" s="467">
        <v>7</v>
      </c>
      <c r="C43" s="501" t="str">
        <f>CONCATENATE('Elenco alunni'!A32," ",'Elenco alunni'!B32)</f>
        <v>DAL BEN EDOARDO</v>
      </c>
      <c r="D43" s="502" t="str">
        <f>CONCATENATE('Elenco alunni'!C32," ",'Elenco alunni'!D32)</f>
        <v>4 BEA</v>
      </c>
      <c r="E43" s="470" t="str">
        <f>'Elenco alunni'!H32</f>
        <v/>
      </c>
      <c r="F43" s="471"/>
      <c r="G43" s="470" t="str">
        <f>'Elenco alunni'!G32</f>
        <v>dbedoardo@gmail.com</v>
      </c>
      <c r="H43" s="472" t="str">
        <f>'Elenco alunni'!I32</f>
        <v>via turati 3</v>
      </c>
      <c r="I43" s="472" t="str">
        <f>'Elenco alunni'!J32</f>
        <v>TREVISO</v>
      </c>
      <c r="J43" s="473" t="s">
        <v>3396</v>
      </c>
      <c r="K43" s="473" t="s">
        <v>3400</v>
      </c>
      <c r="L43" s="473" t="str">
        <f>VLOOKUP($R43,'database Aziende'!$M$13:$AE$595,8,FALSE)</f>
        <v>8.00</v>
      </c>
      <c r="M43" s="473" t="str">
        <f>VLOOKUP($R43,'database Aziende'!$M$13:$AE$595,9,FALSE)</f>
        <v>12.00</v>
      </c>
      <c r="N43" s="473" t="str">
        <f>VLOOKUP($R43,'database Aziende'!$M$13:$AE$595,10,FALSE)</f>
        <v>13.30</v>
      </c>
      <c r="O43" s="473" t="str">
        <f>VLOOKUP($R43,'database Aziende'!$M$13:$AE$595,11,FALSE)</f>
        <v>17.30</v>
      </c>
      <c r="P43" s="75" t="s">
        <v>3416</v>
      </c>
      <c r="Q43" s="503" t="s">
        <v>3413</v>
      </c>
      <c r="R43" s="67" t="s">
        <v>2203</v>
      </c>
      <c r="S43" s="461" t="str">
        <f>VLOOKUP($R43,'database Aziende'!$M$13:$AE$595,2,FALSE)</f>
        <v>Via Nuova Trevigiana Lughignano 124</v>
      </c>
      <c r="T43" s="461">
        <f>VLOOKUP($R43,'database Aziende'!$M$13:$AE$595,3,FALSE)</f>
        <v>31032</v>
      </c>
      <c r="U43" s="461" t="str">
        <f>VLOOKUP($R43,'database Aziende'!$M$13:$AE$595,4,FALSE)</f>
        <v>CASALE SUL SILE (TV)</v>
      </c>
      <c r="V43" s="461" t="str">
        <f>VLOOKUP($R43,'database Aziende'!$M$13:$AE$595,5,FALSE)</f>
        <v>Marian Adriano</v>
      </c>
      <c r="W43" s="461" t="str">
        <f>VLOOKUP($R43,'database Aziende'!$M$13:$AE$595,6,FALSE)</f>
        <v>Marian Adriano</v>
      </c>
      <c r="X43" s="462" t="str">
        <f>VLOOKUP($R43,'database Aziende'!$M$13:$AE$595,7,FALSE)</f>
        <v>0422822506</v>
      </c>
      <c r="Y43" s="463" t="s">
        <v>2207</v>
      </c>
      <c r="Z43" s="461">
        <f>VLOOKUP($R43,'database Aziende'!$M$13:$AE$595,13,FALSE)</f>
        <v>0</v>
      </c>
      <c r="AA43" s="461">
        <f>VLOOKUP($R43,'database Aziende'!$M$13:$AE$595,14,FALSE)</f>
        <v>50</v>
      </c>
      <c r="AB43" s="461" t="str">
        <f>VLOOKUP($R43,'database Aziende'!$M$13:$AE$595,15,FALSE)</f>
        <v>quadri elettrici, PLC</v>
      </c>
      <c r="AC43" s="462" t="str">
        <f t="shared" si="0"/>
        <v>Sirio Srl</v>
      </c>
      <c r="AD43" s="461" t="str">
        <f>VLOOKUP($R43,'database Aziende'!$M$13:$AK$595,17,FALSE)</f>
        <v>Via Nuova Trevigiana Lughignano, 124</v>
      </c>
      <c r="AE43" s="461" t="str">
        <f>VLOOKUP($R43,'database Aziende'!$M$13:$AK$595,18,FALSE)</f>
        <v>Casale sul Sile (TV)</v>
      </c>
      <c r="AF43" s="462" t="str">
        <f>VLOOKUP($R43,'database Aziende'!$M$13:$AK$595,19,FALSE)</f>
        <v>03315340269</v>
      </c>
      <c r="AG43" s="464" t="str">
        <f>VLOOKUP($R43,'database Aziende'!$M$13:$AK$595,20,FALSE)</f>
        <v>Zago Paolo</v>
      </c>
      <c r="AH43" s="464" t="str">
        <f>VLOOKUP($R43,'database Aziende'!$M$13:$AK$595,21,FALSE)</f>
        <v>26/06/1962</v>
      </c>
      <c r="AI43" s="461" t="str">
        <f>VLOOKUP($R43,'database Aziende'!$M$13:$AK$595,22,FALSE)</f>
        <v>Treviso (TV)</v>
      </c>
      <c r="AJ43" s="464" t="str">
        <f>VLOOKUP($R43,'database Aziende'!$M$13:$AK$595,23,FALSE)</f>
        <v>ZGAPLA62H26L407H</v>
      </c>
      <c r="AK43" s="464">
        <f>VLOOKUP($R43,'database Aziende'!$M$13:$AK$595,24,FALSE)</f>
        <v>42764</v>
      </c>
      <c r="AL43" s="465" t="str">
        <f>VLOOKUP($R43,'database Aziende'!$M$13:$AK$595,25,FALSE)</f>
        <v>7158/C24D</v>
      </c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</row>
    <row r="44" spans="1:58" ht="24.75" customHeight="1">
      <c r="A44" s="466"/>
      <c r="B44" s="467">
        <v>8</v>
      </c>
      <c r="C44" s="501" t="str">
        <f>CONCATENATE('Elenco alunni'!A33," ",'Elenco alunni'!B33)</f>
        <v>DE PIERI PAOLO</v>
      </c>
      <c r="D44" s="502" t="str">
        <f>CONCATENATE('Elenco alunni'!C33," ",'Elenco alunni'!D33)</f>
        <v>4 BEA</v>
      </c>
      <c r="E44" s="470" t="str">
        <f>'Elenco alunni'!H33</f>
        <v>3407129359</v>
      </c>
      <c r="F44" s="471"/>
      <c r="G44" s="470" t="str">
        <f>'Elenco alunni'!G33</f>
        <v>depieri.paolo@maxplanck.it</v>
      </c>
      <c r="H44" s="472" t="str">
        <f>'Elenco alunni'!I33</f>
        <v>VICOLO A. DE REALI, 24</v>
      </c>
      <c r="I44" s="472" t="str">
        <f>'Elenco alunni'!J33</f>
        <v>CASIER</v>
      </c>
      <c r="J44" s="473" t="s">
        <v>3396</v>
      </c>
      <c r="K44" s="473" t="s">
        <v>3400</v>
      </c>
      <c r="L44" s="473" t="str">
        <f>VLOOKUP($R44,'database Aziende'!$M$13:$AE$595,8,FALSE)</f>
        <v>8.30</v>
      </c>
      <c r="M44" s="473" t="str">
        <f>VLOOKUP($R44,'database Aziende'!$M$13:$AE$595,9,FALSE)</f>
        <v>12.30</v>
      </c>
      <c r="N44" s="473" t="str">
        <f>VLOOKUP($R44,'database Aziende'!$M$13:$AE$595,10,FALSE)</f>
        <v>13.30</v>
      </c>
      <c r="O44" s="473" t="str">
        <f>VLOOKUP($R44,'database Aziende'!$M$13:$AE$595,11,FALSE)</f>
        <v>17.30</v>
      </c>
      <c r="P44" s="504" t="s">
        <v>3414</v>
      </c>
      <c r="Q44" s="503" t="s">
        <v>3413</v>
      </c>
      <c r="R44" s="506" t="s">
        <v>1627</v>
      </c>
      <c r="S44" s="461" t="str">
        <f>VLOOKUP($R44,'database Aziende'!$M$13:$AE$595,2,FALSE)</f>
        <v>Via Martiri della libertà 15</v>
      </c>
      <c r="T44" s="461">
        <f>VLOOKUP($R44,'database Aziende'!$M$13:$AE$595,3,FALSE)</f>
        <v>31030</v>
      </c>
      <c r="U44" s="461" t="str">
        <f>VLOOKUP($R44,'database Aziende'!$M$13:$AE$595,4,FALSE)</f>
        <v>Casier (TV)</v>
      </c>
      <c r="V44" s="461" t="str">
        <f>VLOOKUP($R44,'database Aziende'!$M$13:$AE$595,5,FALSE)</f>
        <v>Pavan Francesca</v>
      </c>
      <c r="W44" s="461" t="str">
        <f>VLOOKUP($R44,'database Aziende'!$M$13:$AE$595,6,FALSE)</f>
        <v>Pavan Francesca</v>
      </c>
      <c r="X44" s="462" t="str">
        <f>VLOOKUP($R44,'database Aziende'!$M$13:$AE$595,7,FALSE)</f>
        <v>0422 4940</v>
      </c>
      <c r="Y44" s="463" t="str">
        <f>VLOOKUP($R44,'database Aziende'!$M$13:$AE$595,12,FALSE)</f>
        <v>humanresources@came.com</v>
      </c>
      <c r="Z44" s="461">
        <f>VLOOKUP($R44,'database Aziende'!$M$13:$AE$595,13,FALSE)</f>
        <v>0</v>
      </c>
      <c r="AA44" s="461">
        <f>VLOOKUP($R44,'database Aziende'!$M$13:$AE$595,14,FALSE)</f>
        <v>260</v>
      </c>
      <c r="AB44" s="461" t="str">
        <f>VLOOKUP($R44,'database Aziende'!$M$13:$AE$595,15,FALSE)</f>
        <v>automazioni</v>
      </c>
      <c r="AC44" s="462" t="str">
        <f t="shared" si="0"/>
        <v>CAME</v>
      </c>
      <c r="AD44" s="461" t="str">
        <f>VLOOKUP($R44,'database Aziende'!$M$13:$AK$595,17,FALSE)</f>
        <v>Via Martiri della libertà 15</v>
      </c>
      <c r="AE44" s="461" t="str">
        <f>VLOOKUP($R44,'database Aziende'!$M$13:$AK$595,18,FALSE)</f>
        <v>Casier (TV)</v>
      </c>
      <c r="AF44" s="462" t="str">
        <f>VLOOKUP($R44,'database Aziende'!$M$13:$AK$595,19,FALSE)</f>
        <v>03481280265</v>
      </c>
      <c r="AG44" s="464" t="str">
        <f>VLOOKUP($R44,'database Aziende'!$M$13:$AK$595,20,FALSE)</f>
        <v>Menuzzo Andrea</v>
      </c>
      <c r="AH44" s="464">
        <f>VLOOKUP($R44,'database Aziende'!$M$13:$AK$595,21,FALSE)</f>
        <v>27398</v>
      </c>
      <c r="AI44" s="461" t="str">
        <f>VLOOKUP($R44,'database Aziende'!$M$13:$AK$595,22,FALSE)</f>
        <v>Treviso (TV)</v>
      </c>
      <c r="AJ44" s="464" t="str">
        <f>VLOOKUP($R44,'database Aziende'!$M$13:$AK$595,23,FALSE)</f>
        <v>MNZNDR75A04L407E</v>
      </c>
      <c r="AK44" s="464">
        <f>VLOOKUP($R44,'database Aziende'!$M$13:$AK$595,24,FALSE)</f>
        <v>43589</v>
      </c>
      <c r="AL44" s="465" t="str">
        <f>VLOOKUP($R44,'database Aziende'!$M$13:$AK$595,25,FALSE)</f>
        <v>3279/C24D</v>
      </c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</row>
    <row r="45" spans="1:58" ht="24.75" customHeight="1">
      <c r="A45" s="466"/>
      <c r="B45" s="467">
        <v>9</v>
      </c>
      <c r="C45" s="501" t="str">
        <f>CONCATENATE('Elenco alunni'!A34," ",'Elenco alunni'!B34)</f>
        <v>DONA' MATTIA</v>
      </c>
      <c r="D45" s="502" t="str">
        <f>CONCATENATE('Elenco alunni'!C34," ",'Elenco alunni'!D34)</f>
        <v>4 BEA</v>
      </c>
      <c r="E45" s="470" t="str">
        <f>'Elenco alunni'!H34</f>
        <v/>
      </c>
      <c r="F45" s="471"/>
      <c r="G45" s="470" t="str">
        <f>'Elenco alunni'!G34</f>
        <v>mattiasole18@gmail.com</v>
      </c>
      <c r="H45" s="472" t="str">
        <f>'Elenco alunni'!I34</f>
        <v>27, Via Pastrengo</v>
      </c>
      <c r="I45" s="472" t="str">
        <f>'Elenco alunni'!J34</f>
        <v>MOGLIANO VENETO</v>
      </c>
      <c r="J45" s="473" t="s">
        <v>3396</v>
      </c>
      <c r="K45" s="473" t="s">
        <v>3400</v>
      </c>
      <c r="L45" s="473" t="str">
        <f>VLOOKUP($R45,'database Aziende'!$M$13:$AE$595,8,FALSE)</f>
        <v>8.00</v>
      </c>
      <c r="M45" s="473" t="str">
        <f>VLOOKUP($R45,'database Aziende'!$M$13:$AE$595,9,FALSE)</f>
        <v>12.00</v>
      </c>
      <c r="N45" s="473" t="str">
        <f>VLOOKUP($R45,'database Aziende'!$M$13:$AE$595,10,FALSE)</f>
        <v>13.00</v>
      </c>
      <c r="O45" s="473" t="str">
        <f>VLOOKUP($R45,'database Aziende'!$M$13:$AE$595,11,FALSE)</f>
        <v>17.00</v>
      </c>
      <c r="P45" s="504" t="s">
        <v>3418</v>
      </c>
      <c r="Q45" s="503" t="s">
        <v>3413</v>
      </c>
      <c r="R45" s="74" t="s">
        <v>126</v>
      </c>
      <c r="S45" s="461" t="str">
        <f>VLOOKUP($R45,'database Aziende'!$M$13:$AE$595,2,FALSE)</f>
        <v>Via G. Poli 50</v>
      </c>
      <c r="T45" s="461">
        <f>VLOOKUP($R45,'database Aziende'!$M$13:$AE$595,3,FALSE)</f>
        <v>31032</v>
      </c>
      <c r="U45" s="461" t="str">
        <f>VLOOKUP($R45,'database Aziende'!$M$13:$AE$595,4,FALSE)</f>
        <v>Casale sul Sile (TV)</v>
      </c>
      <c r="V45" s="461" t="str">
        <f>VLOOKUP($R45,'database Aziende'!$M$13:$AE$595,5,FALSE)</f>
        <v>Bellio Sergio</v>
      </c>
      <c r="W45" s="461" t="str">
        <f>VLOOKUP($R45,'database Aziende'!$M$13:$AE$595,6,FALSE)</f>
        <v>Bellio Sergio</v>
      </c>
      <c r="X45" s="462" t="str">
        <f>VLOOKUP($R45,'database Aziende'!$M$13:$AE$595,7,FALSE)</f>
        <v>041/2689076</v>
      </c>
      <c r="Y45" s="463" t="str">
        <f>VLOOKUP($R45,'database Aziende'!$M$13:$AE$595,12,FALSE)</f>
        <v>amministrazione@asitron.it</v>
      </c>
      <c r="Z45" s="463" t="str">
        <f>VLOOKUP($R45,'database Aziende'!$M$13:$AE$595,13,FALSE)</f>
        <v>www.asitron.it</v>
      </c>
      <c r="AA45" s="461">
        <f>VLOOKUP($R45,'database Aziende'!$M$13:$AE$595,14,FALSE)</f>
        <v>0</v>
      </c>
      <c r="AB45" s="461">
        <f>VLOOKUP($R45,'database Aziende'!$M$13:$AE$595,15,FALSE)</f>
        <v>0</v>
      </c>
      <c r="AC45" s="462" t="str">
        <f t="shared" si="0"/>
        <v>ASITRON Srl</v>
      </c>
      <c r="AD45" s="461" t="str">
        <f>VLOOKUP($R45,'database Aziende'!$M$13:$AK$595,17,FALSE)</f>
        <v>Via G. Poli 50</v>
      </c>
      <c r="AE45" s="461" t="str">
        <f>VLOOKUP($R45,'database Aziende'!$M$13:$AK$595,18,FALSE)</f>
        <v>Casale sul Sile (TV)</v>
      </c>
      <c r="AF45" s="462" t="str">
        <f>VLOOKUP($R45,'database Aziende'!$M$13:$AK$595,19,FALSE)</f>
        <v>04998930269</v>
      </c>
      <c r="AG45" s="464" t="str">
        <f>VLOOKUP($R45,'database Aziende'!$M$13:$AK$595,20,FALSE)</f>
        <v>Sergio Bellio</v>
      </c>
      <c r="AH45" s="464">
        <f>VLOOKUP($R45,'database Aziende'!$M$13:$AK$595,21,FALSE)</f>
        <v>22428</v>
      </c>
      <c r="AI45" s="461" t="str">
        <f>VLOOKUP($R45,'database Aziende'!$M$13:$AK$595,22,FALSE)</f>
        <v xml:space="preserve">Torino </v>
      </c>
      <c r="AJ45" s="464">
        <f>VLOOKUP($R45,'database Aziende'!$M$13:$AK$595,23,FALSE)</f>
        <v>0</v>
      </c>
      <c r="AK45" s="464">
        <f>VLOOKUP($R45,'database Aziende'!$M$13:$AK$595,24,FALSE)</f>
        <v>44336</v>
      </c>
      <c r="AL45" s="465" t="str">
        <f>VLOOKUP($R45,'database Aziende'!$M$13:$AK$595,25,FALSE)</f>
        <v>7174/C24D</v>
      </c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</row>
    <row r="46" spans="1:58" ht="24.75" customHeight="1">
      <c r="A46" s="466"/>
      <c r="B46" s="467">
        <v>10</v>
      </c>
      <c r="C46" s="501" t="str">
        <f>CONCATENATE('Elenco alunni'!A35," ",'Elenco alunni'!B35)</f>
        <v>GJOKA ALESSIO</v>
      </c>
      <c r="D46" s="502" t="str">
        <f>CONCATENATE('Elenco alunni'!C35," ",'Elenco alunni'!D35)</f>
        <v>4 BEA</v>
      </c>
      <c r="E46" s="470" t="str">
        <f>'Elenco alunni'!H35</f>
        <v/>
      </c>
      <c r="F46" s="471"/>
      <c r="G46" s="470" t="str">
        <f>'Elenco alunni'!G35</f>
        <v>alessiogjoka2002@gmail.com</v>
      </c>
      <c r="H46" s="472" t="str">
        <f>'Elenco alunni'!I35</f>
        <v>via Monte Bianco 1</v>
      </c>
      <c r="I46" s="472" t="str">
        <f>'Elenco alunni'!J35</f>
        <v>BREDA DI PIAVE</v>
      </c>
      <c r="J46" s="473" t="s">
        <v>3396</v>
      </c>
      <c r="K46" s="473" t="s">
        <v>3400</v>
      </c>
      <c r="L46" s="473" t="str">
        <f>VLOOKUP($R46,'database Aziende'!$M$13:$AE$595,8,FALSE)</f>
        <v>8.00</v>
      </c>
      <c r="M46" s="473" t="str">
        <f>VLOOKUP($R46,'database Aziende'!$M$13:$AE$595,9,FALSE)</f>
        <v>12.00</v>
      </c>
      <c r="N46" s="473" t="str">
        <f>VLOOKUP($R46,'database Aziende'!$M$13:$AE$595,10,FALSE)</f>
        <v>13.30</v>
      </c>
      <c r="O46" s="473" t="str">
        <f>VLOOKUP($R46,'database Aziende'!$M$13:$AE$595,11,FALSE)</f>
        <v>17.30</v>
      </c>
      <c r="P46" s="504" t="s">
        <v>3418</v>
      </c>
      <c r="Q46" s="503" t="s">
        <v>3413</v>
      </c>
      <c r="R46" s="68" t="s">
        <v>1950</v>
      </c>
      <c r="S46" s="461" t="str">
        <f>VLOOKUP($R46,'database Aziende'!$M$13:$AE$595,2,FALSE)</f>
        <v>via A . VOLTA 13</v>
      </c>
      <c r="T46" s="461">
        <f>VLOOKUP($R46,'database Aziende'!$M$13:$AE$595,3,FALSE)</f>
        <v>31030</v>
      </c>
      <c r="U46" s="461" t="str">
        <f>VLOOKUP($R46,'database Aziende'!$M$13:$AE$595,4,FALSE)</f>
        <v>Breda di Piave (TV)</v>
      </c>
      <c r="V46" s="461" t="str">
        <f>VLOOKUP($R46,'database Aziende'!$M$13:$AE$595,5,FALSE)</f>
        <v>Luison Galliano</v>
      </c>
      <c r="W46" s="461" t="str">
        <f>VLOOKUP($R46,'database Aziende'!$M$13:$AE$595,6,FALSE)</f>
        <v>Luison Galliano</v>
      </c>
      <c r="X46" s="462" t="str">
        <f>VLOOKUP($R46,'database Aziende'!$M$13:$AE$595,7,FALSE)</f>
        <v>0422 90832</v>
      </c>
      <c r="Y46" s="463" t="str">
        <f>VLOOKUP($R46,'database Aziende'!$M$13:$AE$595,12,FALSE)</f>
        <v>info@glelettrotecnica.com</v>
      </c>
      <c r="Z46" s="463" t="str">
        <f>VLOOKUP($R46,'database Aziende'!$M$13:$AE$595,13,FALSE)</f>
        <v>www.glelettrotecnica.com</v>
      </c>
      <c r="AA46" s="461">
        <f>VLOOKUP($R46,'database Aziende'!$M$13:$AE$595,14,FALSE)</f>
        <v>0</v>
      </c>
      <c r="AB46" s="461" t="str">
        <f>VLOOKUP($R46,'database Aziende'!$M$13:$AE$595,15,FALSE)</f>
        <v>ATECO 43.21.01. Impiantistica industriale</v>
      </c>
      <c r="AC46" s="462" t="str">
        <f t="shared" si="0"/>
        <v>G.L. ELETTROTECNICA</v>
      </c>
      <c r="AD46" s="461" t="str">
        <f>VLOOKUP($R46,'database Aziende'!$M$13:$AK$595,17,FALSE)</f>
        <v>A . VOLTA 13</v>
      </c>
      <c r="AE46" s="461" t="str">
        <f>VLOOKUP($R46,'database Aziende'!$M$13:$AK$595,18,FALSE)</f>
        <v>Breda di Piave (TV)</v>
      </c>
      <c r="AF46" s="462" t="str">
        <f>VLOOKUP($R46,'database Aziende'!$M$13:$AK$595,19,FALSE)</f>
        <v>00880390265.</v>
      </c>
      <c r="AG46" s="464" t="str">
        <f>VLOOKUP($R46,'database Aziende'!$M$13:$AK$595,20,FALSE)</f>
        <v>LUISON GALLIANO</v>
      </c>
      <c r="AH46" s="464" t="str">
        <f>VLOOKUP($R46,'database Aziende'!$M$13:$AK$595,21,FALSE)</f>
        <v>25.03.1962</v>
      </c>
      <c r="AI46" s="462" t="str">
        <f>VLOOKUP($R46,'database Aziende'!$M$13:$AK$595,22,FALSE)</f>
        <v>Treviso (TV)</v>
      </c>
      <c r="AJ46" s="464" t="str">
        <f>VLOOKUP($R46,'database Aziende'!$M$13:$AK$595,23,FALSE)</f>
        <v>LSNGLN62C25L407J</v>
      </c>
      <c r="AK46" s="464" t="str">
        <f>VLOOKUP($R46,'database Aziende'!$M$13:$AK$595,24,FALSE)</f>
        <v>24/05//2021</v>
      </c>
      <c r="AL46" s="465" t="str">
        <f>VLOOKUP($R46,'database Aziende'!$M$13:$AK$595,25,FALSE)</f>
        <v>7359/C24D</v>
      </c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</row>
    <row r="47" spans="1:58" ht="24.75" customHeight="1">
      <c r="A47" s="466"/>
      <c r="B47" s="467">
        <v>11</v>
      </c>
      <c r="C47" s="501" t="str">
        <f>CONCATENATE('Elenco alunni'!A36," ",'Elenco alunni'!B36)</f>
        <v>GRANELLO NICOLA</v>
      </c>
      <c r="D47" s="502" t="str">
        <f>CONCATENATE('Elenco alunni'!C36," ",'Elenco alunni'!D36)</f>
        <v>4 BEA</v>
      </c>
      <c r="E47" s="470" t="str">
        <f>'Elenco alunni'!H36</f>
        <v>3488552467</v>
      </c>
      <c r="F47" s="471"/>
      <c r="G47" s="470" t="str">
        <f>'Elenco alunni'!G36</f>
        <v>n.granello08@gmail.com</v>
      </c>
      <c r="H47" s="472" t="str">
        <f>'Elenco alunni'!I36</f>
        <v>Via Cima Gogna 18</v>
      </c>
      <c r="I47" s="472" t="str">
        <f>'Elenco alunni'!J36</f>
        <v>CARBONERA</v>
      </c>
      <c r="J47" s="473" t="s">
        <v>3396</v>
      </c>
      <c r="K47" s="473" t="s">
        <v>3400</v>
      </c>
      <c r="L47" s="473" t="str">
        <f>VLOOKUP($R47,'database Aziende'!$M$13:$AE$595,8,FALSE)</f>
        <v>8.00</v>
      </c>
      <c r="M47" s="473" t="str">
        <f>VLOOKUP($R47,'database Aziende'!$M$13:$AE$595,9,FALSE)</f>
        <v>12.00</v>
      </c>
      <c r="N47" s="473" t="str">
        <f>VLOOKUP($R47,'database Aziende'!$M$13:$AE$595,10,FALSE)</f>
        <v>13.00</v>
      </c>
      <c r="O47" s="473" t="str">
        <f>VLOOKUP($R47,'database Aziende'!$M$13:$AE$595,11,FALSE)</f>
        <v>17.00</v>
      </c>
      <c r="P47" s="504" t="s">
        <v>3419</v>
      </c>
      <c r="Q47" s="503" t="s">
        <v>3413</v>
      </c>
      <c r="R47" s="67" t="s">
        <v>2319</v>
      </c>
      <c r="S47" s="461" t="str">
        <f>VLOOKUP($R47,'database Aziende'!$M$13:$AE$595,2,FALSE)</f>
        <v>Via della Libertà 1</v>
      </c>
      <c r="T47" s="461">
        <f>VLOOKUP($R47,'database Aziende'!$M$13:$AE$595,3,FALSE)</f>
        <v>31050</v>
      </c>
      <c r="U47" s="461" t="str">
        <f>VLOOKUP($R47,'database Aziende'!$M$13:$AE$595,4,FALSE)</f>
        <v>Ponzano Veneto (TV)</v>
      </c>
      <c r="V47" s="461" t="str">
        <f>VLOOKUP($R47,'database Aziende'!$M$13:$AE$595,5,FALSE)</f>
        <v>Mazzobel Daniele</v>
      </c>
      <c r="W47" s="461" t="str">
        <f>VLOOKUP($R47,'database Aziende'!$M$13:$AE$595,6,FALSE)</f>
        <v>Mazzobel Daniele</v>
      </c>
      <c r="X47" s="462" t="str">
        <f>VLOOKUP($R47,'database Aziende'!$M$13:$AE$595,7,FALSE)</f>
        <v>0422 961111</v>
      </c>
      <c r="Y47" s="463" t="s">
        <v>3420</v>
      </c>
      <c r="Z47" s="461">
        <f>VLOOKUP($R47,'database Aziende'!$M$13:$AE$595,13,FALSE)</f>
        <v>0</v>
      </c>
      <c r="AA47" s="461">
        <f>VLOOKUP($R47,'database Aziende'!$M$13:$AE$595,14,FALSE)</f>
        <v>0</v>
      </c>
      <c r="AB47" s="461" t="str">
        <f>VLOOKUP($R47,'database Aziende'!$M$13:$AE$595,15,FALSE)</f>
        <v xml:space="preserve">Automazione </v>
      </c>
      <c r="AC47" s="462" t="str">
        <f t="shared" si="0"/>
        <v>SYTEC SRL</v>
      </c>
      <c r="AD47" s="461" t="str">
        <f>VLOOKUP($R47,'database Aziende'!$M$13:$AK$595,17,FALSE)</f>
        <v>Via della Libertà 1</v>
      </c>
      <c r="AE47" s="461" t="str">
        <f>VLOOKUP($R47,'database Aziende'!$M$13:$AK$595,18,FALSE)</f>
        <v>Ponzano Veneto (TV)</v>
      </c>
      <c r="AF47" s="462" t="str">
        <f>VLOOKUP($R47,'database Aziende'!$M$13:$AK$595,19,FALSE)</f>
        <v>03053310268</v>
      </c>
      <c r="AG47" s="464" t="str">
        <f>VLOOKUP($R47,'database Aziende'!$M$13:$AK$595,20,FALSE)</f>
        <v>Dareio Lazzaro</v>
      </c>
      <c r="AH47" s="464" t="str">
        <f>VLOOKUP($R47,'database Aziende'!$M$13:$AK$595,21,FALSE)</f>
        <v>24/04/1976</v>
      </c>
      <c r="AI47" s="461" t="str">
        <f>VLOOKUP($R47,'database Aziende'!$M$13:$AK$595,22,FALSE)</f>
        <v>Treviso (TV)</v>
      </c>
      <c r="AJ47" s="464" t="str">
        <f>VLOOKUP($R47,'database Aziende'!$M$13:$AK$595,23,FALSE)</f>
        <v>LZZDRA76D24L407L</v>
      </c>
      <c r="AK47" s="464">
        <f>VLOOKUP($R47,'database Aziende'!$M$13:$AK$595,24,FALSE)</f>
        <v>42775</v>
      </c>
      <c r="AL47" s="465" t="str">
        <f>VLOOKUP($R47,'database Aziende'!$M$13:$AK$595,25,FALSE)</f>
        <v>3279/C24D</v>
      </c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</row>
    <row r="48" spans="1:58" ht="24.75" customHeight="1">
      <c r="A48" s="466"/>
      <c r="B48" s="467">
        <v>12</v>
      </c>
      <c r="C48" s="501" t="str">
        <f>CONCATENATE('Elenco alunni'!A37," ",'Elenco alunni'!B37)</f>
        <v>MATTIAZZI GIACOMO</v>
      </c>
      <c r="D48" s="502" t="str">
        <f>CONCATENATE('Elenco alunni'!C37," ",'Elenco alunni'!D37)</f>
        <v>4 BEA</v>
      </c>
      <c r="E48" s="470" t="str">
        <f>'Elenco alunni'!H37</f>
        <v>3485465148</v>
      </c>
      <c r="F48" s="471"/>
      <c r="G48" s="470" t="str">
        <f>'Elenco alunni'!G37</f>
        <v>mariarosa.colusso@gmail.com</v>
      </c>
      <c r="H48" s="472" t="str">
        <f>'Elenco alunni'!I37</f>
        <v>via l. da ponte 25 int.3</v>
      </c>
      <c r="I48" s="472" t="str">
        <f>'Elenco alunni'!J37</f>
        <v>CASIER</v>
      </c>
      <c r="J48" s="473" t="s">
        <v>3396</v>
      </c>
      <c r="K48" s="473" t="s">
        <v>3400</v>
      </c>
      <c r="L48" s="473">
        <f>VLOOKUP($R48,'database Aziende'!$M$13:$AE$595,8,FALSE)</f>
        <v>0</v>
      </c>
      <c r="M48" s="473">
        <f>VLOOKUP($R48,'database Aziende'!$M$13:$AE$595,9,FALSE)</f>
        <v>0</v>
      </c>
      <c r="N48" s="473">
        <f>VLOOKUP($R48,'database Aziende'!$M$13:$AE$595,10,FALSE)</f>
        <v>0</v>
      </c>
      <c r="O48" s="473">
        <f>VLOOKUP($R48,'database Aziende'!$M$13:$AE$595,11,FALSE)</f>
        <v>0</v>
      </c>
      <c r="P48" s="504" t="s">
        <v>3419</v>
      </c>
      <c r="Q48" s="503" t="s">
        <v>3413</v>
      </c>
      <c r="R48" s="74" t="s">
        <v>3421</v>
      </c>
      <c r="S48" s="461" t="str">
        <f>VLOOKUP($R48,'database Aziende'!$M$13:$AE$595,2,FALSE)</f>
        <v>Via Bosco10</v>
      </c>
      <c r="T48" s="461">
        <f>VLOOKUP($R48,'database Aziende'!$M$13:$AE$595,3,FALSE)</f>
        <v>31032</v>
      </c>
      <c r="U48" s="461" t="str">
        <f>VLOOKUP($R48,'database Aziende'!$M$13:$AE$595,4,FALSE)</f>
        <v>Casale sul Sile (TV)</v>
      </c>
      <c r="V48" s="461" t="str">
        <f>VLOOKUP($R48,'database Aziende'!$M$13:$AE$595,5,FALSE)</f>
        <v>Tronchin Alberto</v>
      </c>
      <c r="W48" s="461" t="str">
        <f>VLOOKUP($R48,'database Aziende'!$M$13:$AE$595,6,FALSE)</f>
        <v>Tronchin Alberto</v>
      </c>
      <c r="X48" s="462" t="str">
        <f>VLOOKUP($R48,'database Aziende'!$M$13:$AE$595,7,FALSE)</f>
        <v>347 2703847</v>
      </c>
      <c r="Y48" s="463" t="str">
        <f>VLOOKUP($R48,'database Aziende'!$M$13:$AE$595,12,FALSE)</f>
        <v>proven@proven.team</v>
      </c>
      <c r="Z48" s="461">
        <f>VLOOKUP($R48,'database Aziende'!$M$13:$AE$595,13,FALSE)</f>
        <v>0</v>
      </c>
      <c r="AA48" s="461">
        <f>VLOOKUP($R48,'database Aziende'!$M$13:$AE$595,14,FALSE)</f>
        <v>0</v>
      </c>
      <c r="AB48" s="461">
        <f>VLOOKUP($R48,'database Aziende'!$M$13:$AE$595,15,FALSE)</f>
        <v>0</v>
      </c>
      <c r="AC48" s="462" t="str">
        <f t="shared" si="0"/>
        <v>Proven Sas</v>
      </c>
      <c r="AD48" s="461" t="str">
        <f>VLOOKUP($R48,'database Aziende'!$M$13:$AK$595,17,FALSE)</f>
        <v>Via Bosco10</v>
      </c>
      <c r="AE48" s="461" t="str">
        <f>VLOOKUP($R48,'database Aziende'!$M$13:$AK$595,18,FALSE)</f>
        <v>Casale sul Sile (TV)</v>
      </c>
      <c r="AF48" s="462" t="str">
        <f>VLOOKUP($R48,'database Aziende'!$M$13:$AK$595,19,FALSE)</f>
        <v>05070360267</v>
      </c>
      <c r="AG48" s="464" t="str">
        <f>VLOOKUP($R48,'database Aziende'!$M$13:$AK$595,20,FALSE)</f>
        <v>Alberto Tronchin</v>
      </c>
      <c r="AH48" s="464">
        <f>VLOOKUP($R48,'database Aziende'!$M$13:$AK$595,21,FALSE)</f>
        <v>26415</v>
      </c>
      <c r="AI48" s="461" t="str">
        <f>VLOOKUP($R48,'database Aziende'!$M$13:$AK$595,22,FALSE)</f>
        <v>Treviso (TV)</v>
      </c>
      <c r="AJ48" s="464">
        <f>VLOOKUP($R48,'database Aziende'!$M$13:$AK$595,23,FALSE)</f>
        <v>0</v>
      </c>
      <c r="AK48" s="464">
        <f>VLOOKUP($R48,'database Aziende'!$M$13:$AK$595,24,FALSE)</f>
        <v>44336</v>
      </c>
      <c r="AL48" s="465" t="str">
        <f>VLOOKUP($R48,'database Aziende'!$M$13:$AK$595,25,FALSE)</f>
        <v>7177/C24D</v>
      </c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</row>
    <row r="49" spans="1:58" ht="24.75" customHeight="1">
      <c r="A49" s="466"/>
      <c r="B49" s="467">
        <v>13</v>
      </c>
      <c r="C49" s="501" t="str">
        <f>CONCATENATE('Elenco alunni'!A38," ",'Elenco alunni'!B38)</f>
        <v>MATTIUZZO MATTIA</v>
      </c>
      <c r="D49" s="502" t="str">
        <f>CONCATENATE('Elenco alunni'!C38," ",'Elenco alunni'!D38)</f>
        <v>4 BEA</v>
      </c>
      <c r="E49" s="470" t="str">
        <f>'Elenco alunni'!H38</f>
        <v>0422725807</v>
      </c>
      <c r="F49" s="471"/>
      <c r="G49" s="470" t="str">
        <f>'Elenco alunni'!G38</f>
        <v>mattiuzzo.mattia03@gmail.com</v>
      </c>
      <c r="H49" s="472" t="str">
        <f>'Elenco alunni'!I38</f>
        <v>G.VECELLIO, 50</v>
      </c>
      <c r="I49" s="472" t="str">
        <f>'Elenco alunni'!J38</f>
        <v>SPRESIANO</v>
      </c>
      <c r="J49" s="473" t="s">
        <v>3396</v>
      </c>
      <c r="K49" s="473" t="s">
        <v>3400</v>
      </c>
      <c r="L49" s="473" t="e">
        <f>VLOOKUP($R49,'database Aziende'!$M$13:$AE$595,8,FALSE)</f>
        <v>#N/A</v>
      </c>
      <c r="M49" s="473" t="e">
        <f>VLOOKUP($R49,'database Aziende'!$M$13:$AE$595,9,FALSE)</f>
        <v>#N/A</v>
      </c>
      <c r="N49" s="473" t="e">
        <f>VLOOKUP($R49,'database Aziende'!$M$13:$AE$595,10,FALSE)</f>
        <v>#N/A</v>
      </c>
      <c r="O49" s="473" t="e">
        <f>VLOOKUP($R49,'database Aziende'!$M$13:$AE$595,11,FALSE)</f>
        <v>#N/A</v>
      </c>
      <c r="P49" s="504" t="s">
        <v>3422</v>
      </c>
      <c r="Q49" s="503" t="s">
        <v>3413</v>
      </c>
      <c r="R49" s="67" t="s">
        <v>2624</v>
      </c>
      <c r="S49" s="461" t="e">
        <f>VLOOKUP($R49,'database Aziende'!$M$13:$AE$595,2,FALSE)</f>
        <v>#N/A</v>
      </c>
      <c r="T49" s="461" t="e">
        <f>VLOOKUP($R49,'database Aziende'!$M$13:$AE$595,3,FALSE)</f>
        <v>#N/A</v>
      </c>
      <c r="U49" s="461" t="e">
        <f>VLOOKUP($R49,'database Aziende'!$M$13:$AE$595,4,FALSE)</f>
        <v>#N/A</v>
      </c>
      <c r="V49" s="461" t="e">
        <f>VLOOKUP($R49,'database Aziende'!$M$13:$AE$595,5,FALSE)</f>
        <v>#N/A</v>
      </c>
      <c r="W49" s="461" t="e">
        <f>VLOOKUP($R49,'database Aziende'!$M$13:$AE$595,6,FALSE)</f>
        <v>#N/A</v>
      </c>
      <c r="X49" s="462" t="s">
        <v>3423</v>
      </c>
      <c r="Y49" s="463" t="e">
        <f>VLOOKUP($R49,'database Aziende'!$M$13:$AE$595,12,FALSE)</f>
        <v>#N/A</v>
      </c>
      <c r="Z49" s="461" t="e">
        <f>VLOOKUP($R49,'database Aziende'!$M$13:$AE$595,13,FALSE)</f>
        <v>#N/A</v>
      </c>
      <c r="AA49" s="461" t="e">
        <f>VLOOKUP($R49,'database Aziende'!$M$13:$AE$595,14,FALSE)</f>
        <v>#N/A</v>
      </c>
      <c r="AB49" s="461" t="e">
        <f>VLOOKUP($R49,'database Aziende'!$M$13:$AE$595,15,FALSE)</f>
        <v>#N/A</v>
      </c>
      <c r="AC49" s="462" t="str">
        <f t="shared" si="0"/>
        <v>ELETTRICITA' PILON SRL</v>
      </c>
      <c r="AD49" s="461" t="e">
        <f>VLOOKUP($R49,'database Aziende'!$M$13:$AK$595,17,FALSE)</f>
        <v>#N/A</v>
      </c>
      <c r="AE49" s="461" t="e">
        <f>VLOOKUP($R49,'database Aziende'!$M$13:$AK$595,18,FALSE)</f>
        <v>#N/A</v>
      </c>
      <c r="AF49" s="462" t="e">
        <f>VLOOKUP($R49,'database Aziende'!$M$13:$AK$595,19,FALSE)</f>
        <v>#N/A</v>
      </c>
      <c r="AG49" s="464" t="e">
        <f>VLOOKUP($R49,'database Aziende'!$M$13:$AK$595,20,FALSE)</f>
        <v>#N/A</v>
      </c>
      <c r="AH49" s="464" t="e">
        <f>VLOOKUP($R49,'database Aziende'!$M$13:$AK$595,21,FALSE)</f>
        <v>#N/A</v>
      </c>
      <c r="AI49" s="461" t="e">
        <f>VLOOKUP($R49,'database Aziende'!$M$13:$AK$595,22,FALSE)</f>
        <v>#N/A</v>
      </c>
      <c r="AJ49" s="464" t="e">
        <f>VLOOKUP($R49,'database Aziende'!$M$13:$AK$595,23,FALSE)</f>
        <v>#N/A</v>
      </c>
      <c r="AK49" s="464" t="e">
        <f>VLOOKUP($R49,'database Aziende'!$M$13:$AK$595,24,FALSE)</f>
        <v>#N/A</v>
      </c>
      <c r="AL49" s="465" t="e">
        <f>VLOOKUP($R49,'database Aziende'!$M$13:$AK$595,25,FALSE)</f>
        <v>#N/A</v>
      </c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</row>
    <row r="50" spans="1:58" ht="24.75" customHeight="1">
      <c r="A50" s="466"/>
      <c r="B50" s="467">
        <v>14</v>
      </c>
      <c r="C50" s="501" t="str">
        <f>CONCATENATE('Elenco alunni'!A39," ",'Elenco alunni'!B39)</f>
        <v>MORO NICOLO'</v>
      </c>
      <c r="D50" s="502" t="str">
        <f>CONCATENATE('Elenco alunni'!C39," ",'Elenco alunni'!D39)</f>
        <v>4 BEA</v>
      </c>
      <c r="E50" s="470" t="str">
        <f>'Elenco alunni'!H39</f>
        <v>0422444318</v>
      </c>
      <c r="F50" s="471"/>
      <c r="G50" s="470" t="str">
        <f>'Elenco alunni'!G39</f>
        <v>giovianto69@gmail.com</v>
      </c>
      <c r="H50" s="472" t="str">
        <f>'Elenco alunni'!I39</f>
        <v>Via Volpere 19</v>
      </c>
      <c r="I50" s="472" t="str">
        <f>'Elenco alunni'!J39</f>
        <v>VILLORBA</v>
      </c>
      <c r="J50" s="473" t="s">
        <v>3396</v>
      </c>
      <c r="K50" s="473" t="s">
        <v>3400</v>
      </c>
      <c r="L50" s="473" t="str">
        <f>VLOOKUP($R50,'database Aziende'!$M$13:$AE$595,8,FALSE)</f>
        <v>8.30</v>
      </c>
      <c r="M50" s="473" t="str">
        <f>VLOOKUP($R50,'database Aziende'!$M$13:$AE$595,9,FALSE)</f>
        <v>12.30</v>
      </c>
      <c r="N50" s="473" t="str">
        <f>VLOOKUP($R50,'database Aziende'!$M$13:$AE$595,10,FALSE)</f>
        <v>14.30</v>
      </c>
      <c r="O50" s="473" t="str">
        <f>VLOOKUP($R50,'database Aziende'!$M$13:$AE$595,11,FALSE)</f>
        <v>18.30</v>
      </c>
      <c r="P50" s="504" t="s">
        <v>3422</v>
      </c>
      <c r="Q50" s="503" t="s">
        <v>3413</v>
      </c>
      <c r="R50" s="74" t="s">
        <v>2262</v>
      </c>
      <c r="S50" s="461" t="str">
        <f>VLOOKUP($R50,'database Aziende'!$M$13:$AE$595,2,FALSE)</f>
        <v>Via Alessandro Volta 2</v>
      </c>
      <c r="T50" s="461">
        <f>VLOOKUP($R50,'database Aziende'!$M$13:$AE$595,3,FALSE)</f>
        <v>35100</v>
      </c>
      <c r="U50" s="461" t="str">
        <f>VLOOKUP($R50,'database Aziende'!$M$13:$AE$595,4,FALSE)</f>
        <v>Villorba (TV)</v>
      </c>
      <c r="V50" s="461" t="str">
        <f>VLOOKUP($R50,'database Aziende'!$M$13:$AE$595,5,FALSE)</f>
        <v>Donato Fiore</v>
      </c>
      <c r="W50" s="461" t="str">
        <f>VLOOKUP($R50,'database Aziende'!$M$13:$AE$595,6,FALSE)</f>
        <v>Visentin Massimo</v>
      </c>
      <c r="X50" s="462" t="str">
        <f>VLOOKUP($R50,'database Aziende'!$M$13:$AE$595,7,FALSE)</f>
        <v>0422 3122</v>
      </c>
      <c r="Y50" s="463" t="str">
        <f>VLOOKUP($R50,'database Aziende'!$M$13:$AE$595,12,FALSE)</f>
        <v>federica.lattebono@sonepar.it</v>
      </c>
      <c r="Z50" s="461">
        <f>VLOOKUP($R50,'database Aziende'!$M$13:$AE$595,13,FALSE)</f>
        <v>0</v>
      </c>
      <c r="AA50" s="461">
        <f>VLOOKUP($R50,'database Aziende'!$M$13:$AE$595,14,FALSE)</f>
        <v>251</v>
      </c>
      <c r="AB50" s="461" t="str">
        <f>VLOOKUP($R50,'database Aziende'!$M$13:$AE$595,15,FALSE)</f>
        <v>Commercio materiale elettrico</v>
      </c>
      <c r="AC50" s="462" t="str">
        <f t="shared" si="0"/>
        <v>SONEPAR ITALIA SPA</v>
      </c>
      <c r="AD50" s="461" t="str">
        <f>VLOOKUP($R50,'database Aziende'!$M$13:$AK$595,17,FALSE)</f>
        <v>Via Riviera maestri del lavoro, 24</v>
      </c>
      <c r="AE50" s="461" t="str">
        <f>VLOOKUP($R50,'database Aziende'!$M$13:$AK$595,18,FALSE)</f>
        <v>Padova (PD)</v>
      </c>
      <c r="AF50" s="462" t="str">
        <f>VLOOKUP($R50,'database Aziende'!$M$13:$AK$595,19,FALSE)</f>
        <v>00825330285</v>
      </c>
      <c r="AG50" s="464" t="str">
        <f>VLOOKUP($R50,'database Aziende'!$M$13:$AK$595,20,FALSE)</f>
        <v>Fiore Donato</v>
      </c>
      <c r="AH50" s="464" t="str">
        <f>VLOOKUP($R50,'database Aziende'!$M$13:$AK$595,21,FALSE)</f>
        <v>23/03/1972</v>
      </c>
      <c r="AI50" s="461" t="str">
        <f>VLOOKUP($R50,'database Aziende'!$M$13:$AK$595,22,FALSE)</f>
        <v>Salerno (SA)</v>
      </c>
      <c r="AJ50" s="464" t="str">
        <f>VLOOKUP($R50,'database Aziende'!$M$13:$AK$595,23,FALSE)</f>
        <v>FRIDNT72C23H703Z</v>
      </c>
      <c r="AK50" s="464">
        <f>VLOOKUP($R50,'database Aziende'!$M$13:$AK$595,24,FALSE)</f>
        <v>42770</v>
      </c>
      <c r="AL50" s="465" t="str">
        <f>VLOOKUP($R50,'database Aziende'!$M$13:$AK$595,25,FALSE)</f>
        <v>3279/C24D</v>
      </c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</row>
    <row r="51" spans="1:58" ht="24.75" customHeight="1">
      <c r="A51" s="466"/>
      <c r="B51" s="467">
        <v>15</v>
      </c>
      <c r="C51" s="501" t="str">
        <f>CONCATENATE('Elenco alunni'!A40," ",'Elenco alunni'!B40)</f>
        <v>PERIN RICCARDO</v>
      </c>
      <c r="D51" s="502" t="str">
        <f>CONCATENATE('Elenco alunni'!C40," ",'Elenco alunni'!D40)</f>
        <v>4 BEA</v>
      </c>
      <c r="E51" s="470" t="str">
        <f>'Elenco alunni'!H40</f>
        <v>3456404233</v>
      </c>
      <c r="F51" s="471"/>
      <c r="G51" s="470" t="str">
        <f>'Elenco alunni'!G40</f>
        <v>riccardo.perin03@gmail.com</v>
      </c>
      <c r="H51" s="472" t="str">
        <f>'Elenco alunni'!I40</f>
        <v>STRADA DEI MURAZZI 1/E</v>
      </c>
      <c r="I51" s="472" t="str">
        <f>'Elenco alunni'!J40</f>
        <v>SPRESIANO</v>
      </c>
      <c r="J51" s="473" t="s">
        <v>3396</v>
      </c>
      <c r="K51" s="473" t="s">
        <v>3400</v>
      </c>
      <c r="L51" s="473" t="str">
        <f>VLOOKUP($R51,'database Aziende'!$M$13:$AE$595,8,FALSE)</f>
        <v>8.00</v>
      </c>
      <c r="M51" s="473" t="str">
        <f>VLOOKUP($R51,'database Aziende'!$M$13:$AE$595,9,FALSE)</f>
        <v>12.30</v>
      </c>
      <c r="N51" s="473" t="str">
        <f>VLOOKUP($R51,'database Aziende'!$M$13:$AE$595,10,FALSE)</f>
        <v>14.00</v>
      </c>
      <c r="O51" s="473" t="str">
        <f>VLOOKUP($R51,'database Aziende'!$M$13:$AE$595,11,FALSE)</f>
        <v>17.30</v>
      </c>
      <c r="P51" s="504" t="s">
        <v>3419</v>
      </c>
      <c r="Q51" s="503" t="s">
        <v>3413</v>
      </c>
      <c r="R51" s="74" t="s">
        <v>2298</v>
      </c>
      <c r="S51" s="461" t="str">
        <f>VLOOKUP($R51,'database Aziende'!$M$13:$AE$595,2,FALSE)</f>
        <v>Via Tagliamento1</v>
      </c>
      <c r="T51" s="461">
        <f>VLOOKUP($R51,'database Aziende'!$M$13:$AE$595,3,FALSE)</f>
        <v>31027</v>
      </c>
      <c r="U51" s="461" t="str">
        <f>VLOOKUP($R51,'database Aziende'!$M$13:$AE$595,4,FALSE)</f>
        <v>Spresiano (TV)</v>
      </c>
      <c r="V51" s="461" t="str">
        <f>VLOOKUP($R51,'database Aziende'!$M$13:$AE$595,5,FALSE)</f>
        <v xml:space="preserve">Soldera Tiziana </v>
      </c>
      <c r="W51" s="461" t="str">
        <f>VLOOKUP($R51,'database Aziende'!$M$13:$AE$595,6,FALSE)</f>
        <v>Calesso Stefano</v>
      </c>
      <c r="X51" s="462" t="str">
        <f>VLOOKUP($R51,'database Aziende'!$M$13:$AE$595,7,FALSE)</f>
        <v>0422 722 964</v>
      </c>
      <c r="Y51" s="463" t="str">
        <f>VLOOKUP($R51,'database Aziende'!$M$13:$AE$595,12,FALSE)</f>
        <v>info@starmatik.com</v>
      </c>
      <c r="Z51" s="463" t="str">
        <f>VLOOKUP($R51,'database Aziende'!$M$13:$AE$595,13,FALSE)</f>
        <v>www.starmatik.com</v>
      </c>
      <c r="AA51" s="461" t="str">
        <f>VLOOKUP($R51,'database Aziende'!$M$13:$AE$595,14,FALSE)</f>
        <v>50/55</v>
      </c>
      <c r="AB51" s="461" t="str">
        <f>VLOOKUP($R51,'database Aziende'!$M$13:$AE$595,15,FALSE)</f>
        <v xml:space="preserve">Metalmeccanico/Automazioni </v>
      </c>
      <c r="AC51" s="462" t="str">
        <f t="shared" si="0"/>
        <v>STARMATIK  S.R.L. U.</v>
      </c>
      <c r="AD51" s="461" t="str">
        <f>VLOOKUP($R51,'database Aziende'!$M$13:$AK$595,17,FALSE)</f>
        <v>Via Tagliamento1</v>
      </c>
      <c r="AE51" s="461" t="str">
        <f>VLOOKUP($R51,'database Aziende'!$M$13:$AK$595,18,FALSE)</f>
        <v>Spresiano (TV)</v>
      </c>
      <c r="AF51" s="462" t="str">
        <f>VLOOKUP($R51,'database Aziende'!$M$13:$AK$595,19,FALSE)</f>
        <v>03233720261</v>
      </c>
      <c r="AG51" s="464" t="str">
        <f>VLOOKUP($R51,'database Aziende'!$M$13:$AK$595,20,FALSE)</f>
        <v>Stefano Fava</v>
      </c>
      <c r="AH51" s="464" t="str">
        <f>VLOOKUP($R51,'database Aziende'!$M$13:$AK$595,21,FALSE)</f>
        <v>11/09/1961</v>
      </c>
      <c r="AI51" s="461" t="str">
        <f>VLOOKUP($R51,'database Aziende'!$M$13:$AK$595,22,FALSE)</f>
        <v>Treviso (TV)</v>
      </c>
      <c r="AJ51" s="464" t="str">
        <f>VLOOKUP($R51,'database Aziende'!$M$13:$AK$595,23,FALSE)</f>
        <v>FVASFN61P11L407G</v>
      </c>
      <c r="AK51" s="464">
        <f>VLOOKUP($R51,'database Aziende'!$M$13:$AK$595,24,FALSE)</f>
        <v>42773</v>
      </c>
      <c r="AL51" s="465" t="str">
        <f>VLOOKUP($R51,'database Aziende'!$M$13:$AK$595,25,FALSE)</f>
        <v>3279/C24D</v>
      </c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</row>
    <row r="52" spans="1:58" ht="24.75" customHeight="1">
      <c r="A52" s="466"/>
      <c r="B52" s="467">
        <v>16</v>
      </c>
      <c r="C52" s="501" t="str">
        <f>CONCATENATE('Elenco alunni'!A41," ",'Elenco alunni'!B41)</f>
        <v>POL FRANCESCO</v>
      </c>
      <c r="D52" s="502" t="str">
        <f>CONCATENATE('Elenco alunni'!C41," ",'Elenco alunni'!D41)</f>
        <v>4 BEA</v>
      </c>
      <c r="E52" s="470" t="str">
        <f>'Elenco alunni'!H41</f>
        <v>0422383291</v>
      </c>
      <c r="F52" s="471"/>
      <c r="G52" s="470" t="str">
        <f>'Elenco alunni'!G41</f>
        <v>franciegiulia.fg@gmail.com</v>
      </c>
      <c r="H52" s="472" t="str">
        <f>'Elenco alunni'!I41</f>
        <v>Via Fabio Besta 3</v>
      </c>
      <c r="I52" s="472" t="str">
        <f>'Elenco alunni'!J41</f>
        <v>CASIER</v>
      </c>
      <c r="J52" s="473" t="s">
        <v>3396</v>
      </c>
      <c r="K52" s="473" t="s">
        <v>3400</v>
      </c>
      <c r="L52" s="473" t="str">
        <f>VLOOKUP($R52,'database Aziende'!$M$13:$AE$595,8,FALSE)</f>
        <v>8.30</v>
      </c>
      <c r="M52" s="473" t="str">
        <f>VLOOKUP($R52,'database Aziende'!$M$13:$AE$595,9,FALSE)</f>
        <v>12.30</v>
      </c>
      <c r="N52" s="473" t="str">
        <f>VLOOKUP($R52,'database Aziende'!$M$13:$AE$595,10,FALSE)</f>
        <v>13.30</v>
      </c>
      <c r="O52" s="473" t="str">
        <f>VLOOKUP($R52,'database Aziende'!$M$13:$AE$595,11,FALSE)</f>
        <v>17.30</v>
      </c>
      <c r="P52" s="504" t="s">
        <v>3414</v>
      </c>
      <c r="Q52" s="503" t="s">
        <v>3413</v>
      </c>
      <c r="R52" s="154" t="s">
        <v>1627</v>
      </c>
      <c r="S52" s="461" t="str">
        <f>VLOOKUP($R52,'database Aziende'!$M$13:$AE$595,2,FALSE)</f>
        <v>Via Martiri della libertà 15</v>
      </c>
      <c r="T52" s="461">
        <f>VLOOKUP($R52,'database Aziende'!$M$13:$AE$595,3,FALSE)</f>
        <v>31030</v>
      </c>
      <c r="U52" s="461" t="str">
        <f>VLOOKUP($R52,'database Aziende'!$M$13:$AE$595,4,FALSE)</f>
        <v>Casier (TV)</v>
      </c>
      <c r="V52" s="461" t="str">
        <f>VLOOKUP($R52,'database Aziende'!$M$13:$AE$595,5,FALSE)</f>
        <v>Pavan Francesca</v>
      </c>
      <c r="W52" s="461" t="str">
        <f>VLOOKUP($R52,'database Aziende'!$M$13:$AE$595,6,FALSE)</f>
        <v>Pavan Francesca</v>
      </c>
      <c r="X52" s="462" t="str">
        <f>VLOOKUP($R52,'database Aziende'!$M$13:$AE$595,7,FALSE)</f>
        <v>0422 4940</v>
      </c>
      <c r="Y52" s="463" t="str">
        <f>VLOOKUP($R52,'database Aziende'!$M$13:$AE$595,12,FALSE)</f>
        <v>humanresources@came.com</v>
      </c>
      <c r="Z52" s="461">
        <f>VLOOKUP($R52,'database Aziende'!$M$13:$AE$595,13,FALSE)</f>
        <v>0</v>
      </c>
      <c r="AA52" s="461">
        <f>VLOOKUP($R52,'database Aziende'!$M$13:$AE$595,14,FALSE)</f>
        <v>260</v>
      </c>
      <c r="AB52" s="461" t="str">
        <f>VLOOKUP($R52,'database Aziende'!$M$13:$AE$595,15,FALSE)</f>
        <v>automazioni</v>
      </c>
      <c r="AC52" s="462" t="str">
        <f t="shared" si="0"/>
        <v>CAME</v>
      </c>
      <c r="AD52" s="461" t="str">
        <f>VLOOKUP($R52,'database Aziende'!$M$13:$AK$595,17,FALSE)</f>
        <v>Via Martiri della libertà 15</v>
      </c>
      <c r="AE52" s="461" t="str">
        <f>VLOOKUP($R52,'database Aziende'!$M$13:$AK$595,18,FALSE)</f>
        <v>Casier (TV)</v>
      </c>
      <c r="AF52" s="462" t="str">
        <f>VLOOKUP($R52,'database Aziende'!$M$13:$AK$595,19,FALSE)</f>
        <v>03481280265</v>
      </c>
      <c r="AG52" s="464" t="str">
        <f>VLOOKUP($R52,'database Aziende'!$M$13:$AK$595,20,FALSE)</f>
        <v>Menuzzo Andrea</v>
      </c>
      <c r="AH52" s="464">
        <f>VLOOKUP($R52,'database Aziende'!$M$13:$AK$595,21,FALSE)</f>
        <v>27398</v>
      </c>
      <c r="AI52" s="461" t="str">
        <f>VLOOKUP($R52,'database Aziende'!$M$13:$AK$595,22,FALSE)</f>
        <v>Treviso (TV)</v>
      </c>
      <c r="AJ52" s="464" t="str">
        <f>VLOOKUP($R52,'database Aziende'!$M$13:$AK$595,23,FALSE)</f>
        <v>MNZNDR75A04L407E</v>
      </c>
      <c r="AK52" s="464">
        <f>VLOOKUP($R52,'database Aziende'!$M$13:$AK$595,24,FALSE)</f>
        <v>43589</v>
      </c>
      <c r="AL52" s="465" t="str">
        <f>VLOOKUP($R52,'database Aziende'!$M$13:$AK$595,25,FALSE)</f>
        <v>3279/C24D</v>
      </c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</row>
    <row r="53" spans="1:58" ht="24.75" customHeight="1">
      <c r="A53" s="466"/>
      <c r="B53" s="467">
        <v>17</v>
      </c>
      <c r="C53" s="501" t="str">
        <f>CONCATENATE('Elenco alunni'!A42," ",'Elenco alunni'!B42)</f>
        <v>PREGEL ALESSANDRO</v>
      </c>
      <c r="D53" s="502" t="str">
        <f>CONCATENATE('Elenco alunni'!C42," ",'Elenco alunni'!D42)</f>
        <v>4 BEA</v>
      </c>
      <c r="E53" s="470" t="str">
        <f>'Elenco alunni'!H42</f>
        <v>0415900085</v>
      </c>
      <c r="F53" s="471"/>
      <c r="G53" s="470" t="str">
        <f>'Elenco alunni'!G42</f>
        <v xml:space="preserve">ale.pregel@gmail.com </v>
      </c>
      <c r="H53" s="472" t="str">
        <f>'Elenco alunni'!I42</f>
        <v>VIA RONZINELLA, 174</v>
      </c>
      <c r="I53" s="472" t="str">
        <f>'Elenco alunni'!J42</f>
        <v>MOGLIANO VENETO</v>
      </c>
      <c r="J53" s="473" t="s">
        <v>3396</v>
      </c>
      <c r="K53" s="473" t="s">
        <v>3400</v>
      </c>
      <c r="L53" s="473">
        <f>VLOOKUP($R53,'database Aziende'!$M$13:$AE$595,8,FALSE)</f>
        <v>0</v>
      </c>
      <c r="M53" s="473">
        <f>VLOOKUP($R53,'database Aziende'!$M$13:$AE$595,9,FALSE)</f>
        <v>0</v>
      </c>
      <c r="N53" s="473">
        <f>VLOOKUP($R53,'database Aziende'!$M$13:$AE$595,10,FALSE)</f>
        <v>0</v>
      </c>
      <c r="O53" s="473">
        <f>VLOOKUP($R53,'database Aziende'!$M$13:$AE$595,11,FALSE)</f>
        <v>0</v>
      </c>
      <c r="P53" s="504" t="s">
        <v>3414</v>
      </c>
      <c r="Q53" s="503" t="s">
        <v>3413</v>
      </c>
      <c r="R53" s="154" t="s">
        <v>2187</v>
      </c>
      <c r="S53" s="461" t="str">
        <f>VLOOKUP($R53,'database Aziende'!$M$13:$AE$595,2,FALSE)</f>
        <v>Via Botticelli 8</v>
      </c>
      <c r="T53" s="461">
        <f>VLOOKUP($R53,'database Aziende'!$M$13:$AE$595,3,FALSE)</f>
        <v>31021</v>
      </c>
      <c r="U53" s="461" t="str">
        <f>VLOOKUP($R53,'database Aziende'!$M$13:$AE$595,4,FALSE)</f>
        <v>Mogliano Veneto (TV)</v>
      </c>
      <c r="V53" s="461" t="str">
        <f>VLOOKUP($R53,'database Aziende'!$M$13:$AE$595,5,FALSE)</f>
        <v>Florian Primo</v>
      </c>
      <c r="W53" s="461" t="str">
        <f>VLOOKUP($R53,'database Aziende'!$M$13:$AE$595,6,FALSE)</f>
        <v>Florian Manuel</v>
      </c>
      <c r="X53" s="462" t="str">
        <f>VLOOKUP($R53,'database Aziende'!$M$13:$AE$595,7,FALSE)</f>
        <v>041 5937023</v>
      </c>
      <c r="Y53" s="463" t="str">
        <f>VLOOKUP($R53,'database Aziende'!$M$13:$AE$595,12,FALSE)</f>
        <v>amministrazione@rogertechnology.it</v>
      </c>
      <c r="Z53" s="461">
        <f>VLOOKUP($R53,'database Aziende'!$M$13:$AE$595,13,FALSE)</f>
        <v>0</v>
      </c>
      <c r="AA53" s="461">
        <f>VLOOKUP($R53,'database Aziende'!$M$13:$AE$595,14,FALSE)</f>
        <v>60</v>
      </c>
      <c r="AB53" s="461" t="str">
        <f>VLOOKUP($R53,'database Aziende'!$M$13:$AE$595,15,FALSE)</f>
        <v>Fabbricazione di motori</v>
      </c>
      <c r="AC53" s="462" t="str">
        <f t="shared" si="0"/>
        <v>ROGER TECNOLOGY SRL</v>
      </c>
      <c r="AD53" s="461" t="str">
        <f>VLOOKUP($R53,'database Aziende'!$M$13:$AK$595,17,FALSE)</f>
        <v>Via Botticelli 8</v>
      </c>
      <c r="AE53" s="461" t="str">
        <f>VLOOKUP($R53,'database Aziende'!$M$13:$AK$595,18,FALSE)</f>
        <v>Mogliano Veneto (TV)</v>
      </c>
      <c r="AF53" s="462" t="str">
        <f>VLOOKUP($R53,'database Aziende'!$M$13:$AK$595,19,FALSE)</f>
        <v>01612340263</v>
      </c>
      <c r="AG53" s="464" t="str">
        <f>VLOOKUP($R53,'database Aziende'!$M$13:$AK$595,20,FALSE)</f>
        <v>Florian Dino</v>
      </c>
      <c r="AH53" s="464" t="str">
        <f>VLOOKUP($R53,'database Aziende'!$M$13:$AK$595,21,FALSE)</f>
        <v>27/09/1959</v>
      </c>
      <c r="AI53" s="461" t="str">
        <f>VLOOKUP($R53,'database Aziende'!$M$13:$AK$595,22,FALSE)</f>
        <v>Silea (TV)</v>
      </c>
      <c r="AJ53" s="464" t="str">
        <f>VLOOKUP($R53,'database Aziende'!$M$13:$AK$595,23,FALSE)</f>
        <v>FLRDNI59P27F116Y</v>
      </c>
      <c r="AK53" s="464">
        <f>VLOOKUP($R53,'database Aziende'!$M$13:$AK$595,24,FALSE)</f>
        <v>42762</v>
      </c>
      <c r="AL53" s="465" t="str">
        <f>VLOOKUP($R53,'database Aziende'!$M$13:$AK$595,25,FALSE)</f>
        <v>7163/C24D</v>
      </c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</row>
    <row r="54" spans="1:58" ht="24.75" customHeight="1">
      <c r="A54" s="466"/>
      <c r="B54" s="467">
        <v>18</v>
      </c>
      <c r="C54" s="501" t="str">
        <f>CONCATENATE('Elenco alunni'!A43," ",'Elenco alunni'!B43)</f>
        <v>ROMANO ALESSANDRO</v>
      </c>
      <c r="D54" s="502" t="str">
        <f>CONCATENATE('Elenco alunni'!C43," ",'Elenco alunni'!D43)</f>
        <v>4 BEA</v>
      </c>
      <c r="E54" s="470" t="str">
        <f>'Elenco alunni'!H43</f>
        <v>0422451079</v>
      </c>
      <c r="F54" s="471"/>
      <c r="G54" s="470" t="str">
        <f>'Elenco alunni'!G43</f>
        <v>romano.family@alice.it</v>
      </c>
      <c r="H54" s="472" t="str">
        <f>'Elenco alunni'!I43</f>
        <v>VIA MONTE PIANA 3/2</v>
      </c>
      <c r="I54" s="472" t="str">
        <f>'Elenco alunni'!J43</f>
        <v>PAESE</v>
      </c>
      <c r="J54" s="473" t="s">
        <v>3396</v>
      </c>
      <c r="K54" s="473" t="s">
        <v>3400</v>
      </c>
      <c r="L54" s="473" t="str">
        <f>VLOOKUP($R54,'database Aziende'!$M$13:$AE$595,8,FALSE)</f>
        <v>7.30</v>
      </c>
      <c r="M54" s="473" t="str">
        <f>VLOOKUP($R54,'database Aziende'!$M$13:$AE$595,9,FALSE)</f>
        <v>12.30</v>
      </c>
      <c r="N54" s="473" t="str">
        <f>VLOOKUP($R54,'database Aziende'!$M$13:$AE$595,10,FALSE)</f>
        <v>13.30</v>
      </c>
      <c r="O54" s="473" t="str">
        <f>VLOOKUP($R54,'database Aziende'!$M$13:$AE$595,11,FALSE)</f>
        <v>16.30</v>
      </c>
      <c r="P54" s="504" t="s">
        <v>3424</v>
      </c>
      <c r="Q54" s="503" t="s">
        <v>3413</v>
      </c>
      <c r="R54" s="74" t="s">
        <v>1476</v>
      </c>
      <c r="S54" s="461" t="str">
        <f>VLOOKUP($R54,'database Aziende'!$M$13:$AE$595,2,FALSE)</f>
        <v xml:space="preserve">Via Fiume2 </v>
      </c>
      <c r="T54" s="461">
        <f>VLOOKUP($R54,'database Aziende'!$M$13:$AE$595,3,FALSE)</f>
        <v>31038</v>
      </c>
      <c r="U54" s="461" t="str">
        <f>VLOOKUP($R54,'database Aziende'!$M$13:$AE$595,4,FALSE)</f>
        <v>Paese (TV)</v>
      </c>
      <c r="V54" s="461" t="str">
        <f>VLOOKUP($R54,'database Aziende'!$M$13:$AE$595,5,FALSE)</f>
        <v>Bissoli Paola</v>
      </c>
      <c r="W54" s="461" t="str">
        <f>VLOOKUP($R54,'database Aziende'!$M$13:$AE$595,6,FALSE)</f>
        <v>Pozzobon Fabio</v>
      </c>
      <c r="X54" s="462" t="str">
        <f>VLOOKUP($R54,'database Aziende'!$M$13:$AE$595,7,FALSE)</f>
        <v>0422 450117</v>
      </c>
      <c r="Y54" s="463" t="str">
        <f>VLOOKUP($R54,'database Aziende'!$M$13:$AE$595,12,FALSE)</f>
        <v>info@AC-automazioni.it</v>
      </c>
      <c r="Z54" s="461">
        <f>VLOOKUP($R54,'database Aziende'!$M$13:$AE$595,13,FALSE)</f>
        <v>0</v>
      </c>
      <c r="AA54" s="461">
        <f>VLOOKUP($R54,'database Aziende'!$M$13:$AE$595,14,FALSE)</f>
        <v>0</v>
      </c>
      <c r="AB54" s="461" t="str">
        <f>VLOOKUP($R54,'database Aziende'!$M$13:$AE$595,15,FALSE)</f>
        <v>Automazione Industriale</v>
      </c>
      <c r="AC54" s="462" t="str">
        <f t="shared" si="0"/>
        <v>A.C. AUTOMAZIONI S.R.L.S.</v>
      </c>
      <c r="AD54" s="461" t="str">
        <f>VLOOKUP($R54,'database Aziende'!$M$13:$AK$595,17,FALSE)</f>
        <v xml:space="preserve">Via Fiume2 </v>
      </c>
      <c r="AE54" s="461" t="str">
        <f>VLOOKUP($R54,'database Aziende'!$M$13:$AK$595,18,FALSE)</f>
        <v>Paese (TV)</v>
      </c>
      <c r="AF54" s="462" t="str">
        <f>VLOOKUP($R54,'database Aziende'!$M$13:$AK$595,19,FALSE)</f>
        <v>04693000269</v>
      </c>
      <c r="AG54" s="464" t="str">
        <f>VLOOKUP($R54,'database Aziende'!$M$13:$AK$595,20,FALSE)</f>
        <v>Brunello Carlo</v>
      </c>
      <c r="AH54" s="464" t="str">
        <f>VLOOKUP($R54,'database Aziende'!$M$13:$AK$595,21,FALSE)</f>
        <v>05/10/1963</v>
      </c>
      <c r="AI54" s="461" t="str">
        <f>VLOOKUP($R54,'database Aziende'!$M$13:$AK$595,22,FALSE)</f>
        <v>Melbourne (AUS)</v>
      </c>
      <c r="AJ54" s="464" t="str">
        <f>VLOOKUP($R54,'database Aziende'!$M$13:$AK$595,23,FALSE)</f>
        <v>FRNRND61L22Z133W</v>
      </c>
      <c r="AK54" s="464">
        <f>VLOOKUP($R54,'database Aziende'!$M$13:$AK$595,24,FALSE)</f>
        <v>44132</v>
      </c>
      <c r="AL54" s="465" t="str">
        <f>VLOOKUP($R54,'database Aziende'!$M$13:$AK$595,25,FALSE)</f>
        <v>13462/C24</v>
      </c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</row>
    <row r="55" spans="1:58" ht="24.75" customHeight="1">
      <c r="A55" s="466"/>
      <c r="B55" s="467">
        <v>19</v>
      </c>
      <c r="C55" s="501" t="str">
        <f>CONCATENATE('Elenco alunni'!A44," ",'Elenco alunni'!B44)</f>
        <v>RUBINATO MATTEO</v>
      </c>
      <c r="D55" s="502" t="str">
        <f>CONCATENATE('Elenco alunni'!C44," ",'Elenco alunni'!D44)</f>
        <v>4 BEA</v>
      </c>
      <c r="E55" s="470" t="str">
        <f>'Elenco alunni'!H44</f>
        <v>3478332076</v>
      </c>
      <c r="F55" s="471"/>
      <c r="G55" s="470" t="str">
        <f>'Elenco alunni'!G44</f>
        <v>matteorubinato03@icloud.com</v>
      </c>
      <c r="H55" s="472" t="str">
        <f>'Elenco alunni'!I44</f>
        <v>VIA VENETO 11</v>
      </c>
      <c r="I55" s="472" t="str">
        <f>'Elenco alunni'!J44</f>
        <v>SAN BIAGIO DI CALLALTA</v>
      </c>
      <c r="J55" s="473" t="s">
        <v>3396</v>
      </c>
      <c r="K55" s="473" t="s">
        <v>3400</v>
      </c>
      <c r="L55" s="473" t="str">
        <f>VLOOKUP($R55,'database Aziende'!$M$13:$AE$595,8,FALSE)</f>
        <v>8.00</v>
      </c>
      <c r="M55" s="473">
        <f>VLOOKUP($R55,'database Aziende'!$M$13:$AE$595,9,FALSE)</f>
        <v>0</v>
      </c>
      <c r="N55" s="473">
        <f>VLOOKUP($R55,'database Aziende'!$M$13:$AE$595,10,FALSE)</f>
        <v>0</v>
      </c>
      <c r="O55" s="473" t="str">
        <f>VLOOKUP($R55,'database Aziende'!$M$13:$AE$595,11,FALSE)</f>
        <v>20.00</v>
      </c>
      <c r="P55" s="504" t="s">
        <v>3424</v>
      </c>
      <c r="Q55" s="503" t="s">
        <v>3413</v>
      </c>
      <c r="R55" s="74" t="s">
        <v>249</v>
      </c>
      <c r="S55" s="461" t="str">
        <f>VLOOKUP($R55,'database Aziende'!$M$13:$AE$595,2,FALSE)</f>
        <v>Via del Nascimben 1/B</v>
      </c>
      <c r="T55" s="461">
        <f>VLOOKUP($R55,'database Aziende'!$M$13:$AE$595,3,FALSE)</f>
        <v>31100</v>
      </c>
      <c r="U55" s="461" t="str">
        <f>VLOOKUP($R55,'database Aziende'!$M$13:$AE$595,4,FALSE)</f>
        <v>Treviso (TV)</v>
      </c>
      <c r="V55" s="461" t="str">
        <f>VLOOKUP($R55,'database Aziende'!$M$13:$AE$595,5,FALSE)</f>
        <v>Angeloni Federico</v>
      </c>
      <c r="W55" s="461" t="str">
        <f>VLOOKUP($R55,'database Aziende'!$M$13:$AE$595,6,FALSE)</f>
        <v>Angeloni Federico</v>
      </c>
      <c r="X55" s="462" t="str">
        <f>VLOOKUP($R55,'database Aziende'!$M$13:$AE$595,7,FALSE)</f>
        <v>3331985162</v>
      </c>
      <c r="Y55" s="463" t="str">
        <f>VLOOKUP($R55,'database Aziende'!$M$13:$AE$595,12,FALSE)</f>
        <v>accademiatreviso@federugby.it</v>
      </c>
      <c r="Z55" s="461">
        <f>VLOOKUP($R55,'database Aziende'!$M$13:$AE$595,13,FALSE)</f>
        <v>0</v>
      </c>
      <c r="AA55" s="461">
        <f>VLOOKUP($R55,'database Aziende'!$M$13:$AE$595,14,FALSE)</f>
        <v>1</v>
      </c>
      <c r="AB55" s="461" t="str">
        <f>VLOOKUP($R55,'database Aziende'!$M$13:$AE$595,15,FALSE)</f>
        <v>Associazione sportiva Rugby</v>
      </c>
      <c r="AC55" s="462" t="str">
        <f t="shared" si="0"/>
        <v>CDFP</v>
      </c>
      <c r="AD55" s="461" t="str">
        <f>VLOOKUP($R55,'database Aziende'!$M$13:$AK$595,17,FALSE)</f>
        <v>Via del Nascimben 1/B</v>
      </c>
      <c r="AE55" s="461" t="str">
        <f>VLOOKUP($R55,'database Aziende'!$M$13:$AK$595,18,FALSE)</f>
        <v>Treviso (TV)</v>
      </c>
      <c r="AF55" s="462" t="str">
        <f>VLOOKUP($R55,'database Aziende'!$M$13:$AK$595,19,FALSE)</f>
        <v>02151961006</v>
      </c>
      <c r="AG55" s="464" t="str">
        <f>VLOOKUP($R55,'database Aziende'!$M$13:$AK$595,20,FALSE)</f>
        <v>Angeloni Federico</v>
      </c>
      <c r="AH55" s="464">
        <f>VLOOKUP($R55,'database Aziende'!$M$13:$AK$595,21,FALSE)</f>
        <v>29223</v>
      </c>
      <c r="AI55" s="461" t="str">
        <f>VLOOKUP($R55,'database Aziende'!$M$13:$AK$595,22,FALSE)</f>
        <v>Avezzano (AQ)</v>
      </c>
      <c r="AJ55" s="464" t="str">
        <f>VLOOKUP($R55,'database Aziende'!$M$13:$AK$595,23,FALSE)</f>
        <v>NGLFRC80A03A515V</v>
      </c>
      <c r="AK55" s="464">
        <f>VLOOKUP($R55,'database Aziende'!$M$13:$AK$595,24,FALSE)</f>
        <v>43589</v>
      </c>
      <c r="AL55" s="465" t="str">
        <f>VLOOKUP($R55,'database Aziende'!$M$13:$AK$595,25,FALSE)</f>
        <v>3279/C24d</v>
      </c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</row>
    <row r="56" spans="1:58" ht="24.75" customHeight="1">
      <c r="A56" s="466"/>
      <c r="B56" s="467">
        <v>20</v>
      </c>
      <c r="C56" s="501" t="str">
        <f>CONCATENATE('Elenco alunni'!A45," ",'Elenco alunni'!B45)</f>
        <v>SAVIAN ALESSANDRO</v>
      </c>
      <c r="D56" s="502" t="str">
        <f>CONCATENATE('Elenco alunni'!C45," ",'Elenco alunni'!D45)</f>
        <v>4 BEA</v>
      </c>
      <c r="E56" s="470" t="str">
        <f>'Elenco alunni'!H45</f>
        <v>3495544242</v>
      </c>
      <c r="F56" s="471"/>
      <c r="G56" s="470" t="str">
        <f>'Elenco alunni'!G45</f>
        <v>alessandrosavian7@gmail.com</v>
      </c>
      <c r="H56" s="472" t="str">
        <f>'Elenco alunni'!I45</f>
        <v>via don minzoni 2</v>
      </c>
      <c r="I56" s="472" t="str">
        <f>'Elenco alunni'!J45</f>
        <v>SPRESIANO</v>
      </c>
      <c r="J56" s="473" t="s">
        <v>3396</v>
      </c>
      <c r="K56" s="473" t="s">
        <v>3400</v>
      </c>
      <c r="L56" s="473" t="str">
        <f>VLOOKUP($R56,'database Aziende'!$M$13:$AE$595,8,FALSE)</f>
        <v>8.00</v>
      </c>
      <c r="M56" s="473" t="str">
        <f>VLOOKUP($R56,'database Aziende'!$M$13:$AE$595,9,FALSE)</f>
        <v>12.00</v>
      </c>
      <c r="N56" s="473" t="str">
        <f>VLOOKUP($R56,'database Aziende'!$M$13:$AE$595,10,FALSE)</f>
        <v>14.00</v>
      </c>
      <c r="O56" s="473" t="str">
        <f>VLOOKUP($R56,'database Aziende'!$M$13:$AE$595,11,FALSE)</f>
        <v>18.00</v>
      </c>
      <c r="P56" s="75" t="s">
        <v>3425</v>
      </c>
      <c r="Q56" s="503" t="s">
        <v>3413</v>
      </c>
      <c r="R56" s="67" t="s">
        <v>2743</v>
      </c>
      <c r="S56" s="461" t="str">
        <f>VLOOKUP($R56,'database Aziende'!$M$13:$AE$595,2,FALSE)</f>
        <v>Via Giacomo Matteotti 42</v>
      </c>
      <c r="T56" s="461">
        <f>VLOOKUP($R56,'database Aziende'!$M$13:$AE$595,3,FALSE)</f>
        <v>31052</v>
      </c>
      <c r="U56" s="461" t="str">
        <f>VLOOKUP($R56,'database Aziende'!$M$13:$AE$595,4,FALSE)</f>
        <v>Maserada sul Piave (TV)</v>
      </c>
      <c r="V56" s="461" t="str">
        <f>VLOOKUP($R56,'database Aziende'!$M$13:$AE$595,5,FALSE)</f>
        <v>Pozzobon Matteo</v>
      </c>
      <c r="W56" s="461" t="str">
        <f>VLOOKUP($R56,'database Aziende'!$M$13:$AE$595,6,FALSE)</f>
        <v>Pozzobon Matteo</v>
      </c>
      <c r="X56" s="462" t="str">
        <f>VLOOKUP($R56,'database Aziende'!$M$13:$AE$595,7,FALSE)</f>
        <v>393 1852660</v>
      </c>
      <c r="Y56" s="463" t="str">
        <f>VLOOKUP($R56,'database Aziende'!$M$13:$AE$595,12,FALSE)</f>
        <v>matteo.pozzobon@pmtechs.net</v>
      </c>
      <c r="Z56" s="461">
        <f>VLOOKUP($R56,'database Aziende'!$M$13:$AE$595,13,FALSE)</f>
        <v>0</v>
      </c>
      <c r="AA56" s="507">
        <f>VLOOKUP($R56,'database Aziende'!$M$13:$AE$595,14,FALSE)</f>
        <v>44470</v>
      </c>
      <c r="AB56" s="461" t="str">
        <f>VLOOKUP($R56,'database Aziende'!$M$13:$AE$595,15,FALSE)</f>
        <v>Studio Ingegneria</v>
      </c>
      <c r="AC56" s="462" t="str">
        <f t="shared" si="0"/>
        <v>Ing. Matteo Pozzobon</v>
      </c>
      <c r="AD56" s="461" t="str">
        <f>VLOOKUP($R56,'database Aziende'!$M$13:$AK$595,17,FALSE)</f>
        <v>Via Giacomo Matteotti 42</v>
      </c>
      <c r="AE56" s="461" t="str">
        <f>VLOOKUP($R56,'database Aziende'!$M$13:$AK$595,18,FALSE)</f>
        <v>Maserada sul Piave (TV)</v>
      </c>
      <c r="AF56" s="462" t="str">
        <f>VLOOKUP($R56,'database Aziende'!$M$13:$AK$595,19,FALSE)</f>
        <v>04929170266</v>
      </c>
      <c r="AG56" s="464" t="str">
        <f>VLOOKUP($R56,'database Aziende'!$M$13:$AK$595,20,FALSE)</f>
        <v>Pozzobon Matteo</v>
      </c>
      <c r="AH56" s="464" t="str">
        <f>VLOOKUP($R56,'database Aziende'!$M$13:$AK$595,21,FALSE)</f>
        <v>18/02/1987</v>
      </c>
      <c r="AI56" s="461" t="str">
        <f>VLOOKUP($R56,'database Aziende'!$M$13:$AK$595,22,FALSE)</f>
        <v>Treviso (TV)</v>
      </c>
      <c r="AJ56" s="464" t="str">
        <f>VLOOKUP($R56,'database Aziende'!$M$13:$AK$595,23,FALSE)</f>
        <v>PZZMTT87B18L407X</v>
      </c>
      <c r="AK56" s="464">
        <f>VLOOKUP($R56,'database Aziende'!$M$13:$AK$595,24,FALSE)</f>
        <v>42819</v>
      </c>
      <c r="AL56" s="465" t="str">
        <f>VLOOKUP($R56,'database Aziende'!$M$13:$AK$595,25,FALSE)</f>
        <v>2634/C24</v>
      </c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</row>
    <row r="57" spans="1:58" ht="24.75" customHeight="1">
      <c r="A57" s="478"/>
      <c r="B57" s="479">
        <v>21</v>
      </c>
      <c r="C57" s="508" t="str">
        <f>CONCATENATE('Elenco alunni'!A46," ",'Elenco alunni'!B46)</f>
        <v>ZATTA ALESSANDRO</v>
      </c>
      <c r="D57" s="509" t="str">
        <f>CONCATENATE('Elenco alunni'!C46," ",'Elenco alunni'!D46)</f>
        <v>4 BEA</v>
      </c>
      <c r="E57" s="482" t="str">
        <f>'Elenco alunni'!H46</f>
        <v>3405799741</v>
      </c>
      <c r="F57" s="483"/>
      <c r="G57" s="470" t="str">
        <f>'Elenco alunni'!G46</f>
        <v>mzrossonero@gmail.com</v>
      </c>
      <c r="H57" s="472" t="str">
        <f>'Elenco alunni'!I46</f>
        <v>Via Ortigara 13/2</v>
      </c>
      <c r="I57" s="472" t="str">
        <f>'Elenco alunni'!J46</f>
        <v>PAESE</v>
      </c>
      <c r="J57" s="485" t="s">
        <v>3396</v>
      </c>
      <c r="K57" s="485" t="s">
        <v>3400</v>
      </c>
      <c r="L57" s="485" t="str">
        <f>VLOOKUP($R57,'database Aziende'!$M$13:$AE$595,8,FALSE)</f>
        <v>8.00</v>
      </c>
      <c r="M57" s="485" t="str">
        <f>VLOOKUP($R57,'database Aziende'!$M$13:$AE$595,9,FALSE)</f>
        <v>12.00</v>
      </c>
      <c r="N57" s="485" t="str">
        <f>VLOOKUP($R57,'database Aziende'!$M$13:$AE$595,10,FALSE)</f>
        <v>13.30</v>
      </c>
      <c r="O57" s="485" t="str">
        <f>VLOOKUP($R57,'database Aziende'!$M$13:$AE$595,11,FALSE)</f>
        <v>17.30</v>
      </c>
      <c r="P57" s="75" t="s">
        <v>3409</v>
      </c>
      <c r="Q57" s="503" t="s">
        <v>3413</v>
      </c>
      <c r="R57" s="510" t="s">
        <v>2164</v>
      </c>
      <c r="S57" s="511" t="str">
        <f>VLOOKUP($R57,'database Aziende'!$M$13:$AE$595,2,FALSE)</f>
        <v>Venier 35</v>
      </c>
      <c r="T57" s="511">
        <f>VLOOKUP($R57,'database Aziende'!$M$13:$AE$595,3,FALSE)</f>
        <v>31050</v>
      </c>
      <c r="U57" s="511" t="str">
        <f>VLOOKUP($R57,'database Aziende'!$M$13:$AE$595,4,FALSE)</f>
        <v>VEDELAGO</v>
      </c>
      <c r="V57" s="511" t="str">
        <f>VLOOKUP($R57,'database Aziende'!$M$13:$AE$595,5,FALSE)</f>
        <v>Agnoletto Roberto</v>
      </c>
      <c r="W57" s="511" t="str">
        <f>VLOOKUP($R57,'database Aziende'!$M$13:$AE$595,6,FALSE)</f>
        <v>Agnoletto Roberto</v>
      </c>
      <c r="X57" s="512" t="str">
        <f>VLOOKUP($R57,'database Aziende'!$M$13:$AE$595,7,FALSE)</f>
        <v>3357525090</v>
      </c>
      <c r="Y57" s="513" t="str">
        <f>VLOOKUP($R57,'database Aziende'!$M$13:$AE$595,12,FALSE)</f>
        <v>agnolettoroberto@outlook.it</v>
      </c>
      <c r="Z57" s="511">
        <f>VLOOKUP($R57,'database Aziende'!$M$13:$AE$595,13,FALSE)</f>
        <v>0</v>
      </c>
      <c r="AA57" s="511">
        <f>VLOOKUP($R57,'database Aziende'!$M$13:$AE$595,14,FALSE)</f>
        <v>10</v>
      </c>
      <c r="AB57" s="511">
        <f>VLOOKUP($R57,'database Aziende'!$M$13:$AE$595,15,FALSE)</f>
        <v>0</v>
      </c>
      <c r="AC57" s="512" t="str">
        <f t="shared" si="0"/>
        <v>A.R.I.A.M.</v>
      </c>
      <c r="AD57" s="511" t="str">
        <f>VLOOKUP($R57,'database Aziende'!$M$13:$AK$595,17,FALSE)</f>
        <v>Venier 35</v>
      </c>
      <c r="AE57" s="511" t="str">
        <f>VLOOKUP($R57,'database Aziende'!$M$13:$AK$595,18,FALSE)</f>
        <v>VEDELAGO</v>
      </c>
      <c r="AF57" s="512" t="str">
        <f>VLOOKUP($R57,'database Aziende'!$M$13:$AK$595,19,FALSE)</f>
        <v>04023580261</v>
      </c>
      <c r="AG57" s="514" t="str">
        <f>VLOOKUP($R57,'database Aziende'!$M$13:$AK$595,20,FALSE)</f>
        <v>Roberto Agnoletto</v>
      </c>
      <c r="AH57" s="514" t="str">
        <f>VLOOKUP($R57,'database Aziende'!$M$13:$AK$595,21,FALSE)</f>
        <v>08/12/1964</v>
      </c>
      <c r="AI57" s="511" t="str">
        <f>VLOOKUP($R57,'database Aziende'!$M$13:$AK$595,22,FALSE)</f>
        <v>Castelfranco Veneto (TV)</v>
      </c>
      <c r="AJ57" s="514">
        <f>VLOOKUP($R57,'database Aziende'!$M$13:$AK$595,23,FALSE)</f>
        <v>0</v>
      </c>
      <c r="AK57" s="514">
        <f>VLOOKUP($R57,'database Aziende'!$M$13:$AK$595,24,FALSE)</f>
        <v>42759</v>
      </c>
      <c r="AL57" s="515" t="str">
        <f>VLOOKUP($R57,'database Aziende'!$M$13:$AK$595,25,FALSE)</f>
        <v>7176/C24D</v>
      </c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</row>
    <row r="58" spans="1:58" ht="24.75" customHeight="1">
      <c r="A58" s="516"/>
      <c r="B58" s="487">
        <v>1</v>
      </c>
      <c r="C58" s="517" t="str">
        <f>CONCATENATE('Elenco alunni'!A47," ",'Elenco alunni'!B47)</f>
        <v>AZZALIN FILIPPO</v>
      </c>
      <c r="D58" s="518" t="str">
        <f>CONCATENATE('Elenco alunni'!C47," ",'Elenco alunni'!D47)</f>
        <v>4 CEA</v>
      </c>
      <c r="E58" s="490" t="str">
        <f>'Elenco alunni'!H47</f>
        <v>3470024337</v>
      </c>
      <c r="F58" s="491"/>
      <c r="G58" s="490" t="str">
        <f>'Elenco alunni'!G47</f>
        <v>filippoazzalin2003@gmail.com</v>
      </c>
      <c r="H58" s="472" t="str">
        <f>'Elenco alunni'!I47</f>
        <v>VIA BRENTA, 12</v>
      </c>
      <c r="I58" s="472" t="str">
        <f>'Elenco alunni'!J47</f>
        <v>SPRESIANO</v>
      </c>
      <c r="J58" s="493" t="s">
        <v>3396</v>
      </c>
      <c r="K58" s="493" t="s">
        <v>3400</v>
      </c>
      <c r="L58" s="493" t="str">
        <f>VLOOKUP($R58,'database Aziende'!$M$13:$AE$595,8,FALSE)</f>
        <v>8.00</v>
      </c>
      <c r="M58" s="493" t="str">
        <f>VLOOKUP($R58,'database Aziende'!$M$13:$AE$595,9,FALSE)</f>
        <v>12.00</v>
      </c>
      <c r="N58" s="493" t="str">
        <f>VLOOKUP($R58,'database Aziende'!$M$13:$AE$595,10,FALSE)</f>
        <v>13.00</v>
      </c>
      <c r="O58" s="493" t="str">
        <f>VLOOKUP($R58,'database Aziende'!$M$13:$AE$595,11,FALSE)</f>
        <v>17.00</v>
      </c>
      <c r="P58" s="70" t="s">
        <v>3426</v>
      </c>
      <c r="Q58" s="519" t="s">
        <v>3427</v>
      </c>
      <c r="R58" s="520" t="s">
        <v>1860</v>
      </c>
      <c r="S58" s="521" t="str">
        <f>VLOOKUP($R58,'database Aziende'!$M$13:$AE$595,2,FALSE)</f>
        <v>V. Treviso 66</v>
      </c>
      <c r="T58" s="496">
        <f>VLOOKUP($R58,'database Aziende'!$M$13:$AE$595,3,FALSE)</f>
        <v>31020</v>
      </c>
      <c r="U58" s="496" t="str">
        <f>VLOOKUP($R58,'database Aziende'!$M$13:$AE$595,4,FALSE)</f>
        <v>Silea (TV)</v>
      </c>
      <c r="V58" s="496" t="str">
        <f>VLOOKUP($R58,'database Aziende'!$M$13:$AE$595,5,FALSE)</f>
        <v>De Lazzari Massimo</v>
      </c>
      <c r="W58" s="496" t="str">
        <f>VLOOKUP($R58,'database Aziende'!$M$13:$AE$595,6,FALSE)</f>
        <v>Automazione: Fabio Negroni, Telecomunicazioni: Ing. Mattiuzzo Nicola, Gabrielli Guerrino - Elettronico: Massimo De Lazzari</v>
      </c>
      <c r="X58" s="497" t="str">
        <f>VLOOKUP($R58,'database Aziende'!$M$13:$AE$595,7,FALSE)</f>
        <v>0422 4647</v>
      </c>
      <c r="Y58" s="498" t="str">
        <f>VLOOKUP($R58,'database Aziende'!$M$13:$AE$595,12,FALSE)</f>
        <v>info@eurogroup.com</v>
      </c>
      <c r="Z58" s="498" t="str">
        <f>VLOOKUP($R58,'database Aziende'!$M$13:$AE$595,13,FALSE)</f>
        <v>www.eurogroup.com</v>
      </c>
      <c r="AA58" s="496">
        <f>VLOOKUP($R58,'database Aziende'!$M$13:$AE$595,14,FALSE)</f>
        <v>0</v>
      </c>
      <c r="AB58" s="496" t="str">
        <f>VLOOKUP($R58,'database Aziende'!$M$13:$AE$595,15,FALSE)</f>
        <v>Impianti Tecnologici  Industriali</v>
      </c>
      <c r="AC58" s="497" t="str">
        <f t="shared" si="0"/>
        <v>EUROGROUP SPA</v>
      </c>
      <c r="AD58" s="496" t="str">
        <f>VLOOKUP($R58,'database Aziende'!$M$13:$AK$595,17,FALSE)</f>
        <v>V. Treviso 66</v>
      </c>
      <c r="AE58" s="496" t="str">
        <f>VLOOKUP($R58,'database Aziende'!$M$13:$AK$595,18,FALSE)</f>
        <v>Silea (TV)</v>
      </c>
      <c r="AF58" s="497" t="str">
        <f>VLOOKUP($R58,'database Aziende'!$M$13:$AK$595,19,FALSE)</f>
        <v>00030280267</v>
      </c>
      <c r="AG58" s="499" t="str">
        <f>VLOOKUP($R58,'database Aziende'!$M$13:$AK$595,20,FALSE)</f>
        <v>Walter Piologo</v>
      </c>
      <c r="AH58" s="499" t="str">
        <f>VLOOKUP($R58,'database Aziende'!$M$13:$AK$595,21,FALSE)</f>
        <v>15/05/1953</v>
      </c>
      <c r="AI58" s="496" t="str">
        <f>VLOOKUP($R58,'database Aziende'!$M$13:$AK$595,22,FALSE)</f>
        <v>Breda di P.ve (TV)</v>
      </c>
      <c r="AJ58" s="499" t="str">
        <f>VLOOKUP($R58,'database Aziende'!$M$13:$AK$595,23,FALSE)</f>
        <v>PLCWTR53E15B128D</v>
      </c>
      <c r="AK58" s="499">
        <f>VLOOKUP($R58,'database Aziende'!$M$13:$AK$595,24,FALSE)</f>
        <v>43589</v>
      </c>
      <c r="AL58" s="500" t="str">
        <f>VLOOKUP($R58,'database Aziende'!$M$13:$AK$595,25,FALSE)</f>
        <v>3279/C24D</v>
      </c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</row>
    <row r="59" spans="1:58" ht="24.75" customHeight="1">
      <c r="A59" s="522"/>
      <c r="B59" s="467">
        <v>2</v>
      </c>
      <c r="C59" s="523" t="str">
        <f>CONCATENATE('Elenco alunni'!A48," ",'Elenco alunni'!B48)</f>
        <v>BIDOGIA ALBERTO</v>
      </c>
      <c r="D59" s="524" t="str">
        <f>CONCATENATE('Elenco alunni'!C48," ",'Elenco alunni'!D48)</f>
        <v>4 CEA</v>
      </c>
      <c r="E59" s="470" t="str">
        <f>'Elenco alunni'!H48</f>
        <v>3899639766</v>
      </c>
      <c r="F59" s="471"/>
      <c r="G59" s="490" t="str">
        <f>'Elenco alunni'!G48</f>
        <v>albertobidogia@icloud.com</v>
      </c>
      <c r="H59" s="472" t="str">
        <f>'Elenco alunni'!I48</f>
        <v>via Madonna 2/A</v>
      </c>
      <c r="I59" s="472" t="str">
        <f>'Elenco alunni'!J48</f>
        <v>MONASTIER</v>
      </c>
      <c r="J59" s="473" t="s">
        <v>3396</v>
      </c>
      <c r="K59" s="473" t="s">
        <v>3400</v>
      </c>
      <c r="L59" s="473" t="str">
        <f>VLOOKUP($R59,'database Aziende'!$M$13:$AE$595,8,FALSE)</f>
        <v>8:00</v>
      </c>
      <c r="M59" s="473" t="str">
        <f>VLOOKUP($R59,'database Aziende'!$M$13:$AE$595,9,FALSE)</f>
        <v>12:00</v>
      </c>
      <c r="N59" s="473" t="str">
        <f>VLOOKUP($R59,'database Aziende'!$M$13:$AE$595,10,FALSE)</f>
        <v>13:00</v>
      </c>
      <c r="O59" s="473" t="str">
        <f>VLOOKUP($R59,'database Aziende'!$M$13:$AE$595,11,FALSE)</f>
        <v>17:00</v>
      </c>
      <c r="P59" s="504" t="s">
        <v>3426</v>
      </c>
      <c r="Q59" s="525" t="s">
        <v>3427</v>
      </c>
      <c r="R59" s="526" t="s">
        <v>2541</v>
      </c>
      <c r="S59" s="474" t="str">
        <f>VLOOKUP($R59,'database Aziende'!$M$13:$AE$595,2,FALSE)</f>
        <v>Via Piave1</v>
      </c>
      <c r="T59" s="461">
        <f>VLOOKUP($R59,'database Aziende'!$M$13:$AE$595,3,FALSE)</f>
        <v>31020</v>
      </c>
      <c r="U59" s="461" t="str">
        <f>VLOOKUP($R59,'database Aziende'!$M$13:$AE$595,4,FALSE)</f>
        <v>Altavilla vicentina(VI)</v>
      </c>
      <c r="V59" s="461" t="str">
        <f>VLOOKUP($R59,'database Aziende'!$M$13:$AE$595,5,FALSE)</f>
        <v>Garnier Maurizio</v>
      </c>
      <c r="W59" s="461" t="str">
        <f>VLOOKUP($R59,'database Aziende'!$M$13:$AE$595,6,FALSE)</f>
        <v>Garnier Maurizio</v>
      </c>
      <c r="X59" s="462" t="str">
        <f>VLOOKUP($R59,'database Aziende'!$M$13:$AE$595,7,FALSE)</f>
        <v>0422 6281</v>
      </c>
      <c r="Y59" s="463" t="str">
        <f>VLOOKUP($R59,'database Aziende'!$M$13:$AE$595,12,FALSE)</f>
        <v>gaggia.luca@burgo.com</v>
      </c>
      <c r="Z59" s="461">
        <f>VLOOKUP($R59,'database Aziende'!$M$13:$AE$595,13,FALSE)</f>
        <v>0</v>
      </c>
      <c r="AA59" s="461">
        <f>VLOOKUP($R59,'database Aziende'!$M$13:$AE$595,14,FALSE)</f>
        <v>0</v>
      </c>
      <c r="AB59" s="461">
        <f>VLOOKUP($R59,'database Aziende'!$M$13:$AE$595,15,FALSE)</f>
        <v>0</v>
      </c>
      <c r="AC59" s="462" t="str">
        <f t="shared" si="0"/>
        <v>CARTIERA BURGO GROUP SPA</v>
      </c>
      <c r="AD59" s="461" t="str">
        <f>VLOOKUP($R59,'database Aziende'!$M$13:$AK$595,17,FALSE)</f>
        <v>Via Roma, 212</v>
      </c>
      <c r="AE59" s="461" t="str">
        <f>VLOOKUP($R59,'database Aziende'!$M$13:$AK$595,18,FALSE)</f>
        <v>Villorba (TV)</v>
      </c>
      <c r="AF59" s="462" t="str">
        <f>VLOOKUP($R59,'database Aziende'!$M$13:$AK$595,19,FALSE)</f>
        <v>13051890153</v>
      </c>
      <c r="AG59" s="464" t="str">
        <f>VLOOKUP($R59,'database Aziende'!$M$13:$AK$595,20,FALSE)</f>
        <v>Errani Marco Pietro</v>
      </c>
      <c r="AH59" s="464" t="str">
        <f>VLOOKUP($R59,'database Aziende'!$M$13:$AK$595,21,FALSE)</f>
        <v>25/04/1971</v>
      </c>
      <c r="AI59" s="461" t="str">
        <f>VLOOKUP($R59,'database Aziende'!$M$13:$AK$595,22,FALSE)</f>
        <v>Frosinone</v>
      </c>
      <c r="AJ59" s="464" t="str">
        <f>VLOOKUP($R59,'database Aziende'!$M$13:$AK$595,23,FALSE)</f>
        <v>RRNMCP71D25D810L</v>
      </c>
      <c r="AK59" s="464">
        <f>VLOOKUP($R59,'database Aziende'!$M$13:$AK$595,24,FALSE)</f>
        <v>42799</v>
      </c>
      <c r="AL59" s="465" t="str">
        <f>VLOOKUP($R59,'database Aziende'!$M$13:$AK$595,25,FALSE)</f>
        <v>14258/C24D</v>
      </c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</row>
    <row r="60" spans="1:58" ht="24.75" customHeight="1">
      <c r="A60" s="522"/>
      <c r="B60" s="467">
        <v>3</v>
      </c>
      <c r="C60" s="523" t="str">
        <f>CONCATENATE('Elenco alunni'!A49," ",'Elenco alunni'!B49)</f>
        <v>BRISOTTO ALBERTO</v>
      </c>
      <c r="D60" s="524" t="str">
        <f>CONCATENATE('Elenco alunni'!C49," ",'Elenco alunni'!D49)</f>
        <v>4 CEA</v>
      </c>
      <c r="E60" s="470" t="str">
        <f>'Elenco alunni'!H49</f>
        <v>3496386903</v>
      </c>
      <c r="F60" s="471"/>
      <c r="G60" s="490" t="str">
        <f>'Elenco alunni'!G49</f>
        <v>fabiola.manfreuzzi@gmail.com</v>
      </c>
      <c r="H60" s="472" t="str">
        <f>'Elenco alunni'!I49</f>
        <v>VIA BORGO RADOVICH 13/D-1</v>
      </c>
      <c r="I60" s="472" t="str">
        <f>'Elenco alunni'!J49</f>
        <v>SPRESIANO</v>
      </c>
      <c r="J60" s="473" t="s">
        <v>3396</v>
      </c>
      <c r="K60" s="473" t="s">
        <v>3400</v>
      </c>
      <c r="L60" s="473" t="str">
        <f>VLOOKUP($R60,'database Aziende'!$M$13:$AE$595,8,FALSE)</f>
        <v>8.00</v>
      </c>
      <c r="M60" s="473" t="str">
        <f>VLOOKUP($R60,'database Aziende'!$M$13:$AE$595,9,FALSE)</f>
        <v>12.00</v>
      </c>
      <c r="N60" s="473" t="str">
        <f>VLOOKUP($R60,'database Aziende'!$M$13:$AE$595,10,FALSE)</f>
        <v>13.30</v>
      </c>
      <c r="O60" s="473" t="str">
        <f>VLOOKUP($R60,'database Aziende'!$M$13:$AE$595,11,FALSE)</f>
        <v>17.30</v>
      </c>
      <c r="P60" s="75" t="s">
        <v>3428</v>
      </c>
      <c r="Q60" s="525" t="s">
        <v>3427</v>
      </c>
      <c r="R60" s="526" t="s">
        <v>41</v>
      </c>
      <c r="S60" s="474" t="str">
        <f>VLOOKUP($R60,'database Aziende'!$M$13:$AE$595,2,FALSE)</f>
        <v>Via Senatore Fabbri 60</v>
      </c>
      <c r="T60" s="461">
        <f>VLOOKUP($R60,'database Aziende'!$M$13:$AE$595,3,FALSE)</f>
        <v>31027</v>
      </c>
      <c r="U60" s="461" t="str">
        <f>VLOOKUP($R60,'database Aziende'!$M$13:$AE$595,4,FALSE)</f>
        <v>Spresiano (TV)</v>
      </c>
      <c r="V60" s="461" t="str">
        <f>VLOOKUP($R60,'database Aziende'!$M$13:$AE$595,5,FALSE)</f>
        <v>Alvise Piccoli</v>
      </c>
      <c r="W60" s="461" t="str">
        <f>VLOOKUP($R60,'database Aziende'!$M$13:$AE$595,6,FALSE)</f>
        <v>Alvise Piccoli</v>
      </c>
      <c r="X60" s="462" t="str">
        <f>VLOOKUP($R60,'database Aziende'!$M$13:$AE$595,7,FALSE)</f>
        <v>0422 880820 / 3939261440</v>
      </c>
      <c r="Y60" s="463" t="str">
        <f>VLOOKUP($R60,'database Aziende'!$M$13:$AE$595,12,FALSE)</f>
        <v>info@abar.it</v>
      </c>
      <c r="Z60" s="463" t="str">
        <f>VLOOKUP($R60,'database Aziende'!$M$13:$AE$595,13,FALSE)</f>
        <v>www.abar.it</v>
      </c>
      <c r="AA60" s="461">
        <f>VLOOKUP($R60,'database Aziende'!$M$13:$AE$595,14,FALSE)</f>
        <v>1</v>
      </c>
      <c r="AB60" s="461" t="str">
        <f>VLOOKUP($R60,'database Aziende'!$M$13:$AE$595,15,FALSE)</f>
        <v>servizi informatici</v>
      </c>
      <c r="AC60" s="462" t="str">
        <f t="shared" si="0"/>
        <v>ABAR SRL</v>
      </c>
      <c r="AD60" s="461" t="str">
        <f>VLOOKUP($R60,'database Aziende'!$M$13:$AK$595,17,FALSE)</f>
        <v>Via Senatore Fabbri 60</v>
      </c>
      <c r="AE60" s="461" t="str">
        <f>VLOOKUP($R60,'database Aziende'!$M$13:$AK$595,18,FALSE)</f>
        <v>Spresiano (TV)</v>
      </c>
      <c r="AF60" s="462">
        <f>VLOOKUP($R60,'database Aziende'!$M$13:$AK$595,19,FALSE)</f>
        <v>4271680268</v>
      </c>
      <c r="AG60" s="464" t="str">
        <f>VLOOKUP($R60,'database Aziende'!$M$13:$AK$595,20,FALSE)</f>
        <v>Davide Scantamburlo</v>
      </c>
      <c r="AH60" s="464">
        <f>VLOOKUP($R60,'database Aziende'!$M$13:$AK$595,21,FALSE)</f>
        <v>28886</v>
      </c>
      <c r="AI60" s="461" t="str">
        <f>VLOOKUP($R60,'database Aziende'!$M$13:$AK$595,22,FALSE)</f>
        <v>Treviso (TV)</v>
      </c>
      <c r="AJ60" s="464" t="str">
        <f>VLOOKUP($R60,'database Aziende'!$M$13:$AK$595,23,FALSE)</f>
        <v>SCNDVD73A31L407N</v>
      </c>
      <c r="AK60" s="464">
        <f>VLOOKUP($R60,'database Aziende'!$M$13:$AK$595,24,FALSE)</f>
        <v>43589</v>
      </c>
      <c r="AL60" s="465" t="str">
        <f>VLOOKUP($R60,'database Aziende'!$M$13:$AK$595,25,FALSE)</f>
        <v>3279/C24D</v>
      </c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</row>
    <row r="61" spans="1:58" ht="24.75" customHeight="1">
      <c r="A61" s="522"/>
      <c r="B61" s="467">
        <v>4</v>
      </c>
      <c r="C61" s="523" t="str">
        <f>CONCATENATE('Elenco alunni'!A50," ",'Elenco alunni'!B50)</f>
        <v>COGHETTO ALESSIA</v>
      </c>
      <c r="D61" s="524" t="str">
        <f>CONCATENATE('Elenco alunni'!C50," ",'Elenco alunni'!D50)</f>
        <v>4 CEA</v>
      </c>
      <c r="E61" s="470" t="str">
        <f>'Elenco alunni'!H50</f>
        <v/>
      </c>
      <c r="F61" s="471"/>
      <c r="G61" s="490" t="str">
        <f>'Elenco alunni'!G50</f>
        <v>alessiacogh@gmail.com</v>
      </c>
      <c r="H61" s="472" t="str">
        <f>'Elenco alunni'!I50</f>
        <v>Via Campagna Bavaria n. 29</v>
      </c>
      <c r="I61" s="472" t="str">
        <f>'Elenco alunni'!J50</f>
        <v>NERVESA DELLA BATTAGLIA</v>
      </c>
      <c r="J61" s="473" t="s">
        <v>3396</v>
      </c>
      <c r="K61" s="473" t="s">
        <v>3400</v>
      </c>
      <c r="L61" s="473" t="str">
        <f>VLOOKUP($R61,'database Aziende'!$M$13:$AE$595,8,FALSE)</f>
        <v>8.00</v>
      </c>
      <c r="M61" s="473" t="str">
        <f>VLOOKUP($R61,'database Aziende'!$M$13:$AE$595,9,FALSE)</f>
        <v>12.00</v>
      </c>
      <c r="N61" s="473" t="str">
        <f>VLOOKUP($R61,'database Aziende'!$M$13:$AE$595,10,FALSE)</f>
        <v>13.30</v>
      </c>
      <c r="O61" s="473" t="str">
        <f>VLOOKUP($R61,'database Aziende'!$M$13:$AE$595,11,FALSE)</f>
        <v>17.30</v>
      </c>
      <c r="P61" s="75" t="s">
        <v>3429</v>
      </c>
      <c r="Q61" s="525" t="s">
        <v>3427</v>
      </c>
      <c r="R61" s="526" t="s">
        <v>2915</v>
      </c>
      <c r="S61" s="474" t="str">
        <f>VLOOKUP($R61,'database Aziende'!$M$13:$AE$595,2,FALSE)</f>
        <v>Via San Rocco 48</v>
      </c>
      <c r="T61" s="461">
        <f>VLOOKUP($R61,'database Aziende'!$M$13:$AE$595,3,FALSE)</f>
        <v>31040</v>
      </c>
      <c r="U61" s="461" t="str">
        <f>VLOOKUP($R61,'database Aziende'!$M$13:$AE$595,4,FALSE)</f>
        <v>Giavera del Montello (TV)</v>
      </c>
      <c r="V61" s="461" t="str">
        <f>VLOOKUP($R61,'database Aziende'!$M$13:$AE$595,5,FALSE)</f>
        <v>Bettiol Thomas</v>
      </c>
      <c r="W61" s="461" t="str">
        <f>VLOOKUP($R61,'database Aziende'!$M$13:$AE$595,6,FALSE)</f>
        <v>Bettiol Thomas</v>
      </c>
      <c r="X61" s="462" t="str">
        <f>VLOOKUP($R61,'database Aziende'!$M$13:$AE$595,7,FALSE)</f>
        <v>0422 882281</v>
      </c>
      <c r="Y61" s="463" t="str">
        <f>VLOOKUP($R61,'database Aziende'!$M$13:$AE$595,12,FALSE)</f>
        <v>info@lre.it</v>
      </c>
      <c r="Z61" s="461">
        <f>VLOOKUP($R61,'database Aziende'!$M$13:$AE$595,13,FALSE)</f>
        <v>0</v>
      </c>
      <c r="AA61" s="461">
        <f>VLOOKUP($R61,'database Aziende'!$M$13:$AE$595,14,FALSE)</f>
        <v>0</v>
      </c>
      <c r="AB61" s="461" t="str">
        <f>VLOOKUP($R61,'database Aziende'!$M$13:$AE$595,15,FALSE)</f>
        <v>Elettronica Industriale</v>
      </c>
      <c r="AC61" s="462" t="str">
        <f t="shared" si="0"/>
        <v>L.R.E. IMPIANTI SRL</v>
      </c>
      <c r="AD61" s="461" t="str">
        <f>VLOOKUP($R61,'database Aziende'!$M$13:$AK$595,17,FALSE)</f>
        <v>Via San Rocco 48</v>
      </c>
      <c r="AE61" s="461" t="str">
        <f>VLOOKUP($R61,'database Aziende'!$M$13:$AK$595,18,FALSE)</f>
        <v>Giavera del Montello (TV)</v>
      </c>
      <c r="AF61" s="462" t="str">
        <f>VLOOKUP($R61,'database Aziende'!$M$13:$AK$595,19,FALSE)</f>
        <v>03764570267</v>
      </c>
      <c r="AG61" s="464" t="str">
        <f>VLOOKUP($R61,'database Aziende'!$M$13:$AK$595,20,FALSE)</f>
        <v>Adriano Pizzolato</v>
      </c>
      <c r="AH61" s="464" t="str">
        <f>VLOOKUP($R61,'database Aziende'!$M$13:$AK$595,21,FALSE)</f>
        <v>30/04/1966</v>
      </c>
      <c r="AI61" s="461" t="str">
        <f>VLOOKUP($R61,'database Aziende'!$M$13:$AK$595,22,FALSE)</f>
        <v>Volpago del Montello (TV)</v>
      </c>
      <c r="AJ61" s="464" t="str">
        <f>VLOOKUP($R61,'database Aziende'!$M$13:$AK$595,23,FALSE)</f>
        <v>PZZDRN66D30M118J</v>
      </c>
      <c r="AK61" s="464">
        <f>VLOOKUP($R61,'database Aziende'!$M$13:$AK$595,24,FALSE)</f>
        <v>42836</v>
      </c>
      <c r="AL61" s="465" t="str">
        <f>VLOOKUP($R61,'database Aziende'!$M$13:$AK$595,25,FALSE)</f>
        <v>3279/C24D</v>
      </c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</row>
    <row r="62" spans="1:58" ht="24.75" customHeight="1">
      <c r="A62" s="527"/>
      <c r="B62" s="467">
        <v>5</v>
      </c>
      <c r="C62" s="523" t="str">
        <f>CONCATENATE('Elenco alunni'!A51," ",'Elenco alunni'!B51)</f>
        <v>DA RE ALICE</v>
      </c>
      <c r="D62" s="524" t="str">
        <f>CONCATENATE('Elenco alunni'!C51," ",'Elenco alunni'!D51)</f>
        <v>4 CEA</v>
      </c>
      <c r="E62" s="470" t="str">
        <f>'Elenco alunni'!H51</f>
        <v>3284650835</v>
      </c>
      <c r="F62" s="471"/>
      <c r="G62" s="490" t="str">
        <f>'Elenco alunni'!G51</f>
        <v>dare.alice@maxplanck.it</v>
      </c>
      <c r="H62" s="472" t="str">
        <f>'Elenco alunni'!I51</f>
        <v>VIA DEL DOMINICALE 15</v>
      </c>
      <c r="I62" s="472" t="str">
        <f>'Elenco alunni'!J51</f>
        <v>VILLORBA</v>
      </c>
      <c r="J62" s="473" t="s">
        <v>3396</v>
      </c>
      <c r="K62" s="473" t="s">
        <v>3400</v>
      </c>
      <c r="L62" s="473" t="str">
        <f>VLOOKUP($R62,'database Aziende'!$M$13:$AE$595,8,FALSE)</f>
        <v>7.30</v>
      </c>
      <c r="M62" s="473" t="str">
        <f>VLOOKUP($R62,'database Aziende'!$M$13:$AE$595,9,FALSE)</f>
        <v>12.00</v>
      </c>
      <c r="N62" s="473" t="str">
        <f>VLOOKUP($R62,'database Aziende'!$M$13:$AE$595,10,FALSE)</f>
        <v>13.30</v>
      </c>
      <c r="O62" s="473" t="str">
        <f>VLOOKUP($R62,'database Aziende'!$M$13:$AE$595,11,FALSE)</f>
        <v>17.30</v>
      </c>
      <c r="P62" s="75" t="s">
        <v>3429</v>
      </c>
      <c r="Q62" s="525" t="s">
        <v>3427</v>
      </c>
      <c r="R62" s="526" t="s">
        <v>2332</v>
      </c>
      <c r="S62" s="474" t="str">
        <f>VLOOKUP($R62,'database Aziende'!$M$13:$AE$595,2,FALSE)</f>
        <v>Via Trieste 70</v>
      </c>
      <c r="T62" s="461">
        <f>VLOOKUP($R62,'database Aziende'!$M$13:$AE$595,3,FALSE)</f>
        <v>31020</v>
      </c>
      <c r="U62" s="461" t="str">
        <f>VLOOKUP($R62,'database Aziende'!$M$13:$AE$595,4,FALSE)</f>
        <v>Villorba (TV)</v>
      </c>
      <c r="V62" s="461" t="str">
        <f>VLOOKUP($R62,'database Aziende'!$M$13:$AE$595,5,FALSE)</f>
        <v>Camarotto Stefano</v>
      </c>
      <c r="W62" s="461" t="str">
        <f>VLOOKUP($R62,'database Aziende'!$M$13:$AE$595,6,FALSE)</f>
        <v>Gagliazzo Sergio</v>
      </c>
      <c r="X62" s="462" t="str">
        <f>VLOOKUP($R62,'database Aziende'!$M$13:$AE$595,7,FALSE)</f>
        <v>0422 442121- 3492228410</v>
      </c>
      <c r="Y62" s="463" t="str">
        <f>VLOOKUP($R62,'database Aziende'!$M$13:$AE$595,12,FALSE)</f>
        <v>teisnc@alice.it</v>
      </c>
      <c r="Z62" s="461">
        <f>VLOOKUP($R62,'database Aziende'!$M$13:$AE$595,13,FALSE)</f>
        <v>0</v>
      </c>
      <c r="AA62" s="461">
        <f>VLOOKUP($R62,'database Aziende'!$M$13:$AE$595,14,FALSE)</f>
        <v>5</v>
      </c>
      <c r="AB62" s="461" t="str">
        <f>VLOOKUP($R62,'database Aziende'!$M$13:$AE$595,15,FALSE)</f>
        <v>Impianti elettrici</v>
      </c>
      <c r="AC62" s="462" t="str">
        <f t="shared" si="0"/>
        <v>T.E.I. TREVISO ELETTRO IMPIANTI SNC</v>
      </c>
      <c r="AD62" s="461" t="str">
        <f>VLOOKUP($R62,'database Aziende'!$M$13:$AK$595,17,FALSE)</f>
        <v>Via Trieste 70</v>
      </c>
      <c r="AE62" s="461" t="str">
        <f>VLOOKUP($R62,'database Aziende'!$M$13:$AK$595,18,FALSE)</f>
        <v>Villorba (TV)</v>
      </c>
      <c r="AF62" s="462" t="str">
        <f>VLOOKUP($R62,'database Aziende'!$M$13:$AK$595,19,FALSE)</f>
        <v>03152500264</v>
      </c>
      <c r="AG62" s="464" t="str">
        <f>VLOOKUP($R62,'database Aziende'!$M$13:$AK$595,20,FALSE)</f>
        <v>Camarotto Stefano</v>
      </c>
      <c r="AH62" s="464" t="str">
        <f>VLOOKUP($R62,'database Aziende'!$M$13:$AK$595,21,FALSE)</f>
        <v>04/02/1970</v>
      </c>
      <c r="AI62" s="461" t="str">
        <f>VLOOKUP($R62,'database Aziende'!$M$13:$AK$595,22,FALSE)</f>
        <v>Treviso (TV)</v>
      </c>
      <c r="AJ62" s="464" t="str">
        <f>VLOOKUP($R62,'database Aziende'!$M$13:$AK$595,23,FALSE)</f>
        <v>CMRSFN70B04L407C</v>
      </c>
      <c r="AK62" s="464">
        <f>VLOOKUP($R62,'database Aziende'!$M$13:$AK$595,24,FALSE)</f>
        <v>42777</v>
      </c>
      <c r="AL62" s="465" t="str">
        <f>VLOOKUP($R62,'database Aziende'!$M$13:$AK$595,25,FALSE)</f>
        <v>3279/C24D</v>
      </c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</row>
    <row r="63" spans="1:58" ht="24.75" customHeight="1">
      <c r="A63" s="522"/>
      <c r="B63" s="467">
        <v>6</v>
      </c>
      <c r="C63" s="523" t="str">
        <f>CONCATENATE('Elenco alunni'!A52," ",'Elenco alunni'!B52)</f>
        <v>DORIGO DAVIDE</v>
      </c>
      <c r="D63" s="524" t="str">
        <f>CONCATENATE('Elenco alunni'!C52," ",'Elenco alunni'!D52)</f>
        <v>4 CEA</v>
      </c>
      <c r="E63" s="470" t="str">
        <f>'Elenco alunni'!H52</f>
        <v>04221710060</v>
      </c>
      <c r="F63" s="471"/>
      <c r="G63" s="490" t="str">
        <f>'Elenco alunni'!G52</f>
        <v>ddavide2003@hotmail.com</v>
      </c>
      <c r="H63" s="472" t="str">
        <f>'Elenco alunni'!I52</f>
        <v>VIA PARRI 16</v>
      </c>
      <c r="I63" s="472" t="str">
        <f>'Elenco alunni'!J52</f>
        <v>PAESE</v>
      </c>
      <c r="J63" s="473" t="s">
        <v>3396</v>
      </c>
      <c r="K63" s="473" t="s">
        <v>3400</v>
      </c>
      <c r="L63" s="473" t="str">
        <f>VLOOKUP($R63,'database Aziende'!$M$13:$AE$595,8,FALSE)</f>
        <v>8.30</v>
      </c>
      <c r="M63" s="473" t="str">
        <f>VLOOKUP($R63,'database Aziende'!$M$13:$AE$595,9,FALSE)</f>
        <v>12.30</v>
      </c>
      <c r="N63" s="473" t="str">
        <f>VLOOKUP($R63,'database Aziende'!$M$13:$AE$595,10,FALSE)</f>
        <v>14.00</v>
      </c>
      <c r="O63" s="473" t="str">
        <f>VLOOKUP($R63,'database Aziende'!$M$13:$AE$595,11,FALSE)</f>
        <v>18.00</v>
      </c>
      <c r="P63" s="75" t="s">
        <v>3430</v>
      </c>
      <c r="Q63" s="525" t="s">
        <v>3427</v>
      </c>
      <c r="R63" s="526" t="s">
        <v>2179</v>
      </c>
      <c r="S63" s="474" t="str">
        <f>VLOOKUP($R63,'database Aziende'!$M$13:$AE$595,2,FALSE)</f>
        <v>Via Alzaia sul Sile 26/D</v>
      </c>
      <c r="T63" s="461">
        <f>VLOOKUP($R63,'database Aziende'!$M$13:$AE$595,3,FALSE)</f>
        <v>31057</v>
      </c>
      <c r="U63" s="461" t="str">
        <f>VLOOKUP($R63,'database Aziende'!$M$13:$AE$595,4,FALSE)</f>
        <v>Silea (TV)</v>
      </c>
      <c r="V63" s="461" t="str">
        <f>VLOOKUP($R63,'database Aziende'!$M$13:$AE$595,5,FALSE)</f>
        <v>Cenedese Andrea</v>
      </c>
      <c r="W63" s="461" t="str">
        <f>VLOOKUP($R63,'database Aziende'!$M$13:$AE$595,6,FALSE)</f>
        <v>Cenedese Andrea</v>
      </c>
      <c r="X63" s="462" t="str">
        <f>VLOOKUP($R63,'database Aziende'!$M$13:$AE$595,7,FALSE)</f>
        <v>0422 363524</v>
      </c>
      <c r="Y63" s="463" t="str">
        <f>VLOOKUP($R63,'database Aziende'!$M$13:$AE$595,12,FALSE)</f>
        <v>andrea.cenedese@prosoft-srl.com</v>
      </c>
      <c r="Z63" s="461">
        <f>VLOOKUP($R63,'database Aziende'!$M$13:$AE$595,13,FALSE)</f>
        <v>0</v>
      </c>
      <c r="AA63" s="461">
        <f>VLOOKUP($R63,'database Aziende'!$M$13:$AE$595,14,FALSE)</f>
        <v>0</v>
      </c>
      <c r="AB63" s="461" t="str">
        <f>VLOOKUP($R63,'database Aziende'!$M$13:$AE$595,15,FALSE)</f>
        <v xml:space="preserve">Automazione </v>
      </c>
      <c r="AC63" s="462" t="str">
        <f t="shared" si="0"/>
        <v>PROSOFT SRL</v>
      </c>
      <c r="AD63" s="461" t="str">
        <f>VLOOKUP($R63,'database Aziende'!$M$13:$AK$595,17,FALSE)</f>
        <v>Via Alzaia sul Sile 26/D</v>
      </c>
      <c r="AE63" s="461" t="str">
        <f>VLOOKUP($R63,'database Aziende'!$M$13:$AK$595,18,FALSE)</f>
        <v>Silea (TV)</v>
      </c>
      <c r="AF63" s="462" t="str">
        <f>VLOOKUP($R63,'database Aziende'!$M$13:$AK$595,19,FALSE)</f>
        <v>03618850261</v>
      </c>
      <c r="AG63" s="464" t="str">
        <f>VLOOKUP($R63,'database Aziende'!$M$13:$AK$595,20,FALSE)</f>
        <v>Andrea Cenedese</v>
      </c>
      <c r="AH63" s="464" t="str">
        <f>VLOOKUP($R63,'database Aziende'!$M$13:$AK$595,21,FALSE)</f>
        <v>11/10/1968</v>
      </c>
      <c r="AI63" s="461" t="str">
        <f>VLOOKUP($R63,'database Aziende'!$M$13:$AK$595,22,FALSE)</f>
        <v>Treviso (TV)</v>
      </c>
      <c r="AJ63" s="464" t="str">
        <f>VLOOKUP($R63,'database Aziende'!$M$13:$AK$595,23,FALSE)</f>
        <v>CNDNDR68R11L407B</v>
      </c>
      <c r="AK63" s="464">
        <f>VLOOKUP($R63,'database Aziende'!$M$13:$AK$595,24,FALSE)</f>
        <v>42761</v>
      </c>
      <c r="AL63" s="465" t="str">
        <f>VLOOKUP($R63,'database Aziende'!$M$13:$AK$595,25,FALSE)</f>
        <v>3279/C24D</v>
      </c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</row>
    <row r="64" spans="1:58" ht="24.75" customHeight="1">
      <c r="A64" s="527"/>
      <c r="B64" s="467">
        <v>7</v>
      </c>
      <c r="C64" s="523" t="str">
        <f>CONCATENATE('Elenco alunni'!A53," ",'Elenco alunni'!B53)</f>
        <v>MANENTE GINO</v>
      </c>
      <c r="D64" s="524" t="str">
        <f>CONCATENATE('Elenco alunni'!C53," ",'Elenco alunni'!D53)</f>
        <v>4 CEA</v>
      </c>
      <c r="E64" s="470" t="str">
        <f>'Elenco alunni'!H53</f>
        <v>3398313620</v>
      </c>
      <c r="F64" s="471"/>
      <c r="G64" s="490" t="str">
        <f>'Elenco alunni'!G53</f>
        <v>tiziano.manente@alice.it</v>
      </c>
      <c r="H64" s="472" t="str">
        <f>'Elenco alunni'!I53</f>
        <v>VIA MARMOLADA, 7</v>
      </c>
      <c r="I64" s="472" t="str">
        <f>'Elenco alunni'!J53</f>
        <v>ZERO BRANCO</v>
      </c>
      <c r="J64" s="473" t="s">
        <v>3396</v>
      </c>
      <c r="K64" s="473" t="s">
        <v>3400</v>
      </c>
      <c r="L64" s="473" t="str">
        <f>VLOOKUP($R64,'database Aziende'!$M$13:$AE$595,8,FALSE)</f>
        <v>8.00</v>
      </c>
      <c r="M64" s="473" t="str">
        <f>VLOOKUP($R64,'database Aziende'!$M$13:$AE$595,9,FALSE)</f>
        <v>12.00</v>
      </c>
      <c r="N64" s="473" t="str">
        <f>VLOOKUP($R64,'database Aziende'!$M$13:$AE$595,10,FALSE)</f>
        <v>13.30</v>
      </c>
      <c r="O64" s="473" t="str">
        <f>VLOOKUP($R64,'database Aziende'!$M$13:$AE$595,11,FALSE)</f>
        <v>17.30</v>
      </c>
      <c r="P64" s="75" t="s">
        <v>3430</v>
      </c>
      <c r="Q64" s="525" t="s">
        <v>3427</v>
      </c>
      <c r="R64" s="526" t="s">
        <v>1729</v>
      </c>
      <c r="S64" s="474" t="str">
        <f>VLOOKUP($R64,'database Aziende'!$M$13:$AE$595,2,FALSE)</f>
        <v>V. Monte Adamello 35</v>
      </c>
      <c r="T64" s="461">
        <f>VLOOKUP($R64,'database Aziende'!$M$13:$AE$595,3,FALSE)</f>
        <v>31059</v>
      </c>
      <c r="U64" s="461" t="str">
        <f>VLOOKUP($R64,'database Aziende'!$M$13:$AE$595,4,FALSE)</f>
        <v>Zero Branco (TV)</v>
      </c>
      <c r="V64" s="461" t="str">
        <f>VLOOKUP($R64,'database Aziende'!$M$13:$AE$595,5,FALSE)</f>
        <v xml:space="preserve">Sarai Daniele </v>
      </c>
      <c r="W64" s="461" t="str">
        <f>VLOOKUP($R64,'database Aziende'!$M$13:$AE$595,6,FALSE)</f>
        <v>Callegaro Daris</v>
      </c>
      <c r="X64" s="462" t="str">
        <f>VLOOKUP($R64,'database Aziende'!$M$13:$AE$595,7,FALSE)</f>
        <v>0422 470978</v>
      </c>
      <c r="Y64" s="463" t="str">
        <f>VLOOKUP($R64,'database Aziende'!$M$13:$AE$595,12,FALSE)</f>
        <v>amministrazione@daimel.it</v>
      </c>
      <c r="Z64" s="463" t="str">
        <f>VLOOKUP($R64,'database Aziende'!$M$13:$AE$595,13,FALSE)</f>
        <v>www.daimel.it</v>
      </c>
      <c r="AA64" s="461">
        <f>VLOOKUP($R64,'database Aziende'!$M$13:$AE$595,14,FALSE)</f>
        <v>22</v>
      </c>
      <c r="AB64" s="461" t="str">
        <f>VLOOKUP($R64,'database Aziende'!$M$13:$AE$595,15,FALSE)</f>
        <v xml:space="preserve">Impiantistica </v>
      </c>
      <c r="AC64" s="462" t="str">
        <f t="shared" si="0"/>
        <v>DAIMEL SRL</v>
      </c>
      <c r="AD64" s="461" t="str">
        <f>VLOOKUP($R64,'database Aziende'!$M$13:$AK$595,17,FALSE)</f>
        <v>V. Monte Adamello 35</v>
      </c>
      <c r="AE64" s="461" t="str">
        <f>VLOOKUP($R64,'database Aziende'!$M$13:$AK$595,18,FALSE)</f>
        <v>Zero Branco (TV)</v>
      </c>
      <c r="AF64" s="462" t="str">
        <f>VLOOKUP($R64,'database Aziende'!$M$13:$AK$595,19,FALSE)</f>
        <v>03804060261</v>
      </c>
      <c r="AG64" s="464" t="str">
        <f>VLOOKUP($R64,'database Aziende'!$M$13:$AK$595,20,FALSE)</f>
        <v>Daniele Sarai</v>
      </c>
      <c r="AH64" s="464" t="str">
        <f>VLOOKUP($R64,'database Aziende'!$M$13:$AK$595,21,FALSE)</f>
        <v>11/07/1970</v>
      </c>
      <c r="AI64" s="461" t="str">
        <f>VLOOKUP($R64,'database Aziende'!$M$13:$AK$595,22,FALSE)</f>
        <v>Treviso (TV)</v>
      </c>
      <c r="AJ64" s="464" t="str">
        <f>VLOOKUP($R64,'database Aziende'!$M$13:$AK$595,23,FALSE)</f>
        <v>SRADNL70L11L407T</v>
      </c>
      <c r="AK64" s="464">
        <f>VLOOKUP($R64,'database Aziende'!$M$13:$AK$595,24,FALSE)</f>
        <v>43589</v>
      </c>
      <c r="AL64" s="465" t="str">
        <f>VLOOKUP($R64,'database Aziende'!$M$13:$AK$595,25,FALSE)</f>
        <v>3279/C24D</v>
      </c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</row>
    <row r="65" spans="1:58" ht="24.75" customHeight="1">
      <c r="A65" s="522"/>
      <c r="B65" s="467">
        <v>8</v>
      </c>
      <c r="C65" s="523" t="str">
        <f>CONCATENATE('Elenco alunni'!A54," ",'Elenco alunni'!B54)</f>
        <v>MARCHESIN FRANCESCO</v>
      </c>
      <c r="D65" s="524" t="str">
        <f>CONCATENATE('Elenco alunni'!C54," ",'Elenco alunni'!D54)</f>
        <v>4 CEA</v>
      </c>
      <c r="E65" s="470" t="str">
        <f>'Elenco alunni'!H54</f>
        <v>0422445580</v>
      </c>
      <c r="F65" s="471"/>
      <c r="G65" s="490" t="str">
        <f>'Elenco alunni'!G54</f>
        <v>francesco.marche03@gmail.com</v>
      </c>
      <c r="H65" s="472" t="str">
        <f>'Elenco alunni'!I54</f>
        <v>VIA MARZEMINE, 13</v>
      </c>
      <c r="I65" s="472" t="str">
        <f>'Elenco alunni'!J54</f>
        <v>CARBONERA</v>
      </c>
      <c r="J65" s="473" t="s">
        <v>3396</v>
      </c>
      <c r="K65" s="473" t="s">
        <v>3400</v>
      </c>
      <c r="L65" s="473" t="str">
        <f>VLOOKUP($R65,'database Aziende'!$M$13:$AE$595,8,FALSE)</f>
        <v>8.30</v>
      </c>
      <c r="M65" s="473" t="str">
        <f>VLOOKUP($R65,'database Aziende'!$M$13:$AE$595,9,FALSE)</f>
        <v>12.30</v>
      </c>
      <c r="N65" s="473" t="str">
        <f>VLOOKUP($R65,'database Aziende'!$M$13:$AE$595,10,FALSE)</f>
        <v>14.00</v>
      </c>
      <c r="O65" s="473" t="str">
        <f>VLOOKUP($R65,'database Aziende'!$M$13:$AE$595,11,FALSE)</f>
        <v>18.00</v>
      </c>
      <c r="P65" s="75" t="s">
        <v>3430</v>
      </c>
      <c r="Q65" s="525" t="s">
        <v>3427</v>
      </c>
      <c r="R65" s="526" t="s">
        <v>2179</v>
      </c>
      <c r="S65" s="474" t="str">
        <f>VLOOKUP($R65,'database Aziende'!$M$13:$AE$595,2,FALSE)</f>
        <v>Via Alzaia sul Sile 26/D</v>
      </c>
      <c r="T65" s="461">
        <f>VLOOKUP($R65,'database Aziende'!$M$13:$AE$595,3,FALSE)</f>
        <v>31057</v>
      </c>
      <c r="U65" s="461" t="str">
        <f>VLOOKUP($R65,'database Aziende'!$M$13:$AE$595,4,FALSE)</f>
        <v>Silea (TV)</v>
      </c>
      <c r="V65" s="461" t="str">
        <f>VLOOKUP($R65,'database Aziende'!$M$13:$AE$595,5,FALSE)</f>
        <v>Cenedese Andrea</v>
      </c>
      <c r="W65" s="461" t="str">
        <f>VLOOKUP($R65,'database Aziende'!$M$13:$AE$595,6,FALSE)</f>
        <v>Cenedese Andrea</v>
      </c>
      <c r="X65" s="462" t="str">
        <f>VLOOKUP($R65,'database Aziende'!$M$13:$AE$595,7,FALSE)</f>
        <v>0422 363524</v>
      </c>
      <c r="Y65" s="463" t="str">
        <f>VLOOKUP($R65,'database Aziende'!$M$13:$AE$595,12,FALSE)</f>
        <v>andrea.cenedese@prosoft-srl.com</v>
      </c>
      <c r="Z65" s="461">
        <f>VLOOKUP($R65,'database Aziende'!$M$13:$AE$595,13,FALSE)</f>
        <v>0</v>
      </c>
      <c r="AA65" s="461">
        <f>VLOOKUP($R65,'database Aziende'!$M$13:$AE$595,14,FALSE)</f>
        <v>0</v>
      </c>
      <c r="AB65" s="461" t="str">
        <f>VLOOKUP($R65,'database Aziende'!$M$13:$AE$595,15,FALSE)</f>
        <v xml:space="preserve">Automazione </v>
      </c>
      <c r="AC65" s="462" t="str">
        <f t="shared" si="0"/>
        <v>PROSOFT SRL</v>
      </c>
      <c r="AD65" s="461" t="str">
        <f>VLOOKUP($R65,'database Aziende'!$M$13:$AK$595,17,FALSE)</f>
        <v>Via Alzaia sul Sile 26/D</v>
      </c>
      <c r="AE65" s="461" t="str">
        <f>VLOOKUP($R65,'database Aziende'!$M$13:$AK$595,18,FALSE)</f>
        <v>Silea (TV)</v>
      </c>
      <c r="AF65" s="462" t="str">
        <f>VLOOKUP($R65,'database Aziende'!$M$13:$AK$595,19,FALSE)</f>
        <v>03618850261</v>
      </c>
      <c r="AG65" s="464" t="str">
        <f>VLOOKUP($R65,'database Aziende'!$M$13:$AK$595,20,FALSE)</f>
        <v>Andrea Cenedese</v>
      </c>
      <c r="AH65" s="464" t="str">
        <f>VLOOKUP($R65,'database Aziende'!$M$13:$AK$595,21,FALSE)</f>
        <v>11/10/1968</v>
      </c>
      <c r="AI65" s="461" t="str">
        <f>VLOOKUP($R65,'database Aziende'!$M$13:$AK$595,22,FALSE)</f>
        <v>Treviso (TV)</v>
      </c>
      <c r="AJ65" s="464" t="str">
        <f>VLOOKUP($R65,'database Aziende'!$M$13:$AK$595,23,FALSE)</f>
        <v>CNDNDR68R11L407B</v>
      </c>
      <c r="AK65" s="464">
        <f>VLOOKUP($R65,'database Aziende'!$M$13:$AK$595,24,FALSE)</f>
        <v>42761</v>
      </c>
      <c r="AL65" s="465" t="str">
        <f>VLOOKUP($R65,'database Aziende'!$M$13:$AK$595,25,FALSE)</f>
        <v>3279/C24D</v>
      </c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</row>
    <row r="66" spans="1:58" ht="24.75" customHeight="1">
      <c r="A66" s="522"/>
      <c r="B66" s="467">
        <v>9</v>
      </c>
      <c r="C66" s="523" t="str">
        <f>CONCATENATE('Elenco alunni'!A55," ",'Elenco alunni'!B55)</f>
        <v>MAZZARO MATTEO</v>
      </c>
      <c r="D66" s="524" t="str">
        <f>CONCATENATE('Elenco alunni'!C55," ",'Elenco alunni'!D55)</f>
        <v>4 CEA</v>
      </c>
      <c r="E66" s="470" t="str">
        <f>'Elenco alunni'!H55</f>
        <v/>
      </c>
      <c r="F66" s="471"/>
      <c r="G66" s="490" t="str">
        <f>'Elenco alunni'!G55</f>
        <v>mattmazz05@gmail.com</v>
      </c>
      <c r="H66" s="472" t="str">
        <f>'Elenco alunni'!I55</f>
        <v>Guidini, 27</v>
      </c>
      <c r="I66" s="472" t="str">
        <f>'Elenco alunni'!J55</f>
        <v>ZERO BRANCO</v>
      </c>
      <c r="J66" s="473" t="s">
        <v>3396</v>
      </c>
      <c r="K66" s="473" t="s">
        <v>3400</v>
      </c>
      <c r="L66" s="473" t="str">
        <f>VLOOKUP($R66,'database Aziende'!$M$13:$AE$595,8,FALSE)</f>
        <v>8.00</v>
      </c>
      <c r="M66" s="473" t="str">
        <f>VLOOKUP($R66,'database Aziende'!$M$13:$AE$595,9,FALSE)</f>
        <v>12.00</v>
      </c>
      <c r="N66" s="473" t="str">
        <f>VLOOKUP($R66,'database Aziende'!$M$13:$AE$595,10,FALSE)</f>
        <v>13.30</v>
      </c>
      <c r="O66" s="473" t="str">
        <f>VLOOKUP($R66,'database Aziende'!$M$13:$AE$595,11,FALSE)</f>
        <v>17.30</v>
      </c>
      <c r="P66" s="75" t="s">
        <v>3406</v>
      </c>
      <c r="Q66" s="525" t="s">
        <v>3427</v>
      </c>
      <c r="R66" s="526" t="s">
        <v>1729</v>
      </c>
      <c r="S66" s="474" t="str">
        <f>VLOOKUP($R66,'database Aziende'!$M$13:$AE$595,2,FALSE)</f>
        <v>V. Monte Adamello 35</v>
      </c>
      <c r="T66" s="461">
        <f>VLOOKUP($R66,'database Aziende'!$M$13:$AE$595,3,FALSE)</f>
        <v>31059</v>
      </c>
      <c r="U66" s="461" t="str">
        <f>VLOOKUP($R66,'database Aziende'!$M$13:$AE$595,4,FALSE)</f>
        <v>Zero Branco (TV)</v>
      </c>
      <c r="V66" s="461" t="str">
        <f>VLOOKUP($R66,'database Aziende'!$M$13:$AE$595,5,FALSE)</f>
        <v xml:space="preserve">Sarai Daniele </v>
      </c>
      <c r="W66" s="461" t="str">
        <f>VLOOKUP($R66,'database Aziende'!$M$13:$AE$595,6,FALSE)</f>
        <v>Callegaro Daris</v>
      </c>
      <c r="X66" s="462" t="str">
        <f>VLOOKUP($R66,'database Aziende'!$M$13:$AE$595,7,FALSE)</f>
        <v>0422 470978</v>
      </c>
      <c r="Y66" s="463" t="str">
        <f>VLOOKUP($R66,'database Aziende'!$M$13:$AE$595,12,FALSE)</f>
        <v>amministrazione@daimel.it</v>
      </c>
      <c r="Z66" s="463" t="str">
        <f>VLOOKUP($R66,'database Aziende'!$M$13:$AE$595,13,FALSE)</f>
        <v>www.daimel.it</v>
      </c>
      <c r="AA66" s="461">
        <f>VLOOKUP($R66,'database Aziende'!$M$13:$AE$595,14,FALSE)</f>
        <v>22</v>
      </c>
      <c r="AB66" s="461" t="str">
        <f>VLOOKUP($R66,'database Aziende'!$M$13:$AE$595,15,FALSE)</f>
        <v xml:space="preserve">Impiantistica </v>
      </c>
      <c r="AC66" s="462" t="str">
        <f t="shared" si="0"/>
        <v>DAIMEL SRL</v>
      </c>
      <c r="AD66" s="461" t="str">
        <f>VLOOKUP($R66,'database Aziende'!$M$13:$AK$595,17,FALSE)</f>
        <v>V. Monte Adamello 35</v>
      </c>
      <c r="AE66" s="461" t="str">
        <f>VLOOKUP($R66,'database Aziende'!$M$13:$AK$595,18,FALSE)</f>
        <v>Zero Branco (TV)</v>
      </c>
      <c r="AF66" s="462" t="str">
        <f>VLOOKUP($R66,'database Aziende'!$M$13:$AK$595,19,FALSE)</f>
        <v>03804060261</v>
      </c>
      <c r="AG66" s="464" t="str">
        <f>VLOOKUP($R66,'database Aziende'!$M$13:$AK$595,20,FALSE)</f>
        <v>Daniele Sarai</v>
      </c>
      <c r="AH66" s="464" t="str">
        <f>VLOOKUP($R66,'database Aziende'!$M$13:$AK$595,21,FALSE)</f>
        <v>11/07/1970</v>
      </c>
      <c r="AI66" s="461" t="str">
        <f>VLOOKUP($R66,'database Aziende'!$M$13:$AK$595,22,FALSE)</f>
        <v>Treviso (TV)</v>
      </c>
      <c r="AJ66" s="464" t="str">
        <f>VLOOKUP($R66,'database Aziende'!$M$13:$AK$595,23,FALSE)</f>
        <v>SRADNL70L11L407T</v>
      </c>
      <c r="AK66" s="464">
        <f>VLOOKUP($R66,'database Aziende'!$M$13:$AK$595,24,FALSE)</f>
        <v>43589</v>
      </c>
      <c r="AL66" s="465" t="str">
        <f>VLOOKUP($R66,'database Aziende'!$M$13:$AK$595,25,FALSE)</f>
        <v>3279/C24D</v>
      </c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</row>
    <row r="67" spans="1:58" ht="24.75" customHeight="1">
      <c r="A67" s="522"/>
      <c r="B67" s="467">
        <v>10</v>
      </c>
      <c r="C67" s="523" t="str">
        <f>CONCATENATE('Elenco alunni'!A56," ",'Elenco alunni'!B56)</f>
        <v>MORANDIN MIRKO</v>
      </c>
      <c r="D67" s="524" t="str">
        <f>CONCATENATE('Elenco alunni'!C56," ",'Elenco alunni'!D56)</f>
        <v>4 CEA</v>
      </c>
      <c r="E67" s="470" t="str">
        <f>'Elenco alunni'!H56</f>
        <v/>
      </c>
      <c r="F67" s="471"/>
      <c r="G67" s="490" t="str">
        <f>'Elenco alunni'!G56</f>
        <v>catia.sbeghen@libero.it</v>
      </c>
      <c r="H67" s="472" t="str">
        <f>'Elenco alunni'!I56</f>
        <v>via guizze 52</v>
      </c>
      <c r="I67" s="472" t="str">
        <f>'Elenco alunni'!J56</f>
        <v>VILLORBA</v>
      </c>
      <c r="J67" s="473" t="s">
        <v>3396</v>
      </c>
      <c r="K67" s="473" t="s">
        <v>3400</v>
      </c>
      <c r="L67" s="473" t="str">
        <f>VLOOKUP($R67,'database Aziende'!$M$13:$AE$595,8,FALSE)</f>
        <v>8.30</v>
      </c>
      <c r="M67" s="473" t="str">
        <f>VLOOKUP($R67,'database Aziende'!$M$13:$AE$595,9,FALSE)</f>
        <v>12.30</v>
      </c>
      <c r="N67" s="473" t="str">
        <f>VLOOKUP($R67,'database Aziende'!$M$13:$AE$595,10,FALSE)</f>
        <v>14.30</v>
      </c>
      <c r="O67" s="473" t="str">
        <f>VLOOKUP($R67,'database Aziende'!$M$13:$AE$595,11,FALSE)</f>
        <v>18.30</v>
      </c>
      <c r="P67" s="75" t="s">
        <v>3431</v>
      </c>
      <c r="Q67" s="525" t="s">
        <v>3427</v>
      </c>
      <c r="R67" s="526" t="s">
        <v>1665</v>
      </c>
      <c r="S67" s="474" t="str">
        <f>VLOOKUP($R67,'database Aziende'!$M$13:$AE$595,2,FALSE)</f>
        <v>Via Monte Grappa 25</v>
      </c>
      <c r="T67" s="461">
        <f>VLOOKUP($R67,'database Aziende'!$M$13:$AE$595,3,FALSE)</f>
        <v>31020</v>
      </c>
      <c r="U67" s="461" t="str">
        <f>VLOOKUP($R67,'database Aziende'!$M$13:$AE$595,4,FALSE)</f>
        <v>Villorba (TV)</v>
      </c>
      <c r="V67" s="461" t="str">
        <f>VLOOKUP($R67,'database Aziende'!$M$13:$AE$595,5,FALSE)</f>
        <v>Tasca Elettra</v>
      </c>
      <c r="W67" s="461" t="str">
        <f>VLOOKUP($R67,'database Aziende'!$M$13:$AE$595,6,FALSE)</f>
        <v>Minet Elvi</v>
      </c>
      <c r="X67" s="462" t="str">
        <f>VLOOKUP($R67,'database Aziende'!$M$13:$AE$595,7,FALSE)</f>
        <v>0422 608987</v>
      </c>
      <c r="Y67" s="463" t="str">
        <f>VLOOKUP($R67,'database Aziende'!$M$13:$AE$595,12,FALSE)</f>
        <v>info@climosfera.it</v>
      </c>
      <c r="Z67" s="461">
        <f>VLOOKUP($R67,'database Aziende'!$M$13:$AE$595,13,FALSE)</f>
        <v>0</v>
      </c>
      <c r="AA67" s="476">
        <f>VLOOKUP($R67,'database Aziende'!$M$13:$AE$595,14,FALSE)</f>
        <v>44105</v>
      </c>
      <c r="AB67" s="461" t="str">
        <f>VLOOKUP($R67,'database Aziende'!$M$13:$AE$595,15,FALSE)</f>
        <v>ateco 711220 -</v>
      </c>
      <c r="AC67" s="462" t="str">
        <f t="shared" si="0"/>
        <v>CLIMOSFERA SRL</v>
      </c>
      <c r="AD67" s="461" t="str">
        <f>VLOOKUP($R67,'database Aziende'!$M$13:$AK$595,17,FALSE)</f>
        <v>Via Monte Grappa 25</v>
      </c>
      <c r="AE67" s="461" t="str">
        <f>VLOOKUP($R67,'database Aziende'!$M$13:$AK$595,18,FALSE)</f>
        <v>Villorba (TV)</v>
      </c>
      <c r="AF67" s="462" t="str">
        <f>VLOOKUP($R67,'database Aziende'!$M$13:$AK$595,19,FALSE)</f>
        <v xml:space="preserve">04182080269
</v>
      </c>
      <c r="AG67" s="464" t="str">
        <f>VLOOKUP($R67,'database Aziende'!$M$13:$AK$595,20,FALSE)</f>
        <v xml:space="preserve">Paissan Marco
</v>
      </c>
      <c r="AH67" s="464" t="str">
        <f>VLOOKUP($R67,'database Aziende'!$M$13:$AK$595,21,FALSE)</f>
        <v>24/11/1970</v>
      </c>
      <c r="AI67" s="461" t="str">
        <f>VLOOKUP($R67,'database Aziende'!$M$13:$AK$595,22,FALSE)</f>
        <v>Trento (TV)</v>
      </c>
      <c r="AJ67" s="464" t="str">
        <f>VLOOKUP($R67,'database Aziende'!$M$13:$AK$595,23,FALSE)</f>
        <v>PSSMRC70S24L378J</v>
      </c>
      <c r="AK67" s="464">
        <f>VLOOKUP($R67,'database Aziende'!$M$13:$AK$595,24,FALSE)</f>
        <v>44356</v>
      </c>
      <c r="AL67" s="465" t="str">
        <f>VLOOKUP($R67,'database Aziende'!$M$13:$AK$595,25,FALSE)</f>
        <v>8275/C24D</v>
      </c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</row>
    <row r="68" spans="1:58" ht="24.75" customHeight="1">
      <c r="A68" s="522"/>
      <c r="B68" s="467">
        <v>11</v>
      </c>
      <c r="C68" s="523" t="str">
        <f>CONCATENATE('Elenco alunni'!A57," ",'Elenco alunni'!B57)</f>
        <v>OFFREDO NICOLO'</v>
      </c>
      <c r="D68" s="524" t="str">
        <f>CONCATENATE('Elenco alunni'!C57," ",'Elenco alunni'!D57)</f>
        <v>4 CEA</v>
      </c>
      <c r="E68" s="470" t="str">
        <f>'Elenco alunni'!H57</f>
        <v/>
      </c>
      <c r="F68" s="471"/>
      <c r="G68" s="490" t="str">
        <f>'Elenco alunni'!G57</f>
        <v>diana.gomiero@libero.it</v>
      </c>
      <c r="H68" s="472" t="str">
        <f>'Elenco alunni'!I57</f>
        <v>VIA GHETTO 88</v>
      </c>
      <c r="I68" s="472" t="str">
        <f>'Elenco alunni'!J57</f>
        <v>MOGLIANO VENETO</v>
      </c>
      <c r="J68" s="473" t="s">
        <v>3396</v>
      </c>
      <c r="K68" s="473" t="s">
        <v>3400</v>
      </c>
      <c r="L68" s="473" t="str">
        <f>VLOOKUP($R68,'database Aziende'!$M$13:$AE$595,8,FALSE)</f>
        <v>8.30</v>
      </c>
      <c r="M68" s="473" t="str">
        <f>VLOOKUP($R68,'database Aziende'!$M$13:$AE$595,9,FALSE)</f>
        <v>12.30</v>
      </c>
      <c r="N68" s="473" t="str">
        <f>VLOOKUP($R68,'database Aziende'!$M$13:$AE$595,10,FALSE)</f>
        <v>13.30</v>
      </c>
      <c r="O68" s="473" t="str">
        <f>VLOOKUP($R68,'database Aziende'!$M$13:$AE$595,11,FALSE)</f>
        <v>17.30</v>
      </c>
      <c r="P68" s="75" t="s">
        <v>3432</v>
      </c>
      <c r="Q68" s="525" t="s">
        <v>3427</v>
      </c>
      <c r="R68" s="526" t="s">
        <v>2465</v>
      </c>
      <c r="S68" s="474" t="str">
        <f>VLOOKUP($R68,'database Aziende'!$M$13:$AE$595,2,FALSE)</f>
        <v>V.Leonardo Da Vinci 3</v>
      </c>
      <c r="T68" s="461">
        <f>VLOOKUP($R68,'database Aziende'!$M$13:$AE$595,3,FALSE)</f>
        <v>31021</v>
      </c>
      <c r="U68" s="461" t="str">
        <f>VLOOKUP($R68,'database Aziende'!$M$13:$AE$595,4,FALSE)</f>
        <v>Mogliano Veneto (TV)</v>
      </c>
      <c r="V68" s="461" t="str">
        <f>VLOOKUP($R68,'database Aziende'!$M$13:$AE$595,5,FALSE)</f>
        <v>Bacchin Luca</v>
      </c>
      <c r="W68" s="461" t="str">
        <f>VLOOKUP($R68,'database Aziende'!$M$13:$AE$595,6,FALSE)</f>
        <v>Casagrande Tiziano</v>
      </c>
      <c r="X68" s="462" t="str">
        <f>VLOOKUP($R68,'database Aziende'!$M$13:$AE$595,7,FALSE)</f>
        <v>041 5902638</v>
      </c>
      <c r="Y68" s="463" t="str">
        <f>VLOOKUP($R68,'database Aziende'!$M$13:$AE$595,12,FALSE)</f>
        <v>info@alba-pcb.com</v>
      </c>
      <c r="Z68" s="463" t="str">
        <f>VLOOKUP($R68,'database Aziende'!$M$13:$AE$595,13,FALSE)</f>
        <v>www.alba-pcb-.com/it</v>
      </c>
      <c r="AA68" s="461">
        <f>VLOOKUP($R68,'database Aziende'!$M$13:$AE$595,14,FALSE)</f>
        <v>40</v>
      </c>
      <c r="AB68" s="461" t="str">
        <f>VLOOKUP($R68,'database Aziende'!$M$13:$AE$595,15,FALSE)</f>
        <v>Elettronica/ Circuiti stampati</v>
      </c>
      <c r="AC68" s="462" t="str">
        <f t="shared" si="0"/>
        <v>ALBA ELETTRONICA</v>
      </c>
      <c r="AD68" s="461" t="str">
        <f>VLOOKUP($R68,'database Aziende'!$M$13:$AK$595,17,FALSE)</f>
        <v>V.Leonardo Da Vinci 3</v>
      </c>
      <c r="AE68" s="461" t="str">
        <f>VLOOKUP($R68,'database Aziende'!$M$13:$AK$595,18,FALSE)</f>
        <v>Mogliano Veneto (TV)</v>
      </c>
      <c r="AF68" s="462" t="str">
        <f>VLOOKUP($R68,'database Aziende'!$M$13:$AK$595,19,FALSE)</f>
        <v>02155920263</v>
      </c>
      <c r="AG68" s="464" t="str">
        <f>VLOOKUP($R68,'database Aziende'!$M$13:$AK$595,20,FALSE)</f>
        <v>Luca Bacchin</v>
      </c>
      <c r="AH68" s="464" t="str">
        <f>VLOOKUP($R68,'database Aziende'!$M$13:$AK$595,21,FALSE)</f>
        <v>10/01/1967</v>
      </c>
      <c r="AI68" s="461" t="str">
        <f>VLOOKUP($R68,'database Aziende'!$M$13:$AK$595,22,FALSE)</f>
        <v>Treviso (TV)</v>
      </c>
      <c r="AJ68" s="464" t="str">
        <f>VLOOKUP($R68,'database Aziende'!$M$13:$AK$595,23,FALSE)</f>
        <v>BCCLCU67A10L407B</v>
      </c>
      <c r="AK68" s="464">
        <f>VLOOKUP($R68,'database Aziende'!$M$13:$AK$595,24,FALSE)</f>
        <v>42791</v>
      </c>
      <c r="AL68" s="465" t="str">
        <f>VLOOKUP($R68,'database Aziende'!$M$13:$AK$595,25,FALSE)</f>
        <v>3279/C24D</v>
      </c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</row>
    <row r="69" spans="1:58" ht="24.75" customHeight="1">
      <c r="A69" s="528"/>
      <c r="B69" s="467">
        <v>12</v>
      </c>
      <c r="C69" s="523" t="str">
        <f>CONCATENATE('Elenco alunni'!A58," ",'Elenco alunni'!B58)</f>
        <v>PERISSINOTTO GIANPAOLO</v>
      </c>
      <c r="D69" s="524" t="str">
        <f>CONCATENATE('Elenco alunni'!C58," ",'Elenco alunni'!D58)</f>
        <v>4 CEA</v>
      </c>
      <c r="E69" s="470" t="str">
        <f>'Elenco alunni'!H58</f>
        <v>336502148</v>
      </c>
      <c r="F69" s="471"/>
      <c r="G69" s="490" t="str">
        <f>'Elenco alunni'!G58</f>
        <v>perissinotto.gianpaolo@maxplanck.it</v>
      </c>
      <c r="H69" s="472" t="str">
        <f>'Elenco alunni'!I58</f>
        <v>Via Sartor 4</v>
      </c>
      <c r="I69" s="472" t="str">
        <f>'Elenco alunni'!J58</f>
        <v>SUSEGANA</v>
      </c>
      <c r="J69" s="473" t="s">
        <v>3396</v>
      </c>
      <c r="K69" s="473" t="s">
        <v>3400</v>
      </c>
      <c r="L69" s="473" t="str">
        <f>VLOOKUP($R69,'database Aziende'!$M$13:$AE$595,8,FALSE)</f>
        <v>8.30</v>
      </c>
      <c r="M69" s="473" t="str">
        <f>VLOOKUP($R69,'database Aziende'!$M$13:$AE$595,9,FALSE)</f>
        <v>12.30</v>
      </c>
      <c r="N69" s="473" t="str">
        <f>VLOOKUP($R69,'database Aziende'!$M$13:$AE$595,10,FALSE)</f>
        <v>13.00</v>
      </c>
      <c r="O69" s="473" t="str">
        <f>VLOOKUP($R69,'database Aziende'!$M$13:$AE$595,11,FALSE)</f>
        <v>15.00</v>
      </c>
      <c r="P69" s="75" t="s">
        <v>3302</v>
      </c>
      <c r="Q69" s="525" t="s">
        <v>3427</v>
      </c>
      <c r="R69" s="526" t="s">
        <v>1687</v>
      </c>
      <c r="S69" s="474" t="str">
        <f>VLOOKUP($R69,'database Aziende'!$M$13:$AE$595,2,FALSE)</f>
        <v>Via Montello 7</v>
      </c>
      <c r="T69" s="461">
        <f>VLOOKUP($R69,'database Aziende'!$M$13:$AE$595,3,FALSE)</f>
        <v>31040</v>
      </c>
      <c r="U69" s="461" t="str">
        <f>VLOOKUP($R69,'database Aziende'!$M$13:$AE$595,4,FALSE)</f>
        <v>Nervesa della Battaglia (TV)</v>
      </c>
      <c r="V69" s="461" t="str">
        <f>VLOOKUP($R69,'database Aziende'!$M$13:$AE$595,5,FALSE)</f>
        <v>Omizzolo Federica</v>
      </c>
      <c r="W69" s="461" t="str">
        <f>VLOOKUP($R69,'database Aziende'!$M$13:$AE$595,6,FALSE)</f>
        <v>Polo Ivan</v>
      </c>
      <c r="X69" s="462" t="str">
        <f>VLOOKUP($R69,'database Aziende'!$M$13:$AE$595,7,FALSE)</f>
        <v>0422 887547</v>
      </c>
      <c r="Y69" s="463" t="str">
        <f>VLOOKUP($R69,'database Aziende'!$M$13:$AE$595,12,FALSE)</f>
        <v>federica@cometecengineering.com</v>
      </c>
      <c r="Z69" s="461">
        <f>VLOOKUP($R69,'database Aziende'!$M$13:$AE$595,13,FALSE)</f>
        <v>0</v>
      </c>
      <c r="AA69" s="461" t="str">
        <f>VLOOKUP($R69,'database Aziende'!$M$13:$AE$595,14,FALSE)</f>
        <v>11-50</v>
      </c>
      <c r="AB69" s="461" t="str">
        <f>VLOOKUP($R69,'database Aziende'!$M$13:$AE$595,15,FALSE)</f>
        <v>Ateco 28.29.2   Industria Manifatturiera</v>
      </c>
      <c r="AC69" s="462" t="str">
        <f t="shared" si="0"/>
        <v>COMTEC ENGINEERING S.r.l.</v>
      </c>
      <c r="AD69" s="461" t="str">
        <f>VLOOKUP($R69,'database Aziende'!$M$13:$AK$595,17,FALSE)</f>
        <v>Via Montello 7</v>
      </c>
      <c r="AE69" s="461" t="str">
        <f>VLOOKUP($R69,'database Aziende'!$M$13:$AK$595,18,FALSE)</f>
        <v>Nervesa della Battaglia (TV)</v>
      </c>
      <c r="AF69" s="462" t="str">
        <f>VLOOKUP($R69,'database Aziende'!$M$13:$AK$595,19,FALSE)</f>
        <v>04162570263</v>
      </c>
      <c r="AG69" s="464" t="str">
        <f>VLOOKUP($R69,'database Aziende'!$M$13:$AK$595,20,FALSE)</f>
        <v>Omizzolo Fabrizio</v>
      </c>
      <c r="AH69" s="464" t="str">
        <f>VLOOKUP($R69,'database Aziende'!$M$13:$AK$595,21,FALSE)</f>
        <v>21/04/1976</v>
      </c>
      <c r="AI69" s="461" t="str">
        <f>VLOOKUP($R69,'database Aziende'!$M$13:$AK$595,22,FALSE)</f>
        <v>Treviso (TV)</v>
      </c>
      <c r="AJ69" s="464" t="str">
        <f>VLOOKUP($R69,'database Aziende'!$M$13:$AK$595,23,FALSE)</f>
        <v>MZZFRZ76D21L407R</v>
      </c>
      <c r="AK69" s="464">
        <f>VLOOKUP($R69,'database Aziende'!$M$13:$AK$595,24,FALSE)</f>
        <v>44336</v>
      </c>
      <c r="AL69" s="465" t="str">
        <f>VLOOKUP($R69,'database Aziende'!$M$13:$AK$595,25,FALSE)</f>
        <v>7168/C24D</v>
      </c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</row>
    <row r="70" spans="1:58" ht="24.75" customHeight="1">
      <c r="A70" s="522"/>
      <c r="B70" s="467">
        <v>13</v>
      </c>
      <c r="C70" s="523" t="str">
        <f>CONCATENATE('Elenco alunni'!A59," ",'Elenco alunni'!B59)</f>
        <v>PIOVESAN SEBASTIANO</v>
      </c>
      <c r="D70" s="524" t="str">
        <f>CONCATENATE('Elenco alunni'!C59," ",'Elenco alunni'!D59)</f>
        <v>4 CEA</v>
      </c>
      <c r="E70" s="470" t="str">
        <f>'Elenco alunni'!H59</f>
        <v>0422230585</v>
      </c>
      <c r="F70" s="471"/>
      <c r="G70" s="490" t="str">
        <f>'Elenco alunni'!G59</f>
        <v/>
      </c>
      <c r="H70" s="472" t="str">
        <f>'Elenco alunni'!I59</f>
        <v>P. DE COUBERTIN 7</v>
      </c>
      <c r="I70" s="472" t="str">
        <f>'Elenco alunni'!J59</f>
        <v>TREVISO</v>
      </c>
      <c r="J70" s="473" t="s">
        <v>3396</v>
      </c>
      <c r="K70" s="473" t="s">
        <v>3400</v>
      </c>
      <c r="L70" s="473" t="str">
        <f>VLOOKUP($R70,'database Aziende'!$M$13:$AE$595,8,FALSE)</f>
        <v>8.30</v>
      </c>
      <c r="M70" s="473" t="str">
        <f>VLOOKUP($R70,'database Aziende'!$M$13:$AE$595,9,FALSE)</f>
        <v>12.30</v>
      </c>
      <c r="N70" s="473" t="str">
        <f>VLOOKUP($R70,'database Aziende'!$M$13:$AE$595,10,FALSE)</f>
        <v>13.30</v>
      </c>
      <c r="O70" s="473" t="str">
        <f>VLOOKUP($R70,'database Aziende'!$M$13:$AE$595,11,FALSE)</f>
        <v>17.30</v>
      </c>
      <c r="P70" s="75" t="s">
        <v>3428</v>
      </c>
      <c r="Q70" s="525" t="s">
        <v>3427</v>
      </c>
      <c r="R70" s="526" t="s">
        <v>884</v>
      </c>
      <c r="S70" s="474" t="str">
        <f>VLOOKUP($R70,'database Aziende'!$M$13:$AE$595,2,FALSE)</f>
        <v>Via Pacinotti14</v>
      </c>
      <c r="T70" s="461">
        <f>VLOOKUP($R70,'database Aziende'!$M$13:$AE$595,3,FALSE)</f>
        <v>31100</v>
      </c>
      <c r="U70" s="461" t="str">
        <f>VLOOKUP($R70,'database Aziende'!$M$13:$AE$595,4,FALSE)</f>
        <v>Casale sul Sile (TV)</v>
      </c>
      <c r="V70" s="461" t="str">
        <f>VLOOKUP($R70,'database Aziende'!$M$13:$AE$595,5,FALSE)</f>
        <v>Biasuzzi Andrea</v>
      </c>
      <c r="W70" s="461" t="str">
        <f>VLOOKUP($R70,'database Aziende'!$M$13:$AE$595,6,FALSE)</f>
        <v>Biasuzzi Andrea</v>
      </c>
      <c r="X70" s="462" t="str">
        <f>VLOOKUP($R70,'database Aziende'!$M$13:$AE$595,7,FALSE)</f>
        <v>0422 670659</v>
      </c>
      <c r="Y70" s="463" t="str">
        <f>VLOOKUP($R70,'database Aziende'!$M$13:$AE$595,12,FALSE)</f>
        <v>amministrazione@paper-eco.com</v>
      </c>
      <c r="Z70" s="461">
        <f>VLOOKUP($R70,'database Aziende'!$M$13:$AE$595,13,FALSE)</f>
        <v>0</v>
      </c>
      <c r="AA70" s="529">
        <f>VLOOKUP($R70,'database Aziende'!$M$13:$AE$595,14,FALSE)</f>
        <v>44470</v>
      </c>
      <c r="AB70" s="461" t="str">
        <f>VLOOKUP($R70,'database Aziende'!$M$13:$AE$595,15,FALSE)</f>
        <v>ATECO 17-21 ; ISTAT 026086 - Fabbricazione imballaggi carta e cartone</v>
      </c>
      <c r="AC70" s="462" t="str">
        <f t="shared" si="0"/>
        <v>PAPER ECO SRL</v>
      </c>
      <c r="AD70" s="461" t="str">
        <f>VLOOKUP($R70,'database Aziende'!$M$13:$AK$595,17,FALSE)</f>
        <v>Via Borin, 48</v>
      </c>
      <c r="AE70" s="461" t="str">
        <f>VLOOKUP($R70,'database Aziende'!$M$13:$AK$595,18,FALSE)</f>
        <v>Treviso (TV)</v>
      </c>
      <c r="AF70" s="462" t="str">
        <f>VLOOKUP($R70,'database Aziende'!$M$13:$AK$595,19,FALSE)</f>
        <v>05098310260</v>
      </c>
      <c r="AG70" s="464" t="str">
        <f>VLOOKUP($R70,'database Aziende'!$M$13:$AK$595,20,FALSE)</f>
        <v>Biasuzzi Andrea</v>
      </c>
      <c r="AH70" s="464">
        <f>VLOOKUP($R70,'database Aziende'!$M$13:$AK$595,21,FALSE)</f>
        <v>25072</v>
      </c>
      <c r="AI70" s="461" t="str">
        <f>VLOOKUP($R70,'database Aziende'!$M$13:$AK$595,22,FALSE)</f>
        <v>Treviso (TV)</v>
      </c>
      <c r="AJ70" s="464" t="str">
        <f>VLOOKUP($R70,'database Aziende'!$M$13:$AK$595,23,FALSE)</f>
        <v>BSZNDR86M22L407J</v>
      </c>
      <c r="AK70" s="464">
        <f>VLOOKUP($R70,'database Aziende'!$M$13:$AK$595,24,FALSE)</f>
        <v>44278</v>
      </c>
      <c r="AL70" s="465" t="str">
        <f>VLOOKUP($R70,'database Aziende'!$M$13:$AK$595,25,FALSE)</f>
        <v>4320/C24</v>
      </c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</row>
    <row r="71" spans="1:58" ht="24.75" customHeight="1">
      <c r="A71" s="522"/>
      <c r="B71" s="467">
        <v>14</v>
      </c>
      <c r="C71" s="523" t="str">
        <f>CONCATENATE('Elenco alunni'!A60," ",'Elenco alunni'!B60)</f>
        <v>REQUALE RICCARDO</v>
      </c>
      <c r="D71" s="524" t="str">
        <f>CONCATENATE('Elenco alunni'!C60," ",'Elenco alunni'!D60)</f>
        <v>4 CEA</v>
      </c>
      <c r="E71" s="470" t="str">
        <f>'Elenco alunni'!H60</f>
        <v/>
      </c>
      <c r="F71" s="471"/>
      <c r="G71" s="490" t="str">
        <f>'Elenco alunni'!G60</f>
        <v>riccardorequale@gmail.com</v>
      </c>
      <c r="H71" s="472" t="str">
        <f>'Elenco alunni'!I60</f>
        <v>VIA IV NOVEMBRE 21</v>
      </c>
      <c r="I71" s="472" t="str">
        <f>'Elenco alunni'!J60</f>
        <v>ZERO BRANCO</v>
      </c>
      <c r="J71" s="473" t="s">
        <v>3396</v>
      </c>
      <c r="K71" s="473" t="s">
        <v>3400</v>
      </c>
      <c r="L71" s="530" t="str">
        <f>VLOOKUP($R71,'database Aziende'!$M$13:$AE$595,8,FALSE)</f>
        <v>8.30</v>
      </c>
      <c r="M71" s="530" t="str">
        <f>VLOOKUP($R71,'database Aziende'!$M$13:$AE$595,9,FALSE)</f>
        <v>12.30</v>
      </c>
      <c r="N71" s="530" t="str">
        <f>VLOOKUP($R71,'database Aziende'!$M$13:$AE$595,10,FALSE)</f>
        <v>13.30</v>
      </c>
      <c r="O71" s="530" t="str">
        <f>VLOOKUP($R71,'database Aziende'!$M$13:$AE$595,11,FALSE)</f>
        <v>16.30</v>
      </c>
      <c r="P71" s="75" t="s">
        <v>3432</v>
      </c>
      <c r="Q71" s="525" t="s">
        <v>3427</v>
      </c>
      <c r="R71" s="526" t="s">
        <v>1567</v>
      </c>
      <c r="S71" s="474" t="str">
        <f>VLOOKUP($R71,'database Aziende'!$M$13:$AE$595,2,FALSE)</f>
        <v>V. Guecello Tempesta 59</v>
      </c>
      <c r="T71" s="461">
        <f>VLOOKUP($R71,'database Aziende'!$M$13:$AE$595,3,FALSE)</f>
        <v>30033</v>
      </c>
      <c r="U71" s="461" t="str">
        <f>VLOOKUP($R71,'database Aziende'!$M$13:$AE$595,4,FALSE)</f>
        <v>Noale (VE)</v>
      </c>
      <c r="V71" s="461" t="str">
        <f>VLOOKUP($R71,'database Aziende'!$M$13:$AE$595,5,FALSE)</f>
        <v>Bellio Federico</v>
      </c>
      <c r="W71" s="461" t="str">
        <f>VLOOKUP($R71,'database Aziende'!$M$13:$AE$595,6,FALSE)</f>
        <v>Bellio Federico</v>
      </c>
      <c r="X71" s="462" t="str">
        <f>VLOOKUP($R71,'database Aziende'!$M$13:$AE$595,7,FALSE)</f>
        <v>3482233456</v>
      </c>
      <c r="Y71" s="463" t="str">
        <f>VLOOKUP($R71,'database Aziende'!$M$13:$AE$595,12,FALSE)</f>
        <v>federico@bjosora.com</v>
      </c>
      <c r="Z71" s="461">
        <f>VLOOKUP($R71,'database Aziende'!$M$13:$AE$595,13,FALSE)</f>
        <v>0</v>
      </c>
      <c r="AA71" s="461">
        <f>VLOOKUP($R71,'database Aziende'!$M$13:$AE$595,14,FALSE)</f>
        <v>0</v>
      </c>
      <c r="AB71" s="461">
        <f>VLOOKUP($R71,'database Aziende'!$M$13:$AE$595,15,FALSE)</f>
        <v>0</v>
      </c>
      <c r="AC71" s="462" t="str">
        <f t="shared" si="0"/>
        <v>BJOSORA SRL</v>
      </c>
      <c r="AD71" s="461" t="str">
        <f>VLOOKUP($R71,'database Aziende'!$M$13:$AK$595,17,FALSE)</f>
        <v>V. Le Canevare, 30</v>
      </c>
      <c r="AE71" s="461" t="str">
        <f>VLOOKUP($R71,'database Aziende'!$M$13:$AK$595,18,FALSE)</f>
        <v>Noale (VE)</v>
      </c>
      <c r="AF71" s="462" t="str">
        <f>VLOOKUP($R71,'database Aziende'!$M$13:$AK$595,19,FALSE)</f>
        <v>05153730261</v>
      </c>
      <c r="AG71" s="464" t="str">
        <f>VLOOKUP($R71,'database Aziende'!$M$13:$AK$595,20,FALSE)</f>
        <v>Bellio Federico</v>
      </c>
      <c r="AH71" s="464" t="str">
        <f>VLOOKUP($R71,'database Aziende'!$M$13:$AK$595,21,FALSE)</f>
        <v>31/12/1957</v>
      </c>
      <c r="AI71" s="461" t="str">
        <f>VLOOKUP($R71,'database Aziende'!$M$13:$AK$595,22,FALSE)</f>
        <v>Mogliano Veneto (TV)</v>
      </c>
      <c r="AJ71" s="464" t="str">
        <f>VLOOKUP($R71,'database Aziende'!$M$13:$AK$595,23,FALSE)</f>
        <v>BLLFRC57T31F269A</v>
      </c>
      <c r="AK71" s="464">
        <f>VLOOKUP($R71,'database Aziende'!$M$13:$AK$595,24,FALSE)</f>
        <v>44315</v>
      </c>
      <c r="AL71" s="465" t="str">
        <f>VLOOKUP($R71,'database Aziende'!$M$13:$AK$595,25,FALSE)</f>
        <v>5969/C24</v>
      </c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</row>
    <row r="72" spans="1:58" ht="24.75" customHeight="1">
      <c r="A72" s="528"/>
      <c r="B72" s="467">
        <v>15</v>
      </c>
      <c r="C72" s="523" t="str">
        <f>CONCATENATE('Elenco alunni'!A61," ",'Elenco alunni'!B61)</f>
        <v>SANTUS SIMONE</v>
      </c>
      <c r="D72" s="524" t="str">
        <f>CONCATENATE('Elenco alunni'!C61," ",'Elenco alunni'!D61)</f>
        <v>4 CEA</v>
      </c>
      <c r="E72" s="470" t="str">
        <f>'Elenco alunni'!H61</f>
        <v/>
      </c>
      <c r="F72" s="471"/>
      <c r="G72" s="490" t="str">
        <f>'Elenco alunni'!G61</f>
        <v>simosantus99@gmail.com</v>
      </c>
      <c r="H72" s="472" t="str">
        <f>'Elenco alunni'!I61</f>
        <v>VIA I MAGGIO 7 - PONTE DELLA PRI</v>
      </c>
      <c r="I72" s="472" t="str">
        <f>'Elenco alunni'!J61</f>
        <v>SUSEGANA</v>
      </c>
      <c r="J72" s="473" t="s">
        <v>3396</v>
      </c>
      <c r="K72" s="473" t="s">
        <v>3400</v>
      </c>
      <c r="L72" s="473" t="str">
        <f>VLOOKUP($R72,'database Aziende'!$M$13:$AE$595,8,FALSE)</f>
        <v>07.00</v>
      </c>
      <c r="M72" s="473" t="str">
        <f>VLOOKUP($R72,'database Aziende'!$M$13:$AE$595,9,FALSE)</f>
        <v>12.00</v>
      </c>
      <c r="N72" s="473" t="str">
        <f>VLOOKUP($R72,'database Aziende'!$M$13:$AE$595,10,FALSE)</f>
        <v>13.30</v>
      </c>
      <c r="O72" s="473" t="str">
        <f>VLOOKUP($R72,'database Aziende'!$M$13:$AE$595,11,FALSE)</f>
        <v>16.30</v>
      </c>
      <c r="P72" s="75" t="s">
        <v>3433</v>
      </c>
      <c r="Q72" s="525" t="s">
        <v>3427</v>
      </c>
      <c r="R72" s="526" t="s">
        <v>1804</v>
      </c>
      <c r="S72" s="474" t="str">
        <f>VLOOKUP($R72,'database Aziende'!$M$13:$AE$595,2,FALSE)</f>
        <v>V. Gemelli 43/B</v>
      </c>
      <c r="T72" s="461">
        <f>VLOOKUP($R72,'database Aziende'!$M$13:$AE$595,3,FALSE)</f>
        <v>31038</v>
      </c>
      <c r="U72" s="461" t="str">
        <f>VLOOKUP($R72,'database Aziende'!$M$13:$AE$595,4,FALSE)</f>
        <v>Paese (TV)</v>
      </c>
      <c r="V72" s="461" t="str">
        <f>VLOOKUP($R72,'database Aziende'!$M$13:$AE$595,5,FALSE)</f>
        <v>Bertuola Giada</v>
      </c>
      <c r="W72" s="461" t="str">
        <f>VLOOKUP($R72,'database Aziende'!$M$13:$AE$595,6,FALSE)</f>
        <v>BErtuola Luca</v>
      </c>
      <c r="X72" s="462" t="str">
        <f>VLOOKUP($R72,'database Aziende'!$M$13:$AE$595,7,FALSE)</f>
        <v>0422480166</v>
      </c>
      <c r="Y72" s="463" t="str">
        <f>VLOOKUP($R72,'database Aziende'!$M$13:$AE$595,12,FALSE)</f>
        <v>info@emmecisistemisrl.com</v>
      </c>
      <c r="Z72" s="463" t="str">
        <f>VLOOKUP($R72,'database Aziende'!$M$13:$AE$595,13,FALSE)</f>
        <v>www.emmecisistemisrl.com</v>
      </c>
      <c r="AA72" s="461" t="str">
        <f>VLOOKUP($R72,'database Aziende'!$M$13:$AE$595,14,FALSE)</f>
        <v>11-50</v>
      </c>
      <c r="AB72" s="461" t="str">
        <f>VLOOKUP($R72,'database Aziende'!$M$13:$AE$595,15,FALSE)</f>
        <v>installazione/ automazioni</v>
      </c>
      <c r="AC72" s="462" t="str">
        <f t="shared" si="0"/>
        <v>EMMECI SISTEMI SRL</v>
      </c>
      <c r="AD72" s="461" t="str">
        <f>VLOOKUP($R72,'database Aziende'!$M$13:$AK$595,17,FALSE)</f>
        <v>V. Gemelli, 43/b</v>
      </c>
      <c r="AE72" s="461" t="str">
        <f>VLOOKUP($R72,'database Aziende'!$M$13:$AK$595,18,FALSE)</f>
        <v>Paese (TV)</v>
      </c>
      <c r="AF72" s="462" t="str">
        <f>VLOOKUP($R72,'database Aziende'!$M$13:$AK$595,19,FALSE)</f>
        <v>03929060261</v>
      </c>
      <c r="AG72" s="464" t="str">
        <f>VLOOKUP($R72,'database Aziende'!$M$13:$AK$595,20,FALSE)</f>
        <v>Carraro Massimi</v>
      </c>
      <c r="AH72" s="464" t="str">
        <f>VLOOKUP($R72,'database Aziende'!$M$13:$AK$595,21,FALSE)</f>
        <v>02/04/1965</v>
      </c>
      <c r="AI72" s="461" t="str">
        <f>VLOOKUP($R72,'database Aziende'!$M$13:$AK$595,22,FALSE)</f>
        <v>Montebelluna (TV)</v>
      </c>
      <c r="AJ72" s="464" t="str">
        <f>VLOOKUP($R72,'database Aziende'!$M$13:$AK$595,23,FALSE)</f>
        <v>CRRMSM65D02F443T</v>
      </c>
      <c r="AK72" s="464">
        <f>VLOOKUP($R72,'database Aziende'!$M$13:$AK$595,24,FALSE)</f>
        <v>44328</v>
      </c>
      <c r="AL72" s="465" t="str">
        <f>VLOOKUP($R72,'database Aziende'!$M$13:$AK$595,25,FALSE)</f>
        <v>6703/C24</v>
      </c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</row>
    <row r="73" spans="1:58" ht="24.75" customHeight="1">
      <c r="A73" s="522"/>
      <c r="B73" s="467">
        <v>16</v>
      </c>
      <c r="C73" s="523" t="str">
        <f>CONCATENATE('Elenco alunni'!A62," ",'Elenco alunni'!B62)</f>
        <v>SARTORI CRISTIANO</v>
      </c>
      <c r="D73" s="524" t="str">
        <f>CONCATENATE('Elenco alunni'!C62," ",'Elenco alunni'!D62)</f>
        <v>4 CEA</v>
      </c>
      <c r="E73" s="470" t="str">
        <f>'Elenco alunni'!H62</f>
        <v>3200381130</v>
      </c>
      <c r="F73" s="471"/>
      <c r="G73" s="490" t="str">
        <f>'Elenco alunni'!G62</f>
        <v>vvedovanera.p@libero.it</v>
      </c>
      <c r="H73" s="472" t="str">
        <f>'Elenco alunni'!I62</f>
        <v>VIA PESCHIERETTE 32/A</v>
      </c>
      <c r="I73" s="472" t="str">
        <f>'Elenco alunni'!J62</f>
        <v>CASIER</v>
      </c>
      <c r="J73" s="473" t="s">
        <v>3396</v>
      </c>
      <c r="K73" s="473" t="s">
        <v>3400</v>
      </c>
      <c r="L73" s="477" t="str">
        <f>VLOOKUP($R73,'database Aziende'!$M$13:$AE$595,8,FALSE)</f>
        <v>8.00</v>
      </c>
      <c r="M73" s="477" t="str">
        <f>VLOOKUP($R73,'database Aziende'!$M$13:$AE$595,9,FALSE)</f>
        <v>12.30</v>
      </c>
      <c r="N73" s="477" t="str">
        <f>VLOOKUP($R73,'database Aziende'!$M$13:$AE$595,10,FALSE)</f>
        <v>13.30</v>
      </c>
      <c r="O73" s="477" t="str">
        <f>VLOOKUP($R73,'database Aziende'!$M$13:$AE$595,11,FALSE)</f>
        <v>17.00</v>
      </c>
      <c r="P73" s="75" t="s">
        <v>3434</v>
      </c>
      <c r="Q73" s="525" t="s">
        <v>3427</v>
      </c>
      <c r="R73" s="526" t="s">
        <v>2327</v>
      </c>
      <c r="S73" s="474" t="str">
        <f>VLOOKUP($R73,'database Aziende'!$M$13:$AE$595,2,FALSE)</f>
        <v>Via Bosco 10</v>
      </c>
      <c r="T73" s="461">
        <f>VLOOKUP($R73,'database Aziende'!$M$13:$AE$595,3,FALSE)</f>
        <v>31032</v>
      </c>
      <c r="U73" s="461" t="str">
        <f>VLOOKUP($R73,'database Aziende'!$M$13:$AE$595,4,FALSE)</f>
        <v>Casale sul Sile (TV)</v>
      </c>
      <c r="V73" s="461" t="str">
        <f>VLOOKUP($R73,'database Aziende'!$M$13:$AE$595,5,FALSE)</f>
        <v>Tronchin Alberto</v>
      </c>
      <c r="W73" s="461" t="str">
        <f>VLOOKUP($R73,'database Aziende'!$M$13:$AE$595,6,FALSE)</f>
        <v>Tronchin Alberto</v>
      </c>
      <c r="X73" s="462" t="str">
        <f>VLOOKUP($R73,'database Aziende'!$M$13:$AE$595,7,FALSE)</f>
        <v>347 2703847</v>
      </c>
      <c r="Y73" s="463" t="str">
        <f>VLOOKUP($R73,'database Aziende'!$M$13:$AE$595,12,FALSE)</f>
        <v>taautomation@libero.it</v>
      </c>
      <c r="Z73" s="461">
        <f>VLOOKUP($R73,'database Aziende'!$M$13:$AE$595,13,FALSE)</f>
        <v>0</v>
      </c>
      <c r="AA73" s="461">
        <f>VLOOKUP($R73,'database Aziende'!$M$13:$AE$595,14,FALSE)</f>
        <v>10</v>
      </c>
      <c r="AB73" s="461" t="str">
        <f>VLOOKUP($R73,'database Aziende'!$M$13:$AE$595,15,FALSE)</f>
        <v>Quadi elettrici e programmazione PLC</v>
      </c>
      <c r="AC73" s="462" t="str">
        <f t="shared" si="0"/>
        <v>TA AUTOMATION</v>
      </c>
      <c r="AD73" s="461" t="str">
        <f>VLOOKUP($R73,'database Aziende'!$M$13:$AK$595,17,FALSE)</f>
        <v>Via Bosco 10</v>
      </c>
      <c r="AE73" s="461" t="str">
        <f>VLOOKUP($R73,'database Aziende'!$M$13:$AK$595,18,FALSE)</f>
        <v>Casale sul Sile (TV)</v>
      </c>
      <c r="AF73" s="462" t="str">
        <f>VLOOKUP($R73,'database Aziende'!$M$13:$AK$595,19,FALSE)</f>
        <v>04370260268</v>
      </c>
      <c r="AG73" s="464" t="str">
        <f>VLOOKUP($R73,'database Aziende'!$M$13:$AK$595,20,FALSE)</f>
        <v>Tronchin Alberto</v>
      </c>
      <c r="AH73" s="464">
        <f>VLOOKUP($R73,'database Aziende'!$M$13:$AK$595,21,FALSE)</f>
        <v>26415</v>
      </c>
      <c r="AI73" s="462" t="str">
        <f>VLOOKUP($R73,'database Aziende'!$M$13:$AK$595,22,FALSE)</f>
        <v>Treviso (TV)</v>
      </c>
      <c r="AJ73" s="464" t="str">
        <f>VLOOKUP($R73,'database Aziende'!$M$13:$AK$595,23,FALSE)</f>
        <v>TRNLRT72D26L407N</v>
      </c>
      <c r="AK73" s="464">
        <f>VLOOKUP($R73,'database Aziende'!$M$13:$AK$595,24,FALSE)</f>
        <v>42776</v>
      </c>
      <c r="AL73" s="465" t="str">
        <f>VLOOKUP($R73,'database Aziende'!$M$13:$AK$595,25,FALSE)</f>
        <v>3279/C24D</v>
      </c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</row>
    <row r="74" spans="1:58" ht="24.75" customHeight="1">
      <c r="A74" s="522"/>
      <c r="B74" s="467">
        <v>17</v>
      </c>
      <c r="C74" s="523" t="str">
        <f>CONCATENATE('Elenco alunni'!A63," ",'Elenco alunni'!B63)</f>
        <v>SOLOPERTO MIRKO ANTONIO</v>
      </c>
      <c r="D74" s="524" t="str">
        <f>CONCATENATE('Elenco alunni'!C63," ",'Elenco alunni'!D63)</f>
        <v>4 CEA</v>
      </c>
      <c r="E74" s="470" t="str">
        <f>'Elenco alunni'!H63</f>
        <v>3335891399</v>
      </c>
      <c r="F74" s="471"/>
      <c r="G74" s="490" t="str">
        <f>'Elenco alunni'!G63</f>
        <v>soloperto.mirkoantonio@maxplanck.it</v>
      </c>
      <c r="H74" s="472" t="str">
        <f>'Elenco alunni'!I63</f>
        <v>Vicolo G.Borsi 3</v>
      </c>
      <c r="I74" s="472" t="str">
        <f>'Elenco alunni'!J63</f>
        <v>CASALE SUL SILE</v>
      </c>
      <c r="J74" s="473" t="s">
        <v>3396</v>
      </c>
      <c r="K74" s="473" t="s">
        <v>3400</v>
      </c>
      <c r="L74" s="473" t="str">
        <f>VLOOKUP($R74,'database Aziende'!$M$13:$AE$595,8,FALSE)</f>
        <v>8.00</v>
      </c>
      <c r="M74" s="473" t="str">
        <f>VLOOKUP($R74,'database Aziende'!$M$13:$AE$595,9,FALSE)</f>
        <v>12.30</v>
      </c>
      <c r="N74" s="473" t="str">
        <f>VLOOKUP($R74,'database Aziende'!$M$13:$AE$595,10,FALSE)</f>
        <v>13.30</v>
      </c>
      <c r="O74" s="473" t="str">
        <f>VLOOKUP($R74,'database Aziende'!$M$13:$AE$595,11,FALSE)</f>
        <v>17.00</v>
      </c>
      <c r="P74" s="75" t="s">
        <v>3434</v>
      </c>
      <c r="Q74" s="525" t="s">
        <v>3427</v>
      </c>
      <c r="R74" s="526" t="s">
        <v>2327</v>
      </c>
      <c r="S74" s="474" t="str">
        <f>VLOOKUP($R74,'database Aziende'!$M$13:$AE$595,2,FALSE)</f>
        <v>Via Bosco 10</v>
      </c>
      <c r="T74" s="461">
        <f>VLOOKUP($R74,'database Aziende'!$M$13:$AE$595,3,FALSE)</f>
        <v>31032</v>
      </c>
      <c r="U74" s="461" t="str">
        <f>VLOOKUP($R74,'database Aziende'!$M$13:$AE$595,4,FALSE)</f>
        <v>Casale sul Sile (TV)</v>
      </c>
      <c r="V74" s="461" t="str">
        <f>VLOOKUP($R74,'database Aziende'!$M$13:$AE$595,5,FALSE)</f>
        <v>Tronchin Alberto</v>
      </c>
      <c r="W74" s="461" t="str">
        <f>VLOOKUP($R74,'database Aziende'!$M$13:$AE$595,6,FALSE)</f>
        <v>Tronchin Alberto</v>
      </c>
      <c r="X74" s="462" t="str">
        <f>VLOOKUP($R74,'database Aziende'!$M$13:$AE$595,7,FALSE)</f>
        <v>347 2703847</v>
      </c>
      <c r="Y74" s="463" t="str">
        <f>VLOOKUP($R74,'database Aziende'!$M$13:$AE$595,12,FALSE)</f>
        <v>taautomation@libero.it</v>
      </c>
      <c r="Z74" s="461">
        <f>VLOOKUP($R74,'database Aziende'!$M$13:$AE$595,13,FALSE)</f>
        <v>0</v>
      </c>
      <c r="AA74" s="461">
        <f>VLOOKUP($R74,'database Aziende'!$M$13:$AE$595,14,FALSE)</f>
        <v>10</v>
      </c>
      <c r="AB74" s="461" t="str">
        <f>VLOOKUP($R74,'database Aziende'!$M$13:$AE$595,15,FALSE)</f>
        <v>Quadi elettrici e programmazione PLC</v>
      </c>
      <c r="AC74" s="462" t="str">
        <f t="shared" si="0"/>
        <v>TA AUTOMATION</v>
      </c>
      <c r="AD74" s="461" t="str">
        <f>VLOOKUP($R74,'database Aziende'!$M$13:$AK$595,17,FALSE)</f>
        <v>Via Bosco 10</v>
      </c>
      <c r="AE74" s="461" t="str">
        <f>VLOOKUP($R74,'database Aziende'!$M$13:$AK$595,18,FALSE)</f>
        <v>Casale sul Sile (TV)</v>
      </c>
      <c r="AF74" s="462" t="str">
        <f>VLOOKUP($R74,'database Aziende'!$M$13:$AK$595,19,FALSE)</f>
        <v>04370260268</v>
      </c>
      <c r="AG74" s="464" t="str">
        <f>VLOOKUP($R74,'database Aziende'!$M$13:$AK$595,20,FALSE)</f>
        <v>Tronchin Alberto</v>
      </c>
      <c r="AH74" s="464">
        <f>VLOOKUP($R74,'database Aziende'!$M$13:$AK$595,21,FALSE)</f>
        <v>26415</v>
      </c>
      <c r="AI74" s="462" t="str">
        <f>VLOOKUP($R74,'database Aziende'!$M$13:$AK$595,22,FALSE)</f>
        <v>Treviso (TV)</v>
      </c>
      <c r="AJ74" s="464" t="str">
        <f>VLOOKUP($R74,'database Aziende'!$M$13:$AK$595,23,FALSE)</f>
        <v>TRNLRT72D26L407N</v>
      </c>
      <c r="AK74" s="464">
        <f>VLOOKUP($R74,'database Aziende'!$M$13:$AK$595,24,FALSE)</f>
        <v>42776</v>
      </c>
      <c r="AL74" s="465" t="str">
        <f>VLOOKUP($R74,'database Aziende'!$M$13:$AK$595,25,FALSE)</f>
        <v>3279/C24D</v>
      </c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</row>
    <row r="75" spans="1:58" ht="24.75" customHeight="1">
      <c r="A75" s="531"/>
      <c r="B75" s="467">
        <v>18</v>
      </c>
      <c r="C75" s="523" t="str">
        <f>CONCATENATE('Elenco alunni'!A64," ",'Elenco alunni'!B64)</f>
        <v>TONELLATO MATTEO</v>
      </c>
      <c r="D75" s="524" t="str">
        <f>CONCATENATE('Elenco alunni'!C64," ",'Elenco alunni'!D64)</f>
        <v>4 CEA</v>
      </c>
      <c r="E75" s="470" t="str">
        <f>'Elenco alunni'!H64</f>
        <v>3333992382</v>
      </c>
      <c r="F75" s="471"/>
      <c r="G75" s="490" t="str">
        <f>'Elenco alunni'!G64</f>
        <v>nadiabaretton@alice.it</v>
      </c>
      <c r="H75" s="472" t="str">
        <f>'Elenco alunni'!I64</f>
        <v>Via col di lana, 4</v>
      </c>
      <c r="I75" s="472" t="str">
        <f>'Elenco alunni'!J64</f>
        <v>SPRESIANO</v>
      </c>
      <c r="J75" s="473" t="s">
        <v>3396</v>
      </c>
      <c r="K75" s="473" t="s">
        <v>3400</v>
      </c>
      <c r="L75" s="473" t="str">
        <f>VLOOKUP($R75,'database Aziende'!$M$13:$AE$595,8,FALSE)</f>
        <v>8.00</v>
      </c>
      <c r="M75" s="473" t="str">
        <f>VLOOKUP($R75,'database Aziende'!$M$13:$AE$595,9,FALSE)</f>
        <v>12.30</v>
      </c>
      <c r="N75" s="473" t="str">
        <f>VLOOKUP($R75,'database Aziende'!$M$13:$AE$595,10,FALSE)</f>
        <v>13.30</v>
      </c>
      <c r="O75" s="473" t="str">
        <f>VLOOKUP($R75,'database Aziende'!$M$13:$AE$595,11,FALSE)</f>
        <v>17.00</v>
      </c>
      <c r="P75" s="75" t="s">
        <v>3302</v>
      </c>
      <c r="Q75" s="525" t="s">
        <v>3427</v>
      </c>
      <c r="R75" s="526" t="s">
        <v>2018</v>
      </c>
      <c r="S75" s="474" t="str">
        <f>VLOOKUP($R75,'database Aziende'!$M$13:$AE$595,2,FALSE)</f>
        <v>V. Vicinali delle corti 31</v>
      </c>
      <c r="T75" s="461">
        <f>VLOOKUP($R75,'database Aziende'!$M$13:$AE$595,3,FALSE)</f>
        <v>31100</v>
      </c>
      <c r="U75" s="461" t="str">
        <f>VLOOKUP($R75,'database Aziende'!$M$13:$AE$595,4,FALSE)</f>
        <v>Treviso (TV)</v>
      </c>
      <c r="V75" s="461" t="str">
        <f>VLOOKUP($R75,'database Aziende'!$M$13:$AE$595,5,FALSE)</f>
        <v>Cernicchi Enrico</v>
      </c>
      <c r="W75" s="461" t="str">
        <f>VLOOKUP($R75,'database Aziende'!$M$13:$AE$595,6,FALSE)</f>
        <v>Feltrin Christian</v>
      </c>
      <c r="X75" s="462" t="str">
        <f>VLOOKUP($R75,'database Aziende'!$M$13:$AE$595,7,FALSE)</f>
        <v>0422 421802</v>
      </c>
      <c r="Y75" s="463" t="str">
        <f>VLOOKUP($R75,'database Aziende'!$M$13:$AE$595,12,FALSE)</f>
        <v>infomac@mbcc-group.com</v>
      </c>
      <c r="Z75" s="461">
        <f>VLOOKUP($R75,'database Aziende'!$M$13:$AE$595,13,FALSE)</f>
        <v>0</v>
      </c>
      <c r="AA75" s="461" t="str">
        <f>VLOOKUP($R75,'database Aziende'!$M$13:$AE$595,14,FALSE)</f>
        <v>51-250</v>
      </c>
      <c r="AB75" s="461" t="str">
        <f>VLOOKUP($R75,'database Aziende'!$M$13:$AE$595,15,FALSE)</f>
        <v>Ateco 20.3</v>
      </c>
      <c r="AC75" s="462" t="str">
        <f t="shared" si="0"/>
        <v>MASTER BUILDERS SOLUTIONS ITALIA SPA</v>
      </c>
      <c r="AD75" s="461" t="str">
        <f>VLOOKUP($R75,'database Aziende'!$M$13:$AK$595,17,FALSE)</f>
        <v>V. Vicinali delle corti 31</v>
      </c>
      <c r="AE75" s="461" t="str">
        <f>VLOOKUP($R75,'database Aziende'!$M$13:$AK$595,18,FALSE)</f>
        <v>Treviso (TV)</v>
      </c>
      <c r="AF75" s="462" t="str">
        <f>VLOOKUP($R75,'database Aziende'!$M$13:$AK$595,19,FALSE)</f>
        <v>09193910156</v>
      </c>
      <c r="AG75" s="464" t="str">
        <f>VLOOKUP($R75,'database Aziende'!$M$13:$AK$595,20,FALSE)</f>
        <v>Smecca Francesco</v>
      </c>
      <c r="AH75" s="464" t="str">
        <f>VLOOKUP($R75,'database Aziende'!$M$13:$AK$595,21,FALSE)</f>
        <v>20/12/1958</v>
      </c>
      <c r="AI75" s="461" t="str">
        <f>VLOOKUP($R75,'database Aziende'!$M$13:$AK$595,22,FALSE)</f>
        <v>Naro (AG)</v>
      </c>
      <c r="AJ75" s="464" t="str">
        <f>VLOOKUP($R75,'database Aziende'!$M$13:$AK$595,23,FALSE)</f>
        <v>SMCFNC58T20F845F</v>
      </c>
      <c r="AK75" s="464">
        <f>VLOOKUP($R75,'database Aziende'!$M$13:$AK$595,24,FALSE)</f>
        <v>44336</v>
      </c>
      <c r="AL75" s="465" t="str">
        <f>VLOOKUP($R75,'database Aziende'!$M$13:$AK$595,25,FALSE)</f>
        <v>7187/C24</v>
      </c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</row>
    <row r="76" spans="1:58" ht="24.75" customHeight="1">
      <c r="A76" s="522"/>
      <c r="B76" s="467">
        <v>19</v>
      </c>
      <c r="C76" s="523" t="str">
        <f>CONCATENATE('Elenco alunni'!A65," ",'Elenco alunni'!B65)</f>
        <v>TORESAN ALESSANDRO</v>
      </c>
      <c r="D76" s="524" t="str">
        <f>CONCATENATE('Elenco alunni'!C65," ",'Elenco alunni'!D65)</f>
        <v>4 CEA</v>
      </c>
      <c r="E76" s="470" t="str">
        <f>'Elenco alunni'!H65</f>
        <v>3475931321</v>
      </c>
      <c r="F76" s="471"/>
      <c r="G76" s="490" t="str">
        <f>'Elenco alunni'!G65</f>
        <v>alessandro.toresan03@gmail.com</v>
      </c>
      <c r="H76" s="472" t="str">
        <f>'Elenco alunni'!I65</f>
        <v>VIA S.BARTOLOMEA 16A</v>
      </c>
      <c r="I76" s="472" t="str">
        <f>'Elenco alunni'!J65</f>
        <v>PONZANO</v>
      </c>
      <c r="J76" s="473" t="s">
        <v>3396</v>
      </c>
      <c r="K76" s="473" t="s">
        <v>3400</v>
      </c>
      <c r="L76" s="473" t="str">
        <f>VLOOKUP($R76,'database Aziende'!$M$13:$AE$595,8,FALSE)</f>
        <v>8.00</v>
      </c>
      <c r="M76" s="473" t="str">
        <f>VLOOKUP($R76,'database Aziende'!$M$13:$AE$595,9,FALSE)</f>
        <v>12.00</v>
      </c>
      <c r="N76" s="473" t="str">
        <f>VLOOKUP($R76,'database Aziende'!$M$13:$AE$595,10,FALSE)</f>
        <v>13.00</v>
      </c>
      <c r="O76" s="473" t="str">
        <f>VLOOKUP($R76,'database Aziende'!$M$13:$AE$595,11,FALSE)</f>
        <v>17.00</v>
      </c>
      <c r="P76" s="75" t="s">
        <v>3426</v>
      </c>
      <c r="Q76" s="525" t="s">
        <v>3427</v>
      </c>
      <c r="R76" s="526" t="s">
        <v>1860</v>
      </c>
      <c r="S76" s="474" t="str">
        <f>VLOOKUP($R76,'database Aziende'!$M$13:$AE$595,2,FALSE)</f>
        <v>V. Treviso 66</v>
      </c>
      <c r="T76" s="461">
        <f>VLOOKUP($R76,'database Aziende'!$M$13:$AE$595,3,FALSE)</f>
        <v>31020</v>
      </c>
      <c r="U76" s="461" t="str">
        <f>VLOOKUP($R76,'database Aziende'!$M$13:$AE$595,4,FALSE)</f>
        <v>Silea (TV)</v>
      </c>
      <c r="V76" s="461" t="str">
        <f>VLOOKUP($R76,'database Aziende'!$M$13:$AE$595,5,FALSE)</f>
        <v>De Lazzari Massimo</v>
      </c>
      <c r="W76" s="461" t="str">
        <f>VLOOKUP($R76,'database Aziende'!$M$13:$AE$595,6,FALSE)</f>
        <v>Automazione: Fabio Negroni, Telecomunicazioni: Ing. Mattiuzzo Nicola, Gabrielli Guerrino - Elettronico: Massimo De Lazzari</v>
      </c>
      <c r="X76" s="462" t="str">
        <f>VLOOKUP($R76,'database Aziende'!$M$13:$AE$595,7,FALSE)</f>
        <v>0422 4647</v>
      </c>
      <c r="Y76" s="463" t="str">
        <f>VLOOKUP($R76,'database Aziende'!$M$13:$AE$595,12,FALSE)</f>
        <v>info@eurogroup.com</v>
      </c>
      <c r="Z76" s="463" t="str">
        <f>VLOOKUP($R76,'database Aziende'!$M$13:$AE$595,13,FALSE)</f>
        <v>www.eurogroup.com</v>
      </c>
      <c r="AA76" s="461">
        <f>VLOOKUP($R76,'database Aziende'!$M$13:$AE$595,14,FALSE)</f>
        <v>0</v>
      </c>
      <c r="AB76" s="461" t="str">
        <f>VLOOKUP($R76,'database Aziende'!$M$13:$AE$595,15,FALSE)</f>
        <v>Impianti Tecnologici  Industriali</v>
      </c>
      <c r="AC76" s="462" t="str">
        <f t="shared" si="0"/>
        <v>EUROGROUP SPA</v>
      </c>
      <c r="AD76" s="461" t="str">
        <f>VLOOKUP($R76,'database Aziende'!$M$13:$AK$595,17,FALSE)</f>
        <v>V. Treviso 66</v>
      </c>
      <c r="AE76" s="461" t="str">
        <f>VLOOKUP($R76,'database Aziende'!$M$13:$AK$595,18,FALSE)</f>
        <v>Silea (TV)</v>
      </c>
      <c r="AF76" s="462" t="str">
        <f>VLOOKUP($R76,'database Aziende'!$M$13:$AK$595,19,FALSE)</f>
        <v>00030280267</v>
      </c>
      <c r="AG76" s="464" t="str">
        <f>VLOOKUP($R76,'database Aziende'!$M$13:$AK$595,20,FALSE)</f>
        <v>Walter Piologo</v>
      </c>
      <c r="AH76" s="464" t="str">
        <f>VLOOKUP($R76,'database Aziende'!$M$13:$AK$595,21,FALSE)</f>
        <v>15/05/1953</v>
      </c>
      <c r="AI76" s="461" t="str">
        <f>VLOOKUP($R76,'database Aziende'!$M$13:$AK$595,22,FALSE)</f>
        <v>Breda di P.ve (TV)</v>
      </c>
      <c r="AJ76" s="464" t="str">
        <f>VLOOKUP($R76,'database Aziende'!$M$13:$AK$595,23,FALSE)</f>
        <v>PLCWTR53E15B128D</v>
      </c>
      <c r="AK76" s="464">
        <f>VLOOKUP($R76,'database Aziende'!$M$13:$AK$595,24,FALSE)</f>
        <v>43589</v>
      </c>
      <c r="AL76" s="465" t="str">
        <f>VLOOKUP($R76,'database Aziende'!$M$13:$AK$595,25,FALSE)</f>
        <v>3279/C24D</v>
      </c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</row>
    <row r="77" spans="1:58" ht="24.75" customHeight="1">
      <c r="A77" s="522"/>
      <c r="B77" s="467">
        <v>20</v>
      </c>
      <c r="C77" s="523" t="str">
        <f>CONCATENATE('Elenco alunni'!A66," ",'Elenco alunni'!B66)</f>
        <v>UCCELLO MARTINA</v>
      </c>
      <c r="D77" s="524" t="str">
        <f>CONCATENATE('Elenco alunni'!C66," ",'Elenco alunni'!D66)</f>
        <v>4 CEA</v>
      </c>
      <c r="E77" s="470" t="str">
        <f>'Elenco alunni'!H66</f>
        <v>3479119786</v>
      </c>
      <c r="F77" s="471"/>
      <c r="G77" s="490" t="str">
        <f>'Elenco alunni'!G66</f>
        <v>martina030703@gmail.com</v>
      </c>
      <c r="H77" s="472" t="str">
        <f>'Elenco alunni'!I66</f>
        <v>Vicolo dello Stadio, 8</v>
      </c>
      <c r="I77" s="472" t="str">
        <f>'Elenco alunni'!J66</f>
        <v>MASERADA SUL PIAVE</v>
      </c>
      <c r="J77" s="473" t="s">
        <v>3396</v>
      </c>
      <c r="K77" s="473" t="s">
        <v>3400</v>
      </c>
      <c r="L77" s="473" t="str">
        <f>VLOOKUP($R77,'database Aziende'!$M$13:$AE$595,8,FALSE)</f>
        <v>8.00</v>
      </c>
      <c r="M77" s="473" t="str">
        <f>VLOOKUP($R77,'database Aziende'!$M$13:$AE$595,9,FALSE)</f>
        <v>12.00</v>
      </c>
      <c r="N77" s="473" t="str">
        <f>VLOOKUP($R77,'database Aziende'!$M$13:$AE$595,10,FALSE)</f>
        <v>13.30</v>
      </c>
      <c r="O77" s="473" t="str">
        <f>VLOOKUP($R77,'database Aziende'!$M$13:$AE$595,11,FALSE)</f>
        <v>17.30</v>
      </c>
      <c r="P77" s="75" t="s">
        <v>3428</v>
      </c>
      <c r="Q77" s="525" t="s">
        <v>3427</v>
      </c>
      <c r="R77" s="526" t="s">
        <v>41</v>
      </c>
      <c r="S77" s="474" t="str">
        <f>VLOOKUP($R77,'database Aziende'!$M$13:$AE$595,2,FALSE)</f>
        <v>Via Senatore Fabbri 60</v>
      </c>
      <c r="T77" s="461">
        <f>VLOOKUP($R77,'database Aziende'!$M$13:$AE$595,3,FALSE)</f>
        <v>31027</v>
      </c>
      <c r="U77" s="461" t="str">
        <f>VLOOKUP($R77,'database Aziende'!$M$13:$AE$595,4,FALSE)</f>
        <v>Spresiano (TV)</v>
      </c>
      <c r="V77" s="461" t="str">
        <f>VLOOKUP($R77,'database Aziende'!$M$13:$AE$595,5,FALSE)</f>
        <v>Alvise Piccoli</v>
      </c>
      <c r="W77" s="461" t="str">
        <f>VLOOKUP($R77,'database Aziende'!$M$13:$AE$595,6,FALSE)</f>
        <v>Alvise Piccoli</v>
      </c>
      <c r="X77" s="462" t="str">
        <f>VLOOKUP($R77,'database Aziende'!$M$13:$AE$595,7,FALSE)</f>
        <v>0422 880820 / 3939261440</v>
      </c>
      <c r="Y77" s="463" t="str">
        <f>VLOOKUP($R77,'database Aziende'!$M$13:$AE$595,12,FALSE)</f>
        <v>info@abar.it</v>
      </c>
      <c r="Z77" s="463" t="str">
        <f>VLOOKUP($R77,'database Aziende'!$M$13:$AE$595,13,FALSE)</f>
        <v>www.abar.it</v>
      </c>
      <c r="AA77" s="461">
        <f>VLOOKUP($R77,'database Aziende'!$M$13:$AE$595,14,FALSE)</f>
        <v>1</v>
      </c>
      <c r="AB77" s="461" t="str">
        <f>VLOOKUP($R77,'database Aziende'!$M$13:$AE$595,15,FALSE)</f>
        <v>servizi informatici</v>
      </c>
      <c r="AC77" s="462" t="str">
        <f t="shared" si="0"/>
        <v>ABAR SRL</v>
      </c>
      <c r="AD77" s="461" t="str">
        <f>VLOOKUP($R77,'database Aziende'!$M$13:$AK$595,17,FALSE)</f>
        <v>Via Senatore Fabbri 60</v>
      </c>
      <c r="AE77" s="461" t="str">
        <f>VLOOKUP($R77,'database Aziende'!$M$13:$AK$595,18,FALSE)</f>
        <v>Spresiano (TV)</v>
      </c>
      <c r="AF77" s="462">
        <f>VLOOKUP($R77,'database Aziende'!$M$13:$AK$595,19,FALSE)</f>
        <v>4271680268</v>
      </c>
      <c r="AG77" s="464" t="str">
        <f>VLOOKUP($R77,'database Aziende'!$M$13:$AK$595,20,FALSE)</f>
        <v>Davide Scantamburlo</v>
      </c>
      <c r="AH77" s="464">
        <f>VLOOKUP($R77,'database Aziende'!$M$13:$AK$595,21,FALSE)</f>
        <v>28886</v>
      </c>
      <c r="AI77" s="461" t="str">
        <f>VLOOKUP($R77,'database Aziende'!$M$13:$AK$595,22,FALSE)</f>
        <v>Treviso (TV)</v>
      </c>
      <c r="AJ77" s="464" t="str">
        <f>VLOOKUP($R77,'database Aziende'!$M$13:$AK$595,23,FALSE)</f>
        <v>SCNDVD73A31L407N</v>
      </c>
      <c r="AK77" s="464">
        <f>VLOOKUP($R77,'database Aziende'!$M$13:$AK$595,24,FALSE)</f>
        <v>43589</v>
      </c>
      <c r="AL77" s="465" t="str">
        <f>VLOOKUP($R77,'database Aziende'!$M$13:$AK$595,25,FALSE)</f>
        <v>3279/C24D</v>
      </c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</row>
    <row r="78" spans="1:58" ht="24.75" customHeight="1">
      <c r="A78" s="527"/>
      <c r="B78" s="532">
        <v>21</v>
      </c>
      <c r="C78" s="533" t="str">
        <f>CONCATENATE('Elenco alunni'!A67," ",'Elenco alunni'!B67)</f>
        <v>VITANGELI MAURO</v>
      </c>
      <c r="D78" s="534" t="str">
        <f>CONCATENATE('Elenco alunni'!C67," ",'Elenco alunni'!D67)</f>
        <v>4 CEA</v>
      </c>
      <c r="E78" s="470" t="str">
        <f>'Elenco alunni'!H67</f>
        <v>3772733335</v>
      </c>
      <c r="F78" s="535"/>
      <c r="G78" s="490" t="str">
        <f>'Elenco alunni'!G67</f>
        <v>vitangeli.mauro@maxplanck.it</v>
      </c>
      <c r="H78" s="472" t="str">
        <f>'Elenco alunni'!I67</f>
        <v>VIA G. AMENDOLA 13</v>
      </c>
      <c r="I78" s="472" t="str">
        <f>'Elenco alunni'!J67</f>
        <v>PAESE</v>
      </c>
      <c r="J78" s="485" t="s">
        <v>3396</v>
      </c>
      <c r="K78" s="485" t="s">
        <v>3400</v>
      </c>
      <c r="L78" s="485" t="str">
        <f>VLOOKUP($R78,'database Aziende'!$M$13:$AE$595,8,FALSE)</f>
        <v>8.30</v>
      </c>
      <c r="M78" s="485" t="str">
        <f>VLOOKUP($R78,'database Aziende'!$M$13:$AE$595,9,FALSE)</f>
        <v>12.30</v>
      </c>
      <c r="N78" s="485" t="str">
        <f>VLOOKUP($R78,'database Aziende'!$M$13:$AE$595,10,FALSE)</f>
        <v>14.00</v>
      </c>
      <c r="O78" s="485" t="str">
        <f>VLOOKUP($R78,'database Aziende'!$M$13:$AE$595,11,FALSE)</f>
        <v>18.00</v>
      </c>
      <c r="P78" s="239" t="s">
        <v>3433</v>
      </c>
      <c r="Q78" s="525" t="s">
        <v>3427</v>
      </c>
      <c r="R78" s="536" t="s">
        <v>2401</v>
      </c>
      <c r="S78" s="537" t="str">
        <f>VLOOKUP($R78,'database Aziende'!$M$13:$AE$595,2,FALSE)</f>
        <v>Via Castellana 67/b</v>
      </c>
      <c r="T78" s="511">
        <f>VLOOKUP($R78,'database Aziende'!$M$13:$AE$595,3,FALSE)</f>
        <v>31100</v>
      </c>
      <c r="U78" s="511" t="str">
        <f>VLOOKUP($R78,'database Aziende'!$M$13:$AE$595,4,FALSE)</f>
        <v>Treviso (TV)</v>
      </c>
      <c r="V78" s="511" t="str">
        <f>VLOOKUP($R78,'database Aziende'!$M$13:$AE$595,5,FALSE)</f>
        <v>Lorenzetto Maurizio</v>
      </c>
      <c r="W78" s="511" t="str">
        <f>VLOOKUP($R78,'database Aziende'!$M$13:$AE$595,6,FALSE)</f>
        <v>Lorenzetto Maurizio</v>
      </c>
      <c r="X78" s="512" t="str">
        <f>VLOOKUP($R78,'database Aziende'!$M$13:$AE$595,7,FALSE)</f>
        <v>0422 433677</v>
      </c>
      <c r="Y78" s="513" t="str">
        <f>VLOOKUP($R78,'database Aziende'!$M$13:$AE$595,12,FALSE)</f>
        <v>amministrazione@tecnostudio.it</v>
      </c>
      <c r="Z78" s="511">
        <f>VLOOKUP($R78,'database Aziende'!$M$13:$AE$595,13,FALSE)</f>
        <v>0</v>
      </c>
      <c r="AA78" s="511">
        <f>VLOOKUP($R78,'database Aziende'!$M$13:$AE$595,14,FALSE)</f>
        <v>0</v>
      </c>
      <c r="AB78" s="511" t="str">
        <f>VLOOKUP($R78,'database Aziende'!$M$13:$AE$595,15,FALSE)</f>
        <v>Studio ingegneria</v>
      </c>
      <c r="AC78" s="512" t="str">
        <f t="shared" si="0"/>
        <v>TECNOSTUDIO</v>
      </c>
      <c r="AD78" s="511" t="str">
        <f>VLOOKUP($R78,'database Aziende'!$M$13:$AK$595,17,FALSE)</f>
        <v>Via Castellana 67/b</v>
      </c>
      <c r="AE78" s="511" t="str">
        <f>VLOOKUP($R78,'database Aziende'!$M$13:$AK$595,18,FALSE)</f>
        <v>Treviso (TV)</v>
      </c>
      <c r="AF78" s="512" t="str">
        <f>VLOOKUP($R78,'database Aziende'!$M$13:$AK$595,19,FALSE)</f>
        <v>01552960260</v>
      </c>
      <c r="AG78" s="514" t="str">
        <f>VLOOKUP($R78,'database Aziende'!$M$13:$AK$595,20,FALSE)</f>
        <v>Lorenzetto Maurizio</v>
      </c>
      <c r="AH78" s="514" t="str">
        <f>VLOOKUP($R78,'database Aziende'!$M$13:$AK$595,21,FALSE)</f>
        <v>22/09/1957</v>
      </c>
      <c r="AI78" s="511" t="str">
        <f>VLOOKUP($R78,'database Aziende'!$M$13:$AK$595,22,FALSE)</f>
        <v>Treviso (TV)</v>
      </c>
      <c r="AJ78" s="514" t="str">
        <f>VLOOKUP($R78,'database Aziende'!$M$13:$AK$595,23,FALSE)</f>
        <v>LRNMRZ57P22L407X</v>
      </c>
      <c r="AK78" s="514">
        <f>VLOOKUP($R78,'database Aziende'!$M$13:$AK$595,24,FALSE)</f>
        <v>42784</v>
      </c>
      <c r="AL78" s="515" t="str">
        <f>VLOOKUP($R78,'database Aziende'!$M$13:$AK$595,25,FALSE)</f>
        <v>3279/C24D</v>
      </c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</row>
    <row r="79" spans="1:58" ht="24.75" customHeight="1">
      <c r="A79" s="538"/>
      <c r="B79" s="538">
        <v>1</v>
      </c>
      <c r="C79" s="539" t="str">
        <f>CONCATENATE('Elenco alunni'!A68," ",'Elenco alunni'!B68)</f>
        <v>AGOSTINETTO SAMUELE</v>
      </c>
      <c r="D79" s="540" t="str">
        <f>CONCATENATE('Elenco alunni'!C68," ",'Elenco alunni'!D68)</f>
        <v>4 DEA</v>
      </c>
      <c r="E79" s="470" t="str">
        <f>'Elenco alunni'!H68</f>
        <v>3926972461</v>
      </c>
      <c r="F79" s="471"/>
      <c r="G79" s="470" t="str">
        <f>'Elenco alunni'!G68</f>
        <v>agosnet68@libero.it</v>
      </c>
      <c r="H79" s="472" t="str">
        <f>'Elenco alunni'!I68</f>
        <v>VIA TRENTO,1</v>
      </c>
      <c r="I79" s="472" t="str">
        <f>'Elenco alunni'!J68</f>
        <v>PONZANO</v>
      </c>
      <c r="J79" s="493" t="s">
        <v>3396</v>
      </c>
      <c r="K79" s="493" t="s">
        <v>3400</v>
      </c>
      <c r="L79" s="493" t="str">
        <f>VLOOKUP($R79,'database Aziende'!$M$13:$AE$595,8,FALSE)</f>
        <v>8.00</v>
      </c>
      <c r="M79" s="493" t="str">
        <f>VLOOKUP($R79,'database Aziende'!$M$13:$AE$595,9,FALSE)</f>
        <v>12.00</v>
      </c>
      <c r="N79" s="493" t="str">
        <f>VLOOKUP($R79,'database Aziende'!$M$13:$AE$595,10,FALSE)</f>
        <v>13.00</v>
      </c>
      <c r="O79" s="493" t="str">
        <f>VLOOKUP($R79,'database Aziende'!$M$13:$AE$595,11,FALSE)</f>
        <v>17.00</v>
      </c>
      <c r="P79" s="70" t="s">
        <v>3434</v>
      </c>
      <c r="Q79" s="519" t="s">
        <v>3435</v>
      </c>
      <c r="R79" s="264" t="s">
        <v>2340</v>
      </c>
      <c r="S79" s="521" t="str">
        <f>VLOOKUP($R79,'database Aziende'!$M$13:$AE$595,2,FALSE)</f>
        <v xml:space="preserve">Via Postumia 113 </v>
      </c>
      <c r="T79" s="496">
        <f>VLOOKUP($R79,'database Aziende'!$M$13:$AE$595,3,FALSE)</f>
        <v>31050</v>
      </c>
      <c r="U79" s="496" t="str">
        <f>VLOOKUP($R79,'database Aziende'!$M$13:$AE$595,4,FALSE)</f>
        <v xml:space="preserve">Pontano Veneto (TV) </v>
      </c>
      <c r="V79" s="496" t="str">
        <f>VLOOKUP($R79,'database Aziende'!$M$13:$AE$595,5,FALSE)</f>
        <v>Bigolin stefania</v>
      </c>
      <c r="W79" s="496" t="str">
        <f>VLOOKUP($R79,'database Aziende'!$M$13:$AE$595,6,FALSE)</f>
        <v>Michielan Oriano</v>
      </c>
      <c r="X79" s="497" t="str">
        <f>VLOOKUP($R79,'database Aziende'!$M$13:$AE$595,7,FALSE)</f>
        <v>0422 961691</v>
      </c>
      <c r="Y79" s="498" t="str">
        <f>VLOOKUP($R79,'database Aziende'!$M$13:$AE$595,12,FALSE)</f>
        <v>tecnel@tecnelsiee.it</v>
      </c>
      <c r="Z79" s="496">
        <f>VLOOKUP($R79,'database Aziende'!$M$13:$AE$595,13,FALSE)</f>
        <v>0</v>
      </c>
      <c r="AA79" s="496" t="str">
        <f>VLOOKUP($R79,'database Aziende'!$M$13:$AE$595,14,FALSE)</f>
        <v>11-50</v>
      </c>
      <c r="AB79" s="496" t="str">
        <f>VLOOKUP($R79,'database Aziende'!$M$13:$AE$595,15,FALSE)</f>
        <v>Ateco 43.21.01</v>
      </c>
      <c r="AC79" s="497" t="str">
        <f t="shared" si="0"/>
        <v>TECNEL S.I.E.E. SRL</v>
      </c>
      <c r="AD79" s="496" t="str">
        <f>VLOOKUP($R79,'database Aziende'!$M$13:$AK$595,17,FALSE)</f>
        <v xml:space="preserve">Via Postumia 113 </v>
      </c>
      <c r="AE79" s="496" t="str">
        <f>VLOOKUP($R79,'database Aziende'!$M$13:$AK$595,18,FALSE)</f>
        <v xml:space="preserve">Pontano Veneto (TV) </v>
      </c>
      <c r="AF79" s="497" t="str">
        <f>VLOOKUP($R79,'database Aziende'!$M$13:$AK$595,19,FALSE)</f>
        <v>00872680269</v>
      </c>
      <c r="AG79" s="499" t="str">
        <f>VLOOKUP($R79,'database Aziende'!$M$13:$AK$595,20,FALSE)</f>
        <v>Bigolin Davide</v>
      </c>
      <c r="AH79" s="499" t="str">
        <f>VLOOKUP($R79,'database Aziende'!$M$13:$AK$595,21,FALSE)</f>
        <v>11/06/1974</v>
      </c>
      <c r="AI79" s="496" t="str">
        <f>VLOOKUP($R79,'database Aziende'!$M$13:$AK$595,22,FALSE)</f>
        <v>Treviso (TV)</v>
      </c>
      <c r="AJ79" s="499" t="str">
        <f>VLOOKUP($R79,'database Aziende'!$M$13:$AK$595,23,FALSE)</f>
        <v>BGLDVD74H11L407Y</v>
      </c>
      <c r="AK79" s="499">
        <f>VLOOKUP($R79,'database Aziende'!$M$13:$AK$595,24,FALSE)</f>
        <v>42778</v>
      </c>
      <c r="AL79" s="500">
        <f>VLOOKUP($R79,'database Aziende'!$M$13:$AK$595,25,FALSE)</f>
        <v>0</v>
      </c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</row>
    <row r="80" spans="1:58" ht="24.75" customHeight="1">
      <c r="A80" s="538"/>
      <c r="B80" s="541">
        <v>2</v>
      </c>
      <c r="C80" s="539" t="str">
        <f>CONCATENATE('Elenco alunni'!A69," ",'Elenco alunni'!B69)</f>
        <v>ANDREOLA MATTEO</v>
      </c>
      <c r="D80" s="540" t="str">
        <f>CONCATENATE('Elenco alunni'!C69," ",'Elenco alunni'!D69)</f>
        <v>4 DEA</v>
      </c>
      <c r="E80" s="470" t="str">
        <f>'Elenco alunni'!H69</f>
        <v>3475221971</v>
      </c>
      <c r="F80" s="471"/>
      <c r="G80" s="490" t="str">
        <f>'Elenco alunni'!G69</f>
        <v>matteo.andreola03@gmail.com</v>
      </c>
      <c r="H80" s="472" t="str">
        <f>'Elenco alunni'!I69</f>
        <v>via Spartaco Lantini 60/C</v>
      </c>
      <c r="I80" s="472" t="str">
        <f>'Elenco alunni'!J69</f>
        <v>MASERADA SUL PIAVE</v>
      </c>
      <c r="J80" s="473" t="s">
        <v>3396</v>
      </c>
      <c r="K80" s="473" t="s">
        <v>3400</v>
      </c>
      <c r="L80" s="473" t="str">
        <f>VLOOKUP($R80,'database Aziende'!$M$13:$AE$595,8,FALSE)</f>
        <v>07.30</v>
      </c>
      <c r="M80" s="473" t="str">
        <f>VLOOKUP($R80,'database Aziende'!$M$13:$AE$595,9,FALSE)</f>
        <v>12.00</v>
      </c>
      <c r="N80" s="473" t="str">
        <f>VLOOKUP($R80,'database Aziende'!$M$13:$AE$595,10,FALSE)</f>
        <v>13.30</v>
      </c>
      <c r="O80" s="473" t="str">
        <f>VLOOKUP($R80,'database Aziende'!$M$13:$AE$595,11,FALSE)</f>
        <v>17.30</v>
      </c>
      <c r="P80" s="258" t="s">
        <v>3424</v>
      </c>
      <c r="Q80" s="525" t="s">
        <v>3435</v>
      </c>
      <c r="R80" s="526" t="s">
        <v>1969</v>
      </c>
      <c r="S80" s="474" t="str">
        <f>VLOOKUP($R80,'database Aziende'!$M$13:$AE$595,2,FALSE)</f>
        <v>Via Gen.Dalla Chiesa 6</v>
      </c>
      <c r="T80" s="461">
        <f>VLOOKUP($R80,'database Aziende'!$M$13:$AE$595,3,FALSE)</f>
        <v>31038</v>
      </c>
      <c r="U80" s="461" t="str">
        <f>VLOOKUP($R80,'database Aziende'!$M$13:$AE$595,4,FALSE)</f>
        <v>Breda di Piave (TV)</v>
      </c>
      <c r="V80" s="461" t="str">
        <f>VLOOKUP($R80,'database Aziende'!$M$13:$AE$595,5,FALSE)</f>
        <v>Davanzo Michele</v>
      </c>
      <c r="W80" s="461" t="str">
        <f>VLOOKUP($R80,'database Aziende'!$M$13:$AE$595,6,FALSE)</f>
        <v>Davanzo Michele</v>
      </c>
      <c r="X80" s="462" t="str">
        <f>VLOOKUP($R80,'database Aziende'!$M$13:$AE$595,7,FALSE)</f>
        <v>0422 600777</v>
      </c>
      <c r="Y80" s="463" t="str">
        <f>VLOOKUP($R80,'database Aziende'!$M$13:$AE$595,12,FALSE)</f>
        <v>amministrazione@iemmedi.it</v>
      </c>
      <c r="Z80" s="463" t="str">
        <f>VLOOKUP($R80,'database Aziende'!$M$13:$AE$595,13,FALSE)</f>
        <v>www.iemmedi.it</v>
      </c>
      <c r="AA80" s="461">
        <f>VLOOKUP($R80,'database Aziende'!$M$13:$AE$595,14,FALSE)</f>
        <v>0</v>
      </c>
      <c r="AB80" s="461" t="str">
        <f>VLOOKUP($R80,'database Aziende'!$M$13:$AE$595,15,FALSE)</f>
        <v>Istallazione/Manutenzione</v>
      </c>
      <c r="AC80" s="462" t="str">
        <f t="shared" si="0"/>
        <v>IEMMEDI SAS</v>
      </c>
      <c r="AD80" s="461" t="str">
        <f>VLOOKUP($R80,'database Aziende'!$M$13:$AK$595,17,FALSE)</f>
        <v>Via Gen.Dalla Chiesa 6</v>
      </c>
      <c r="AE80" s="461" t="str">
        <f>VLOOKUP($R80,'database Aziende'!$M$13:$AK$595,18,FALSE)</f>
        <v>Breda di Piave (TV)</v>
      </c>
      <c r="AF80" s="462" t="str">
        <f>VLOOKUP($R80,'database Aziende'!$M$13:$AK$595,19,FALSE)</f>
        <v>03616180265</v>
      </c>
      <c r="AG80" s="464" t="str">
        <f>VLOOKUP($R80,'database Aziende'!$M$13:$AK$595,20,FALSE)</f>
        <v>Michele Davanzo</v>
      </c>
      <c r="AH80" s="464" t="str">
        <f>VLOOKUP($R80,'database Aziende'!$M$13:$AK$595,21,FALSE)</f>
        <v>06/03/1958</v>
      </c>
      <c r="AI80" s="461" t="str">
        <f>VLOOKUP($R80,'database Aziende'!$M$13:$AK$595,22,FALSE)</f>
        <v>Breda di P.ve (TV)</v>
      </c>
      <c r="AJ80" s="464" t="str">
        <f>VLOOKUP($R80,'database Aziende'!$M$13:$AK$595,23,FALSE)</f>
        <v>DVNMHL58P06B128T</v>
      </c>
      <c r="AK80" s="464">
        <f>VLOOKUP($R80,'database Aziende'!$M$13:$AK$595,24,FALSE)</f>
        <v>43589</v>
      </c>
      <c r="AL80" s="465" t="str">
        <f>VLOOKUP($R80,'database Aziende'!$M$13:$AK$595,25,FALSE)</f>
        <v>3279/C24D</v>
      </c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</row>
    <row r="81" spans="1:58" ht="24.75" customHeight="1">
      <c r="A81" s="538"/>
      <c r="B81" s="538">
        <v>3</v>
      </c>
      <c r="C81" s="539" t="str">
        <f>CONCATENATE('Elenco alunni'!A70," ",'Elenco alunni'!B70)</f>
        <v>ATZORI GIORGIO</v>
      </c>
      <c r="D81" s="540" t="str">
        <f>CONCATENATE('Elenco alunni'!C70," ",'Elenco alunni'!D70)</f>
        <v>4 DEA</v>
      </c>
      <c r="E81" s="470" t="str">
        <f>'Elenco alunni'!H70</f>
        <v>3494991983</v>
      </c>
      <c r="F81" s="471"/>
      <c r="G81" s="490" t="str">
        <f>'Elenco alunni'!G70</f>
        <v>atzori.giorgio@maxplanck.it</v>
      </c>
      <c r="H81" s="472" t="str">
        <f>'Elenco alunni'!I70</f>
        <v>Piazza Martiri delle Foibe 3</v>
      </c>
      <c r="I81" s="472" t="str">
        <f>'Elenco alunni'!J70</f>
        <v>TREVISO</v>
      </c>
      <c r="J81" s="473" t="s">
        <v>3396</v>
      </c>
      <c r="K81" s="473" t="s">
        <v>3400</v>
      </c>
      <c r="L81" s="473" t="str">
        <f>VLOOKUP($R81,'database Aziende'!$M$13:$AE$595,8,FALSE)</f>
        <v>8.00</v>
      </c>
      <c r="M81" s="473" t="str">
        <f>VLOOKUP($R81,'database Aziende'!$M$13:$AE$595,9,FALSE)</f>
        <v>12.00</v>
      </c>
      <c r="N81" s="473" t="str">
        <f>VLOOKUP($R81,'database Aziende'!$M$13:$AE$595,10,FALSE)</f>
        <v>14.00</v>
      </c>
      <c r="O81" s="473" t="str">
        <f>VLOOKUP($R81,'database Aziende'!$M$13:$AE$595,11,FALSE)</f>
        <v>18.00</v>
      </c>
      <c r="P81" s="75" t="s">
        <v>3436</v>
      </c>
      <c r="Q81" s="525" t="s">
        <v>3435</v>
      </c>
      <c r="R81" s="264" t="s">
        <v>2409</v>
      </c>
      <c r="S81" s="474" t="str">
        <f>VLOOKUP($R81,'database Aziende'!$M$13:$AE$595,2,FALSE)</f>
        <v>Via Postumia 87/A</v>
      </c>
      <c r="T81" s="461">
        <f>VLOOKUP($R81,'database Aziende'!$M$13:$AE$595,3,FALSE)</f>
        <v>31050</v>
      </c>
      <c r="U81" s="461" t="str">
        <f>VLOOKUP($R81,'database Aziende'!$M$13:$AE$595,4,FALSE)</f>
        <v>Ponzano  (TV)</v>
      </c>
      <c r="V81" s="461" t="str">
        <f>VLOOKUP($R81,'database Aziende'!$M$13:$AE$595,5,FALSE)</f>
        <v>Gallia Vanna</v>
      </c>
      <c r="W81" s="461" t="str">
        <f>VLOOKUP($R81,'database Aziende'!$M$13:$AE$595,6,FALSE)</f>
        <v>Foffano Cristian</v>
      </c>
      <c r="X81" s="462" t="str">
        <f>VLOOKUP($R81,'database Aziende'!$M$13:$AE$595,7,FALSE)</f>
        <v>0422 421851</v>
      </c>
      <c r="Y81" s="463" t="str">
        <f>VLOOKUP($R81,'database Aziende'!$M$13:$AE$595,12,FALSE)</f>
        <v>info@tecnotubi.com</v>
      </c>
      <c r="Z81" s="461">
        <f>VLOOKUP($R81,'database Aziende'!$M$13:$AE$595,13,FALSE)</f>
        <v>0</v>
      </c>
      <c r="AA81" s="461" t="str">
        <f>VLOOKUP($R81,'database Aziende'!$M$13:$AE$595,14,FALSE)</f>
        <v>11-50</v>
      </c>
      <c r="AB81" s="461" t="str">
        <f>VLOOKUP($R81,'database Aziende'!$M$13:$AE$595,15,FALSE)</f>
        <v>Ateco 28.12</v>
      </c>
      <c r="AC81" s="462" t="str">
        <f t="shared" si="0"/>
        <v>TECNO TUBI S.R.L.</v>
      </c>
      <c r="AD81" s="461" t="str">
        <f>VLOOKUP($R81,'database Aziende'!$M$13:$AK$595,17,FALSE)</f>
        <v>Via Postumia 87/A</v>
      </c>
      <c r="AE81" s="461" t="str">
        <f>VLOOKUP($R81,'database Aziende'!$M$13:$AK$595,18,FALSE)</f>
        <v>Ponzano  (TV)</v>
      </c>
      <c r="AF81" s="462" t="str">
        <f>VLOOKUP($R81,'database Aziende'!$M$13:$AK$595,19,FALSE)</f>
        <v>00831450267</v>
      </c>
      <c r="AG81" s="464" t="str">
        <f>VLOOKUP($R81,'database Aziende'!$M$13:$AK$595,20,FALSE)</f>
        <v>Gallina Germano</v>
      </c>
      <c r="AH81" s="464" t="str">
        <f>VLOOKUP($R81,'database Aziende'!$M$13:$AK$595,21,FALSE)</f>
        <v>10/05/1968</v>
      </c>
      <c r="AI81" s="461" t="str">
        <f>VLOOKUP($R81,'database Aziende'!$M$13:$AK$595,22,FALSE)</f>
        <v>Treviso (TV)</v>
      </c>
      <c r="AJ81" s="464" t="str">
        <f>VLOOKUP($R81,'database Aziende'!$M$13:$AK$595,23,FALSE)</f>
        <v>GLLGMN68E10L407I</v>
      </c>
      <c r="AK81" s="464">
        <f>VLOOKUP($R81,'database Aziende'!$M$13:$AK$595,24,FALSE)</f>
        <v>42785</v>
      </c>
      <c r="AL81" s="465">
        <f>VLOOKUP($R81,'database Aziende'!$M$13:$AK$595,25,FALSE)</f>
        <v>0</v>
      </c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</row>
    <row r="82" spans="1:58" ht="24.75" customHeight="1">
      <c r="A82" s="538"/>
      <c r="B82" s="541">
        <v>4</v>
      </c>
      <c r="C82" s="539" t="str">
        <f>CONCATENATE('Elenco alunni'!A71," ",'Elenco alunni'!B71)</f>
        <v>BANDIERA ALESSANDRO</v>
      </c>
      <c r="D82" s="540" t="str">
        <f>CONCATENATE('Elenco alunni'!C71," ",'Elenco alunni'!D71)</f>
        <v>4 DEA</v>
      </c>
      <c r="E82" s="470" t="str">
        <f>'Elenco alunni'!H71</f>
        <v>0422210802</v>
      </c>
      <c r="F82" s="471"/>
      <c r="G82" s="490" t="str">
        <f>'Elenco alunni'!G71</f>
        <v>alessandrobandiera02@gmail.com</v>
      </c>
      <c r="H82" s="472" t="str">
        <f>'Elenco alunni'!I71</f>
        <v>VIA BOTTENIGA 36</v>
      </c>
      <c r="I82" s="472" t="str">
        <f>'Elenco alunni'!J71</f>
        <v>TREVISO</v>
      </c>
      <c r="J82" s="473" t="s">
        <v>3396</v>
      </c>
      <c r="K82" s="473" t="s">
        <v>3400</v>
      </c>
      <c r="L82" s="473" t="str">
        <f>VLOOKUP($R82,'database Aziende'!$M$13:$AE$595,8,FALSE)</f>
        <v>8.00</v>
      </c>
      <c r="M82" s="473" t="str">
        <f>VLOOKUP($R82,'database Aziende'!$M$13:$AE$595,9,FALSE)</f>
        <v>12.00</v>
      </c>
      <c r="N82" s="473" t="str">
        <f>VLOOKUP($R82,'database Aziende'!$M$13:$AE$595,10,FALSE)</f>
        <v>13.00</v>
      </c>
      <c r="O82" s="473" t="str">
        <f>VLOOKUP($R82,'database Aziende'!$M$13:$AE$595,11,FALSE)</f>
        <v>17.00</v>
      </c>
      <c r="P82" s="75" t="s">
        <v>3437</v>
      </c>
      <c r="Q82" s="525" t="s">
        <v>3435</v>
      </c>
      <c r="R82" s="253" t="s">
        <v>1598</v>
      </c>
      <c r="S82" s="474" t="str">
        <f>VLOOKUP($R82,'database Aziende'!$M$13:$AE$595,2,FALSE)</f>
        <v>Zona industriale Biban 56</v>
      </c>
      <c r="T82" s="461">
        <f>VLOOKUP($R82,'database Aziende'!$M$13:$AE$595,3,FALSE)</f>
        <v>31030</v>
      </c>
      <c r="U82" s="461" t="str">
        <f>VLOOKUP($R82,'database Aziende'!$M$13:$AE$595,4,FALSE)</f>
        <v>Carbonera (TV)</v>
      </c>
      <c r="V82" s="461" t="str">
        <f>VLOOKUP($R82,'database Aziende'!$M$13:$AE$595,5,FALSE)</f>
        <v>Schiavon Andrea</v>
      </c>
      <c r="W82" s="461" t="str">
        <f>VLOOKUP($R82,'database Aziende'!$M$13:$AE$595,6,FALSE)</f>
        <v>Schiavon Andrea</v>
      </c>
      <c r="X82" s="462" t="str">
        <f>VLOOKUP($R82,'database Aziende'!$M$13:$AE$595,7,FALSE)</f>
        <v>0422 445363</v>
      </c>
      <c r="Y82" s="463" t="str">
        <f>VLOOKUP($R82,'database Aziende'!$M$13:$AE$595,12,FALSE)</f>
        <v>info@bpstecnologie.com</v>
      </c>
      <c r="Z82" s="463" t="str">
        <f>VLOOKUP($R82,'database Aziende'!$M$13:$AE$595,13,FALSE)</f>
        <v>www.bpstecnologie.com</v>
      </c>
      <c r="AA82" s="461">
        <f>VLOOKUP($R82,'database Aziende'!$M$13:$AE$595,14,FALSE)</f>
        <v>230</v>
      </c>
      <c r="AB82" s="461" t="str">
        <f>VLOOKUP($R82,'database Aziende'!$M$13:$AE$595,15,FALSE)</f>
        <v>climatizzatori ad aria</v>
      </c>
      <c r="AC82" s="462" t="str">
        <f t="shared" si="0"/>
        <v>BPS CLIMA</v>
      </c>
      <c r="AD82" s="461" t="str">
        <f>VLOOKUP($R82,'database Aziende'!$M$13:$AK$595,17,FALSE)</f>
        <v>Zona industriale Biban 56</v>
      </c>
      <c r="AE82" s="461" t="str">
        <f>VLOOKUP($R82,'database Aziende'!$M$13:$AK$595,18,FALSE)</f>
        <v>Carbonera (TV)</v>
      </c>
      <c r="AF82" s="462" t="str">
        <f>VLOOKUP($R82,'database Aziende'!$M$13:$AK$595,19,FALSE)</f>
        <v>03302570266</v>
      </c>
      <c r="AG82" s="464" t="str">
        <f>VLOOKUP($R82,'database Aziende'!$M$13:$AK$595,20,FALSE)</f>
        <v>Schiavon Andrea</v>
      </c>
      <c r="AH82" s="464" t="str">
        <f>VLOOKUP($R82,'database Aziende'!$M$13:$AK$595,21,FALSE)</f>
        <v>04/04/1966</v>
      </c>
      <c r="AI82" s="461" t="str">
        <f>VLOOKUP($R82,'database Aziende'!$M$13:$AK$595,22,FALSE)</f>
        <v>Treviso (TV)</v>
      </c>
      <c r="AJ82" s="464" t="str">
        <f>VLOOKUP($R82,'database Aziende'!$M$13:$AK$595,23,FALSE)</f>
        <v>SCHNDR66D04L407N</v>
      </c>
      <c r="AK82" s="464">
        <f>VLOOKUP($R82,'database Aziende'!$M$13:$AK$595,24,FALSE)</f>
        <v>44337</v>
      </c>
      <c r="AL82" s="465" t="str">
        <f>VLOOKUP($R82,'database Aziende'!$M$13:$AK$595,25,FALSE)</f>
        <v>7210/C24D</v>
      </c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</row>
    <row r="83" spans="1:58" ht="24.75" customHeight="1">
      <c r="A83" s="538"/>
      <c r="B83" s="538">
        <v>5</v>
      </c>
      <c r="C83" s="539" t="str">
        <f>CONCATENATE('Elenco alunni'!A72," ",'Elenco alunni'!B72)</f>
        <v>BARBON ELIA</v>
      </c>
      <c r="D83" s="540" t="str">
        <f>CONCATENATE('Elenco alunni'!C72," ",'Elenco alunni'!D72)</f>
        <v>4 DEA</v>
      </c>
      <c r="E83" s="470" t="str">
        <f>'Elenco alunni'!H72</f>
        <v>3939114419</v>
      </c>
      <c r="F83" s="471"/>
      <c r="G83" s="490" t="str">
        <f>'Elenco alunni'!G72</f>
        <v>eliabarbon01@gmail.com</v>
      </c>
      <c r="H83" s="472" t="str">
        <f>'Elenco alunni'!I72</f>
        <v>via del Borgo 41</v>
      </c>
      <c r="I83" s="472" t="str">
        <f>'Elenco alunni'!J72</f>
        <v>MASERADA SUL PIAVE</v>
      </c>
      <c r="J83" s="473" t="s">
        <v>3396</v>
      </c>
      <c r="K83" s="473" t="s">
        <v>3400</v>
      </c>
      <c r="L83" s="473" t="str">
        <f>VLOOKUP($R83,'database Aziende'!$M$13:$AE$595,8,FALSE)</f>
        <v>8.30</v>
      </c>
      <c r="M83" s="473" t="str">
        <f>VLOOKUP($R83,'database Aziende'!$M$13:$AE$595,9,FALSE)</f>
        <v>12.30</v>
      </c>
      <c r="N83" s="473" t="str">
        <f>VLOOKUP($R83,'database Aziende'!$M$13:$AE$595,10,FALSE)</f>
        <v>14.00</v>
      </c>
      <c r="O83" s="473" t="str">
        <f>VLOOKUP($R83,'database Aziende'!$M$13:$AE$595,11,FALSE)</f>
        <v>18.00</v>
      </c>
      <c r="P83" s="75" t="s">
        <v>3438</v>
      </c>
      <c r="Q83" s="525" t="s">
        <v>3435</v>
      </c>
      <c r="R83" s="264" t="s">
        <v>1998</v>
      </c>
      <c r="S83" s="474" t="str">
        <f>VLOOKUP($R83,'database Aziende'!$M$13:$AE$595,2,FALSE)</f>
        <v xml:space="preserve">Via Marinai D Italia 8 </v>
      </c>
      <c r="T83" s="461">
        <f>VLOOKUP($R83,'database Aziende'!$M$13:$AE$595,3,FALSE)</f>
        <v>31020</v>
      </c>
      <c r="U83" s="461" t="str">
        <f>VLOOKUP($R83,'database Aziende'!$M$13:$AE$595,4,FALSE)</f>
        <v xml:space="preserve"> San Polo di Piave (TV)</v>
      </c>
      <c r="V83" s="461" t="str">
        <f>VLOOKUP($R83,'database Aziende'!$M$13:$AE$595,5,FALSE)</f>
        <v>Salvadori franco</v>
      </c>
      <c r="W83" s="461" t="str">
        <f>VLOOKUP($R83,'database Aziende'!$M$13:$AE$595,6,FALSE)</f>
        <v>Granzotto Marco</v>
      </c>
      <c r="X83" s="462" t="str">
        <f>VLOOKUP($R83,'database Aziende'!$M$13:$AE$595,7,FALSE)</f>
        <v>0422 855704</v>
      </c>
      <c r="Y83" s="463" t="str">
        <f>VLOOKUP($R83,'database Aziende'!$M$13:$AE$595,12,FALSE)</f>
        <v>info@innovateksrl.com</v>
      </c>
      <c r="Z83" s="461">
        <f>VLOOKUP($R83,'database Aziende'!$M$13:$AE$595,13,FALSE)</f>
        <v>0</v>
      </c>
      <c r="AA83" s="461" t="str">
        <f>VLOOKUP($R83,'database Aziende'!$M$13:$AE$595,14,FALSE)</f>
        <v>11-50</v>
      </c>
      <c r="AB83" s="461" t="str">
        <f>VLOOKUP($R83,'database Aziende'!$M$13:$AE$595,15,FALSE)</f>
        <v xml:space="preserve">Ateco </v>
      </c>
      <c r="AC83" s="462" t="str">
        <f t="shared" si="0"/>
        <v>INNOVA.TEK SRL</v>
      </c>
      <c r="AD83" s="461" t="str">
        <f>VLOOKUP($R83,'database Aziende'!$M$13:$AK$595,17,FALSE)</f>
        <v xml:space="preserve">Via Marinai D Italia 8 </v>
      </c>
      <c r="AE83" s="461" t="str">
        <f>VLOOKUP($R83,'database Aziende'!$M$13:$AK$595,18,FALSE)</f>
        <v xml:space="preserve"> San Polo di Piave (TV)</v>
      </c>
      <c r="AF83" s="462" t="str">
        <f>VLOOKUP($R83,'database Aziende'!$M$13:$AK$595,19,FALSE)</f>
        <v>03801580261</v>
      </c>
      <c r="AG83" s="464" t="str">
        <f>VLOOKUP($R83,'database Aziende'!$M$13:$AK$595,20,FALSE)</f>
        <v>Salvadori Franco</v>
      </c>
      <c r="AH83" s="464" t="str">
        <f>VLOOKUP($R83,'database Aziende'!$M$13:$AK$595,21,FALSE)</f>
        <v>19/09/1965</v>
      </c>
      <c r="AI83" s="461" t="str">
        <f>VLOOKUP($R83,'database Aziende'!$M$13:$AK$595,22,FALSE)</f>
        <v>Treviso (TV)</v>
      </c>
      <c r="AJ83" s="464" t="str">
        <f>VLOOKUP($R83,'database Aziende'!$M$13:$AK$595,23,FALSE)</f>
        <v>SLVFNC65P19L407M</v>
      </c>
      <c r="AK83" s="464">
        <f>VLOOKUP($R83,'database Aziende'!$M$13:$AK$595,24,FALSE)</f>
        <v>0</v>
      </c>
      <c r="AL83" s="465">
        <f>VLOOKUP($R83,'database Aziende'!$M$13:$AK$595,25,FALSE)</f>
        <v>0</v>
      </c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</row>
    <row r="84" spans="1:58" ht="24.75" customHeight="1">
      <c r="A84" s="538"/>
      <c r="B84" s="541">
        <v>6</v>
      </c>
      <c r="C84" s="539" t="str">
        <f>CONCATENATE('Elenco alunni'!A73," ",'Elenco alunni'!B73)</f>
        <v>BARBON MARCO</v>
      </c>
      <c r="D84" s="540" t="str">
        <f>CONCATENATE('Elenco alunni'!C73," ",'Elenco alunni'!D73)</f>
        <v>4 DEA</v>
      </c>
      <c r="E84" s="470" t="str">
        <f>'Elenco alunni'!H73</f>
        <v/>
      </c>
      <c r="F84" s="471"/>
      <c r="G84" s="490" t="str">
        <f>'Elenco alunni'!G73</f>
        <v>augustobarbon@icloud.com</v>
      </c>
      <c r="H84" s="472" t="str">
        <f>'Elenco alunni'!I73</f>
        <v>VIA GASPAROTTO VECELLIO, 89/A</v>
      </c>
      <c r="I84" s="472" t="str">
        <f>'Elenco alunni'!J73</f>
        <v>SPRESIANO</v>
      </c>
      <c r="J84" s="473" t="s">
        <v>3396</v>
      </c>
      <c r="K84" s="473" t="s">
        <v>3400</v>
      </c>
      <c r="L84" s="473" t="str">
        <f>VLOOKUP($R84,'database Aziende'!$M$13:$AE$595,8,FALSE)</f>
        <v>8.00</v>
      </c>
      <c r="M84" s="473" t="str">
        <f>VLOOKUP($R84,'database Aziende'!$M$13:$AE$595,9,FALSE)</f>
        <v>12.00</v>
      </c>
      <c r="N84" s="473" t="str">
        <f>VLOOKUP($R84,'database Aziende'!$M$13:$AE$595,10,FALSE)</f>
        <v>13.00</v>
      </c>
      <c r="O84" s="473" t="str">
        <f>VLOOKUP($R84,'database Aziende'!$M$13:$AE$595,11,FALSE)</f>
        <v>17.00</v>
      </c>
      <c r="P84" s="75" t="s">
        <v>3438</v>
      </c>
      <c r="Q84" s="525" t="s">
        <v>3435</v>
      </c>
      <c r="R84" s="67" t="s">
        <v>874</v>
      </c>
      <c r="S84" s="474" t="str">
        <f>VLOOKUP($R84,'database Aziende'!$M$13:$AE$595,2,FALSE)</f>
        <v>Via G. Polese 2</v>
      </c>
      <c r="T84" s="461">
        <f>VLOOKUP($R84,'database Aziende'!$M$13:$AE$595,3,FALSE)</f>
        <v>31010</v>
      </c>
      <c r="U84" s="461" t="str">
        <f>VLOOKUP($R84,'database Aziende'!$M$13:$AE$595,4,FALSE)</f>
        <v>Cimadolmo (TV)</v>
      </c>
      <c r="V84" s="461" t="str">
        <f>VLOOKUP($R84,'database Aziende'!$M$13:$AE$595,5,FALSE)</f>
        <v>Dal Bo  Sabrina</v>
      </c>
      <c r="W84" s="461" t="str">
        <f>VLOOKUP($R84,'database Aziende'!$M$13:$AE$595,6,FALSE)</f>
        <v>Di Buscolo Marco</v>
      </c>
      <c r="X84" s="462" t="str">
        <f>VLOOKUP($R84,'database Aziende'!$M$13:$AE$595,7,FALSE)</f>
        <v>0422 432715</v>
      </c>
      <c r="Y84" s="463" t="str">
        <f>VLOOKUP($R84,'database Aziende'!$M$13:$AE$595,12,FALSE)</f>
        <v>uff.personale@panotec.it</v>
      </c>
      <c r="Z84" s="461">
        <f>VLOOKUP($R84,'database Aziende'!$M$13:$AE$595,13,FALSE)</f>
        <v>0</v>
      </c>
      <c r="AA84" s="461">
        <f>VLOOKUP($R84,'database Aziende'!$M$13:$AE$595,14,FALSE)</f>
        <v>60</v>
      </c>
      <c r="AB84" s="461" t="str">
        <f>VLOOKUP($R84,'database Aziende'!$M$13:$AE$595,15,FALSE)</f>
        <v>Industria manifatturiera</v>
      </c>
      <c r="AC84" s="462" t="str">
        <f t="shared" si="0"/>
        <v>PANOTEC SRL</v>
      </c>
      <c r="AD84" s="461" t="str">
        <f>VLOOKUP($R84,'database Aziende'!$M$13:$AK$595,17,FALSE)</f>
        <v>Via G. Polese 2</v>
      </c>
      <c r="AE84" s="461" t="str">
        <f>VLOOKUP($R84,'database Aziende'!$M$13:$AK$595,18,FALSE)</f>
        <v>Cimadolmo (TV)</v>
      </c>
      <c r="AF84" s="462" t="str">
        <f>VLOOKUP($R84,'database Aziende'!$M$13:$AK$595,19,FALSE)</f>
        <v>02462930260</v>
      </c>
      <c r="AG84" s="464" t="str">
        <f>VLOOKUP($R84,'database Aziende'!$M$13:$AK$595,20,FALSE)</f>
        <v>Capoia Giuseppe</v>
      </c>
      <c r="AH84" s="464">
        <f>VLOOKUP($R84,'database Aziende'!$M$13:$AK$595,21,FALSE)</f>
        <v>19800</v>
      </c>
      <c r="AI84" s="461" t="str">
        <f>VLOOKUP($R84,'database Aziende'!$M$13:$AK$595,22,FALSE)</f>
        <v>Ponte di Piave (TV)</v>
      </c>
      <c r="AJ84" s="464" t="str">
        <f>VLOOKUP($R84,'database Aziende'!$M$13:$AK$595,23,FALSE)</f>
        <v>CPAGPP54C17G846Z</v>
      </c>
      <c r="AK84" s="464">
        <f>VLOOKUP($R84,'database Aziende'!$M$13:$AK$595,24,FALSE)</f>
        <v>43182</v>
      </c>
      <c r="AL84" s="465" t="str">
        <f>VLOOKUP($R84,'database Aziende'!$M$13:$AK$595,25,FALSE)</f>
        <v>1991/C24</v>
      </c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</row>
    <row r="85" spans="1:58" ht="24.75" customHeight="1">
      <c r="A85" s="538"/>
      <c r="B85" s="538">
        <v>7</v>
      </c>
      <c r="C85" s="539" t="str">
        <f>CONCATENATE('Elenco alunni'!A74," ",'Elenco alunni'!B74)</f>
        <v>BARDARE' FRANCESCO</v>
      </c>
      <c r="D85" s="540" t="str">
        <f>CONCATENATE('Elenco alunni'!C74," ",'Elenco alunni'!D74)</f>
        <v>4 DEA</v>
      </c>
      <c r="E85" s="470" t="str">
        <f>'Elenco alunni'!H74</f>
        <v>+393472650558</v>
      </c>
      <c r="F85" s="471"/>
      <c r="G85" s="490" t="str">
        <f>'Elenco alunni'!G74</f>
        <v>bardare.francesco@maxplanck.it</v>
      </c>
      <c r="H85" s="472" t="str">
        <f>'Elenco alunni'!I74</f>
        <v>Via Marmolada 6/A-15</v>
      </c>
      <c r="I85" s="472" t="str">
        <f>'Elenco alunni'!J74</f>
        <v>POVEGLIANO</v>
      </c>
      <c r="J85" s="473" t="s">
        <v>3396</v>
      </c>
      <c r="K85" s="473" t="s">
        <v>3400</v>
      </c>
      <c r="L85" s="473" t="str">
        <f>VLOOKUP($R85,'database Aziende'!$M$13:$AE$595,8,FALSE)</f>
        <v>7.30</v>
      </c>
      <c r="M85" s="473" t="str">
        <f>VLOOKUP($R85,'database Aziende'!$M$13:$AE$595,9,FALSE)</f>
        <v>12.30</v>
      </c>
      <c r="N85" s="473" t="str">
        <f>VLOOKUP($R85,'database Aziende'!$M$13:$AE$595,10,FALSE)</f>
        <v>14.00</v>
      </c>
      <c r="O85" s="473" t="str">
        <f>VLOOKUP($R85,'database Aziende'!$M$13:$AE$595,11,FALSE)</f>
        <v>17.00</v>
      </c>
      <c r="P85" s="75" t="s">
        <v>3439</v>
      </c>
      <c r="Q85" s="525" t="s">
        <v>3435</v>
      </c>
      <c r="R85" s="264" t="s">
        <v>2448</v>
      </c>
      <c r="S85" s="474" t="str">
        <f>VLOOKUP($R85,'database Aziende'!$M$13:$AE$595,2,FALSE)</f>
        <v>Viale Monte Grappa 26</v>
      </c>
      <c r="T85" s="461">
        <f>VLOOKUP($R85,'database Aziende'!$M$13:$AE$595,3,FALSE)</f>
        <v>31100</v>
      </c>
      <c r="U85" s="461" t="str">
        <f>VLOOKUP($R85,'database Aziende'!$M$13:$AE$595,4,FALSE)</f>
        <v>Treviso (TV)</v>
      </c>
      <c r="V85" s="461" t="str">
        <f>VLOOKUP($R85,'database Aziende'!$M$13:$AE$595,5,FALSE)</f>
        <v>Zulian Francesco</v>
      </c>
      <c r="W85" s="461" t="str">
        <f>VLOOKUP($R85,'database Aziende'!$M$13:$AE$595,6,FALSE)</f>
        <v>Zulian Francesco</v>
      </c>
      <c r="X85" s="462" t="str">
        <f>VLOOKUP($R85,'database Aziende'!$M$13:$AE$595,7,FALSE)</f>
        <v>0422 303124</v>
      </c>
      <c r="Y85" s="463" t="str">
        <f>VLOOKUP($R85,'database Aziende'!$M$13:$AE$595,12,FALSE)</f>
        <v>fzimpianti21@gmail.com</v>
      </c>
      <c r="Z85" s="461">
        <f>VLOOKUP($R85,'database Aziende'!$M$13:$AE$595,13,FALSE)</f>
        <v>0</v>
      </c>
      <c r="AA85" s="476">
        <f>VLOOKUP($R85,'database Aziende'!$M$13:$AE$595,14,FALSE)</f>
        <v>44470</v>
      </c>
      <c r="AB85" s="461" t="str">
        <f>VLOOKUP($R85,'database Aziende'!$M$13:$AE$595,15,FALSE)</f>
        <v>Ateco 43.21.01</v>
      </c>
      <c r="AC85" s="462" t="str">
        <f t="shared" si="0"/>
        <v>ZULIAN FRANCESCO</v>
      </c>
      <c r="AD85" s="461" t="str">
        <f>VLOOKUP($R85,'database Aziende'!$M$13:$AK$595,17,FALSE)</f>
        <v>Viale Monte Grappa 26</v>
      </c>
      <c r="AE85" s="461" t="str">
        <f>VLOOKUP($R85,'database Aziende'!$M$13:$AK$595,18,FALSE)</f>
        <v>Treviso (TV)</v>
      </c>
      <c r="AF85" s="462" t="str">
        <f>VLOOKUP($R85,'database Aziende'!$M$13:$AK$595,19,FALSE)</f>
        <v>03324330269</v>
      </c>
      <c r="AG85" s="464" t="str">
        <f>VLOOKUP($R85,'database Aziende'!$M$13:$AK$595,20,FALSE)</f>
        <v>Zulian Francesco</v>
      </c>
      <c r="AH85" s="464" t="str">
        <f>VLOOKUP($R85,'database Aziende'!$M$13:$AK$595,21,FALSE)</f>
        <v>19/03/1970</v>
      </c>
      <c r="AI85" s="461" t="str">
        <f>VLOOKUP($R85,'database Aziende'!$M$13:$AK$595,22,FALSE)</f>
        <v>Treviso (Tv)</v>
      </c>
      <c r="AJ85" s="464" t="str">
        <f>VLOOKUP($R85,'database Aziende'!$M$13:$AK$595,23,FALSE)</f>
        <v>ZLNFNC70C19L407G</v>
      </c>
      <c r="AK85" s="464">
        <f>VLOOKUP($R85,'database Aziende'!$M$13:$AK$595,24,FALSE)</f>
        <v>42789</v>
      </c>
      <c r="AL85" s="465">
        <f>VLOOKUP($R85,'database Aziende'!$M$13:$AK$595,25,FALSE)</f>
        <v>0</v>
      </c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</row>
    <row r="86" spans="1:58" ht="24.75" customHeight="1">
      <c r="A86" s="538"/>
      <c r="B86" s="541">
        <v>8</v>
      </c>
      <c r="C86" s="539" t="str">
        <f>CONCATENATE('Elenco alunni'!A75," ",'Elenco alunni'!B75)</f>
        <v>BORSATO KEVIN</v>
      </c>
      <c r="D86" s="540" t="str">
        <f>CONCATENATE('Elenco alunni'!C75," ",'Elenco alunni'!D75)</f>
        <v>4 DEA</v>
      </c>
      <c r="E86" s="470" t="str">
        <f>'Elenco alunni'!H75</f>
        <v>3471054795</v>
      </c>
      <c r="F86" s="471"/>
      <c r="G86" s="490" t="str">
        <f>'Elenco alunni'!G75</f>
        <v>lucaborsato@sunbreak.it</v>
      </c>
      <c r="H86" s="472" t="str">
        <f>'Elenco alunni'!I75</f>
        <v>Via Levada, 8</v>
      </c>
      <c r="I86" s="472" t="str">
        <f>'Elenco alunni'!J75</f>
        <v>POVEGLIANO</v>
      </c>
      <c r="J86" s="473" t="s">
        <v>3396</v>
      </c>
      <c r="K86" s="473" t="s">
        <v>3400</v>
      </c>
      <c r="L86" s="473" t="str">
        <f>VLOOKUP($R86,'database Aziende'!$M$13:$AE$595,8,FALSE)</f>
        <v>8.00</v>
      </c>
      <c r="M86" s="473" t="str">
        <f>VLOOKUP($R86,'database Aziende'!$M$13:$AE$595,9,FALSE)</f>
        <v>12.00</v>
      </c>
      <c r="N86" s="473" t="str">
        <f>VLOOKUP($R86,'database Aziende'!$M$13:$AE$595,10,FALSE)</f>
        <v>13.00</v>
      </c>
      <c r="O86" s="473" t="str">
        <f>VLOOKUP($R86,'database Aziende'!$M$13:$AE$595,11,FALSE)</f>
        <v>17.00</v>
      </c>
      <c r="P86" s="75" t="s">
        <v>3439</v>
      </c>
      <c r="Q86" s="525" t="s">
        <v>3435</v>
      </c>
      <c r="R86" s="264" t="s">
        <v>1556</v>
      </c>
      <c r="S86" s="474" t="str">
        <f>VLOOKUP($R86,'database Aziende'!$M$13:$AE$595,2,FALSE)</f>
        <v xml:space="preserve">Via 1° Maggio 14 </v>
      </c>
      <c r="T86" s="461">
        <f>VLOOKUP($R86,'database Aziende'!$M$13:$AE$595,3,FALSE)</f>
        <v>31040</v>
      </c>
      <c r="U86" s="461" t="str">
        <f>VLOOKUP($R86,'database Aziende'!$M$13:$AE$595,4,FALSE)</f>
        <v>Giavera del Montello (TV)</v>
      </c>
      <c r="V86" s="461" t="str">
        <f>VLOOKUP($R86,'database Aziende'!$M$13:$AE$595,5,FALSE)</f>
        <v>Favaro Denis / Rufoloni Marco</v>
      </c>
      <c r="W86" s="461" t="str">
        <f>VLOOKUP($R86,'database Aziende'!$M$13:$AE$595,6,FALSE)</f>
        <v>Favaro Denis / Rufoloni Marco</v>
      </c>
      <c r="X86" s="462" t="str">
        <f>VLOOKUP($R86,'database Aziende'!$M$13:$AE$595,7,FALSE)</f>
        <v>0422918918</v>
      </c>
      <c r="Y86" s="463" t="str">
        <f>VLOOKUP($R86,'database Aziende'!$M$13:$AE$595,12,FALSE)</f>
        <v>bitfox@bitfox.it</v>
      </c>
      <c r="Z86" s="461">
        <f>VLOOKUP($R86,'database Aziende'!$M$13:$AE$595,13,FALSE)</f>
        <v>0</v>
      </c>
      <c r="AA86" s="461" t="str">
        <f>VLOOKUP($R86,'database Aziende'!$M$13:$AE$595,14,FALSE)</f>
        <v>51-250</v>
      </c>
      <c r="AB86" s="461" t="str">
        <f>VLOOKUP($R86,'database Aziende'!$M$13:$AE$595,15,FALSE)</f>
        <v>Ateco 43.21.03</v>
      </c>
      <c r="AC86" s="462" t="str">
        <f t="shared" si="0"/>
        <v>BITFOX S.R.L</v>
      </c>
      <c r="AD86" s="461" t="str">
        <f>VLOOKUP($R86,'database Aziende'!$M$13:$AK$595,17,FALSE)</f>
        <v>Via Fratelli Rosselli, 7/9</v>
      </c>
      <c r="AE86" s="461" t="str">
        <f>VLOOKUP($R86,'database Aziende'!$M$13:$AK$595,18,FALSE)</f>
        <v>Villorba (TV)</v>
      </c>
      <c r="AF86" s="462" t="str">
        <f>VLOOKUP($R86,'database Aziende'!$M$13:$AK$595,19,FALSE)</f>
        <v>03792890265</v>
      </c>
      <c r="AG86" s="464" t="str">
        <f>VLOOKUP($R86,'database Aziende'!$M$13:$AK$595,20,FALSE)</f>
        <v>Pasin Paolo</v>
      </c>
      <c r="AH86" s="464" t="str">
        <f>VLOOKUP($R86,'database Aziende'!$M$13:$AK$595,21,FALSE)</f>
        <v>08/07/1969</v>
      </c>
      <c r="AI86" s="461" t="str">
        <f>VLOOKUP($R86,'database Aziende'!$M$13:$AK$595,22,FALSE)</f>
        <v>Treviso (TV)</v>
      </c>
      <c r="AJ86" s="464" t="str">
        <f>VLOOKUP($R86,'database Aziende'!$M$13:$AK$595,23,FALSE)</f>
        <v>PSNPLA69L08L407O</v>
      </c>
      <c r="AK86" s="464">
        <f>VLOOKUP($R86,'database Aziende'!$M$13:$AK$595,24,FALSE)</f>
        <v>44356</v>
      </c>
      <c r="AL86" s="465" t="str">
        <f>VLOOKUP($R86,'database Aziende'!$M$13:$AK$595,25,FALSE)</f>
        <v>8274/C24D</v>
      </c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</row>
    <row r="87" spans="1:58" ht="24.75" customHeight="1">
      <c r="A87" s="538"/>
      <c r="B87" s="538">
        <v>9</v>
      </c>
      <c r="C87" s="539" t="str">
        <f>CONCATENATE('Elenco alunni'!A76," ",'Elenco alunni'!B76)</f>
        <v>BUSO LEONARDO</v>
      </c>
      <c r="D87" s="540" t="str">
        <f>CONCATENATE('Elenco alunni'!C76," ",'Elenco alunni'!D76)</f>
        <v>4 DEA</v>
      </c>
      <c r="E87" s="470" t="str">
        <f>'Elenco alunni'!H76</f>
        <v>3476057431</v>
      </c>
      <c r="F87" s="471"/>
      <c r="G87" s="490" t="str">
        <f>'Elenco alunni'!G76</f>
        <v>leonardobuso23@gmail.com</v>
      </c>
      <c r="H87" s="472" t="str">
        <f>'Elenco alunni'!I76</f>
        <v>Via Aldo Moro 63 Dosson</v>
      </c>
      <c r="I87" s="472" t="str">
        <f>'Elenco alunni'!J76</f>
        <v>CASIER</v>
      </c>
      <c r="J87" s="473" t="s">
        <v>3396</v>
      </c>
      <c r="K87" s="473" t="s">
        <v>3400</v>
      </c>
      <c r="L87" s="473" t="str">
        <f>VLOOKUP($R87,'database Aziende'!$M$13:$AE$595,8,FALSE)</f>
        <v>8.30</v>
      </c>
      <c r="M87" s="473" t="str">
        <f>VLOOKUP($R87,'database Aziende'!$M$13:$AE$595,9,FALSE)</f>
        <v>12.30</v>
      </c>
      <c r="N87" s="473" t="str">
        <f>VLOOKUP($R87,'database Aziende'!$M$13:$AE$595,10,FALSE)</f>
        <v>14.00</v>
      </c>
      <c r="O87" s="473" t="str">
        <f>VLOOKUP($R87,'database Aziende'!$M$13:$AE$595,11,FALSE)</f>
        <v>18.00</v>
      </c>
      <c r="P87" s="75" t="s">
        <v>3431</v>
      </c>
      <c r="Q87" s="525" t="s">
        <v>3435</v>
      </c>
      <c r="R87" s="67" t="s">
        <v>2223</v>
      </c>
      <c r="S87" s="474" t="str">
        <f>VLOOKUP($R87,'database Aziende'!$M$13:$AE$595,2,FALSE)</f>
        <v>V. Terraglio  263</v>
      </c>
      <c r="T87" s="461">
        <f>VLOOKUP($R87,'database Aziende'!$M$13:$AE$595,3,FALSE)</f>
        <v>31022</v>
      </c>
      <c r="U87" s="461" t="str">
        <f>VLOOKUP($R87,'database Aziende'!$M$13:$AE$595,4,FALSE)</f>
        <v>Preganziol (TV)</v>
      </c>
      <c r="V87" s="461" t="str">
        <f>VLOOKUP($R87,'database Aziende'!$M$13:$AE$595,5,FALSE)</f>
        <v>Salvadori Sergio</v>
      </c>
      <c r="W87" s="461" t="str">
        <f>VLOOKUP($R87,'database Aziende'!$M$13:$AE$595,6,FALSE)</f>
        <v>Salvadori Sergio</v>
      </c>
      <c r="X87" s="462" t="str">
        <f>VLOOKUP($R87,'database Aziende'!$M$13:$AE$595,7,FALSE)</f>
        <v>0422 490651</v>
      </c>
      <c r="Y87" s="463" t="str">
        <f>VLOOKUP($R87,'database Aziende'!$M$13:$AE$595,12,FALSE)</f>
        <v>salvadori@sgetreviso.it</v>
      </c>
      <c r="Z87" s="463" t="str">
        <f>VLOOKUP($R87,'database Aziende'!$M$13:$AE$595,13,FALSE)</f>
        <v>www.sgesrl.com</v>
      </c>
      <c r="AA87" s="461">
        <f>VLOOKUP($R87,'database Aziende'!$M$13:$AE$595,14,FALSE)</f>
        <v>17</v>
      </c>
      <c r="AB87" s="461" t="str">
        <f>VLOOKUP($R87,'database Aziende'!$M$13:$AE$595,15,FALSE)</f>
        <v>Servizi Information Tecnology</v>
      </c>
      <c r="AC87" s="462" t="str">
        <f t="shared" si="0"/>
        <v>SGE SRL</v>
      </c>
      <c r="AD87" s="461" t="str">
        <f>VLOOKUP($R87,'database Aziende'!$M$13:$AK$595,17,FALSE)</f>
        <v>V. Terraglio  263</v>
      </c>
      <c r="AE87" s="461" t="str">
        <f>VLOOKUP($R87,'database Aziende'!$M$13:$AK$595,18,FALSE)</f>
        <v>Preganziol (TV)</v>
      </c>
      <c r="AF87" s="462" t="str">
        <f>VLOOKUP($R87,'database Aziende'!$M$13:$AK$595,19,FALSE)</f>
        <v>01675950263</v>
      </c>
      <c r="AG87" s="464" t="str">
        <f>VLOOKUP($R87,'database Aziende'!$M$13:$AK$595,20,FALSE)</f>
        <v>Sergio Salvadori</v>
      </c>
      <c r="AH87" s="464" t="str">
        <f>VLOOKUP($R87,'database Aziende'!$M$13:$AK$595,21,FALSE)</f>
        <v>05/09/1955</v>
      </c>
      <c r="AI87" s="461" t="str">
        <f>VLOOKUP($R87,'database Aziende'!$M$13:$AK$595,22,FALSE)</f>
        <v>Casale sul sile (TV)</v>
      </c>
      <c r="AJ87" s="464" t="str">
        <f>VLOOKUP($R87,'database Aziende'!$M$13:$AK$595,23,FALSE)</f>
        <v>SLVSRG55P05B879R</v>
      </c>
      <c r="AK87" s="464">
        <f>VLOOKUP($R87,'database Aziende'!$M$13:$AK$595,24,FALSE)</f>
        <v>42766</v>
      </c>
      <c r="AL87" s="465" t="str">
        <f>VLOOKUP($R87,'database Aziende'!$M$13:$AK$595,25,FALSE)</f>
        <v>3279/C24D</v>
      </c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</row>
    <row r="88" spans="1:58" ht="24.75" customHeight="1">
      <c r="A88" s="538"/>
      <c r="B88" s="541">
        <v>10</v>
      </c>
      <c r="C88" s="539" t="str">
        <f>CONCATENATE('Elenco alunni'!A77," ",'Elenco alunni'!B77)</f>
        <v>CROTTI PIETRO</v>
      </c>
      <c r="D88" s="540" t="str">
        <f>CONCATENATE('Elenco alunni'!C77," ",'Elenco alunni'!D77)</f>
        <v>4 DEA</v>
      </c>
      <c r="E88" s="470" t="str">
        <f>'Elenco alunni'!H77</f>
        <v>3400502521</v>
      </c>
      <c r="F88" s="471"/>
      <c r="G88" s="490" t="str">
        <f>'Elenco alunni'!G77</f>
        <v>pietro.crotti24@gmail.com</v>
      </c>
      <c r="H88" s="472" t="str">
        <f>'Elenco alunni'!I77</f>
        <v>Vicolo Ca' Zenobio 8</v>
      </c>
      <c r="I88" s="472" t="str">
        <f>'Elenco alunni'!J77</f>
        <v>TREVISO</v>
      </c>
      <c r="J88" s="473" t="s">
        <v>3396</v>
      </c>
      <c r="K88" s="473" t="s">
        <v>3400</v>
      </c>
      <c r="L88" s="473">
        <f>VLOOKUP($R88,'database Aziende'!$M$13:$AE$595,8,FALSE)</f>
        <v>0</v>
      </c>
      <c r="M88" s="473">
        <f>VLOOKUP($R88,'database Aziende'!$M$13:$AE$595,9,FALSE)</f>
        <v>0</v>
      </c>
      <c r="N88" s="473">
        <f>VLOOKUP($R88,'database Aziende'!$M$13:$AE$595,10,FALSE)</f>
        <v>0</v>
      </c>
      <c r="O88" s="473">
        <f>VLOOKUP($R88,'database Aziende'!$M$13:$AE$595,11,FALSE)</f>
        <v>0</v>
      </c>
      <c r="P88" s="542" t="s">
        <v>3440</v>
      </c>
      <c r="Q88" s="525" t="s">
        <v>3435</v>
      </c>
      <c r="R88" s="67" t="s">
        <v>1617</v>
      </c>
      <c r="S88" s="474" t="str">
        <f>VLOOKUP($R88,'database Aziende'!$M$13:$AE$595,2,FALSE)</f>
        <v>Viale delle Industrie 107</v>
      </c>
      <c r="T88" s="461">
        <f>VLOOKUP($R88,'database Aziende'!$M$13:$AE$595,3,FALSE)</f>
        <v>31030</v>
      </c>
      <c r="U88" s="461" t="str">
        <f>VLOOKUP($R88,'database Aziende'!$M$13:$AE$595,4,FALSE)</f>
        <v>Dosson di Casier (TV)</v>
      </c>
      <c r="V88" s="461">
        <f>VLOOKUP($R88,'database Aziende'!$M$13:$AE$595,5,FALSE)</f>
        <v>0</v>
      </c>
      <c r="W88" s="461">
        <f>VLOOKUP($R88,'database Aziende'!$M$13:$AE$595,6,FALSE)</f>
        <v>0</v>
      </c>
      <c r="X88" s="462" t="str">
        <f>VLOOKUP($R88,'database Aziende'!$M$13:$AE$595,7,FALSE)</f>
        <v>0422 491412</v>
      </c>
      <c r="Y88" s="463" t="str">
        <f>VLOOKUP($R88,'database Aziende'!$M$13:$AE$595,12,FALSE)</f>
        <v>info@ca-di.it</v>
      </c>
      <c r="Z88" s="461">
        <f>VLOOKUP($R88,'database Aziende'!$M$13:$AE$595,13,FALSE)</f>
        <v>0</v>
      </c>
      <c r="AA88" s="461">
        <f>VLOOKUP($R88,'database Aziende'!$M$13:$AE$595,14,FALSE)</f>
        <v>0</v>
      </c>
      <c r="AB88" s="461">
        <f>VLOOKUP($R88,'database Aziende'!$M$13:$AE$595,15,FALSE)</f>
        <v>0</v>
      </c>
      <c r="AC88" s="462" t="str">
        <f t="shared" si="0"/>
        <v>CA.DI s.r.l.</v>
      </c>
      <c r="AD88" s="461" t="str">
        <f>VLOOKUP($R88,'database Aziende'!$M$13:$AK$595,17,FALSE)</f>
        <v>Viale delle Industrie 107</v>
      </c>
      <c r="AE88" s="461" t="str">
        <f>VLOOKUP($R88,'database Aziende'!$M$13:$AK$595,18,FALSE)</f>
        <v>Dosson di Casier (TV)</v>
      </c>
      <c r="AF88" s="462" t="str">
        <f>VLOOKUP($R88,'database Aziende'!$M$13:$AK$595,19,FALSE)</f>
        <v>IT04492880267</v>
      </c>
      <c r="AG88" s="464" t="str">
        <f>VLOOKUP($R88,'database Aziende'!$M$13:$AK$595,20,FALSE)</f>
        <v>Lucchese Claudio</v>
      </c>
      <c r="AH88" s="464" t="str">
        <f>VLOOKUP($R88,'database Aziende'!$M$13:$AK$595,21,FALSE)</f>
        <v>04/12/1968</v>
      </c>
      <c r="AI88" s="461" t="str">
        <f>VLOOKUP($R88,'database Aziende'!$M$13:$AK$595,22,FALSE)</f>
        <v>Treviso (TV)</v>
      </c>
      <c r="AJ88" s="464" t="str">
        <f>VLOOKUP($R88,'database Aziende'!$M$13:$AK$595,23,FALSE)</f>
        <v>LCCCLD68T04L407Z</v>
      </c>
      <c r="AK88" s="464">
        <f>VLOOKUP($R88,'database Aziende'!$M$13:$AK$595,24,FALSE)</f>
        <v>0</v>
      </c>
      <c r="AL88" s="465">
        <f>VLOOKUP($R88,'database Aziende'!$M$13:$AK$595,25,FALSE)</f>
        <v>0</v>
      </c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</row>
    <row r="89" spans="1:58" ht="24.75" customHeight="1">
      <c r="A89" s="538"/>
      <c r="B89" s="538">
        <v>11</v>
      </c>
      <c r="C89" s="539" t="str">
        <f>CONCATENATE('Elenco alunni'!A78," ",'Elenco alunni'!B78)</f>
        <v>DANIEL MATTEO</v>
      </c>
      <c r="D89" s="540" t="str">
        <f>CONCATENATE('Elenco alunni'!C78," ",'Elenco alunni'!D78)</f>
        <v>4 DEA</v>
      </c>
      <c r="E89" s="470" t="str">
        <f>'Elenco alunni'!H78</f>
        <v/>
      </c>
      <c r="F89" s="471"/>
      <c r="G89" s="490" t="str">
        <f>'Elenco alunni'!G78</f>
        <v>Matteo1234.daniel@gmail.com</v>
      </c>
      <c r="H89" s="472" t="str">
        <f>'Elenco alunni'!I78</f>
        <v>via Bolzano 7/8</v>
      </c>
      <c r="I89" s="472" t="str">
        <f>'Elenco alunni'!J78</f>
        <v>SAN BIAGIO DI CALLALTA</v>
      </c>
      <c r="J89" s="473" t="s">
        <v>3396</v>
      </c>
      <c r="K89" s="473" t="s">
        <v>3400</v>
      </c>
      <c r="L89" s="473" t="str">
        <f>VLOOKUP($R89,'database Aziende'!$M$13:$AE$595,8,FALSE)</f>
        <v>07.30</v>
      </c>
      <c r="M89" s="473" t="str">
        <f>VLOOKUP($R89,'database Aziende'!$M$13:$AE$595,9,FALSE)</f>
        <v>12.00</v>
      </c>
      <c r="N89" s="473" t="str">
        <f>VLOOKUP($R89,'database Aziende'!$M$13:$AE$595,10,FALSE)</f>
        <v>13.30</v>
      </c>
      <c r="O89" s="473" t="str">
        <f>VLOOKUP($R89,'database Aziende'!$M$13:$AE$595,11,FALSE)</f>
        <v>17.30</v>
      </c>
      <c r="P89" s="75" t="s">
        <v>3424</v>
      </c>
      <c r="Q89" s="525" t="s">
        <v>3435</v>
      </c>
      <c r="R89" s="526" t="s">
        <v>1969</v>
      </c>
      <c r="S89" s="474" t="str">
        <f>VLOOKUP($R89,'database Aziende'!$M$13:$AE$595,2,FALSE)</f>
        <v>Via Gen.Dalla Chiesa 6</v>
      </c>
      <c r="T89" s="461">
        <f>VLOOKUP($R89,'database Aziende'!$M$13:$AE$595,3,FALSE)</f>
        <v>31038</v>
      </c>
      <c r="U89" s="461" t="str">
        <f>VLOOKUP($R89,'database Aziende'!$M$13:$AE$595,4,FALSE)</f>
        <v>Breda di Piave (TV)</v>
      </c>
      <c r="V89" s="461" t="str">
        <f>VLOOKUP($R89,'database Aziende'!$M$13:$AE$595,5,FALSE)</f>
        <v>Davanzo Michele</v>
      </c>
      <c r="W89" s="461" t="str">
        <f>VLOOKUP($R89,'database Aziende'!$M$13:$AE$595,6,FALSE)</f>
        <v>Davanzo Michele</v>
      </c>
      <c r="X89" s="462" t="str">
        <f>VLOOKUP($R89,'database Aziende'!$M$13:$AE$595,7,FALSE)</f>
        <v>0422 600777</v>
      </c>
      <c r="Y89" s="463" t="str">
        <f>VLOOKUP($R89,'database Aziende'!$M$13:$AE$595,12,FALSE)</f>
        <v>amministrazione@iemmedi.it</v>
      </c>
      <c r="Z89" s="463" t="str">
        <f>VLOOKUP($R89,'database Aziende'!$M$13:$AE$595,13,FALSE)</f>
        <v>www.iemmedi.it</v>
      </c>
      <c r="AA89" s="461">
        <f>VLOOKUP($R89,'database Aziende'!$M$13:$AE$595,14,FALSE)</f>
        <v>0</v>
      </c>
      <c r="AB89" s="461" t="str">
        <f>VLOOKUP($R89,'database Aziende'!$M$13:$AE$595,15,FALSE)</f>
        <v>Istallazione/Manutenzione</v>
      </c>
      <c r="AC89" s="462" t="str">
        <f t="shared" si="0"/>
        <v>IEMMEDI SAS</v>
      </c>
      <c r="AD89" s="461" t="str">
        <f>VLOOKUP($R89,'database Aziende'!$M$13:$AK$595,17,FALSE)</f>
        <v>Via Gen.Dalla Chiesa 6</v>
      </c>
      <c r="AE89" s="461" t="str">
        <f>VLOOKUP($R89,'database Aziende'!$M$13:$AK$595,18,FALSE)</f>
        <v>Breda di Piave (TV)</v>
      </c>
      <c r="AF89" s="462" t="str">
        <f>VLOOKUP($R89,'database Aziende'!$M$13:$AK$595,19,FALSE)</f>
        <v>03616180265</v>
      </c>
      <c r="AG89" s="464" t="str">
        <f>VLOOKUP($R89,'database Aziende'!$M$13:$AK$595,20,FALSE)</f>
        <v>Michele Davanzo</v>
      </c>
      <c r="AH89" s="464" t="str">
        <f>VLOOKUP($R89,'database Aziende'!$M$13:$AK$595,21,FALSE)</f>
        <v>06/03/1958</v>
      </c>
      <c r="AI89" s="461" t="str">
        <f>VLOOKUP($R89,'database Aziende'!$M$13:$AK$595,22,FALSE)</f>
        <v>Breda di P.ve (TV)</v>
      </c>
      <c r="AJ89" s="464" t="str">
        <f>VLOOKUP($R89,'database Aziende'!$M$13:$AK$595,23,FALSE)</f>
        <v>DVNMHL58P06B128T</v>
      </c>
      <c r="AK89" s="464">
        <f>VLOOKUP($R89,'database Aziende'!$M$13:$AK$595,24,FALSE)</f>
        <v>43589</v>
      </c>
      <c r="AL89" s="465" t="str">
        <f>VLOOKUP($R89,'database Aziende'!$M$13:$AK$595,25,FALSE)</f>
        <v>3279/C24D</v>
      </c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</row>
    <row r="90" spans="1:58" ht="24.75" customHeight="1">
      <c r="A90" s="538"/>
      <c r="B90" s="541">
        <v>12</v>
      </c>
      <c r="C90" s="539" t="str">
        <f>CONCATENATE('Elenco alunni'!A79," ",'Elenco alunni'!B79)</f>
        <v>DE COL ANDREA</v>
      </c>
      <c r="D90" s="540" t="str">
        <f>CONCATENATE('Elenco alunni'!C79," ",'Elenco alunni'!D79)</f>
        <v>4 DEA</v>
      </c>
      <c r="E90" s="470" t="str">
        <f>'Elenco alunni'!H79</f>
        <v/>
      </c>
      <c r="F90" s="471"/>
      <c r="G90" s="490" t="str">
        <f>'Elenco alunni'!G79</f>
        <v>andreadecol03@gmail.com</v>
      </c>
      <c r="H90" s="472" t="str">
        <f>'Elenco alunni'!I79</f>
        <v>Igino Lasta, 66 - Paludi</v>
      </c>
      <c r="I90" s="472" t="str">
        <f>'Elenco alunni'!J79</f>
        <v>ALPAGO</v>
      </c>
      <c r="J90" s="473" t="s">
        <v>3396</v>
      </c>
      <c r="K90" s="473" t="s">
        <v>3400</v>
      </c>
      <c r="L90" s="473" t="str">
        <f>VLOOKUP($R90,'database Aziende'!$M$13:$AE$595,8,FALSE)</f>
        <v>8.00</v>
      </c>
      <c r="M90" s="473" t="str">
        <f>VLOOKUP($R90,'database Aziende'!$M$13:$AE$595,9,FALSE)</f>
        <v>12.00</v>
      </c>
      <c r="N90" s="473" t="str">
        <f>VLOOKUP($R90,'database Aziende'!$M$13:$AE$595,10,FALSE)</f>
        <v>13.00</v>
      </c>
      <c r="O90" s="473" t="str">
        <f>VLOOKUP($R90,'database Aziende'!$M$13:$AE$595,11,FALSE)</f>
        <v>17.00</v>
      </c>
      <c r="P90" s="75" t="s">
        <v>3434</v>
      </c>
      <c r="Q90" s="525" t="s">
        <v>3435</v>
      </c>
      <c r="R90" s="264" t="s">
        <v>3441</v>
      </c>
      <c r="S90" s="474" t="str">
        <f>VLOOKUP($R90,'database Aziende'!$M$13:$AE$595,2,FALSE)</f>
        <v xml:space="preserve">Via Iginio Lasta 64 </v>
      </c>
      <c r="T90" s="461">
        <f>VLOOKUP($R90,'database Aziende'!$M$13:$AE$595,3,FALSE)</f>
        <v>32016</v>
      </c>
      <c r="U90" s="461" t="str">
        <f>VLOOKUP($R90,'database Aziende'!$M$13:$AE$595,4,FALSE)</f>
        <v>Farra D Alpago (BL)</v>
      </c>
      <c r="V90" s="461" t="str">
        <f>VLOOKUP($R90,'database Aziende'!$M$13:$AE$595,5,FALSE)</f>
        <v>De Moliner Barbara</v>
      </c>
      <c r="W90" s="461" t="str">
        <f>VLOOKUP($R90,'database Aziende'!$M$13:$AE$595,6,FALSE)</f>
        <v>Dal Borgo Simone</v>
      </c>
      <c r="X90" s="462" t="str">
        <f>VLOOKUP($R90,'database Aziende'!$M$13:$AE$595,7,FALSE)</f>
        <v>0427 989133</v>
      </c>
      <c r="Y90" s="463" t="str">
        <f>VLOOKUP($R90,'database Aziende'!$M$13:$AE$595,12,FALSE)</f>
        <v>fretor@fretor.com</v>
      </c>
      <c r="Z90" s="461">
        <f>VLOOKUP($R90,'database Aziende'!$M$13:$AE$595,13,FALSE)</f>
        <v>0</v>
      </c>
      <c r="AA90" s="461" t="str">
        <f>VLOOKUP($R90,'database Aziende'!$M$13:$AE$595,14,FALSE)</f>
        <v>51-250</v>
      </c>
      <c r="AB90" s="461" t="str">
        <f>VLOOKUP($R90,'database Aziende'!$M$13:$AE$595,15,FALSE)</f>
        <v>Ateco 28.49.09</v>
      </c>
      <c r="AC90" s="462" t="str">
        <f t="shared" si="0"/>
        <v>Fre Tor S.r.l.</v>
      </c>
      <c r="AD90" s="461" t="str">
        <f>VLOOKUP($R90,'database Aziende'!$M$13:$AK$595,17,FALSE)</f>
        <v xml:space="preserve">Via Iginio Lasta 64 </v>
      </c>
      <c r="AE90" s="461" t="str">
        <f>VLOOKUP($R90,'database Aziende'!$M$13:$AK$595,18,FALSE)</f>
        <v>Farra D Alpago (BL)</v>
      </c>
      <c r="AF90" s="462" t="str">
        <f>VLOOKUP($R90,'database Aziende'!$M$13:$AK$595,19,FALSE)</f>
        <v>00658410253</v>
      </c>
      <c r="AG90" s="464" t="str">
        <f>VLOOKUP($R90,'database Aziende'!$M$13:$AK$595,20,FALSE)</f>
        <v>De Col Jury</v>
      </c>
      <c r="AH90" s="464" t="str">
        <f>VLOOKUP($R90,'database Aziende'!$M$13:$AK$595,21,FALSE)</f>
        <v>11/03/1973</v>
      </c>
      <c r="AI90" s="461" t="str">
        <f>VLOOKUP($R90,'database Aziende'!$M$13:$AK$595,22,FALSE)</f>
        <v>Vittorio Veneto (TV)</v>
      </c>
      <c r="AJ90" s="464" t="str">
        <f>VLOOKUP($R90,'database Aziende'!$M$13:$AK$595,23,FALSE)</f>
        <v>DCLJRY73C11M089S</v>
      </c>
      <c r="AK90" s="464">
        <f>VLOOKUP($R90,'database Aziende'!$M$13:$AK$595,24,FALSE)</f>
        <v>0</v>
      </c>
      <c r="AL90" s="465">
        <f>VLOOKUP($R90,'database Aziende'!$M$13:$AK$595,25,FALSE)</f>
        <v>0</v>
      </c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</row>
    <row r="91" spans="1:58" ht="24.75" customHeight="1">
      <c r="A91" s="538"/>
      <c r="B91" s="538">
        <v>13</v>
      </c>
      <c r="C91" s="539" t="str">
        <f>CONCATENATE('Elenco alunni'!A80," ",'Elenco alunni'!B80)</f>
        <v>DONATI ALBERTO</v>
      </c>
      <c r="D91" s="540" t="str">
        <f>CONCATENATE('Elenco alunni'!C80," ",'Elenco alunni'!D80)</f>
        <v>4 DEA</v>
      </c>
      <c r="E91" s="470" t="str">
        <f>'Elenco alunni'!H80</f>
        <v>3332836661</v>
      </c>
      <c r="F91" s="471"/>
      <c r="G91" s="490" t="str">
        <f>'Elenco alunni'!G80</f>
        <v>albertodonati03@gmail.com</v>
      </c>
      <c r="H91" s="472" t="str">
        <f>'Elenco alunni'!I80</f>
        <v>Strada di Ponzano</v>
      </c>
      <c r="I91" s="472" t="str">
        <f>'Elenco alunni'!J80</f>
        <v>PONZANO</v>
      </c>
      <c r="J91" s="473" t="s">
        <v>3396</v>
      </c>
      <c r="K91" s="473" t="s">
        <v>3400</v>
      </c>
      <c r="L91" s="473">
        <f>VLOOKUP($R91,'database Aziende'!$M$13:$AE$595,8,FALSE)</f>
        <v>0</v>
      </c>
      <c r="M91" s="473">
        <f>VLOOKUP($R91,'database Aziende'!$M$13:$AE$595,9,FALSE)</f>
        <v>0</v>
      </c>
      <c r="N91" s="473">
        <f>VLOOKUP($R91,'database Aziende'!$M$13:$AE$595,10,FALSE)</f>
        <v>0</v>
      </c>
      <c r="O91" s="473">
        <f>VLOOKUP($R91,'database Aziende'!$M$13:$AE$595,11,FALSE)</f>
        <v>0</v>
      </c>
      <c r="P91" s="542" t="s">
        <v>3440</v>
      </c>
      <c r="Q91" s="525" t="s">
        <v>3435</v>
      </c>
      <c r="R91" s="67" t="s">
        <v>1617</v>
      </c>
      <c r="S91" s="474" t="str">
        <f>VLOOKUP($R91,'database Aziende'!$M$13:$AE$595,2,FALSE)</f>
        <v>Viale delle Industrie 107</v>
      </c>
      <c r="T91" s="461">
        <f>VLOOKUP($R91,'database Aziende'!$M$13:$AE$595,3,FALSE)</f>
        <v>31030</v>
      </c>
      <c r="U91" s="461" t="str">
        <f>VLOOKUP($R91,'database Aziende'!$M$13:$AE$595,4,FALSE)</f>
        <v>Dosson di Casier (TV)</v>
      </c>
      <c r="V91" s="461">
        <f>VLOOKUP($R91,'database Aziende'!$M$13:$AE$595,5,FALSE)</f>
        <v>0</v>
      </c>
      <c r="W91" s="461">
        <f>VLOOKUP($R91,'database Aziende'!$M$13:$AE$595,6,FALSE)</f>
        <v>0</v>
      </c>
      <c r="X91" s="462" t="str">
        <f>VLOOKUP($R91,'database Aziende'!$M$13:$AE$595,7,FALSE)</f>
        <v>0422 491412</v>
      </c>
      <c r="Y91" s="463" t="str">
        <f>VLOOKUP($R91,'database Aziende'!$M$13:$AE$595,12,FALSE)</f>
        <v>info@ca-di.it</v>
      </c>
      <c r="Z91" s="461">
        <f>VLOOKUP($R91,'database Aziende'!$M$13:$AE$595,13,FALSE)</f>
        <v>0</v>
      </c>
      <c r="AA91" s="461">
        <f>VLOOKUP($R91,'database Aziende'!$M$13:$AE$595,14,FALSE)</f>
        <v>0</v>
      </c>
      <c r="AB91" s="461">
        <f>VLOOKUP($R91,'database Aziende'!$M$13:$AE$595,15,FALSE)</f>
        <v>0</v>
      </c>
      <c r="AC91" s="462" t="str">
        <f t="shared" si="0"/>
        <v>CA.DI s.r.l.</v>
      </c>
      <c r="AD91" s="461" t="str">
        <f>VLOOKUP($R91,'database Aziende'!$M$13:$AK$595,17,FALSE)</f>
        <v>Viale delle Industrie 107</v>
      </c>
      <c r="AE91" s="461" t="str">
        <f>VLOOKUP($R91,'database Aziende'!$M$13:$AK$595,18,FALSE)</f>
        <v>Dosson di Casier (TV)</v>
      </c>
      <c r="AF91" s="462" t="str">
        <f>VLOOKUP($R91,'database Aziende'!$M$13:$AK$595,19,FALSE)</f>
        <v>IT04492880267</v>
      </c>
      <c r="AG91" s="464" t="str">
        <f>VLOOKUP($R91,'database Aziende'!$M$13:$AK$595,20,FALSE)</f>
        <v>Lucchese Claudio</v>
      </c>
      <c r="AH91" s="464" t="str">
        <f>VLOOKUP($R91,'database Aziende'!$M$13:$AK$595,21,FALSE)</f>
        <v>04/12/1968</v>
      </c>
      <c r="AI91" s="461" t="str">
        <f>VLOOKUP($R91,'database Aziende'!$M$13:$AK$595,22,FALSE)</f>
        <v>Treviso (TV)</v>
      </c>
      <c r="AJ91" s="464" t="str">
        <f>VLOOKUP($R91,'database Aziende'!$M$13:$AK$595,23,FALSE)</f>
        <v>LCCCLD68T04L407Z</v>
      </c>
      <c r="AK91" s="464">
        <f>VLOOKUP($R91,'database Aziende'!$M$13:$AK$595,24,FALSE)</f>
        <v>0</v>
      </c>
      <c r="AL91" s="465">
        <f>VLOOKUP($R91,'database Aziende'!$M$13:$AK$595,25,FALSE)</f>
        <v>0</v>
      </c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</row>
    <row r="92" spans="1:58" ht="24.75" customHeight="1">
      <c r="A92" s="538"/>
      <c r="B92" s="541">
        <v>14</v>
      </c>
      <c r="C92" s="539" t="str">
        <f>CONCATENATE('Elenco alunni'!A81," ",'Elenco alunni'!B81)</f>
        <v>DURANTE FRANCESCO</v>
      </c>
      <c r="D92" s="540" t="str">
        <f>CONCATENATE('Elenco alunni'!C81," ",'Elenco alunni'!D81)</f>
        <v>4 DEA</v>
      </c>
      <c r="E92" s="470" t="str">
        <f>'Elenco alunni'!H81</f>
        <v/>
      </c>
      <c r="F92" s="471"/>
      <c r="G92" s="490" t="str">
        <f>'Elenco alunni'!G81</f>
        <v>francydura02@gmail.com</v>
      </c>
      <c r="H92" s="472" t="str">
        <f>'Elenco alunni'!I81</f>
        <v>via Nazzario Sauro 20</v>
      </c>
      <c r="I92" s="472" t="str">
        <f>'Elenco alunni'!J81</f>
        <v>VILLORBA</v>
      </c>
      <c r="J92" s="473" t="s">
        <v>3396</v>
      </c>
      <c r="K92" s="473" t="s">
        <v>3400</v>
      </c>
      <c r="L92" s="473" t="str">
        <f>VLOOKUP($R92,'database Aziende'!$M$13:$AE$595,8,FALSE)</f>
        <v>8.00</v>
      </c>
      <c r="M92" s="473" t="str">
        <f>VLOOKUP($R92,'database Aziende'!$M$13:$AE$595,9,FALSE)</f>
        <v>12.00</v>
      </c>
      <c r="N92" s="473" t="str">
        <f>VLOOKUP($R92,'database Aziende'!$M$13:$AE$595,10,FALSE)</f>
        <v>13.30</v>
      </c>
      <c r="O92" s="473" t="str">
        <f>VLOOKUP($R92,'database Aziende'!$M$13:$AE$595,11,FALSE)</f>
        <v>17.30</v>
      </c>
      <c r="P92" s="75" t="s">
        <v>3440</v>
      </c>
      <c r="Q92" s="525" t="s">
        <v>3435</v>
      </c>
      <c r="R92" s="67" t="s">
        <v>3120</v>
      </c>
      <c r="S92" s="474" t="str">
        <f>VLOOKUP($R92,'database Aziende'!$M$13:$AE$595,2,FALSE)</f>
        <v>Via S.Rocco 48</v>
      </c>
      <c r="T92" s="461">
        <f>VLOOKUP($R92,'database Aziende'!$M$13:$AE$595,3,FALSE)</f>
        <v>31040</v>
      </c>
      <c r="U92" s="461" t="str">
        <f>VLOOKUP($R92,'database Aziende'!$M$13:$AE$595,4,FALSE)</f>
        <v>Giavera del Montello (TV)</v>
      </c>
      <c r="V92" s="461" t="str">
        <f>VLOOKUP($R92,'database Aziende'!$M$13:$AE$595,5,FALSE)</f>
        <v>Fadel Michele</v>
      </c>
      <c r="W92" s="461" t="str">
        <f>VLOOKUP($R92,'database Aziende'!$M$13:$AE$595,6,FALSE)</f>
        <v>Fadel Michele</v>
      </c>
      <c r="X92" s="462" t="str">
        <f>VLOOKUP($R92,'database Aziende'!$M$13:$AE$595,7,FALSE)</f>
        <v>0422 775143</v>
      </c>
      <c r="Y92" s="463">
        <f>VLOOKUP($R92,'database Aziende'!$M$13:$AE$595,12,FALSE)</f>
        <v>0</v>
      </c>
      <c r="Z92" s="461">
        <f>VLOOKUP($R92,'database Aziende'!$M$13:$AE$595,13,FALSE)</f>
        <v>0</v>
      </c>
      <c r="AA92" s="461">
        <f>VLOOKUP($R92,'database Aziende'!$M$13:$AE$595,14,FALSE)</f>
        <v>0</v>
      </c>
      <c r="AB92" s="461">
        <f>VLOOKUP($R92,'database Aziende'!$M$13:$AE$595,15,FALSE)</f>
        <v>0</v>
      </c>
      <c r="AC92" s="462" t="str">
        <f t="shared" si="0"/>
        <v>TEMA ENERGY</v>
      </c>
      <c r="AD92" s="461" t="str">
        <f>VLOOKUP($R92,'database Aziende'!$M$13:$AK$595,17,FALSE)</f>
        <v>Via S. Rocco, 48</v>
      </c>
      <c r="AE92" s="461" t="str">
        <f>VLOOKUP($R92,'database Aziende'!$M$13:$AK$595,18,FALSE)</f>
        <v>Giavera del Montello (TV)</v>
      </c>
      <c r="AF92" s="462" t="str">
        <f>VLOOKUP($R92,'database Aziende'!$M$13:$AK$595,19,FALSE)</f>
        <v>04390580266</v>
      </c>
      <c r="AG92" s="464" t="str">
        <f>VLOOKUP($R92,'database Aziende'!$M$13:$AK$595,20,FALSE)</f>
        <v>Antonio Orlando</v>
      </c>
      <c r="AH92" s="464" t="str">
        <f>VLOOKUP($R92,'database Aziende'!$M$13:$AK$595,21,FALSE)</f>
        <v>14/11/1961</v>
      </c>
      <c r="AI92" s="461" t="str">
        <f>VLOOKUP($R92,'database Aziende'!$M$13:$AK$595,22,FALSE)</f>
        <v>Oderzo (TV)</v>
      </c>
      <c r="AJ92" s="464" t="str">
        <f>VLOOKUP($R92,'database Aziende'!$M$13:$AK$595,23,FALSE)</f>
        <v>RLNNTN61S14F999R</v>
      </c>
      <c r="AK92" s="464">
        <f>VLOOKUP($R92,'database Aziende'!$M$13:$AK$595,24,FALSE)</f>
        <v>42855</v>
      </c>
      <c r="AL92" s="465" t="str">
        <f>VLOOKUP($R92,'database Aziende'!$M$13:$AK$595,25,FALSE)</f>
        <v>3279/C24D</v>
      </c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</row>
    <row r="93" spans="1:58" ht="24.75" customHeight="1">
      <c r="A93" s="538"/>
      <c r="B93" s="538">
        <v>15</v>
      </c>
      <c r="C93" s="539" t="str">
        <f>CONCATENATE('Elenco alunni'!A82," ",'Elenco alunni'!B82)</f>
        <v>MODAFFARI MICHELE</v>
      </c>
      <c r="D93" s="540" t="str">
        <f>CONCATENATE('Elenco alunni'!C82," ",'Elenco alunni'!D82)</f>
        <v>4 DEA</v>
      </c>
      <c r="E93" s="470" t="str">
        <f>'Elenco alunni'!H82</f>
        <v>3336343981</v>
      </c>
      <c r="F93" s="471"/>
      <c r="G93" s="490" t="str">
        <f>'Elenco alunni'!G82</f>
        <v>modaffari.michele@maxplanck.com</v>
      </c>
      <c r="H93" s="472" t="str">
        <f>'Elenco alunni'!I82</f>
        <v>via esuli giuliano dalmati 2</v>
      </c>
      <c r="I93" s="472" t="str">
        <f>'Elenco alunni'!J82</f>
        <v>TREVISO</v>
      </c>
      <c r="J93" s="473" t="s">
        <v>3396</v>
      </c>
      <c r="K93" s="473" t="s">
        <v>3400</v>
      </c>
      <c r="L93" s="473" t="str">
        <f>VLOOKUP($R93,'database Aziende'!$M$13:$AE$595,8,FALSE)</f>
        <v>7.30</v>
      </c>
      <c r="M93" s="473" t="str">
        <f>VLOOKUP($R93,'database Aziende'!$M$13:$AE$595,9,FALSE)</f>
        <v>12.00</v>
      </c>
      <c r="N93" s="473" t="str">
        <f>VLOOKUP($R93,'database Aziende'!$M$13:$AE$595,10,FALSE)</f>
        <v>14.00</v>
      </c>
      <c r="O93" s="473" t="str">
        <f>VLOOKUP($R93,'database Aziende'!$M$13:$AE$595,11,FALSE)</f>
        <v>17.30</v>
      </c>
      <c r="P93" s="543" t="s">
        <v>3442</v>
      </c>
      <c r="Q93" s="525" t="s">
        <v>3435</v>
      </c>
      <c r="R93" s="67" t="s">
        <v>3110</v>
      </c>
      <c r="S93" s="474" t="str">
        <f>VLOOKUP($R93,'database Aziende'!$M$13:$AE$595,2,FALSE)</f>
        <v>Via Venzone 16</v>
      </c>
      <c r="T93" s="461">
        <f>VLOOKUP($R93,'database Aziende'!$M$13:$AE$595,3,FALSE)</f>
        <v>31100</v>
      </c>
      <c r="U93" s="461" t="str">
        <f>VLOOKUP($R93,'database Aziende'!$M$13:$AE$595,4,FALSE)</f>
        <v>Treviso (TV)</v>
      </c>
      <c r="V93" s="461" t="str">
        <f>VLOOKUP($R93,'database Aziende'!$M$13:$AE$595,5,FALSE)</f>
        <v>Ramon Remo</v>
      </c>
      <c r="W93" s="461" t="str">
        <f>VLOOKUP($R93,'database Aziende'!$M$13:$AE$595,6,FALSE)</f>
        <v>Gagliazzo Enrico</v>
      </c>
      <c r="X93" s="462" t="str">
        <f>VLOOKUP($R93,'database Aziende'!$M$13:$AE$595,7,FALSE)</f>
        <v>0422 305372</v>
      </c>
      <c r="Y93" s="463" t="str">
        <f>VLOOKUP($R93,'database Aziende'!$M$13:$AE$595,12,FALSE)</f>
        <v>mteedizi@mteedizioni.it</v>
      </c>
      <c r="Z93" s="461">
        <f>VLOOKUP($R93,'database Aziende'!$M$13:$AE$595,13,FALSE)</f>
        <v>0</v>
      </c>
      <c r="AA93" s="461">
        <f>VLOOKUP($R93,'database Aziende'!$M$13:$AE$595,14,FALSE)</f>
        <v>0</v>
      </c>
      <c r="AB93" s="461">
        <f>VLOOKUP($R93,'database Aziende'!$M$13:$AE$595,15,FALSE)</f>
        <v>0</v>
      </c>
      <c r="AC93" s="462" t="str">
        <f t="shared" si="0"/>
        <v>TECNOELETTRA SRL IMPIANTI</v>
      </c>
      <c r="AD93" s="461" t="str">
        <f>VLOOKUP($R93,'database Aziende'!$M$13:$AK$595,17,FALSE)</f>
        <v>Via Venzone 16</v>
      </c>
      <c r="AE93" s="461" t="str">
        <f>VLOOKUP($R93,'database Aziende'!$M$13:$AK$595,18,FALSE)</f>
        <v>Treviso (TV)</v>
      </c>
      <c r="AF93" s="462" t="str">
        <f>VLOOKUP($R93,'database Aziende'!$M$13:$AK$595,19,FALSE)</f>
        <v>01195760267</v>
      </c>
      <c r="AG93" s="464" t="str">
        <f>VLOOKUP($R93,'database Aziende'!$M$13:$AK$595,20,FALSE)</f>
        <v>Remo Ramon</v>
      </c>
      <c r="AH93" s="464" t="str">
        <f>VLOOKUP($R93,'database Aziende'!$M$13:$AK$595,21,FALSE)</f>
        <v>30/05/1952</v>
      </c>
      <c r="AI93" s="461" t="str">
        <f>VLOOKUP($R93,'database Aziende'!$M$13:$AK$595,22,FALSE)</f>
        <v>S. Biagio di callalta (TV)</v>
      </c>
      <c r="AJ93" s="464" t="str">
        <f>VLOOKUP($R93,'database Aziende'!$M$13:$AK$595,23,FALSE)</f>
        <v>RMMRME52E30H781J</v>
      </c>
      <c r="AK93" s="464">
        <f>VLOOKUP($R93,'database Aziende'!$M$13:$AK$595,24,FALSE)</f>
        <v>42854</v>
      </c>
      <c r="AL93" s="465" t="str">
        <f>VLOOKUP($R93,'database Aziende'!$M$13:$AK$595,25,FALSE)</f>
        <v>3279/C24D</v>
      </c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</row>
    <row r="94" spans="1:58" ht="24.75" customHeight="1">
      <c r="A94" s="538"/>
      <c r="B94" s="541">
        <v>16</v>
      </c>
      <c r="C94" s="539" t="str">
        <f>CONCATENATE('Elenco alunni'!A83," ",'Elenco alunni'!B83)</f>
        <v>PERISSINOTTO TOMMASO</v>
      </c>
      <c r="D94" s="540" t="str">
        <f>CONCATENATE('Elenco alunni'!C83," ",'Elenco alunni'!D83)</f>
        <v>4 DEA</v>
      </c>
      <c r="E94" s="470" t="str">
        <f>'Elenco alunni'!H83</f>
        <v>336502148</v>
      </c>
      <c r="F94" s="471"/>
      <c r="G94" s="490" t="str">
        <f>'Elenco alunni'!G83</f>
        <v>perissinotto.tommaso@maxplanck.it</v>
      </c>
      <c r="H94" s="472" t="str">
        <f>'Elenco alunni'!I83</f>
        <v>VIA MAGLIO, 34/G</v>
      </c>
      <c r="I94" s="472" t="str">
        <f>'Elenco alunni'!J83</f>
        <v>SUSEGANA</v>
      </c>
      <c r="J94" s="473" t="s">
        <v>3396</v>
      </c>
      <c r="K94" s="473" t="s">
        <v>3400</v>
      </c>
      <c r="L94" s="477" t="str">
        <f>VLOOKUP($R94,'database Aziende'!$M$13:$AE$595,8,FALSE)</f>
        <v>8.30</v>
      </c>
      <c r="M94" s="477" t="str">
        <f>VLOOKUP($R94,'database Aziende'!$M$13:$AE$595,9,FALSE)</f>
        <v>12.30</v>
      </c>
      <c r="N94" s="477" t="str">
        <f>VLOOKUP($R94,'database Aziende'!$M$13:$AE$595,10,FALSE)</f>
        <v>13.00</v>
      </c>
      <c r="O94" s="477" t="str">
        <f>VLOOKUP($R94,'database Aziende'!$M$13:$AE$595,11,FALSE)</f>
        <v>15.00</v>
      </c>
      <c r="P94" s="75" t="s">
        <v>3443</v>
      </c>
      <c r="Q94" s="525" t="s">
        <v>3435</v>
      </c>
      <c r="R94" s="526" t="s">
        <v>1687</v>
      </c>
      <c r="S94" s="474" t="str">
        <f>VLOOKUP($R94,'database Aziende'!$M$13:$AE$595,2,FALSE)</f>
        <v>Via Montello 7</v>
      </c>
      <c r="T94" s="461">
        <f>VLOOKUP($R94,'database Aziende'!$M$13:$AE$595,3,FALSE)</f>
        <v>31040</v>
      </c>
      <c r="U94" s="461" t="str">
        <f>VLOOKUP($R94,'database Aziende'!$M$13:$AE$595,4,FALSE)</f>
        <v>Nervesa della Battaglia (TV)</v>
      </c>
      <c r="V94" s="461" t="str">
        <f>VLOOKUP($R94,'database Aziende'!$M$13:$AE$595,5,FALSE)</f>
        <v>Omizzolo Federica</v>
      </c>
      <c r="W94" s="461" t="str">
        <f>VLOOKUP($R94,'database Aziende'!$M$13:$AE$595,6,FALSE)</f>
        <v>Polo Ivan</v>
      </c>
      <c r="X94" s="462" t="str">
        <f>VLOOKUP($R94,'database Aziende'!$M$13:$AE$595,7,FALSE)</f>
        <v>0422 887547</v>
      </c>
      <c r="Y94" s="463" t="str">
        <f>VLOOKUP($R94,'database Aziende'!$M$13:$AE$595,12,FALSE)</f>
        <v>federica@cometecengineering.com</v>
      </c>
      <c r="Z94" s="461">
        <f>VLOOKUP($R94,'database Aziende'!$M$13:$AE$595,13,FALSE)</f>
        <v>0</v>
      </c>
      <c r="AA94" s="461" t="str">
        <f>VLOOKUP($R94,'database Aziende'!$M$13:$AE$595,14,FALSE)</f>
        <v>11-50</v>
      </c>
      <c r="AB94" s="461" t="str">
        <f>VLOOKUP($R94,'database Aziende'!$M$13:$AE$595,15,FALSE)</f>
        <v>Ateco 28.29.2   Industria Manifatturiera</v>
      </c>
      <c r="AC94" s="462" t="str">
        <f t="shared" si="0"/>
        <v>COMTEC ENGINEERING S.r.l.</v>
      </c>
      <c r="AD94" s="461" t="str">
        <f>VLOOKUP($R94,'database Aziende'!$M$13:$AK$595,17,FALSE)</f>
        <v>Via Montello 7</v>
      </c>
      <c r="AE94" s="461" t="str">
        <f>VLOOKUP($R94,'database Aziende'!$M$13:$AK$595,18,FALSE)</f>
        <v>Nervesa della Battaglia (TV)</v>
      </c>
      <c r="AF94" s="462" t="str">
        <f>VLOOKUP($R94,'database Aziende'!$M$13:$AK$595,19,FALSE)</f>
        <v>04162570263</v>
      </c>
      <c r="AG94" s="464" t="str">
        <f>VLOOKUP($R94,'database Aziende'!$M$13:$AK$595,20,FALSE)</f>
        <v>Omizzolo Fabrizio</v>
      </c>
      <c r="AH94" s="464" t="str">
        <f>VLOOKUP($R94,'database Aziende'!$M$13:$AK$595,21,FALSE)</f>
        <v>21/04/1976</v>
      </c>
      <c r="AI94" s="461" t="str">
        <f>VLOOKUP($R94,'database Aziende'!$M$13:$AK$595,22,FALSE)</f>
        <v>Treviso (TV)</v>
      </c>
      <c r="AJ94" s="464" t="str">
        <f>VLOOKUP($R94,'database Aziende'!$M$13:$AK$595,23,FALSE)</f>
        <v>MZZFRZ76D21L407R</v>
      </c>
      <c r="AK94" s="464">
        <f>VLOOKUP($R94,'database Aziende'!$M$13:$AK$595,24,FALSE)</f>
        <v>44336</v>
      </c>
      <c r="AL94" s="465" t="str">
        <f>VLOOKUP($R94,'database Aziende'!$M$13:$AK$595,25,FALSE)</f>
        <v>7168/C24D</v>
      </c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</row>
    <row r="95" spans="1:58" ht="24.75" customHeight="1">
      <c r="A95" s="538"/>
      <c r="B95" s="538">
        <v>17</v>
      </c>
      <c r="C95" s="539" t="str">
        <f>CONCATENATE('Elenco alunni'!A84," ",'Elenco alunni'!B84)</f>
        <v>PINARELLO EDDY</v>
      </c>
      <c r="D95" s="540" t="str">
        <f>CONCATENATE('Elenco alunni'!C84," ",'Elenco alunni'!D84)</f>
        <v>4 DEA</v>
      </c>
      <c r="E95" s="470" t="str">
        <f>'Elenco alunni'!H84</f>
        <v>3403819547</v>
      </c>
      <c r="F95" s="471"/>
      <c r="G95" s="490" t="str">
        <f>'Elenco alunni'!G84</f>
        <v>naco.73@gmail.com</v>
      </c>
      <c r="H95" s="472" t="str">
        <f>'Elenco alunni'!I84</f>
        <v>Via Vittorio Emanuele 83</v>
      </c>
      <c r="I95" s="472" t="str">
        <f>'Elenco alunni'!J84</f>
        <v>QUINTO DI TREVISO</v>
      </c>
      <c r="J95" s="473" t="s">
        <v>3396</v>
      </c>
      <c r="K95" s="473" t="s">
        <v>3400</v>
      </c>
      <c r="L95" s="473" t="str">
        <f>VLOOKUP($R95,'database Aziende'!$M$13:$AE$595,8,FALSE)</f>
        <v>8.00</v>
      </c>
      <c r="M95" s="473" t="str">
        <f>VLOOKUP($R95,'database Aziende'!$M$13:$AE$595,9,FALSE)</f>
        <v>12.00</v>
      </c>
      <c r="N95" s="473" t="str">
        <f>VLOOKUP($R95,'database Aziende'!$M$13:$AE$595,10,FALSE)</f>
        <v>13.30</v>
      </c>
      <c r="O95" s="473" t="str">
        <f>VLOOKUP($R95,'database Aziende'!$M$13:$AE$595,11,FALSE)</f>
        <v>17.30</v>
      </c>
      <c r="P95" s="75" t="s">
        <v>3443</v>
      </c>
      <c r="Q95" s="525" t="s">
        <v>3435</v>
      </c>
      <c r="R95" s="67" t="s">
        <v>1646</v>
      </c>
      <c r="S95" s="474" t="str">
        <f>VLOOKUP($R95,'database Aziende'!$M$13:$AE$595,2,FALSE)</f>
        <v>Via Zecchina19/A</v>
      </c>
      <c r="T95" s="461">
        <f>VLOOKUP($R95,'database Aziende'!$M$13:$AE$595,3,FALSE)</f>
        <v>31055</v>
      </c>
      <c r="U95" s="461" t="str">
        <f>VLOOKUP($R95,'database Aziende'!$M$13:$AE$595,4,FALSE)</f>
        <v>Quinto di Treviso (TV)</v>
      </c>
      <c r="V95" s="461" t="str">
        <f>VLOOKUP($R95,'database Aziende'!$M$13:$AE$595,5,FALSE)</f>
        <v>Pavanetto Giancarlo</v>
      </c>
      <c r="W95" s="461" t="str">
        <f>VLOOKUP($R95,'database Aziende'!$M$13:$AE$595,6,FALSE)</f>
        <v>Pavanetto Giancarlo</v>
      </c>
      <c r="X95" s="462" t="str">
        <f>VLOOKUP($R95,'database Aziende'!$M$13:$AE$595,7,FALSE)</f>
        <v>0422 371023</v>
      </c>
      <c r="Y95" s="463" t="str">
        <f>VLOOKUP($R95,'database Aziende'!$M$13:$AE$595,12,FALSE)</f>
        <v>v.barban@carrettaautomazioni.it</v>
      </c>
      <c r="Z95" s="463" t="str">
        <f>VLOOKUP($R95,'database Aziende'!$M$13:$AE$595,13,FALSE)</f>
        <v>www.carrettaatumazioni.it</v>
      </c>
      <c r="AA95" s="461">
        <f>VLOOKUP($R95,'database Aziende'!$M$13:$AE$595,14,FALSE)</f>
        <v>20</v>
      </c>
      <c r="AB95" s="461" t="str">
        <f>VLOOKUP($R95,'database Aziende'!$M$13:$AE$595,15,FALSE)</f>
        <v>Automazione Ind.le</v>
      </c>
      <c r="AC95" s="462" t="str">
        <f t="shared" si="0"/>
        <v>CARRETTA SRL</v>
      </c>
      <c r="AD95" s="461" t="str">
        <f>VLOOKUP($R95,'database Aziende'!$M$13:$AK$595,17,FALSE)</f>
        <v>Via Zecchina19/A</v>
      </c>
      <c r="AE95" s="461" t="str">
        <f>VLOOKUP($R95,'database Aziende'!$M$13:$AK$595,18,FALSE)</f>
        <v>Quinto di Treviso (TV)</v>
      </c>
      <c r="AF95" s="462" t="str">
        <f>VLOOKUP($R95,'database Aziende'!$M$13:$AK$595,19,FALSE)</f>
        <v>02260110263</v>
      </c>
      <c r="AG95" s="464" t="str">
        <f>VLOOKUP($R95,'database Aziende'!$M$13:$AK$595,20,FALSE)</f>
        <v>Renato Pavanetto</v>
      </c>
      <c r="AH95" s="464" t="str">
        <f>VLOOKUP($R95,'database Aziende'!$M$13:$AK$595,21,FALSE)</f>
        <v>01/07/1972</v>
      </c>
      <c r="AI95" s="461" t="str">
        <f>VLOOKUP($R95,'database Aziende'!$M$13:$AK$595,22,FALSE)</f>
        <v>Treviso (TV)</v>
      </c>
      <c r="AJ95" s="464" t="str">
        <f>VLOOKUP($R95,'database Aziende'!$M$13:$AK$595,23,FALSE)</f>
        <v>PVNRNT72P01L407D</v>
      </c>
      <c r="AK95" s="464">
        <f>VLOOKUP($R95,'database Aziende'!$M$13:$AK$595,24,FALSE)</f>
        <v>43589</v>
      </c>
      <c r="AL95" s="465" t="str">
        <f>VLOOKUP($R95,'database Aziende'!$M$13:$AK$595,25,FALSE)</f>
        <v>3279/C24D</v>
      </c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</row>
    <row r="96" spans="1:58" ht="24.75" customHeight="1">
      <c r="A96" s="538"/>
      <c r="B96" s="541">
        <v>18</v>
      </c>
      <c r="C96" s="539" t="str">
        <f>CONCATENATE('Elenco alunni'!A85," ",'Elenco alunni'!B85)</f>
        <v>SAVORGNAN FILIPPO</v>
      </c>
      <c r="D96" s="540" t="str">
        <f>CONCATENATE('Elenco alunni'!C85," ",'Elenco alunni'!D85)</f>
        <v>4 DEA</v>
      </c>
      <c r="E96" s="470" t="str">
        <f>'Elenco alunni'!H85</f>
        <v/>
      </c>
      <c r="F96" s="471"/>
      <c r="G96" s="490" t="str">
        <f>'Elenco alunni'!G85</f>
        <v>savorgnan.filippo@maxplanck.it</v>
      </c>
      <c r="H96" s="472" t="str">
        <f>'Elenco alunni'!I85</f>
        <v>vicolo giorgione 6/1</v>
      </c>
      <c r="I96" s="472" t="str">
        <f>'Elenco alunni'!J85</f>
        <v>QUINTO DI TREVISO</v>
      </c>
      <c r="J96" s="473" t="s">
        <v>3396</v>
      </c>
      <c r="K96" s="473" t="s">
        <v>3400</v>
      </c>
      <c r="L96" s="473" t="str">
        <f>VLOOKUP($R96,'database Aziende'!$M$13:$AE$595,8,FALSE)</f>
        <v>7.30</v>
      </c>
      <c r="M96" s="473" t="str">
        <f>VLOOKUP($R96,'database Aziende'!$M$13:$AE$595,9,FALSE)</f>
        <v>12.00</v>
      </c>
      <c r="N96" s="473" t="str">
        <f>VLOOKUP($R96,'database Aziende'!$M$13:$AE$595,10,FALSE)</f>
        <v>14.00</v>
      </c>
      <c r="O96" s="473" t="str">
        <f>VLOOKUP($R96,'database Aziende'!$M$13:$AE$595,11,FALSE)</f>
        <v>17.30</v>
      </c>
      <c r="P96" s="543" t="s">
        <v>3442</v>
      </c>
      <c r="Q96" s="525" t="s">
        <v>3435</v>
      </c>
      <c r="R96" s="67" t="s">
        <v>3110</v>
      </c>
      <c r="S96" s="474" t="str">
        <f>VLOOKUP($R96,'database Aziende'!$M$13:$AE$595,2,FALSE)</f>
        <v>Via Venzone 16</v>
      </c>
      <c r="T96" s="461">
        <f>VLOOKUP($R96,'database Aziende'!$M$13:$AE$595,3,FALSE)</f>
        <v>31100</v>
      </c>
      <c r="U96" s="461" t="str">
        <f>VLOOKUP($R96,'database Aziende'!$M$13:$AE$595,4,FALSE)</f>
        <v>Treviso (TV)</v>
      </c>
      <c r="V96" s="461" t="str">
        <f>VLOOKUP($R96,'database Aziende'!$M$13:$AE$595,5,FALSE)</f>
        <v>Ramon Remo</v>
      </c>
      <c r="W96" s="461" t="str">
        <f>VLOOKUP($R96,'database Aziende'!$M$13:$AE$595,6,FALSE)</f>
        <v>Gagliazzo Enrico</v>
      </c>
      <c r="X96" s="462" t="str">
        <f>VLOOKUP($R96,'database Aziende'!$M$13:$AE$595,7,FALSE)</f>
        <v>0422 305372</v>
      </c>
      <c r="Y96" s="463" t="str">
        <f>VLOOKUP($R96,'database Aziende'!$M$13:$AE$595,12,FALSE)</f>
        <v>mteedizi@mteedizioni.it</v>
      </c>
      <c r="Z96" s="461">
        <f>VLOOKUP($R96,'database Aziende'!$M$13:$AE$595,13,FALSE)</f>
        <v>0</v>
      </c>
      <c r="AA96" s="461">
        <f>VLOOKUP($R96,'database Aziende'!$M$13:$AE$595,14,FALSE)</f>
        <v>0</v>
      </c>
      <c r="AB96" s="461">
        <f>VLOOKUP($R96,'database Aziende'!$M$13:$AE$595,15,FALSE)</f>
        <v>0</v>
      </c>
      <c r="AC96" s="462" t="str">
        <f t="shared" si="0"/>
        <v>TECNOELETTRA SRL IMPIANTI</v>
      </c>
      <c r="AD96" s="461" t="str">
        <f>VLOOKUP($R96,'database Aziende'!$M$13:$AK$595,17,FALSE)</f>
        <v>Via Venzone 16</v>
      </c>
      <c r="AE96" s="461" t="str">
        <f>VLOOKUP($R96,'database Aziende'!$M$13:$AK$595,18,FALSE)</f>
        <v>Treviso (TV)</v>
      </c>
      <c r="AF96" s="462" t="str">
        <f>VLOOKUP($R96,'database Aziende'!$M$13:$AK$595,19,FALSE)</f>
        <v>01195760267</v>
      </c>
      <c r="AG96" s="464" t="str">
        <f>VLOOKUP($R96,'database Aziende'!$M$13:$AK$595,20,FALSE)</f>
        <v>Remo Ramon</v>
      </c>
      <c r="AH96" s="464" t="str">
        <f>VLOOKUP($R96,'database Aziende'!$M$13:$AK$595,21,FALSE)</f>
        <v>30/05/1952</v>
      </c>
      <c r="AI96" s="461" t="str">
        <f>VLOOKUP($R96,'database Aziende'!$M$13:$AK$595,22,FALSE)</f>
        <v>S. Biagio di callalta (TV)</v>
      </c>
      <c r="AJ96" s="464" t="str">
        <f>VLOOKUP($R96,'database Aziende'!$M$13:$AK$595,23,FALSE)</f>
        <v>RMMRME52E30H781J</v>
      </c>
      <c r="AK96" s="464">
        <f>VLOOKUP($R96,'database Aziende'!$M$13:$AK$595,24,FALSE)</f>
        <v>42854</v>
      </c>
      <c r="AL96" s="465" t="str">
        <f>VLOOKUP($R96,'database Aziende'!$M$13:$AK$595,25,FALSE)</f>
        <v>3279/C24D</v>
      </c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</row>
    <row r="97" spans="1:58" ht="24.75" customHeight="1">
      <c r="A97" s="538"/>
      <c r="B97" s="538">
        <v>19</v>
      </c>
      <c r="C97" s="539" t="str">
        <f>CONCATENATE('Elenco alunni'!A86," ",'Elenco alunni'!B86)</f>
        <v>VARALLO ANDREA</v>
      </c>
      <c r="D97" s="540" t="str">
        <f>CONCATENATE('Elenco alunni'!C86," ",'Elenco alunni'!D86)</f>
        <v>4 DEA</v>
      </c>
      <c r="E97" s="470" t="str">
        <f>'Elenco alunni'!H86</f>
        <v>0422910289</v>
      </c>
      <c r="F97" s="471"/>
      <c r="G97" s="490" t="str">
        <f>'Elenco alunni'!G86</f>
        <v>varallo.andrea@maxplanck.it</v>
      </c>
      <c r="H97" s="472" t="str">
        <f>'Elenco alunni'!I86</f>
        <v>VIA ROMA, 109</v>
      </c>
      <c r="I97" s="472" t="str">
        <f>'Elenco alunni'!J86</f>
        <v>VILLORBA</v>
      </c>
      <c r="J97" s="473" t="s">
        <v>3396</v>
      </c>
      <c r="K97" s="473" t="s">
        <v>3400</v>
      </c>
      <c r="L97" s="473" t="str">
        <f>VLOOKUP($R97,'database Aziende'!$M$13:$AE$595,8,FALSE)</f>
        <v>8.00</v>
      </c>
      <c r="M97" s="473" t="str">
        <f>VLOOKUP($R97,'database Aziende'!$M$13:$AE$595,9,FALSE)</f>
        <v>12.30</v>
      </c>
      <c r="N97" s="473" t="str">
        <f>VLOOKUP($R97,'database Aziende'!$M$13:$AE$595,10,FALSE)</f>
        <v>14.00</v>
      </c>
      <c r="O97" s="473" t="str">
        <f>VLOOKUP($R97,'database Aziende'!$M$13:$AE$595,11,FALSE)</f>
        <v>17.30</v>
      </c>
      <c r="P97" s="75" t="s">
        <v>3443</v>
      </c>
      <c r="Q97" s="525" t="s">
        <v>3435</v>
      </c>
      <c r="R97" s="264" t="s">
        <v>3444</v>
      </c>
      <c r="S97" s="474" t="str">
        <f>VLOOKUP($R97,'database Aziende'!$M$13:$AE$595,2,FALSE)</f>
        <v xml:space="preserve">Via Corti Comunale 756 </v>
      </c>
      <c r="T97" s="461">
        <f>VLOOKUP($R97,'database Aziende'!$M$13:$AE$595,3,FALSE)</f>
        <v>422</v>
      </c>
      <c r="U97" s="461" t="str">
        <f>VLOOKUP($R97,'database Aziende'!$M$13:$AE$595,4,FALSE)</f>
        <v>Treviso (TV)</v>
      </c>
      <c r="V97" s="461" t="str">
        <f>VLOOKUP($R97,'database Aziende'!$M$13:$AE$595,5,FALSE)</f>
        <v>Zanin Giorgio</v>
      </c>
      <c r="W97" s="461" t="str">
        <f>VLOOKUP($R97,'database Aziende'!$M$13:$AE$595,6,FALSE)</f>
        <v>Zanin Giorgio</v>
      </c>
      <c r="X97" s="462" t="str">
        <f>VLOOKUP($R97,'database Aziende'!$M$13:$AE$595,7,FALSE)</f>
        <v>0422 693023</v>
      </c>
      <c r="Y97" s="463" t="str">
        <f>VLOOKUP($R97,'database Aziende'!$M$13:$AE$595,12,FALSE)</f>
        <v>zanin@progettizanin.it</v>
      </c>
      <c r="Z97" s="461">
        <f>VLOOKUP($R97,'database Aziende'!$M$13:$AE$595,13,FALSE)</f>
        <v>0</v>
      </c>
      <c r="AA97" s="476">
        <f>VLOOKUP($R97,'database Aziende'!$M$13:$AE$595,14,FALSE)</f>
        <v>44470</v>
      </c>
      <c r="AB97" s="461" t="str">
        <f>VLOOKUP($R97,'database Aziende'!$M$13:$AE$595,15,FALSE)</f>
        <v>Ateco 74.90.91</v>
      </c>
      <c r="AC97" s="462" t="str">
        <f t="shared" si="0"/>
        <v>Studio Tecnico Zanin</v>
      </c>
      <c r="AD97" s="461" t="str">
        <f>VLOOKUP($R97,'database Aziende'!$M$13:$AK$595,17,FALSE)</f>
        <v>Via Rosi, 18</v>
      </c>
      <c r="AE97" s="461" t="str">
        <f>VLOOKUP($R97,'database Aziende'!$M$13:$AK$595,18,FALSE)</f>
        <v>S.Biagio di Callalta (TV)</v>
      </c>
      <c r="AF97" s="462" t="str">
        <f>VLOOKUP($R97,'database Aziende'!$M$13:$AK$595,19,FALSE)</f>
        <v>03122520269</v>
      </c>
      <c r="AG97" s="464" t="str">
        <f>VLOOKUP($R97,'database Aziende'!$M$13:$AK$595,20,FALSE)</f>
        <v>Zanin Giorgio</v>
      </c>
      <c r="AH97" s="464" t="str">
        <f>VLOOKUP($R97,'database Aziende'!$M$13:$AK$595,21,FALSE)</f>
        <v>14/03/1969</v>
      </c>
      <c r="AI97" s="461" t="str">
        <f>VLOOKUP($R97,'database Aziende'!$M$13:$AK$595,22,FALSE)</f>
        <v>Treviso (TV)</v>
      </c>
      <c r="AJ97" s="464" t="str">
        <f>VLOOKUP($R97,'database Aziende'!$M$13:$AK$595,23,FALSE)</f>
        <v>ZNNGRG69C14L407W</v>
      </c>
      <c r="AK97" s="464">
        <f>VLOOKUP($R97,'database Aziende'!$M$13:$AK$595,24,FALSE)</f>
        <v>42774</v>
      </c>
      <c r="AL97" s="465">
        <f>VLOOKUP($R97,'database Aziende'!$M$13:$AK$595,25,FALSE)</f>
        <v>0</v>
      </c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</row>
    <row r="98" spans="1:58" ht="24.75" customHeight="1">
      <c r="A98" s="538"/>
      <c r="B98" s="541">
        <v>20</v>
      </c>
      <c r="C98" s="539" t="str">
        <f>CONCATENATE('Elenco alunni'!A87," ",'Elenco alunni'!B87)</f>
        <v>VENDRAME MIRKO</v>
      </c>
      <c r="D98" s="540" t="str">
        <f>CONCATENATE('Elenco alunni'!C87," ",'Elenco alunni'!D87)</f>
        <v>4 DEA</v>
      </c>
      <c r="E98" s="470" t="str">
        <f>'Elenco alunni'!H87</f>
        <v>3384248966</v>
      </c>
      <c r="F98" s="471"/>
      <c r="G98" s="490" t="str">
        <f>'Elenco alunni'!G87</f>
        <v>vendrame.mirko@maxplanck.it</v>
      </c>
      <c r="H98" s="472" t="str">
        <f>'Elenco alunni'!I87</f>
        <v>via dei collalto n. 5</v>
      </c>
      <c r="I98" s="472" t="str">
        <f>'Elenco alunni'!J87</f>
        <v>SPRESIANO</v>
      </c>
      <c r="J98" s="473" t="s">
        <v>3396</v>
      </c>
      <c r="K98" s="473" t="s">
        <v>3400</v>
      </c>
      <c r="L98" s="473" t="str">
        <f>VLOOKUP($R98,'database Aziende'!$M$13:$AE$595,8,FALSE)</f>
        <v>7.30</v>
      </c>
      <c r="M98" s="473" t="str">
        <f>VLOOKUP($R98,'database Aziende'!$M$13:$AE$595,9,FALSE)</f>
        <v>12.00</v>
      </c>
      <c r="N98" s="473" t="str">
        <f>VLOOKUP($R98,'database Aziende'!$M$13:$AE$595,10,FALSE)</f>
        <v>14.00</v>
      </c>
      <c r="O98" s="473" t="str">
        <f>VLOOKUP($R98,'database Aziende'!$M$13:$AE$595,11,FALSE)</f>
        <v>17.30</v>
      </c>
      <c r="P98" s="543" t="s">
        <v>3442</v>
      </c>
      <c r="Q98" s="525" t="s">
        <v>3435</v>
      </c>
      <c r="R98" s="67" t="s">
        <v>3110</v>
      </c>
      <c r="S98" s="474" t="str">
        <f>VLOOKUP($R98,'database Aziende'!$M$13:$AE$595,2,FALSE)</f>
        <v>Via Venzone 16</v>
      </c>
      <c r="T98" s="461">
        <f>VLOOKUP($R98,'database Aziende'!$M$13:$AE$595,3,FALSE)</f>
        <v>31100</v>
      </c>
      <c r="U98" s="461" t="str">
        <f>VLOOKUP($R98,'database Aziende'!$M$13:$AE$595,4,FALSE)</f>
        <v>Treviso (TV)</v>
      </c>
      <c r="V98" s="461" t="str">
        <f>VLOOKUP($R98,'database Aziende'!$M$13:$AE$595,5,FALSE)</f>
        <v>Ramon Remo</v>
      </c>
      <c r="W98" s="461" t="str">
        <f>VLOOKUP($R98,'database Aziende'!$M$13:$AE$595,6,FALSE)</f>
        <v>Gagliazzo Enrico</v>
      </c>
      <c r="X98" s="462" t="str">
        <f>VLOOKUP($R98,'database Aziende'!$M$13:$AE$595,7,FALSE)</f>
        <v>0422 305372</v>
      </c>
      <c r="Y98" s="463" t="str">
        <f>VLOOKUP($R98,'database Aziende'!$M$13:$AE$595,12,FALSE)</f>
        <v>mteedizi@mteedizioni.it</v>
      </c>
      <c r="Z98" s="461">
        <f>VLOOKUP($R98,'database Aziende'!$M$13:$AE$595,13,FALSE)</f>
        <v>0</v>
      </c>
      <c r="AA98" s="461">
        <f>VLOOKUP($R98,'database Aziende'!$M$13:$AE$595,14,FALSE)</f>
        <v>0</v>
      </c>
      <c r="AB98" s="461">
        <f>VLOOKUP($R98,'database Aziende'!$M$13:$AE$595,15,FALSE)</f>
        <v>0</v>
      </c>
      <c r="AC98" s="462" t="str">
        <f t="shared" si="0"/>
        <v>TECNOELETTRA SRL IMPIANTI</v>
      </c>
      <c r="AD98" s="461" t="str">
        <f>VLOOKUP($R98,'database Aziende'!$M$13:$AK$595,17,FALSE)</f>
        <v>Via Venzone 16</v>
      </c>
      <c r="AE98" s="461" t="str">
        <f>VLOOKUP($R98,'database Aziende'!$M$13:$AK$595,18,FALSE)</f>
        <v>Treviso (TV)</v>
      </c>
      <c r="AF98" s="462" t="str">
        <f>VLOOKUP($R98,'database Aziende'!$M$13:$AK$595,19,FALSE)</f>
        <v>01195760267</v>
      </c>
      <c r="AG98" s="464" t="str">
        <f>VLOOKUP($R98,'database Aziende'!$M$13:$AK$595,20,FALSE)</f>
        <v>Remo Ramon</v>
      </c>
      <c r="AH98" s="464" t="str">
        <f>VLOOKUP($R98,'database Aziende'!$M$13:$AK$595,21,FALSE)</f>
        <v>30/05/1952</v>
      </c>
      <c r="AI98" s="461" t="str">
        <f>VLOOKUP($R98,'database Aziende'!$M$13:$AK$595,22,FALSE)</f>
        <v>S. Biagio di callalta (TV)</v>
      </c>
      <c r="AJ98" s="464" t="str">
        <f>VLOOKUP($R98,'database Aziende'!$M$13:$AK$595,23,FALSE)</f>
        <v>RMMRME52E30H781J</v>
      </c>
      <c r="AK98" s="464">
        <f>VLOOKUP($R98,'database Aziende'!$M$13:$AK$595,24,FALSE)</f>
        <v>42854</v>
      </c>
      <c r="AL98" s="465" t="str">
        <f>VLOOKUP($R98,'database Aziende'!$M$13:$AK$595,25,FALSE)</f>
        <v>3279/C24D</v>
      </c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</row>
    <row r="99" spans="1:58" ht="24.75" customHeight="1">
      <c r="A99" s="538"/>
      <c r="B99" s="541">
        <v>21</v>
      </c>
      <c r="C99" s="539" t="str">
        <f>CONCATENATE('Elenco alunni'!A88," ",'Elenco alunni'!B88)</f>
        <v>VOLPATO TIZIANO</v>
      </c>
      <c r="D99" s="540" t="str">
        <f>CONCATENATE('Elenco alunni'!C88," ",'Elenco alunni'!D88)</f>
        <v>4 DEA</v>
      </c>
      <c r="E99" s="470" t="str">
        <f>'Elenco alunni'!H88</f>
        <v/>
      </c>
      <c r="F99" s="471"/>
      <c r="G99" s="490" t="str">
        <f>'Elenco alunni'!G88</f>
        <v>tizzoso33@gmail.com</v>
      </c>
      <c r="H99" s="472" t="str">
        <f>'Elenco alunni'!I88</f>
        <v>Via S.Schiavon 32</v>
      </c>
      <c r="I99" s="472" t="str">
        <f>'Elenco alunni'!J88</f>
        <v>ZERO BRANCO</v>
      </c>
      <c r="J99" s="485" t="s">
        <v>3396</v>
      </c>
      <c r="K99" s="485" t="s">
        <v>3400</v>
      </c>
      <c r="L99" s="485" t="str">
        <f>VLOOKUP($R99,'database Aziende'!$M$13:$AE$595,8,FALSE)</f>
        <v>8.00</v>
      </c>
      <c r="M99" s="485" t="str">
        <f>VLOOKUP($R99,'database Aziende'!$M$13:$AE$595,9,FALSE)</f>
        <v>12.00</v>
      </c>
      <c r="N99" s="485" t="str">
        <f>VLOOKUP($R99,'database Aziende'!$M$13:$AE$595,10,FALSE)</f>
        <v>13.30</v>
      </c>
      <c r="O99" s="485" t="str">
        <f>VLOOKUP($R99,'database Aziende'!$M$13:$AE$595,11,FALSE)</f>
        <v>17.30</v>
      </c>
      <c r="P99" s="239" t="s">
        <v>3442</v>
      </c>
      <c r="Q99" s="525" t="s">
        <v>3435</v>
      </c>
      <c r="R99" s="67" t="s">
        <v>1608</v>
      </c>
      <c r="S99" s="537" t="str">
        <f>VLOOKUP($R99,'database Aziende'!$M$13:$AE$595,2,FALSE)</f>
        <v>Via Zagaria 2/7</v>
      </c>
      <c r="T99" s="511">
        <f>VLOOKUP($R99,'database Aziende'!$M$13:$AE$595,3,FALSE)</f>
        <v>31055</v>
      </c>
      <c r="U99" s="511" t="str">
        <f>VLOOKUP($R99,'database Aziende'!$M$13:$AE$595,4,FALSE)</f>
        <v>Quinto di Treviso (TV)</v>
      </c>
      <c r="V99" s="511" t="str">
        <f>VLOOKUP($R99,'database Aziende'!$M$13:$AE$595,5,FALSE)</f>
        <v>Claudio Corrò</v>
      </c>
      <c r="W99" s="511" t="str">
        <f>VLOOKUP($R99,'database Aziende'!$M$13:$AE$595,6,FALSE)</f>
        <v>Claudio Corrò</v>
      </c>
      <c r="X99" s="512" t="str">
        <f>VLOOKUP($R99,'database Aziende'!$M$13:$AE$595,7,FALSE)</f>
        <v>0422 470724</v>
      </c>
      <c r="Y99" s="513" t="str">
        <f>VLOOKUP($R99,'database Aziende'!$M$13:$AE$595,12,FALSE)</f>
        <v>brill@brillautomation.it</v>
      </c>
      <c r="Z99" s="511">
        <f>VLOOKUP($R99,'database Aziende'!$M$13:$AE$595,13,FALSE)</f>
        <v>0</v>
      </c>
      <c r="AA99" s="544">
        <f>VLOOKUP($R99,'database Aziende'!$M$13:$AE$595,14,FALSE)</f>
        <v>44470</v>
      </c>
      <c r="AB99" s="511" t="str">
        <f>VLOOKUP($R99,'database Aziende'!$M$13:$AE$595,15,FALSE)</f>
        <v>Ateco 43.21.01</v>
      </c>
      <c r="AC99" s="512" t="str">
        <f t="shared" si="0"/>
        <v>BRILLAUTOMATION</v>
      </c>
      <c r="AD99" s="511" t="str">
        <f>VLOOKUP($R99,'database Aziende'!$M$13:$AK$595,17,FALSE)</f>
        <v>Via Zagaria 2/7</v>
      </c>
      <c r="AE99" s="511" t="str">
        <f>VLOOKUP($R99,'database Aziende'!$M$13:$AK$595,18,FALSE)</f>
        <v>Quinto di Treviso (TV)</v>
      </c>
      <c r="AF99" s="512" t="str">
        <f>VLOOKUP($R99,'database Aziende'!$M$13:$AK$595,19,FALSE)</f>
        <v>03493800266</v>
      </c>
      <c r="AG99" s="514" t="str">
        <f>VLOOKUP($R99,'database Aziende'!$M$13:$AK$595,20,FALSE)</f>
        <v>Corrò Claudio</v>
      </c>
      <c r="AH99" s="514" t="str">
        <f>VLOOKUP($R99,'database Aziende'!$M$13:$AK$595,21,FALSE)</f>
        <v>24/10/1971</v>
      </c>
      <c r="AI99" s="511" t="str">
        <f>VLOOKUP($R99,'database Aziende'!$M$13:$AK$595,22,FALSE)</f>
        <v>Treviso (TV)</v>
      </c>
      <c r="AJ99" s="514" t="str">
        <f>VLOOKUP($R99,'database Aziende'!$M$13:$AK$595,23,FALSE)</f>
        <v>CRRCLD71R24L407J</v>
      </c>
      <c r="AK99" s="514">
        <f>VLOOKUP($R99,'database Aziende'!$M$13:$AK$595,24,FALSE)</f>
        <v>0</v>
      </c>
      <c r="AL99" s="515">
        <f>VLOOKUP($R99,'database Aziende'!$M$13:$AK$595,25,FALSE)</f>
        <v>0</v>
      </c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</row>
    <row r="100" spans="1:58" ht="18" customHeight="1">
      <c r="A100" s="8"/>
      <c r="B100" s="8"/>
      <c r="C100" s="415"/>
      <c r="D100" s="8"/>
      <c r="E100" s="8"/>
      <c r="F100" s="8"/>
      <c r="G100" s="9"/>
      <c r="H100" s="8"/>
      <c r="I100" s="8"/>
      <c r="J100" s="8"/>
      <c r="K100" s="8"/>
      <c r="L100" s="8"/>
      <c r="M100" s="21"/>
      <c r="N100" s="21"/>
      <c r="O100" s="21"/>
      <c r="P100" s="13"/>
      <c r="Q100" s="399"/>
      <c r="R100" s="9"/>
      <c r="S100" s="9"/>
      <c r="T100" s="9"/>
      <c r="U100" s="9"/>
      <c r="V100" s="9"/>
      <c r="W100" s="9"/>
      <c r="X100" s="9"/>
      <c r="Y100" s="9"/>
      <c r="Z100" s="9"/>
      <c r="AA100" s="8"/>
      <c r="AB100" s="9"/>
      <c r="AC100" s="8"/>
      <c r="AD100" s="8"/>
      <c r="AE100" s="9"/>
      <c r="AF100" s="10"/>
      <c r="AG100" s="9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</row>
    <row r="101" spans="1:58" ht="18" customHeight="1">
      <c r="A101" s="8"/>
      <c r="B101" s="8">
        <f>COUNTA(C13:C99)</f>
        <v>87</v>
      </c>
      <c r="C101" s="415"/>
      <c r="D101" s="8"/>
      <c r="E101" s="8"/>
      <c r="F101" s="8"/>
      <c r="G101" s="9"/>
      <c r="H101" s="8"/>
      <c r="I101" s="8"/>
      <c r="J101" s="8"/>
      <c r="K101" s="8"/>
      <c r="L101" s="8"/>
      <c r="M101" s="21"/>
      <c r="N101" s="21"/>
      <c r="O101" s="21"/>
      <c r="P101" s="13"/>
      <c r="Q101" s="399"/>
      <c r="R101" s="9"/>
      <c r="S101" s="9"/>
      <c r="T101" s="9"/>
      <c r="U101" s="9"/>
      <c r="V101" s="9"/>
      <c r="W101" s="9"/>
      <c r="X101" s="9"/>
      <c r="Y101" s="9"/>
      <c r="Z101" s="9"/>
      <c r="AA101" s="8"/>
      <c r="AB101" s="9"/>
      <c r="AC101" s="8"/>
      <c r="AD101" s="8"/>
      <c r="AE101" s="9"/>
      <c r="AF101" s="10"/>
      <c r="AG101" s="9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</row>
    <row r="102" spans="1:58" ht="18" customHeight="1">
      <c r="A102" s="8"/>
      <c r="B102" s="8"/>
      <c r="C102" s="415"/>
      <c r="D102" s="8"/>
      <c r="E102" s="8"/>
      <c r="F102" s="8"/>
      <c r="G102" s="9"/>
      <c r="H102" s="8"/>
      <c r="I102" s="8"/>
      <c r="J102" s="8"/>
      <c r="K102" s="8"/>
      <c r="L102" s="8"/>
      <c r="M102" s="21"/>
      <c r="N102" s="21"/>
      <c r="O102" s="21"/>
      <c r="P102" s="13"/>
      <c r="Q102" s="399"/>
      <c r="R102" s="9"/>
      <c r="S102" s="9"/>
      <c r="T102" s="9"/>
      <c r="U102" s="9"/>
      <c r="V102" s="9"/>
      <c r="W102" s="9"/>
      <c r="X102" s="9"/>
      <c r="Y102" s="9"/>
      <c r="Z102" s="9"/>
      <c r="AA102" s="8"/>
      <c r="AB102" s="9"/>
      <c r="AC102" s="8"/>
      <c r="AD102" s="8"/>
      <c r="AE102" s="9"/>
      <c r="AF102" s="10"/>
      <c r="AG102" s="9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</row>
    <row r="103" spans="1:58" ht="18" customHeight="1">
      <c r="A103" s="8"/>
      <c r="B103" s="8"/>
      <c r="C103" s="415"/>
      <c r="D103" s="8"/>
      <c r="E103" s="8"/>
      <c r="F103" s="8"/>
      <c r="G103" s="9"/>
      <c r="H103" s="8"/>
      <c r="I103" s="8"/>
      <c r="J103" s="8"/>
      <c r="K103" s="8"/>
      <c r="L103" s="8"/>
      <c r="M103" s="21"/>
      <c r="N103" s="21"/>
      <c r="O103" s="21"/>
      <c r="P103" s="13"/>
      <c r="Q103" s="399"/>
      <c r="R103" s="9"/>
      <c r="S103" s="9"/>
      <c r="T103" s="9"/>
      <c r="U103" s="9"/>
      <c r="V103" s="9"/>
      <c r="W103" s="9"/>
      <c r="X103" s="9"/>
      <c r="Y103" s="9"/>
      <c r="Z103" s="9"/>
      <c r="AA103" s="8"/>
      <c r="AB103" s="9"/>
      <c r="AC103" s="8"/>
      <c r="AD103" s="8"/>
      <c r="AE103" s="9"/>
      <c r="AF103" s="10"/>
      <c r="AG103" s="9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</row>
    <row r="104" spans="1:58" ht="18" customHeight="1">
      <c r="A104" s="8"/>
      <c r="B104" s="8"/>
      <c r="C104" s="415"/>
      <c r="D104" s="8"/>
      <c r="E104" s="8"/>
      <c r="F104" s="8"/>
      <c r="G104" s="9"/>
      <c r="H104" s="8"/>
      <c r="I104" s="8"/>
      <c r="J104" s="8"/>
      <c r="K104" s="8"/>
      <c r="L104" s="8"/>
      <c r="M104" s="21"/>
      <c r="N104" s="21"/>
      <c r="O104" s="21"/>
      <c r="P104" s="13"/>
      <c r="Q104" s="399"/>
      <c r="R104" s="9"/>
      <c r="S104" s="9"/>
      <c r="T104" s="9"/>
      <c r="U104" s="9"/>
      <c r="V104" s="9"/>
      <c r="W104" s="9"/>
      <c r="X104" s="9"/>
      <c r="Y104" s="9"/>
      <c r="Z104" s="9"/>
      <c r="AA104" s="8"/>
      <c r="AB104" s="9"/>
      <c r="AC104" s="8"/>
      <c r="AD104" s="8"/>
      <c r="AE104" s="9"/>
      <c r="AF104" s="10"/>
      <c r="AG104" s="9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</row>
    <row r="105" spans="1:58" ht="18" customHeight="1">
      <c r="A105" s="8"/>
      <c r="B105" s="8"/>
      <c r="C105" s="415"/>
      <c r="D105" s="8"/>
      <c r="E105" s="8"/>
      <c r="F105" s="8"/>
      <c r="G105" s="9"/>
      <c r="H105" s="8"/>
      <c r="I105" s="8"/>
      <c r="J105" s="8"/>
      <c r="K105" s="8"/>
      <c r="L105" s="8"/>
      <c r="M105" s="21"/>
      <c r="N105" s="21"/>
      <c r="O105" s="21"/>
      <c r="P105" s="13"/>
      <c r="Q105" s="399"/>
      <c r="R105" s="9"/>
      <c r="S105" s="9"/>
      <c r="T105" s="9"/>
      <c r="U105" s="9"/>
      <c r="V105" s="9"/>
      <c r="W105" s="9"/>
      <c r="X105" s="9"/>
      <c r="Y105" s="9"/>
      <c r="Z105" s="9"/>
      <c r="AA105" s="8"/>
      <c r="AB105" s="9"/>
      <c r="AC105" s="8"/>
      <c r="AD105" s="8"/>
      <c r="AE105" s="9"/>
      <c r="AF105" s="10"/>
      <c r="AG105" s="9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</row>
    <row r="106" spans="1:58" ht="18" customHeight="1">
      <c r="A106" s="8"/>
      <c r="B106" s="8"/>
      <c r="C106" s="415"/>
      <c r="D106" s="8"/>
      <c r="E106" s="8"/>
      <c r="F106" s="8"/>
      <c r="G106" s="9"/>
      <c r="H106" s="8"/>
      <c r="I106" s="8"/>
      <c r="J106" s="8"/>
      <c r="K106" s="8"/>
      <c r="L106" s="8"/>
      <c r="M106" s="21"/>
      <c r="N106" s="21"/>
      <c r="O106" s="21"/>
      <c r="P106" s="13"/>
      <c r="Q106" s="399"/>
      <c r="R106" s="9"/>
      <c r="S106" s="9"/>
      <c r="T106" s="9"/>
      <c r="U106" s="9"/>
      <c r="V106" s="9"/>
      <c r="W106" s="9"/>
      <c r="X106" s="9"/>
      <c r="Y106" s="9"/>
      <c r="Z106" s="9"/>
      <c r="AA106" s="8"/>
      <c r="AB106" s="9"/>
      <c r="AC106" s="8"/>
      <c r="AD106" s="8"/>
      <c r="AE106" s="9"/>
      <c r="AF106" s="10"/>
      <c r="AG106" s="9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</row>
    <row r="107" spans="1:58" ht="18" customHeight="1">
      <c r="A107" s="8"/>
      <c r="B107" s="8"/>
      <c r="C107" s="415"/>
      <c r="D107" s="8"/>
      <c r="E107" s="8"/>
      <c r="F107" s="8"/>
      <c r="G107" s="9"/>
      <c r="H107" s="8"/>
      <c r="I107" s="8"/>
      <c r="J107" s="8"/>
      <c r="K107" s="8"/>
      <c r="L107" s="8"/>
      <c r="M107" s="21"/>
      <c r="N107" s="21"/>
      <c r="O107" s="21"/>
      <c r="P107" s="13"/>
      <c r="Q107" s="399"/>
      <c r="R107" s="9"/>
      <c r="S107" s="9"/>
      <c r="T107" s="9"/>
      <c r="U107" s="9"/>
      <c r="V107" s="9"/>
      <c r="W107" s="9"/>
      <c r="X107" s="9"/>
      <c r="Y107" s="9"/>
      <c r="Z107" s="9"/>
      <c r="AA107" s="8"/>
      <c r="AB107" s="9"/>
      <c r="AC107" s="8"/>
      <c r="AD107" s="8"/>
      <c r="AE107" s="9"/>
      <c r="AF107" s="10"/>
      <c r="AG107" s="9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</row>
    <row r="108" spans="1:58" ht="18" customHeight="1">
      <c r="A108" s="8"/>
      <c r="B108" s="8"/>
      <c r="C108" s="415"/>
      <c r="D108" s="8"/>
      <c r="E108" s="8"/>
      <c r="F108" s="8"/>
      <c r="G108" s="9"/>
      <c r="H108" s="8"/>
      <c r="I108" s="8"/>
      <c r="J108" s="8"/>
      <c r="K108" s="8"/>
      <c r="L108" s="8"/>
      <c r="M108" s="21"/>
      <c r="N108" s="21"/>
      <c r="O108" s="21"/>
      <c r="P108" s="13"/>
      <c r="Q108" s="399"/>
      <c r="R108" s="9"/>
      <c r="S108" s="9"/>
      <c r="T108" s="9"/>
      <c r="U108" s="9"/>
      <c r="V108" s="9"/>
      <c r="W108" s="9"/>
      <c r="X108" s="9"/>
      <c r="Y108" s="9"/>
      <c r="Z108" s="9"/>
      <c r="AA108" s="8"/>
      <c r="AB108" s="9"/>
      <c r="AC108" s="8"/>
      <c r="AD108" s="8"/>
      <c r="AE108" s="9"/>
      <c r="AF108" s="10"/>
      <c r="AG108" s="9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</row>
    <row r="109" spans="1:58" ht="18" customHeight="1">
      <c r="A109" s="8"/>
      <c r="B109" s="8"/>
      <c r="C109" s="415"/>
      <c r="D109" s="8"/>
      <c r="E109" s="8"/>
      <c r="F109" s="8"/>
      <c r="G109" s="9"/>
      <c r="H109" s="8"/>
      <c r="I109" s="8"/>
      <c r="J109" s="8"/>
      <c r="K109" s="8"/>
      <c r="L109" s="8"/>
      <c r="M109" s="21"/>
      <c r="N109" s="21"/>
      <c r="O109" s="21"/>
      <c r="P109" s="13"/>
      <c r="Q109" s="399"/>
      <c r="R109" s="9"/>
      <c r="S109" s="9"/>
      <c r="T109" s="9"/>
      <c r="U109" s="9"/>
      <c r="V109" s="9"/>
      <c r="W109" s="9"/>
      <c r="X109" s="9"/>
      <c r="Y109" s="9"/>
      <c r="Z109" s="9"/>
      <c r="AA109" s="8"/>
      <c r="AB109" s="9"/>
      <c r="AC109" s="8"/>
      <c r="AD109" s="8"/>
      <c r="AE109" s="9"/>
      <c r="AF109" s="10"/>
      <c r="AG109" s="9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</row>
    <row r="110" spans="1:58" ht="18" customHeight="1">
      <c r="A110" s="8"/>
      <c r="B110" s="8"/>
      <c r="C110" s="415"/>
      <c r="D110" s="8"/>
      <c r="E110" s="8"/>
      <c r="F110" s="8"/>
      <c r="G110" s="9"/>
      <c r="H110" s="8"/>
      <c r="I110" s="8"/>
      <c r="J110" s="8"/>
      <c r="K110" s="8"/>
      <c r="L110" s="8"/>
      <c r="M110" s="21"/>
      <c r="N110" s="21"/>
      <c r="O110" s="21"/>
      <c r="P110" s="13"/>
      <c r="Q110" s="399"/>
      <c r="R110" s="9"/>
      <c r="S110" s="9"/>
      <c r="T110" s="9"/>
      <c r="U110" s="9"/>
      <c r="V110" s="9"/>
      <c r="W110" s="9"/>
      <c r="X110" s="9"/>
      <c r="Y110" s="9"/>
      <c r="Z110" s="9"/>
      <c r="AA110" s="8"/>
      <c r="AB110" s="9"/>
      <c r="AC110" s="8"/>
      <c r="AD110" s="8"/>
      <c r="AE110" s="9"/>
      <c r="AF110" s="10"/>
      <c r="AG110" s="9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</row>
    <row r="111" spans="1:58" ht="18" customHeight="1">
      <c r="A111" s="8"/>
      <c r="B111" s="8"/>
      <c r="C111" s="415"/>
      <c r="D111" s="8"/>
      <c r="E111" s="8"/>
      <c r="F111" s="8"/>
      <c r="G111" s="9"/>
      <c r="H111" s="8"/>
      <c r="I111" s="8"/>
      <c r="J111" s="8"/>
      <c r="K111" s="8"/>
      <c r="L111" s="8"/>
      <c r="M111" s="21"/>
      <c r="N111" s="21"/>
      <c r="O111" s="21"/>
      <c r="P111" s="13"/>
      <c r="Q111" s="399"/>
      <c r="R111" s="9"/>
      <c r="S111" s="9"/>
      <c r="T111" s="9"/>
      <c r="U111" s="9"/>
      <c r="V111" s="9"/>
      <c r="W111" s="9"/>
      <c r="X111" s="9"/>
      <c r="Y111" s="9"/>
      <c r="Z111" s="9"/>
      <c r="AA111" s="8"/>
      <c r="AB111" s="9"/>
      <c r="AC111" s="8"/>
      <c r="AD111" s="8"/>
      <c r="AE111" s="9"/>
      <c r="AF111" s="10"/>
      <c r="AG111" s="9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</row>
    <row r="112" spans="1:58" ht="18" customHeight="1">
      <c r="A112" s="8"/>
      <c r="B112" s="8"/>
      <c r="C112" s="415"/>
      <c r="D112" s="8"/>
      <c r="E112" s="8"/>
      <c r="F112" s="8"/>
      <c r="G112" s="9"/>
      <c r="H112" s="8"/>
      <c r="I112" s="8"/>
      <c r="J112" s="8"/>
      <c r="K112" s="8"/>
      <c r="L112" s="8"/>
      <c r="M112" s="21"/>
      <c r="N112" s="21"/>
      <c r="O112" s="21"/>
      <c r="P112" s="13"/>
      <c r="Q112" s="399"/>
      <c r="R112" s="9"/>
      <c r="S112" s="9"/>
      <c r="T112" s="9"/>
      <c r="U112" s="9"/>
      <c r="V112" s="9"/>
      <c r="W112" s="9"/>
      <c r="X112" s="9"/>
      <c r="Y112" s="9"/>
      <c r="Z112" s="9"/>
      <c r="AA112" s="8"/>
      <c r="AB112" s="9"/>
      <c r="AC112" s="8"/>
      <c r="AD112" s="8"/>
      <c r="AE112" s="9"/>
      <c r="AF112" s="10"/>
      <c r="AG112" s="9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</row>
    <row r="113" spans="1:58" ht="18" customHeight="1">
      <c r="A113" s="8"/>
      <c r="B113" s="8"/>
      <c r="C113" s="415"/>
      <c r="D113" s="8"/>
      <c r="E113" s="8"/>
      <c r="F113" s="8"/>
      <c r="G113" s="9"/>
      <c r="H113" s="8"/>
      <c r="I113" s="8"/>
      <c r="J113" s="8"/>
      <c r="K113" s="8"/>
      <c r="L113" s="8"/>
      <c r="M113" s="21"/>
      <c r="N113" s="21"/>
      <c r="O113" s="21"/>
      <c r="P113" s="13"/>
      <c r="Q113" s="399"/>
      <c r="R113" s="9"/>
      <c r="S113" s="9"/>
      <c r="T113" s="9"/>
      <c r="U113" s="9"/>
      <c r="V113" s="9"/>
      <c r="W113" s="9"/>
      <c r="X113" s="9"/>
      <c r="Y113" s="9"/>
      <c r="Z113" s="9"/>
      <c r="AA113" s="8"/>
      <c r="AB113" s="9"/>
      <c r="AC113" s="8"/>
      <c r="AD113" s="8"/>
      <c r="AE113" s="9"/>
      <c r="AF113" s="10"/>
      <c r="AG113" s="9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</row>
    <row r="114" spans="1:58" ht="18" customHeight="1">
      <c r="A114" s="8"/>
      <c r="B114" s="8"/>
      <c r="C114" s="415"/>
      <c r="D114" s="8"/>
      <c r="E114" s="8"/>
      <c r="F114" s="8"/>
      <c r="G114" s="9"/>
      <c r="H114" s="8"/>
      <c r="I114" s="8"/>
      <c r="J114" s="8"/>
      <c r="K114" s="8"/>
      <c r="L114" s="8"/>
      <c r="M114" s="21"/>
      <c r="N114" s="21"/>
      <c r="O114" s="21"/>
      <c r="P114" s="13"/>
      <c r="Q114" s="399"/>
      <c r="R114" s="9"/>
      <c r="S114" s="9"/>
      <c r="T114" s="9"/>
      <c r="U114" s="9"/>
      <c r="V114" s="9"/>
      <c r="W114" s="9"/>
      <c r="X114" s="9"/>
      <c r="Y114" s="9"/>
      <c r="Z114" s="9"/>
      <c r="AA114" s="8"/>
      <c r="AB114" s="9"/>
      <c r="AC114" s="8"/>
      <c r="AD114" s="8"/>
      <c r="AE114" s="9"/>
      <c r="AF114" s="10"/>
      <c r="AG114" s="9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</row>
    <row r="115" spans="1:58" ht="18" customHeight="1">
      <c r="A115" s="8"/>
      <c r="B115" s="8"/>
      <c r="C115" s="415"/>
      <c r="D115" s="8"/>
      <c r="E115" s="8"/>
      <c r="F115" s="8"/>
      <c r="G115" s="9"/>
      <c r="H115" s="8"/>
      <c r="I115" s="8"/>
      <c r="J115" s="8"/>
      <c r="K115" s="8"/>
      <c r="L115" s="8"/>
      <c r="M115" s="21"/>
      <c r="N115" s="21"/>
      <c r="O115" s="21"/>
      <c r="P115" s="13"/>
      <c r="Q115" s="399"/>
      <c r="R115" s="9"/>
      <c r="S115" s="9"/>
      <c r="T115" s="9"/>
      <c r="U115" s="9"/>
      <c r="V115" s="9"/>
      <c r="W115" s="9"/>
      <c r="X115" s="9"/>
      <c r="Y115" s="9"/>
      <c r="Z115" s="9"/>
      <c r="AA115" s="8"/>
      <c r="AB115" s="9"/>
      <c r="AC115" s="8"/>
      <c r="AD115" s="8"/>
      <c r="AE115" s="9"/>
      <c r="AF115" s="10"/>
      <c r="AG115" s="9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</row>
    <row r="116" spans="1:58" ht="18" customHeight="1">
      <c r="A116" s="8"/>
      <c r="B116" s="8"/>
      <c r="C116" s="415"/>
      <c r="D116" s="8"/>
      <c r="E116" s="8"/>
      <c r="F116" s="8"/>
      <c r="G116" s="9"/>
      <c r="H116" s="8"/>
      <c r="I116" s="8"/>
      <c r="J116" s="8"/>
      <c r="K116" s="8"/>
      <c r="L116" s="8"/>
      <c r="M116" s="21"/>
      <c r="N116" s="21"/>
      <c r="O116" s="21"/>
      <c r="P116" s="13"/>
      <c r="Q116" s="399"/>
      <c r="R116" s="9"/>
      <c r="S116" s="9"/>
      <c r="T116" s="9"/>
      <c r="U116" s="9"/>
      <c r="V116" s="9"/>
      <c r="W116" s="9"/>
      <c r="X116" s="9"/>
      <c r="Y116" s="9"/>
      <c r="Z116" s="9"/>
      <c r="AA116" s="8"/>
      <c r="AB116" s="9"/>
      <c r="AC116" s="8"/>
      <c r="AD116" s="8"/>
      <c r="AE116" s="9"/>
      <c r="AF116" s="10"/>
      <c r="AG116" s="9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</row>
    <row r="117" spans="1:58" ht="18" customHeight="1">
      <c r="A117" s="8"/>
      <c r="B117" s="8"/>
      <c r="C117" s="415"/>
      <c r="D117" s="8"/>
      <c r="E117" s="8"/>
      <c r="F117" s="8"/>
      <c r="G117" s="9"/>
      <c r="H117" s="8"/>
      <c r="I117" s="8"/>
      <c r="J117" s="8"/>
      <c r="K117" s="8"/>
      <c r="L117" s="8"/>
      <c r="M117" s="21"/>
      <c r="N117" s="21"/>
      <c r="O117" s="21"/>
      <c r="P117" s="13"/>
      <c r="Q117" s="399"/>
      <c r="R117" s="9"/>
      <c r="S117" s="9"/>
      <c r="T117" s="9"/>
      <c r="U117" s="9"/>
      <c r="V117" s="9"/>
      <c r="W117" s="9"/>
      <c r="X117" s="9"/>
      <c r="Y117" s="9"/>
      <c r="Z117" s="9"/>
      <c r="AA117" s="8"/>
      <c r="AB117" s="9"/>
      <c r="AC117" s="8"/>
      <c r="AD117" s="8"/>
      <c r="AE117" s="9"/>
      <c r="AF117" s="10"/>
      <c r="AG117" s="9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</row>
    <row r="118" spans="1:58" ht="18" customHeight="1">
      <c r="A118" s="8"/>
      <c r="B118" s="8"/>
      <c r="C118" s="415"/>
      <c r="D118" s="8"/>
      <c r="E118" s="8"/>
      <c r="F118" s="8"/>
      <c r="G118" s="9"/>
      <c r="H118" s="8"/>
      <c r="I118" s="8"/>
      <c r="J118" s="8"/>
      <c r="K118" s="8"/>
      <c r="L118" s="8"/>
      <c r="M118" s="21"/>
      <c r="N118" s="21"/>
      <c r="O118" s="21"/>
      <c r="P118" s="13"/>
      <c r="Q118" s="399"/>
      <c r="R118" s="9"/>
      <c r="S118" s="9"/>
      <c r="T118" s="9"/>
      <c r="U118" s="9"/>
      <c r="V118" s="9"/>
      <c r="W118" s="9"/>
      <c r="X118" s="9"/>
      <c r="Y118" s="9"/>
      <c r="Z118" s="9"/>
      <c r="AA118" s="8"/>
      <c r="AB118" s="9"/>
      <c r="AC118" s="8"/>
      <c r="AD118" s="8"/>
      <c r="AE118" s="9"/>
      <c r="AF118" s="10"/>
      <c r="AG118" s="9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</row>
    <row r="119" spans="1:58" ht="18" customHeight="1">
      <c r="A119" s="8"/>
      <c r="B119" s="8"/>
      <c r="C119" s="415"/>
      <c r="D119" s="8"/>
      <c r="E119" s="8"/>
      <c r="F119" s="8"/>
      <c r="G119" s="9"/>
      <c r="H119" s="8"/>
      <c r="I119" s="8"/>
      <c r="J119" s="8"/>
      <c r="K119" s="8"/>
      <c r="L119" s="8"/>
      <c r="M119" s="21"/>
      <c r="N119" s="21"/>
      <c r="O119" s="21"/>
      <c r="P119" s="13"/>
      <c r="Q119" s="399"/>
      <c r="R119" s="9"/>
      <c r="S119" s="9"/>
      <c r="T119" s="9"/>
      <c r="U119" s="9"/>
      <c r="V119" s="9"/>
      <c r="W119" s="9"/>
      <c r="X119" s="9"/>
      <c r="Y119" s="9"/>
      <c r="Z119" s="9"/>
      <c r="AA119" s="8"/>
      <c r="AB119" s="9"/>
      <c r="AC119" s="8"/>
      <c r="AD119" s="8"/>
      <c r="AE119" s="9"/>
      <c r="AF119" s="10"/>
      <c r="AG119" s="9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</row>
    <row r="120" spans="1:58" ht="18" customHeight="1">
      <c r="A120" s="8"/>
      <c r="B120" s="8"/>
      <c r="C120" s="415"/>
      <c r="D120" s="8"/>
      <c r="E120" s="8"/>
      <c r="F120" s="8"/>
      <c r="G120" s="9"/>
      <c r="H120" s="8"/>
      <c r="I120" s="8"/>
      <c r="J120" s="8"/>
      <c r="K120" s="8"/>
      <c r="L120" s="8"/>
      <c r="M120" s="21"/>
      <c r="N120" s="21"/>
      <c r="O120" s="21"/>
      <c r="P120" s="13"/>
      <c r="Q120" s="399"/>
      <c r="R120" s="9"/>
      <c r="S120" s="9"/>
      <c r="T120" s="9"/>
      <c r="U120" s="9"/>
      <c r="V120" s="9"/>
      <c r="W120" s="9"/>
      <c r="X120" s="9"/>
      <c r="Y120" s="9"/>
      <c r="Z120" s="9"/>
      <c r="AA120" s="8"/>
      <c r="AB120" s="9"/>
      <c r="AC120" s="8"/>
      <c r="AD120" s="8"/>
      <c r="AE120" s="9"/>
      <c r="AF120" s="10"/>
      <c r="AG120" s="9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</row>
    <row r="121" spans="1:58" ht="18" customHeight="1">
      <c r="A121" s="8"/>
      <c r="B121" s="8"/>
      <c r="C121" s="415"/>
      <c r="D121" s="8"/>
      <c r="E121" s="8"/>
      <c r="F121" s="8"/>
      <c r="G121" s="9"/>
      <c r="H121" s="8"/>
      <c r="I121" s="8"/>
      <c r="J121" s="8"/>
      <c r="K121" s="8"/>
      <c r="L121" s="8"/>
      <c r="M121" s="21"/>
      <c r="N121" s="21"/>
      <c r="O121" s="21"/>
      <c r="P121" s="13"/>
      <c r="Q121" s="399"/>
      <c r="R121" s="9"/>
      <c r="S121" s="9"/>
      <c r="T121" s="9"/>
      <c r="U121" s="9"/>
      <c r="V121" s="9"/>
      <c r="W121" s="9"/>
      <c r="X121" s="9"/>
      <c r="Y121" s="9"/>
      <c r="Z121" s="9"/>
      <c r="AA121" s="8"/>
      <c r="AB121" s="9"/>
      <c r="AC121" s="8"/>
      <c r="AD121" s="8"/>
      <c r="AE121" s="9"/>
      <c r="AF121" s="10"/>
      <c r="AG121" s="9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</row>
    <row r="122" spans="1:58" ht="18" customHeight="1">
      <c r="A122" s="8"/>
      <c r="B122" s="8"/>
      <c r="C122" s="415"/>
      <c r="D122" s="8"/>
      <c r="E122" s="8"/>
      <c r="F122" s="8"/>
      <c r="G122" s="9"/>
      <c r="H122" s="8"/>
      <c r="I122" s="8"/>
      <c r="J122" s="8"/>
      <c r="K122" s="8"/>
      <c r="L122" s="8"/>
      <c r="M122" s="21"/>
      <c r="N122" s="21"/>
      <c r="O122" s="21"/>
      <c r="P122" s="13"/>
      <c r="Q122" s="399"/>
      <c r="R122" s="9"/>
      <c r="S122" s="9"/>
      <c r="T122" s="9"/>
      <c r="U122" s="9"/>
      <c r="V122" s="9"/>
      <c r="W122" s="9"/>
      <c r="X122" s="9"/>
      <c r="Y122" s="9"/>
      <c r="Z122" s="9"/>
      <c r="AA122" s="8"/>
      <c r="AB122" s="9"/>
      <c r="AC122" s="8"/>
      <c r="AD122" s="8"/>
      <c r="AE122" s="9"/>
      <c r="AF122" s="10"/>
      <c r="AG122" s="9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</row>
    <row r="123" spans="1:58" ht="18" customHeight="1">
      <c r="A123" s="8"/>
      <c r="B123" s="8"/>
      <c r="C123" s="415"/>
      <c r="D123" s="8"/>
      <c r="E123" s="8"/>
      <c r="F123" s="8"/>
      <c r="G123" s="9"/>
      <c r="H123" s="8"/>
      <c r="I123" s="8"/>
      <c r="J123" s="8"/>
      <c r="K123" s="8"/>
      <c r="L123" s="8"/>
      <c r="M123" s="21"/>
      <c r="N123" s="21"/>
      <c r="O123" s="21"/>
      <c r="P123" s="13"/>
      <c r="Q123" s="399"/>
      <c r="R123" s="9"/>
      <c r="S123" s="9"/>
      <c r="T123" s="9"/>
      <c r="U123" s="9"/>
      <c r="V123" s="9"/>
      <c r="W123" s="9"/>
      <c r="X123" s="9"/>
      <c r="Y123" s="9"/>
      <c r="Z123" s="9"/>
      <c r="AA123" s="8"/>
      <c r="AB123" s="9"/>
      <c r="AC123" s="8"/>
      <c r="AD123" s="8"/>
      <c r="AE123" s="9"/>
      <c r="AF123" s="10"/>
      <c r="AG123" s="9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</row>
    <row r="124" spans="1:58" ht="18" customHeight="1">
      <c r="A124" s="8"/>
      <c r="B124" s="8"/>
      <c r="C124" s="415"/>
      <c r="D124" s="8"/>
      <c r="E124" s="8"/>
      <c r="F124" s="8"/>
      <c r="G124" s="9"/>
      <c r="H124" s="8"/>
      <c r="I124" s="8"/>
      <c r="J124" s="8"/>
      <c r="K124" s="8"/>
      <c r="L124" s="8"/>
      <c r="M124" s="21"/>
      <c r="N124" s="21"/>
      <c r="O124" s="21"/>
      <c r="P124" s="13"/>
      <c r="Q124" s="399"/>
      <c r="R124" s="9"/>
      <c r="S124" s="9"/>
      <c r="T124" s="9"/>
      <c r="U124" s="9"/>
      <c r="V124" s="9"/>
      <c r="W124" s="9"/>
      <c r="X124" s="9"/>
      <c r="Y124" s="9"/>
      <c r="Z124" s="9"/>
      <c r="AA124" s="8"/>
      <c r="AB124" s="9"/>
      <c r="AC124" s="8"/>
      <c r="AD124" s="8"/>
      <c r="AE124" s="9"/>
      <c r="AF124" s="10"/>
      <c r="AG124" s="9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</row>
    <row r="125" spans="1:58" ht="18" customHeight="1">
      <c r="A125" s="8"/>
      <c r="B125" s="8"/>
      <c r="C125" s="415"/>
      <c r="D125" s="8"/>
      <c r="E125" s="8"/>
      <c r="F125" s="8"/>
      <c r="G125" s="9"/>
      <c r="H125" s="8"/>
      <c r="I125" s="8"/>
      <c r="J125" s="8"/>
      <c r="K125" s="8"/>
      <c r="L125" s="8"/>
      <c r="M125" s="21"/>
      <c r="N125" s="21"/>
      <c r="O125" s="21"/>
      <c r="P125" s="13"/>
      <c r="Q125" s="399"/>
      <c r="R125" s="9"/>
      <c r="S125" s="9"/>
      <c r="T125" s="9"/>
      <c r="U125" s="9"/>
      <c r="V125" s="9"/>
      <c r="W125" s="9"/>
      <c r="X125" s="9"/>
      <c r="Y125" s="9"/>
      <c r="Z125" s="9"/>
      <c r="AA125" s="8"/>
      <c r="AB125" s="9"/>
      <c r="AC125" s="8"/>
      <c r="AD125" s="8"/>
      <c r="AE125" s="9"/>
      <c r="AF125" s="10"/>
      <c r="AG125" s="9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</row>
    <row r="126" spans="1:58" ht="18" customHeight="1">
      <c r="A126" s="8"/>
      <c r="B126" s="8"/>
      <c r="C126" s="415"/>
      <c r="D126" s="8"/>
      <c r="E126" s="8"/>
      <c r="F126" s="8"/>
      <c r="G126" s="9"/>
      <c r="H126" s="8"/>
      <c r="I126" s="8"/>
      <c r="J126" s="8"/>
      <c r="K126" s="8"/>
      <c r="L126" s="8"/>
      <c r="M126" s="21"/>
      <c r="N126" s="21"/>
      <c r="O126" s="21"/>
      <c r="P126" s="13"/>
      <c r="Q126" s="399"/>
      <c r="R126" s="9"/>
      <c r="S126" s="9"/>
      <c r="T126" s="9"/>
      <c r="U126" s="9"/>
      <c r="V126" s="9"/>
      <c r="W126" s="9"/>
      <c r="X126" s="9"/>
      <c r="Y126" s="9"/>
      <c r="Z126" s="9"/>
      <c r="AA126" s="8"/>
      <c r="AB126" s="9"/>
      <c r="AC126" s="8"/>
      <c r="AD126" s="8"/>
      <c r="AE126" s="9"/>
      <c r="AF126" s="10"/>
      <c r="AG126" s="9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</row>
    <row r="127" spans="1:58" ht="18" customHeight="1">
      <c r="A127" s="8"/>
      <c r="B127" s="8"/>
      <c r="C127" s="415"/>
      <c r="D127" s="8"/>
      <c r="E127" s="8"/>
      <c r="F127" s="8"/>
      <c r="G127" s="9"/>
      <c r="H127" s="8"/>
      <c r="I127" s="8"/>
      <c r="J127" s="8"/>
      <c r="K127" s="8"/>
      <c r="L127" s="8"/>
      <c r="M127" s="21"/>
      <c r="N127" s="21"/>
      <c r="O127" s="21"/>
      <c r="P127" s="13"/>
      <c r="Q127" s="399"/>
      <c r="R127" s="9"/>
      <c r="S127" s="9"/>
      <c r="T127" s="9"/>
      <c r="U127" s="9"/>
      <c r="V127" s="9"/>
      <c r="W127" s="9"/>
      <c r="X127" s="9"/>
      <c r="Y127" s="9"/>
      <c r="Z127" s="9"/>
      <c r="AA127" s="8"/>
      <c r="AB127" s="9"/>
      <c r="AC127" s="8"/>
      <c r="AD127" s="8"/>
      <c r="AE127" s="9"/>
      <c r="AF127" s="10"/>
      <c r="AG127" s="9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</row>
    <row r="128" spans="1:58" ht="18" customHeight="1">
      <c r="A128" s="8"/>
      <c r="B128" s="8"/>
      <c r="C128" s="415"/>
      <c r="D128" s="8"/>
      <c r="E128" s="8"/>
      <c r="F128" s="8"/>
      <c r="G128" s="9"/>
      <c r="H128" s="8"/>
      <c r="I128" s="8"/>
      <c r="J128" s="8"/>
      <c r="K128" s="8"/>
      <c r="L128" s="8"/>
      <c r="M128" s="21"/>
      <c r="N128" s="21"/>
      <c r="O128" s="21"/>
      <c r="P128" s="13"/>
      <c r="Q128" s="399"/>
      <c r="R128" s="9"/>
      <c r="S128" s="9"/>
      <c r="T128" s="9"/>
      <c r="U128" s="9"/>
      <c r="V128" s="9"/>
      <c r="W128" s="9"/>
      <c r="X128" s="9"/>
      <c r="Y128" s="9"/>
      <c r="Z128" s="9"/>
      <c r="AA128" s="8"/>
      <c r="AB128" s="9"/>
      <c r="AC128" s="8"/>
      <c r="AD128" s="8"/>
      <c r="AE128" s="9"/>
      <c r="AF128" s="10"/>
      <c r="AG128" s="9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</row>
    <row r="129" spans="1:58" ht="18" customHeight="1">
      <c r="A129" s="8"/>
      <c r="B129" s="8"/>
      <c r="C129" s="415"/>
      <c r="D129" s="8"/>
      <c r="E129" s="8"/>
      <c r="F129" s="8"/>
      <c r="G129" s="9"/>
      <c r="H129" s="8"/>
      <c r="I129" s="8"/>
      <c r="J129" s="8"/>
      <c r="K129" s="8"/>
      <c r="L129" s="8"/>
      <c r="M129" s="21"/>
      <c r="N129" s="21"/>
      <c r="O129" s="21"/>
      <c r="P129" s="13"/>
      <c r="Q129" s="399"/>
      <c r="R129" s="9"/>
      <c r="S129" s="9"/>
      <c r="T129" s="9"/>
      <c r="U129" s="9"/>
      <c r="V129" s="9"/>
      <c r="W129" s="9"/>
      <c r="X129" s="9"/>
      <c r="Y129" s="9"/>
      <c r="Z129" s="9"/>
      <c r="AA129" s="8"/>
      <c r="AB129" s="9"/>
      <c r="AC129" s="8"/>
      <c r="AD129" s="8"/>
      <c r="AE129" s="9"/>
      <c r="AF129" s="10"/>
      <c r="AG129" s="9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</row>
    <row r="130" spans="1:58" ht="18" customHeight="1">
      <c r="A130" s="8"/>
      <c r="B130" s="8"/>
      <c r="C130" s="415"/>
      <c r="D130" s="8"/>
      <c r="E130" s="8"/>
      <c r="F130" s="8"/>
      <c r="G130" s="9"/>
      <c r="H130" s="8"/>
      <c r="I130" s="8"/>
      <c r="J130" s="8"/>
      <c r="K130" s="8"/>
      <c r="L130" s="8"/>
      <c r="M130" s="21"/>
      <c r="N130" s="21"/>
      <c r="O130" s="21"/>
      <c r="P130" s="13"/>
      <c r="Q130" s="399"/>
      <c r="R130" s="9"/>
      <c r="S130" s="9"/>
      <c r="T130" s="9"/>
      <c r="U130" s="9"/>
      <c r="V130" s="9"/>
      <c r="W130" s="9"/>
      <c r="X130" s="9"/>
      <c r="Y130" s="9"/>
      <c r="Z130" s="9"/>
      <c r="AA130" s="8"/>
      <c r="AB130" s="9"/>
      <c r="AC130" s="8"/>
      <c r="AD130" s="8"/>
      <c r="AE130" s="9"/>
      <c r="AF130" s="10"/>
      <c r="AG130" s="9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</row>
    <row r="131" spans="1:58" ht="18" customHeight="1">
      <c r="A131" s="8"/>
      <c r="B131" s="8"/>
      <c r="C131" s="415"/>
      <c r="D131" s="8"/>
      <c r="E131" s="8"/>
      <c r="F131" s="8"/>
      <c r="G131" s="9"/>
      <c r="H131" s="8"/>
      <c r="I131" s="8"/>
      <c r="J131" s="8"/>
      <c r="K131" s="8"/>
      <c r="L131" s="8"/>
      <c r="M131" s="21"/>
      <c r="N131" s="21"/>
      <c r="O131" s="21"/>
      <c r="P131" s="13"/>
      <c r="Q131" s="399"/>
      <c r="R131" s="9"/>
      <c r="S131" s="9"/>
      <c r="T131" s="9"/>
      <c r="U131" s="9"/>
      <c r="V131" s="9"/>
      <c r="W131" s="9"/>
      <c r="X131" s="9"/>
      <c r="Y131" s="9"/>
      <c r="Z131" s="9"/>
      <c r="AA131" s="8"/>
      <c r="AB131" s="9"/>
      <c r="AC131" s="8"/>
      <c r="AD131" s="8"/>
      <c r="AE131" s="9"/>
      <c r="AF131" s="10"/>
      <c r="AG131" s="9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</row>
    <row r="132" spans="1:58" ht="18" customHeight="1">
      <c r="A132" s="8"/>
      <c r="B132" s="8"/>
      <c r="C132" s="415"/>
      <c r="D132" s="8"/>
      <c r="E132" s="8"/>
      <c r="F132" s="8"/>
      <c r="G132" s="9"/>
      <c r="H132" s="8"/>
      <c r="I132" s="8"/>
      <c r="J132" s="8"/>
      <c r="K132" s="8"/>
      <c r="L132" s="8"/>
      <c r="M132" s="21"/>
      <c r="N132" s="21"/>
      <c r="O132" s="21"/>
      <c r="P132" s="13"/>
      <c r="Q132" s="399"/>
      <c r="R132" s="9"/>
      <c r="S132" s="9"/>
      <c r="T132" s="9"/>
      <c r="U132" s="9"/>
      <c r="V132" s="9"/>
      <c r="W132" s="9"/>
      <c r="X132" s="9"/>
      <c r="Y132" s="9"/>
      <c r="Z132" s="9"/>
      <c r="AA132" s="8"/>
      <c r="AB132" s="9"/>
      <c r="AC132" s="8"/>
      <c r="AD132" s="8"/>
      <c r="AE132" s="9"/>
      <c r="AF132" s="10"/>
      <c r="AG132" s="9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</row>
    <row r="133" spans="1:58" ht="18" customHeight="1">
      <c r="A133" s="8"/>
      <c r="B133" s="8"/>
      <c r="C133" s="415"/>
      <c r="D133" s="8"/>
      <c r="E133" s="8"/>
      <c r="F133" s="8"/>
      <c r="G133" s="9"/>
      <c r="H133" s="8"/>
      <c r="I133" s="8"/>
      <c r="J133" s="8"/>
      <c r="K133" s="8"/>
      <c r="L133" s="8"/>
      <c r="M133" s="21"/>
      <c r="N133" s="21"/>
      <c r="O133" s="21"/>
      <c r="P133" s="13"/>
      <c r="Q133" s="399"/>
      <c r="R133" s="9"/>
      <c r="S133" s="9"/>
      <c r="T133" s="9"/>
      <c r="U133" s="9"/>
      <c r="V133" s="9"/>
      <c r="W133" s="9"/>
      <c r="X133" s="9"/>
      <c r="Y133" s="9"/>
      <c r="Z133" s="9"/>
      <c r="AA133" s="8"/>
      <c r="AB133" s="9"/>
      <c r="AC133" s="8"/>
      <c r="AD133" s="8"/>
      <c r="AE133" s="9"/>
      <c r="AF133" s="10"/>
      <c r="AG133" s="9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</row>
    <row r="134" spans="1:58" ht="18" customHeight="1">
      <c r="A134" s="8"/>
      <c r="B134" s="8"/>
      <c r="C134" s="415"/>
      <c r="D134" s="8"/>
      <c r="E134" s="8"/>
      <c r="F134" s="8"/>
      <c r="G134" s="9"/>
      <c r="H134" s="8"/>
      <c r="I134" s="8"/>
      <c r="J134" s="8"/>
      <c r="K134" s="8"/>
      <c r="L134" s="8"/>
      <c r="M134" s="21"/>
      <c r="N134" s="21"/>
      <c r="O134" s="21"/>
      <c r="P134" s="13"/>
      <c r="Q134" s="399"/>
      <c r="R134" s="9"/>
      <c r="S134" s="9"/>
      <c r="T134" s="9"/>
      <c r="U134" s="9"/>
      <c r="V134" s="9"/>
      <c r="W134" s="9"/>
      <c r="X134" s="9"/>
      <c r="Y134" s="9"/>
      <c r="Z134" s="9"/>
      <c r="AA134" s="8"/>
      <c r="AB134" s="9"/>
      <c r="AC134" s="8"/>
      <c r="AD134" s="8"/>
      <c r="AE134" s="9"/>
      <c r="AF134" s="10"/>
      <c r="AG134" s="9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</row>
    <row r="135" spans="1:58" ht="18" customHeight="1">
      <c r="A135" s="8"/>
      <c r="B135" s="8"/>
      <c r="C135" s="415"/>
      <c r="D135" s="8"/>
      <c r="E135" s="8"/>
      <c r="F135" s="8"/>
      <c r="G135" s="9"/>
      <c r="H135" s="8"/>
      <c r="I135" s="8"/>
      <c r="J135" s="8"/>
      <c r="K135" s="8"/>
      <c r="L135" s="8"/>
      <c r="M135" s="21"/>
      <c r="N135" s="21"/>
      <c r="O135" s="21"/>
      <c r="P135" s="13"/>
      <c r="Q135" s="399"/>
      <c r="R135" s="9"/>
      <c r="S135" s="9"/>
      <c r="T135" s="9"/>
      <c r="U135" s="9"/>
      <c r="V135" s="9"/>
      <c r="W135" s="9"/>
      <c r="X135" s="9"/>
      <c r="Y135" s="9"/>
      <c r="Z135" s="9"/>
      <c r="AA135" s="8"/>
      <c r="AB135" s="9"/>
      <c r="AC135" s="8"/>
      <c r="AD135" s="8"/>
      <c r="AE135" s="9"/>
      <c r="AF135" s="10"/>
      <c r="AG135" s="9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</row>
    <row r="136" spans="1:58" ht="18" customHeight="1">
      <c r="A136" s="8"/>
      <c r="B136" s="8"/>
      <c r="C136" s="415"/>
      <c r="D136" s="8"/>
      <c r="E136" s="8"/>
      <c r="F136" s="8"/>
      <c r="G136" s="9"/>
      <c r="H136" s="8"/>
      <c r="I136" s="8"/>
      <c r="J136" s="8"/>
      <c r="K136" s="8"/>
      <c r="L136" s="8"/>
      <c r="M136" s="21"/>
      <c r="N136" s="21"/>
      <c r="O136" s="21"/>
      <c r="P136" s="13"/>
      <c r="Q136" s="399"/>
      <c r="R136" s="9"/>
      <c r="S136" s="9"/>
      <c r="T136" s="9"/>
      <c r="U136" s="9"/>
      <c r="V136" s="9"/>
      <c r="W136" s="9"/>
      <c r="X136" s="9"/>
      <c r="Y136" s="9"/>
      <c r="Z136" s="9"/>
      <c r="AA136" s="8"/>
      <c r="AB136" s="9"/>
      <c r="AC136" s="8"/>
      <c r="AD136" s="8"/>
      <c r="AE136" s="9"/>
      <c r="AF136" s="10"/>
      <c r="AG136" s="9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</row>
    <row r="137" spans="1:58" ht="18" customHeight="1">
      <c r="A137" s="8"/>
      <c r="B137" s="8"/>
      <c r="C137" s="415"/>
      <c r="D137" s="8"/>
      <c r="E137" s="8"/>
      <c r="F137" s="8"/>
      <c r="G137" s="9"/>
      <c r="H137" s="8"/>
      <c r="I137" s="8"/>
      <c r="J137" s="8"/>
      <c r="K137" s="8"/>
      <c r="L137" s="8"/>
      <c r="M137" s="21"/>
      <c r="N137" s="21"/>
      <c r="O137" s="21"/>
      <c r="P137" s="13"/>
      <c r="Q137" s="399"/>
      <c r="R137" s="9"/>
      <c r="S137" s="9"/>
      <c r="T137" s="9"/>
      <c r="U137" s="9"/>
      <c r="V137" s="9"/>
      <c r="W137" s="9"/>
      <c r="X137" s="9"/>
      <c r="Y137" s="9"/>
      <c r="Z137" s="9"/>
      <c r="AA137" s="8"/>
      <c r="AB137" s="9"/>
      <c r="AC137" s="8"/>
      <c r="AD137" s="8"/>
      <c r="AE137" s="9"/>
      <c r="AF137" s="10"/>
      <c r="AG137" s="9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</row>
    <row r="138" spans="1:58" ht="18" customHeight="1">
      <c r="A138" s="8"/>
      <c r="B138" s="8"/>
      <c r="C138" s="415"/>
      <c r="D138" s="8"/>
      <c r="E138" s="8"/>
      <c r="F138" s="8"/>
      <c r="G138" s="9"/>
      <c r="H138" s="8"/>
      <c r="I138" s="8"/>
      <c r="J138" s="8"/>
      <c r="K138" s="8"/>
      <c r="L138" s="8"/>
      <c r="M138" s="21"/>
      <c r="N138" s="21"/>
      <c r="O138" s="21"/>
      <c r="P138" s="13"/>
      <c r="Q138" s="399"/>
      <c r="R138" s="9"/>
      <c r="S138" s="9"/>
      <c r="T138" s="9"/>
      <c r="U138" s="9"/>
      <c r="V138" s="9"/>
      <c r="W138" s="9"/>
      <c r="X138" s="9"/>
      <c r="Y138" s="9"/>
      <c r="Z138" s="9"/>
      <c r="AA138" s="8"/>
      <c r="AB138" s="9"/>
      <c r="AC138" s="8"/>
      <c r="AD138" s="8"/>
      <c r="AE138" s="9"/>
      <c r="AF138" s="10"/>
      <c r="AG138" s="9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</row>
    <row r="139" spans="1:58" ht="18" customHeight="1">
      <c r="A139" s="8"/>
      <c r="B139" s="8"/>
      <c r="C139" s="415"/>
      <c r="D139" s="8"/>
      <c r="E139" s="8"/>
      <c r="F139" s="8"/>
      <c r="G139" s="9"/>
      <c r="H139" s="8"/>
      <c r="I139" s="8"/>
      <c r="J139" s="8"/>
      <c r="K139" s="8"/>
      <c r="L139" s="8"/>
      <c r="M139" s="21"/>
      <c r="N139" s="21"/>
      <c r="O139" s="21"/>
      <c r="P139" s="13"/>
      <c r="Q139" s="399"/>
      <c r="R139" s="9"/>
      <c r="S139" s="9"/>
      <c r="T139" s="9"/>
      <c r="U139" s="9"/>
      <c r="V139" s="9"/>
      <c r="W139" s="9"/>
      <c r="X139" s="9"/>
      <c r="Y139" s="9"/>
      <c r="Z139" s="9"/>
      <c r="AA139" s="8"/>
      <c r="AB139" s="9"/>
      <c r="AC139" s="8"/>
      <c r="AD139" s="8"/>
      <c r="AE139" s="9"/>
      <c r="AF139" s="10"/>
      <c r="AG139" s="9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</row>
    <row r="140" spans="1:58" ht="18" customHeight="1">
      <c r="A140" s="8"/>
      <c r="B140" s="8"/>
      <c r="C140" s="415"/>
      <c r="D140" s="8"/>
      <c r="E140" s="8"/>
      <c r="F140" s="8"/>
      <c r="G140" s="9"/>
      <c r="H140" s="8"/>
      <c r="I140" s="8"/>
      <c r="J140" s="8"/>
      <c r="K140" s="8"/>
      <c r="L140" s="8"/>
      <c r="M140" s="21"/>
      <c r="N140" s="21"/>
      <c r="O140" s="21"/>
      <c r="P140" s="13"/>
      <c r="Q140" s="399"/>
      <c r="R140" s="9"/>
      <c r="S140" s="9"/>
      <c r="T140" s="9"/>
      <c r="U140" s="9"/>
      <c r="V140" s="9"/>
      <c r="W140" s="9"/>
      <c r="X140" s="9"/>
      <c r="Y140" s="9"/>
      <c r="Z140" s="9"/>
      <c r="AA140" s="8"/>
      <c r="AB140" s="9"/>
      <c r="AC140" s="8"/>
      <c r="AD140" s="8"/>
      <c r="AE140" s="9"/>
      <c r="AF140" s="10"/>
      <c r="AG140" s="9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</row>
    <row r="141" spans="1:58" ht="18" customHeight="1">
      <c r="A141" s="8"/>
      <c r="B141" s="8"/>
      <c r="C141" s="415"/>
      <c r="D141" s="8"/>
      <c r="E141" s="8"/>
      <c r="F141" s="8"/>
      <c r="G141" s="9"/>
      <c r="H141" s="8"/>
      <c r="I141" s="8"/>
      <c r="J141" s="8"/>
      <c r="K141" s="8"/>
      <c r="L141" s="8"/>
      <c r="M141" s="21"/>
      <c r="N141" s="21"/>
      <c r="O141" s="21"/>
      <c r="P141" s="13"/>
      <c r="Q141" s="399"/>
      <c r="R141" s="9"/>
      <c r="S141" s="9"/>
      <c r="T141" s="9"/>
      <c r="U141" s="9"/>
      <c r="V141" s="9"/>
      <c r="W141" s="9"/>
      <c r="X141" s="9"/>
      <c r="Y141" s="9"/>
      <c r="Z141" s="9"/>
      <c r="AA141" s="8"/>
      <c r="AB141" s="9"/>
      <c r="AC141" s="8"/>
      <c r="AD141" s="8"/>
      <c r="AE141" s="9"/>
      <c r="AF141" s="10"/>
      <c r="AG141" s="9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</row>
    <row r="142" spans="1:58" ht="18" customHeight="1">
      <c r="A142" s="8"/>
      <c r="B142" s="8"/>
      <c r="C142" s="415"/>
      <c r="D142" s="8"/>
      <c r="E142" s="8"/>
      <c r="F142" s="8"/>
      <c r="G142" s="9"/>
      <c r="H142" s="8"/>
      <c r="I142" s="8"/>
      <c r="J142" s="8"/>
      <c r="K142" s="8"/>
      <c r="L142" s="8"/>
      <c r="M142" s="21"/>
      <c r="N142" s="21"/>
      <c r="O142" s="21"/>
      <c r="P142" s="13"/>
      <c r="Q142" s="399"/>
      <c r="R142" s="9"/>
      <c r="S142" s="9"/>
      <c r="T142" s="9"/>
      <c r="U142" s="9"/>
      <c r="V142" s="9"/>
      <c r="W142" s="9"/>
      <c r="X142" s="9"/>
      <c r="Y142" s="9"/>
      <c r="Z142" s="9"/>
      <c r="AA142" s="8"/>
      <c r="AB142" s="9"/>
      <c r="AC142" s="8"/>
      <c r="AD142" s="8"/>
      <c r="AE142" s="9"/>
      <c r="AF142" s="10"/>
      <c r="AG142" s="9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</row>
    <row r="143" spans="1:58" ht="18" customHeight="1">
      <c r="A143" s="8"/>
      <c r="B143" s="8"/>
      <c r="C143" s="415"/>
      <c r="D143" s="8"/>
      <c r="E143" s="8"/>
      <c r="F143" s="8"/>
      <c r="G143" s="9"/>
      <c r="H143" s="8"/>
      <c r="I143" s="8"/>
      <c r="J143" s="8"/>
      <c r="K143" s="8"/>
      <c r="L143" s="8"/>
      <c r="M143" s="21"/>
      <c r="N143" s="21"/>
      <c r="O143" s="21"/>
      <c r="P143" s="13"/>
      <c r="Q143" s="399"/>
      <c r="R143" s="9"/>
      <c r="S143" s="9"/>
      <c r="T143" s="9"/>
      <c r="U143" s="9"/>
      <c r="V143" s="9"/>
      <c r="W143" s="9"/>
      <c r="X143" s="9"/>
      <c r="Y143" s="9"/>
      <c r="Z143" s="9"/>
      <c r="AA143" s="8"/>
      <c r="AB143" s="9"/>
      <c r="AC143" s="8"/>
      <c r="AD143" s="8"/>
      <c r="AE143" s="9"/>
      <c r="AF143" s="10"/>
      <c r="AG143" s="9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</row>
    <row r="144" spans="1:58" ht="18" customHeight="1">
      <c r="A144" s="8"/>
      <c r="B144" s="8"/>
      <c r="C144" s="415"/>
      <c r="D144" s="8"/>
      <c r="E144" s="8"/>
      <c r="F144" s="8"/>
      <c r="G144" s="9"/>
      <c r="H144" s="8"/>
      <c r="I144" s="8"/>
      <c r="J144" s="8"/>
      <c r="K144" s="8"/>
      <c r="L144" s="8"/>
      <c r="M144" s="21"/>
      <c r="N144" s="21"/>
      <c r="O144" s="21"/>
      <c r="P144" s="13"/>
      <c r="Q144" s="399"/>
      <c r="R144" s="9"/>
      <c r="S144" s="9"/>
      <c r="T144" s="9"/>
      <c r="U144" s="9"/>
      <c r="V144" s="9"/>
      <c r="W144" s="9"/>
      <c r="X144" s="9"/>
      <c r="Y144" s="9"/>
      <c r="Z144" s="9"/>
      <c r="AA144" s="8"/>
      <c r="AB144" s="9"/>
      <c r="AC144" s="8"/>
      <c r="AD144" s="8"/>
      <c r="AE144" s="9"/>
      <c r="AF144" s="10"/>
      <c r="AG144" s="9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</row>
    <row r="145" spans="1:58" ht="18" customHeight="1">
      <c r="A145" s="8"/>
      <c r="B145" s="8"/>
      <c r="C145" s="415"/>
      <c r="D145" s="8"/>
      <c r="E145" s="8"/>
      <c r="F145" s="8"/>
      <c r="G145" s="9"/>
      <c r="H145" s="8"/>
      <c r="I145" s="8"/>
      <c r="J145" s="8"/>
      <c r="K145" s="8"/>
      <c r="L145" s="8"/>
      <c r="M145" s="21"/>
      <c r="N145" s="21"/>
      <c r="O145" s="21"/>
      <c r="P145" s="13"/>
      <c r="Q145" s="399"/>
      <c r="R145" s="9"/>
      <c r="S145" s="9"/>
      <c r="T145" s="9"/>
      <c r="U145" s="9"/>
      <c r="V145" s="9"/>
      <c r="W145" s="9"/>
      <c r="X145" s="9"/>
      <c r="Y145" s="9"/>
      <c r="Z145" s="9"/>
      <c r="AA145" s="8"/>
      <c r="AB145" s="9"/>
      <c r="AC145" s="8"/>
      <c r="AD145" s="8"/>
      <c r="AE145" s="9"/>
      <c r="AF145" s="10"/>
      <c r="AG145" s="9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</row>
    <row r="146" spans="1:58" ht="18" customHeight="1">
      <c r="A146" s="8"/>
      <c r="B146" s="8"/>
      <c r="C146" s="415"/>
      <c r="D146" s="8"/>
      <c r="E146" s="8"/>
      <c r="F146" s="8"/>
      <c r="G146" s="9"/>
      <c r="H146" s="8"/>
      <c r="I146" s="8"/>
      <c r="J146" s="8"/>
      <c r="K146" s="8"/>
      <c r="L146" s="8"/>
      <c r="M146" s="21"/>
      <c r="N146" s="21"/>
      <c r="O146" s="21"/>
      <c r="P146" s="13"/>
      <c r="Q146" s="399"/>
      <c r="R146" s="9"/>
      <c r="S146" s="9"/>
      <c r="T146" s="9"/>
      <c r="U146" s="9"/>
      <c r="V146" s="9"/>
      <c r="W146" s="9"/>
      <c r="X146" s="9"/>
      <c r="Y146" s="9"/>
      <c r="Z146" s="9"/>
      <c r="AA146" s="8"/>
      <c r="AB146" s="9"/>
      <c r="AC146" s="8"/>
      <c r="AD146" s="8"/>
      <c r="AE146" s="9"/>
      <c r="AF146" s="10"/>
      <c r="AG146" s="9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</row>
    <row r="147" spans="1:58" ht="18" customHeight="1">
      <c r="A147" s="8"/>
      <c r="B147" s="8"/>
      <c r="C147" s="415"/>
      <c r="D147" s="8"/>
      <c r="E147" s="8"/>
      <c r="F147" s="8"/>
      <c r="G147" s="9"/>
      <c r="H147" s="8"/>
      <c r="I147" s="8"/>
      <c r="J147" s="8"/>
      <c r="K147" s="8"/>
      <c r="L147" s="8"/>
      <c r="M147" s="21"/>
      <c r="N147" s="21"/>
      <c r="O147" s="21"/>
      <c r="P147" s="13"/>
      <c r="Q147" s="399"/>
      <c r="R147" s="9"/>
      <c r="S147" s="9"/>
      <c r="T147" s="9"/>
      <c r="U147" s="9"/>
      <c r="V147" s="9"/>
      <c r="W147" s="9"/>
      <c r="X147" s="9"/>
      <c r="Y147" s="9"/>
      <c r="Z147" s="9"/>
      <c r="AA147" s="8"/>
      <c r="AB147" s="9"/>
      <c r="AC147" s="8"/>
      <c r="AD147" s="8"/>
      <c r="AE147" s="9"/>
      <c r="AF147" s="10"/>
      <c r="AG147" s="9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</row>
    <row r="148" spans="1:58" ht="18" customHeight="1">
      <c r="A148" s="8"/>
      <c r="B148" s="8"/>
      <c r="C148" s="415"/>
      <c r="D148" s="8"/>
      <c r="E148" s="8"/>
      <c r="F148" s="8"/>
      <c r="G148" s="9"/>
      <c r="H148" s="8"/>
      <c r="I148" s="8"/>
      <c r="J148" s="8"/>
      <c r="K148" s="8"/>
      <c r="L148" s="8"/>
      <c r="M148" s="21"/>
      <c r="N148" s="21"/>
      <c r="O148" s="21"/>
      <c r="P148" s="13"/>
      <c r="Q148" s="399"/>
      <c r="R148" s="9"/>
      <c r="S148" s="9"/>
      <c r="T148" s="9"/>
      <c r="U148" s="9"/>
      <c r="V148" s="9"/>
      <c r="W148" s="9"/>
      <c r="X148" s="9"/>
      <c r="Y148" s="9"/>
      <c r="Z148" s="9"/>
      <c r="AA148" s="8"/>
      <c r="AB148" s="9"/>
      <c r="AC148" s="8"/>
      <c r="AD148" s="8"/>
      <c r="AE148" s="9"/>
      <c r="AF148" s="10"/>
      <c r="AG148" s="9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</row>
    <row r="149" spans="1:58" ht="18" customHeight="1">
      <c r="A149" s="8"/>
      <c r="B149" s="8"/>
      <c r="C149" s="415"/>
      <c r="D149" s="8"/>
      <c r="E149" s="8"/>
      <c r="F149" s="8"/>
      <c r="G149" s="9"/>
      <c r="H149" s="8"/>
      <c r="I149" s="8"/>
      <c r="J149" s="8"/>
      <c r="K149" s="8"/>
      <c r="L149" s="8"/>
      <c r="M149" s="21"/>
      <c r="N149" s="21"/>
      <c r="O149" s="21"/>
      <c r="P149" s="13"/>
      <c r="Q149" s="399"/>
      <c r="R149" s="9"/>
      <c r="S149" s="9"/>
      <c r="T149" s="9"/>
      <c r="U149" s="9"/>
      <c r="V149" s="9"/>
      <c r="W149" s="9"/>
      <c r="X149" s="9"/>
      <c r="Y149" s="9"/>
      <c r="Z149" s="9"/>
      <c r="AA149" s="8"/>
      <c r="AB149" s="9"/>
      <c r="AC149" s="8"/>
      <c r="AD149" s="8"/>
      <c r="AE149" s="9"/>
      <c r="AF149" s="10"/>
      <c r="AG149" s="9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</row>
    <row r="150" spans="1:58" ht="18" customHeight="1">
      <c r="A150" s="8"/>
      <c r="B150" s="8"/>
      <c r="C150" s="415"/>
      <c r="D150" s="8"/>
      <c r="E150" s="8"/>
      <c r="F150" s="8"/>
      <c r="G150" s="9"/>
      <c r="H150" s="8"/>
      <c r="I150" s="8"/>
      <c r="J150" s="8"/>
      <c r="K150" s="8"/>
      <c r="L150" s="8"/>
      <c r="M150" s="21"/>
      <c r="N150" s="21"/>
      <c r="O150" s="21"/>
      <c r="P150" s="13"/>
      <c r="Q150" s="399"/>
      <c r="R150" s="9"/>
      <c r="S150" s="9"/>
      <c r="T150" s="9"/>
      <c r="U150" s="9"/>
      <c r="V150" s="9"/>
      <c r="W150" s="9"/>
      <c r="X150" s="9"/>
      <c r="Y150" s="9"/>
      <c r="Z150" s="9"/>
      <c r="AA150" s="8"/>
      <c r="AB150" s="9"/>
      <c r="AC150" s="8"/>
      <c r="AD150" s="8"/>
      <c r="AE150" s="9"/>
      <c r="AF150" s="10"/>
      <c r="AG150" s="9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</row>
    <row r="151" spans="1:58" ht="18" customHeight="1">
      <c r="A151" s="8"/>
      <c r="B151" s="8"/>
      <c r="C151" s="415"/>
      <c r="D151" s="8"/>
      <c r="E151" s="8"/>
      <c r="F151" s="8"/>
      <c r="G151" s="9"/>
      <c r="H151" s="8"/>
      <c r="I151" s="8"/>
      <c r="J151" s="8"/>
      <c r="K151" s="8"/>
      <c r="L151" s="8"/>
      <c r="M151" s="21"/>
      <c r="N151" s="21"/>
      <c r="O151" s="21"/>
      <c r="P151" s="13"/>
      <c r="Q151" s="399"/>
      <c r="R151" s="9"/>
      <c r="S151" s="9"/>
      <c r="T151" s="9"/>
      <c r="U151" s="9"/>
      <c r="V151" s="9"/>
      <c r="W151" s="9"/>
      <c r="X151" s="9"/>
      <c r="Y151" s="9"/>
      <c r="Z151" s="9"/>
      <c r="AA151" s="8"/>
      <c r="AB151" s="9"/>
      <c r="AC151" s="8"/>
      <c r="AD151" s="8"/>
      <c r="AE151" s="9"/>
      <c r="AF151" s="10"/>
      <c r="AG151" s="9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</row>
    <row r="152" spans="1:58" ht="18" customHeight="1">
      <c r="A152" s="8"/>
      <c r="B152" s="8"/>
      <c r="C152" s="415"/>
      <c r="D152" s="8"/>
      <c r="E152" s="8"/>
      <c r="F152" s="8"/>
      <c r="G152" s="9"/>
      <c r="H152" s="8"/>
      <c r="I152" s="8"/>
      <c r="J152" s="8"/>
      <c r="K152" s="8"/>
      <c r="L152" s="8"/>
      <c r="M152" s="21"/>
      <c r="N152" s="21"/>
      <c r="O152" s="21"/>
      <c r="P152" s="13"/>
      <c r="Q152" s="399"/>
      <c r="R152" s="9"/>
      <c r="S152" s="9"/>
      <c r="T152" s="9"/>
      <c r="U152" s="9"/>
      <c r="V152" s="9"/>
      <c r="W152" s="9"/>
      <c r="X152" s="9"/>
      <c r="Y152" s="9"/>
      <c r="Z152" s="9"/>
      <c r="AA152" s="8"/>
      <c r="AB152" s="9"/>
      <c r="AC152" s="8"/>
      <c r="AD152" s="8"/>
      <c r="AE152" s="9"/>
      <c r="AF152" s="10"/>
      <c r="AG152" s="9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</row>
    <row r="153" spans="1:58" ht="18" customHeight="1">
      <c r="A153" s="8"/>
      <c r="B153" s="8"/>
      <c r="C153" s="415"/>
      <c r="D153" s="8"/>
      <c r="E153" s="8"/>
      <c r="F153" s="8"/>
      <c r="G153" s="9"/>
      <c r="H153" s="8"/>
      <c r="I153" s="8"/>
      <c r="J153" s="8"/>
      <c r="K153" s="8"/>
      <c r="L153" s="8"/>
      <c r="M153" s="21"/>
      <c r="N153" s="21"/>
      <c r="O153" s="21"/>
      <c r="P153" s="13"/>
      <c r="Q153" s="399"/>
      <c r="R153" s="9"/>
      <c r="S153" s="9"/>
      <c r="T153" s="9"/>
      <c r="U153" s="9"/>
      <c r="V153" s="9"/>
      <c r="W153" s="9"/>
      <c r="X153" s="9"/>
      <c r="Y153" s="9"/>
      <c r="Z153" s="9"/>
      <c r="AA153" s="8"/>
      <c r="AB153" s="9"/>
      <c r="AC153" s="8"/>
      <c r="AD153" s="8"/>
      <c r="AE153" s="9"/>
      <c r="AF153" s="10"/>
      <c r="AG153" s="9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</row>
    <row r="154" spans="1:58" ht="18" customHeight="1">
      <c r="A154" s="8"/>
      <c r="B154" s="8"/>
      <c r="C154" s="415"/>
      <c r="D154" s="8"/>
      <c r="E154" s="8"/>
      <c r="F154" s="8"/>
      <c r="G154" s="9"/>
      <c r="H154" s="8"/>
      <c r="I154" s="8"/>
      <c r="J154" s="8"/>
      <c r="K154" s="8"/>
      <c r="L154" s="8"/>
      <c r="M154" s="21"/>
      <c r="N154" s="21"/>
      <c r="O154" s="21"/>
      <c r="P154" s="13"/>
      <c r="Q154" s="399"/>
      <c r="R154" s="9"/>
      <c r="S154" s="9"/>
      <c r="T154" s="9"/>
      <c r="U154" s="9"/>
      <c r="V154" s="9"/>
      <c r="W154" s="9"/>
      <c r="X154" s="9"/>
      <c r="Y154" s="9"/>
      <c r="Z154" s="9"/>
      <c r="AA154" s="8"/>
      <c r="AB154" s="9"/>
      <c r="AC154" s="8"/>
      <c r="AD154" s="8"/>
      <c r="AE154" s="9"/>
      <c r="AF154" s="10"/>
      <c r="AG154" s="9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</row>
    <row r="155" spans="1:58" ht="18" customHeight="1">
      <c r="A155" s="8"/>
      <c r="B155" s="8"/>
      <c r="C155" s="415"/>
      <c r="D155" s="8"/>
      <c r="E155" s="8"/>
      <c r="F155" s="8"/>
      <c r="G155" s="9"/>
      <c r="H155" s="8"/>
      <c r="I155" s="8"/>
      <c r="J155" s="8"/>
      <c r="K155" s="8"/>
      <c r="L155" s="8"/>
      <c r="M155" s="21"/>
      <c r="N155" s="21"/>
      <c r="O155" s="21"/>
      <c r="P155" s="13"/>
      <c r="Q155" s="399"/>
      <c r="R155" s="9"/>
      <c r="S155" s="9"/>
      <c r="T155" s="9"/>
      <c r="U155" s="9"/>
      <c r="V155" s="9"/>
      <c r="W155" s="9"/>
      <c r="X155" s="9"/>
      <c r="Y155" s="9"/>
      <c r="Z155" s="9"/>
      <c r="AA155" s="8"/>
      <c r="AB155" s="9"/>
      <c r="AC155" s="8"/>
      <c r="AD155" s="8"/>
      <c r="AE155" s="9"/>
      <c r="AF155" s="10"/>
      <c r="AG155" s="9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</row>
    <row r="156" spans="1:58" ht="18" customHeight="1">
      <c r="A156" s="8"/>
      <c r="B156" s="8"/>
      <c r="C156" s="415"/>
      <c r="D156" s="8"/>
      <c r="E156" s="8"/>
      <c r="F156" s="8"/>
      <c r="G156" s="9"/>
      <c r="H156" s="8"/>
      <c r="I156" s="8"/>
      <c r="J156" s="8"/>
      <c r="K156" s="8"/>
      <c r="L156" s="8"/>
      <c r="M156" s="21"/>
      <c r="N156" s="21"/>
      <c r="O156" s="21"/>
      <c r="P156" s="13"/>
      <c r="Q156" s="399"/>
      <c r="R156" s="9"/>
      <c r="S156" s="9"/>
      <c r="T156" s="9"/>
      <c r="U156" s="9"/>
      <c r="V156" s="9"/>
      <c r="W156" s="9"/>
      <c r="X156" s="9"/>
      <c r="Y156" s="9"/>
      <c r="Z156" s="9"/>
      <c r="AA156" s="8"/>
      <c r="AB156" s="9"/>
      <c r="AC156" s="8"/>
      <c r="AD156" s="8"/>
      <c r="AE156" s="9"/>
      <c r="AF156" s="10"/>
      <c r="AG156" s="9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</row>
    <row r="157" spans="1:58" ht="18" customHeight="1">
      <c r="A157" s="8"/>
      <c r="B157" s="8"/>
      <c r="C157" s="415"/>
      <c r="D157" s="8"/>
      <c r="E157" s="8"/>
      <c r="F157" s="8"/>
      <c r="G157" s="9"/>
      <c r="H157" s="8"/>
      <c r="I157" s="8"/>
      <c r="J157" s="8"/>
      <c r="K157" s="8"/>
      <c r="L157" s="8"/>
      <c r="M157" s="21"/>
      <c r="N157" s="21"/>
      <c r="O157" s="21"/>
      <c r="P157" s="13"/>
      <c r="Q157" s="399"/>
      <c r="R157" s="9"/>
      <c r="S157" s="9"/>
      <c r="T157" s="9"/>
      <c r="U157" s="9"/>
      <c r="V157" s="9"/>
      <c r="W157" s="9"/>
      <c r="X157" s="9"/>
      <c r="Y157" s="9"/>
      <c r="Z157" s="9"/>
      <c r="AA157" s="8"/>
      <c r="AB157" s="9"/>
      <c r="AC157" s="8"/>
      <c r="AD157" s="8"/>
      <c r="AE157" s="9"/>
      <c r="AF157" s="10"/>
      <c r="AG157" s="9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</row>
    <row r="158" spans="1:58" ht="18" customHeight="1">
      <c r="A158" s="8"/>
      <c r="B158" s="8"/>
      <c r="C158" s="415"/>
      <c r="D158" s="8"/>
      <c r="E158" s="8"/>
      <c r="F158" s="8"/>
      <c r="G158" s="9"/>
      <c r="H158" s="8"/>
      <c r="I158" s="8"/>
      <c r="J158" s="8"/>
      <c r="K158" s="8"/>
      <c r="L158" s="8"/>
      <c r="M158" s="21"/>
      <c r="N158" s="21"/>
      <c r="O158" s="21"/>
      <c r="P158" s="13"/>
      <c r="Q158" s="399"/>
      <c r="R158" s="9"/>
      <c r="S158" s="9"/>
      <c r="T158" s="9"/>
      <c r="U158" s="9"/>
      <c r="V158" s="9"/>
      <c r="W158" s="9"/>
      <c r="X158" s="9"/>
      <c r="Y158" s="9"/>
      <c r="Z158" s="9"/>
      <c r="AA158" s="8"/>
      <c r="AB158" s="9"/>
      <c r="AC158" s="8"/>
      <c r="AD158" s="8"/>
      <c r="AE158" s="9"/>
      <c r="AF158" s="10"/>
      <c r="AG158" s="9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</row>
    <row r="159" spans="1:58" ht="18" customHeight="1">
      <c r="A159" s="8"/>
      <c r="B159" s="8"/>
      <c r="C159" s="415"/>
      <c r="D159" s="8"/>
      <c r="E159" s="8"/>
      <c r="F159" s="8"/>
      <c r="G159" s="9"/>
      <c r="H159" s="8"/>
      <c r="I159" s="8"/>
      <c r="J159" s="8"/>
      <c r="K159" s="8"/>
      <c r="L159" s="8"/>
      <c r="M159" s="21"/>
      <c r="N159" s="21"/>
      <c r="O159" s="21"/>
      <c r="P159" s="13"/>
      <c r="Q159" s="399"/>
      <c r="R159" s="9"/>
      <c r="S159" s="9"/>
      <c r="T159" s="9"/>
      <c r="U159" s="9"/>
      <c r="V159" s="9"/>
      <c r="W159" s="9"/>
      <c r="X159" s="9"/>
      <c r="Y159" s="9"/>
      <c r="Z159" s="9"/>
      <c r="AA159" s="8"/>
      <c r="AB159" s="9"/>
      <c r="AC159" s="8"/>
      <c r="AD159" s="8"/>
      <c r="AE159" s="9"/>
      <c r="AF159" s="10"/>
      <c r="AG159" s="9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</row>
    <row r="160" spans="1:58" ht="18" customHeight="1">
      <c r="A160" s="8"/>
      <c r="B160" s="8"/>
      <c r="C160" s="415"/>
      <c r="D160" s="8"/>
      <c r="E160" s="8"/>
      <c r="F160" s="8"/>
      <c r="G160" s="9"/>
      <c r="H160" s="8"/>
      <c r="I160" s="8"/>
      <c r="J160" s="8"/>
      <c r="K160" s="8"/>
      <c r="L160" s="8"/>
      <c r="M160" s="21"/>
      <c r="N160" s="21"/>
      <c r="O160" s="21"/>
      <c r="P160" s="13"/>
      <c r="Q160" s="399"/>
      <c r="R160" s="9"/>
      <c r="S160" s="9"/>
      <c r="T160" s="9"/>
      <c r="U160" s="9"/>
      <c r="V160" s="9"/>
      <c r="W160" s="9"/>
      <c r="X160" s="9"/>
      <c r="Y160" s="9"/>
      <c r="Z160" s="9"/>
      <c r="AA160" s="8"/>
      <c r="AB160" s="9"/>
      <c r="AC160" s="8"/>
      <c r="AD160" s="8"/>
      <c r="AE160" s="9"/>
      <c r="AF160" s="10"/>
      <c r="AG160" s="9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</row>
    <row r="161" spans="1:58" ht="18" customHeight="1">
      <c r="A161" s="8"/>
      <c r="B161" s="8"/>
      <c r="C161" s="415"/>
      <c r="D161" s="8"/>
      <c r="E161" s="8"/>
      <c r="F161" s="8"/>
      <c r="G161" s="9"/>
      <c r="H161" s="8"/>
      <c r="I161" s="8"/>
      <c r="J161" s="8"/>
      <c r="K161" s="8"/>
      <c r="L161" s="8"/>
      <c r="M161" s="21"/>
      <c r="N161" s="21"/>
      <c r="O161" s="21"/>
      <c r="P161" s="13"/>
      <c r="Q161" s="399"/>
      <c r="R161" s="9"/>
      <c r="S161" s="9"/>
      <c r="T161" s="9"/>
      <c r="U161" s="9"/>
      <c r="V161" s="9"/>
      <c r="W161" s="9"/>
      <c r="X161" s="9"/>
      <c r="Y161" s="9"/>
      <c r="Z161" s="9"/>
      <c r="AA161" s="8"/>
      <c r="AB161" s="9"/>
      <c r="AC161" s="8"/>
      <c r="AD161" s="8"/>
      <c r="AE161" s="9"/>
      <c r="AF161" s="10"/>
      <c r="AG161" s="9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</row>
    <row r="162" spans="1:58" ht="18" customHeight="1">
      <c r="A162" s="8"/>
      <c r="B162" s="8"/>
      <c r="C162" s="415"/>
      <c r="D162" s="8"/>
      <c r="E162" s="8"/>
      <c r="F162" s="8"/>
      <c r="G162" s="9"/>
      <c r="H162" s="8"/>
      <c r="I162" s="8"/>
      <c r="J162" s="8"/>
      <c r="K162" s="8"/>
      <c r="L162" s="8"/>
      <c r="M162" s="21"/>
      <c r="N162" s="21"/>
      <c r="O162" s="21"/>
      <c r="P162" s="13"/>
      <c r="Q162" s="399"/>
      <c r="R162" s="9"/>
      <c r="S162" s="9"/>
      <c r="T162" s="9"/>
      <c r="U162" s="9"/>
      <c r="V162" s="9"/>
      <c r="W162" s="9"/>
      <c r="X162" s="9"/>
      <c r="Y162" s="9"/>
      <c r="Z162" s="9"/>
      <c r="AA162" s="8"/>
      <c r="AB162" s="9"/>
      <c r="AC162" s="8"/>
      <c r="AD162" s="8"/>
      <c r="AE162" s="9"/>
      <c r="AF162" s="10"/>
      <c r="AG162" s="9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</row>
    <row r="163" spans="1:58" ht="18" customHeight="1">
      <c r="A163" s="8"/>
      <c r="B163" s="8"/>
      <c r="C163" s="415"/>
      <c r="D163" s="8"/>
      <c r="E163" s="8"/>
      <c r="F163" s="8"/>
      <c r="G163" s="9"/>
      <c r="H163" s="8"/>
      <c r="I163" s="8"/>
      <c r="J163" s="8"/>
      <c r="K163" s="8"/>
      <c r="L163" s="8"/>
      <c r="M163" s="21"/>
      <c r="N163" s="21"/>
      <c r="O163" s="21"/>
      <c r="P163" s="13"/>
      <c r="Q163" s="399"/>
      <c r="R163" s="9"/>
      <c r="S163" s="9"/>
      <c r="T163" s="9"/>
      <c r="U163" s="9"/>
      <c r="V163" s="9"/>
      <c r="W163" s="9"/>
      <c r="X163" s="9"/>
      <c r="Y163" s="9"/>
      <c r="Z163" s="9"/>
      <c r="AA163" s="8"/>
      <c r="AB163" s="9"/>
      <c r="AC163" s="8"/>
      <c r="AD163" s="8"/>
      <c r="AE163" s="9"/>
      <c r="AF163" s="10"/>
      <c r="AG163" s="9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</row>
    <row r="164" spans="1:58" ht="18" customHeight="1">
      <c r="A164" s="8"/>
      <c r="B164" s="8"/>
      <c r="C164" s="415"/>
      <c r="D164" s="8"/>
      <c r="E164" s="8"/>
      <c r="F164" s="8"/>
      <c r="G164" s="9"/>
      <c r="H164" s="8"/>
      <c r="I164" s="8"/>
      <c r="J164" s="8"/>
      <c r="K164" s="8"/>
      <c r="L164" s="8"/>
      <c r="M164" s="21"/>
      <c r="N164" s="21"/>
      <c r="O164" s="21"/>
      <c r="P164" s="13"/>
      <c r="Q164" s="399"/>
      <c r="R164" s="9"/>
      <c r="S164" s="9"/>
      <c r="T164" s="9"/>
      <c r="U164" s="9"/>
      <c r="V164" s="9"/>
      <c r="W164" s="9"/>
      <c r="X164" s="9"/>
      <c r="Y164" s="9"/>
      <c r="Z164" s="9"/>
      <c r="AA164" s="8"/>
      <c r="AB164" s="9"/>
      <c r="AC164" s="8"/>
      <c r="AD164" s="8"/>
      <c r="AE164" s="9"/>
      <c r="AF164" s="10"/>
      <c r="AG164" s="9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</row>
    <row r="165" spans="1:58" ht="18" customHeight="1">
      <c r="A165" s="8"/>
      <c r="B165" s="8"/>
      <c r="C165" s="415"/>
      <c r="D165" s="8"/>
      <c r="E165" s="8"/>
      <c r="F165" s="8"/>
      <c r="G165" s="9"/>
      <c r="H165" s="8"/>
      <c r="I165" s="8"/>
      <c r="J165" s="8"/>
      <c r="K165" s="8"/>
      <c r="L165" s="8"/>
      <c r="M165" s="21"/>
      <c r="N165" s="21"/>
      <c r="O165" s="21"/>
      <c r="P165" s="13"/>
      <c r="Q165" s="399"/>
      <c r="R165" s="9"/>
      <c r="S165" s="9"/>
      <c r="T165" s="9"/>
      <c r="U165" s="9"/>
      <c r="V165" s="9"/>
      <c r="W165" s="9"/>
      <c r="X165" s="9"/>
      <c r="Y165" s="9"/>
      <c r="Z165" s="9"/>
      <c r="AA165" s="8"/>
      <c r="AB165" s="9"/>
      <c r="AC165" s="8"/>
      <c r="AD165" s="8"/>
      <c r="AE165" s="9"/>
      <c r="AF165" s="10"/>
      <c r="AG165" s="9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</row>
    <row r="166" spans="1:58" ht="18" customHeight="1">
      <c r="A166" s="8"/>
      <c r="B166" s="8"/>
      <c r="C166" s="415"/>
      <c r="D166" s="8"/>
      <c r="E166" s="8"/>
      <c r="F166" s="8"/>
      <c r="G166" s="9"/>
      <c r="H166" s="8"/>
      <c r="I166" s="8"/>
      <c r="J166" s="8"/>
      <c r="K166" s="8"/>
      <c r="L166" s="8"/>
      <c r="M166" s="21"/>
      <c r="N166" s="21"/>
      <c r="O166" s="21"/>
      <c r="P166" s="13"/>
      <c r="Q166" s="399"/>
      <c r="R166" s="9"/>
      <c r="S166" s="9"/>
      <c r="T166" s="9"/>
      <c r="U166" s="9"/>
      <c r="V166" s="9"/>
      <c r="W166" s="9"/>
      <c r="X166" s="9"/>
      <c r="Y166" s="9"/>
      <c r="Z166" s="9"/>
      <c r="AA166" s="8"/>
      <c r="AB166" s="9"/>
      <c r="AC166" s="8"/>
      <c r="AD166" s="8"/>
      <c r="AE166" s="9"/>
      <c r="AF166" s="10"/>
      <c r="AG166" s="9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</row>
    <row r="167" spans="1:58" ht="18" customHeight="1">
      <c r="A167" s="8"/>
      <c r="B167" s="8"/>
      <c r="C167" s="415"/>
      <c r="D167" s="8"/>
      <c r="E167" s="8"/>
      <c r="F167" s="8"/>
      <c r="G167" s="9"/>
      <c r="H167" s="8"/>
      <c r="I167" s="8"/>
      <c r="J167" s="8"/>
      <c r="K167" s="8"/>
      <c r="L167" s="8"/>
      <c r="M167" s="21"/>
      <c r="N167" s="21"/>
      <c r="O167" s="21"/>
      <c r="P167" s="13"/>
      <c r="Q167" s="399"/>
      <c r="R167" s="9"/>
      <c r="S167" s="9"/>
      <c r="T167" s="9"/>
      <c r="U167" s="9"/>
      <c r="V167" s="9"/>
      <c r="W167" s="9"/>
      <c r="X167" s="9"/>
      <c r="Y167" s="9"/>
      <c r="Z167" s="9"/>
      <c r="AA167" s="8"/>
      <c r="AB167" s="9"/>
      <c r="AC167" s="8"/>
      <c r="AD167" s="8"/>
      <c r="AE167" s="9"/>
      <c r="AF167" s="10"/>
      <c r="AG167" s="9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</row>
    <row r="168" spans="1:58" ht="18" customHeight="1">
      <c r="A168" s="8"/>
      <c r="B168" s="8"/>
      <c r="C168" s="415"/>
      <c r="D168" s="8"/>
      <c r="E168" s="8"/>
      <c r="F168" s="8"/>
      <c r="G168" s="9"/>
      <c r="H168" s="8"/>
      <c r="I168" s="8"/>
      <c r="J168" s="8"/>
      <c r="K168" s="8"/>
      <c r="L168" s="8"/>
      <c r="M168" s="21"/>
      <c r="N168" s="21"/>
      <c r="O168" s="21"/>
      <c r="P168" s="13"/>
      <c r="Q168" s="399"/>
      <c r="R168" s="9"/>
      <c r="S168" s="9"/>
      <c r="T168" s="9"/>
      <c r="U168" s="9"/>
      <c r="V168" s="9"/>
      <c r="W168" s="9"/>
      <c r="X168" s="9"/>
      <c r="Y168" s="9"/>
      <c r="Z168" s="9"/>
      <c r="AA168" s="8"/>
      <c r="AB168" s="9"/>
      <c r="AC168" s="8"/>
      <c r="AD168" s="8"/>
      <c r="AE168" s="9"/>
      <c r="AF168" s="10"/>
      <c r="AG168" s="9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</row>
    <row r="169" spans="1:58" ht="18" customHeight="1">
      <c r="A169" s="8"/>
      <c r="B169" s="8"/>
      <c r="C169" s="415"/>
      <c r="D169" s="8"/>
      <c r="E169" s="8"/>
      <c r="F169" s="8"/>
      <c r="G169" s="9"/>
      <c r="H169" s="8"/>
      <c r="I169" s="8"/>
      <c r="J169" s="8"/>
      <c r="K169" s="8"/>
      <c r="L169" s="8"/>
      <c r="M169" s="21"/>
      <c r="N169" s="21"/>
      <c r="O169" s="21"/>
      <c r="P169" s="13"/>
      <c r="Q169" s="399"/>
      <c r="R169" s="9"/>
      <c r="S169" s="9"/>
      <c r="T169" s="9"/>
      <c r="U169" s="9"/>
      <c r="V169" s="9"/>
      <c r="W169" s="9"/>
      <c r="X169" s="9"/>
      <c r="Y169" s="9"/>
      <c r="Z169" s="9"/>
      <c r="AA169" s="8"/>
      <c r="AB169" s="9"/>
      <c r="AC169" s="8"/>
      <c r="AD169" s="8"/>
      <c r="AE169" s="9"/>
      <c r="AF169" s="10"/>
      <c r="AG169" s="9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</row>
    <row r="170" spans="1:58" ht="18" customHeight="1">
      <c r="A170" s="8"/>
      <c r="B170" s="8"/>
      <c r="C170" s="415"/>
      <c r="D170" s="8"/>
      <c r="E170" s="8"/>
      <c r="F170" s="8"/>
      <c r="G170" s="9"/>
      <c r="H170" s="8"/>
      <c r="I170" s="8"/>
      <c r="J170" s="8"/>
      <c r="K170" s="8"/>
      <c r="L170" s="8"/>
      <c r="M170" s="21"/>
      <c r="N170" s="21"/>
      <c r="O170" s="21"/>
      <c r="P170" s="13"/>
      <c r="Q170" s="399"/>
      <c r="R170" s="9"/>
      <c r="S170" s="9"/>
      <c r="T170" s="9"/>
      <c r="U170" s="9"/>
      <c r="V170" s="9"/>
      <c r="W170" s="9"/>
      <c r="X170" s="9"/>
      <c r="Y170" s="9"/>
      <c r="Z170" s="9"/>
      <c r="AA170" s="8"/>
      <c r="AB170" s="9"/>
      <c r="AC170" s="8"/>
      <c r="AD170" s="8"/>
      <c r="AE170" s="9"/>
      <c r="AF170" s="10"/>
      <c r="AG170" s="9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</row>
    <row r="171" spans="1:58" ht="18" customHeight="1">
      <c r="A171" s="8"/>
      <c r="B171" s="8"/>
      <c r="C171" s="415"/>
      <c r="D171" s="8"/>
      <c r="E171" s="8"/>
      <c r="F171" s="8"/>
      <c r="G171" s="9"/>
      <c r="H171" s="8"/>
      <c r="I171" s="8"/>
      <c r="J171" s="8"/>
      <c r="K171" s="8"/>
      <c r="L171" s="8"/>
      <c r="M171" s="21"/>
      <c r="N171" s="21"/>
      <c r="O171" s="21"/>
      <c r="P171" s="13"/>
      <c r="Q171" s="399"/>
      <c r="R171" s="9"/>
      <c r="S171" s="9"/>
      <c r="T171" s="9"/>
      <c r="U171" s="9"/>
      <c r="V171" s="9"/>
      <c r="W171" s="9"/>
      <c r="X171" s="9"/>
      <c r="Y171" s="9"/>
      <c r="Z171" s="9"/>
      <c r="AA171" s="8"/>
      <c r="AB171" s="9"/>
      <c r="AC171" s="8"/>
      <c r="AD171" s="8"/>
      <c r="AE171" s="9"/>
      <c r="AF171" s="10"/>
      <c r="AG171" s="9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</row>
    <row r="172" spans="1:58" ht="18" customHeight="1">
      <c r="A172" s="8"/>
      <c r="B172" s="8"/>
      <c r="C172" s="415"/>
      <c r="D172" s="8"/>
      <c r="E172" s="8"/>
      <c r="F172" s="8"/>
      <c r="G172" s="9"/>
      <c r="H172" s="8"/>
      <c r="I172" s="8"/>
      <c r="J172" s="8"/>
      <c r="K172" s="8"/>
      <c r="L172" s="8"/>
      <c r="M172" s="21"/>
      <c r="N172" s="21"/>
      <c r="O172" s="21"/>
      <c r="P172" s="13"/>
      <c r="Q172" s="399"/>
      <c r="R172" s="9"/>
      <c r="S172" s="9"/>
      <c r="T172" s="9"/>
      <c r="U172" s="9"/>
      <c r="V172" s="9"/>
      <c r="W172" s="9"/>
      <c r="X172" s="9"/>
      <c r="Y172" s="9"/>
      <c r="Z172" s="9"/>
      <c r="AA172" s="8"/>
      <c r="AB172" s="9"/>
      <c r="AC172" s="8"/>
      <c r="AD172" s="8"/>
      <c r="AE172" s="9"/>
      <c r="AF172" s="10"/>
      <c r="AG172" s="9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</row>
    <row r="173" spans="1:58" ht="18" customHeight="1">
      <c r="A173" s="8"/>
      <c r="B173" s="8"/>
      <c r="C173" s="415"/>
      <c r="D173" s="8"/>
      <c r="E173" s="8"/>
      <c r="F173" s="8"/>
      <c r="G173" s="9"/>
      <c r="H173" s="8"/>
      <c r="I173" s="8"/>
      <c r="J173" s="8"/>
      <c r="K173" s="8"/>
      <c r="L173" s="8"/>
      <c r="M173" s="21"/>
      <c r="N173" s="21"/>
      <c r="O173" s="21"/>
      <c r="P173" s="13"/>
      <c r="Q173" s="399"/>
      <c r="R173" s="9"/>
      <c r="S173" s="9"/>
      <c r="T173" s="9"/>
      <c r="U173" s="9"/>
      <c r="V173" s="9"/>
      <c r="W173" s="9"/>
      <c r="X173" s="9"/>
      <c r="Y173" s="9"/>
      <c r="Z173" s="9"/>
      <c r="AA173" s="8"/>
      <c r="AB173" s="9"/>
      <c r="AC173" s="8"/>
      <c r="AD173" s="8"/>
      <c r="AE173" s="9"/>
      <c r="AF173" s="10"/>
      <c r="AG173" s="9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</row>
    <row r="174" spans="1:58" ht="18" customHeight="1">
      <c r="A174" s="8"/>
      <c r="B174" s="8"/>
      <c r="C174" s="415"/>
      <c r="D174" s="8"/>
      <c r="E174" s="8"/>
      <c r="F174" s="8"/>
      <c r="G174" s="9"/>
      <c r="H174" s="8"/>
      <c r="I174" s="8"/>
      <c r="J174" s="8"/>
      <c r="K174" s="8"/>
      <c r="L174" s="8"/>
      <c r="M174" s="21"/>
      <c r="N174" s="21"/>
      <c r="O174" s="21"/>
      <c r="P174" s="13"/>
      <c r="Q174" s="399"/>
      <c r="R174" s="9"/>
      <c r="S174" s="9"/>
      <c r="T174" s="9"/>
      <c r="U174" s="9"/>
      <c r="V174" s="9"/>
      <c r="W174" s="9"/>
      <c r="X174" s="9"/>
      <c r="Y174" s="9"/>
      <c r="Z174" s="9"/>
      <c r="AA174" s="8"/>
      <c r="AB174" s="9"/>
      <c r="AC174" s="8"/>
      <c r="AD174" s="8"/>
      <c r="AE174" s="9"/>
      <c r="AF174" s="10"/>
      <c r="AG174" s="9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</row>
    <row r="175" spans="1:58" ht="18" customHeight="1">
      <c r="A175" s="8"/>
      <c r="B175" s="8"/>
      <c r="C175" s="415"/>
      <c r="D175" s="8"/>
      <c r="E175" s="8"/>
      <c r="F175" s="8"/>
      <c r="G175" s="9"/>
      <c r="H175" s="8"/>
      <c r="I175" s="8"/>
      <c r="J175" s="8"/>
      <c r="K175" s="8"/>
      <c r="L175" s="8"/>
      <c r="M175" s="21"/>
      <c r="N175" s="21"/>
      <c r="O175" s="21"/>
      <c r="P175" s="13"/>
      <c r="Q175" s="399"/>
      <c r="R175" s="9"/>
      <c r="S175" s="9"/>
      <c r="T175" s="9"/>
      <c r="U175" s="9"/>
      <c r="V175" s="9"/>
      <c r="W175" s="9"/>
      <c r="X175" s="9"/>
      <c r="Y175" s="9"/>
      <c r="Z175" s="9"/>
      <c r="AA175" s="8"/>
      <c r="AB175" s="9"/>
      <c r="AC175" s="8"/>
      <c r="AD175" s="8"/>
      <c r="AE175" s="9"/>
      <c r="AF175" s="10"/>
      <c r="AG175" s="9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</row>
    <row r="176" spans="1:58" ht="18" customHeight="1">
      <c r="A176" s="8"/>
      <c r="B176" s="8"/>
      <c r="C176" s="415"/>
      <c r="D176" s="8"/>
      <c r="E176" s="8"/>
      <c r="F176" s="8"/>
      <c r="G176" s="9"/>
      <c r="H176" s="8"/>
      <c r="I176" s="8"/>
      <c r="J176" s="8"/>
      <c r="K176" s="8"/>
      <c r="L176" s="8"/>
      <c r="M176" s="21"/>
      <c r="N176" s="21"/>
      <c r="O176" s="21"/>
      <c r="P176" s="13"/>
      <c r="Q176" s="399"/>
      <c r="R176" s="9"/>
      <c r="S176" s="9"/>
      <c r="T176" s="9"/>
      <c r="U176" s="9"/>
      <c r="V176" s="9"/>
      <c r="W176" s="9"/>
      <c r="X176" s="9"/>
      <c r="Y176" s="9"/>
      <c r="Z176" s="9"/>
      <c r="AA176" s="8"/>
      <c r="AB176" s="9"/>
      <c r="AC176" s="8"/>
      <c r="AD176" s="8"/>
      <c r="AE176" s="9"/>
      <c r="AF176" s="10"/>
      <c r="AG176" s="9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</row>
    <row r="177" spans="1:58" ht="18" customHeight="1">
      <c r="A177" s="8"/>
      <c r="B177" s="8"/>
      <c r="C177" s="415"/>
      <c r="D177" s="8"/>
      <c r="E177" s="8"/>
      <c r="F177" s="8"/>
      <c r="G177" s="9"/>
      <c r="H177" s="8"/>
      <c r="I177" s="8"/>
      <c r="J177" s="8"/>
      <c r="K177" s="8"/>
      <c r="L177" s="8"/>
      <c r="M177" s="21"/>
      <c r="N177" s="21"/>
      <c r="O177" s="21"/>
      <c r="P177" s="13"/>
      <c r="Q177" s="399"/>
      <c r="R177" s="9"/>
      <c r="S177" s="9"/>
      <c r="T177" s="9"/>
      <c r="U177" s="9"/>
      <c r="V177" s="9"/>
      <c r="W177" s="9"/>
      <c r="X177" s="9"/>
      <c r="Y177" s="9"/>
      <c r="Z177" s="9"/>
      <c r="AA177" s="8"/>
      <c r="AB177" s="9"/>
      <c r="AC177" s="8"/>
      <c r="AD177" s="8"/>
      <c r="AE177" s="9"/>
      <c r="AF177" s="10"/>
      <c r="AG177" s="9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</row>
    <row r="178" spans="1:58" ht="18" customHeight="1">
      <c r="A178" s="8"/>
      <c r="B178" s="8"/>
      <c r="C178" s="415"/>
      <c r="D178" s="8"/>
      <c r="E178" s="8"/>
      <c r="F178" s="8"/>
      <c r="G178" s="9"/>
      <c r="H178" s="8"/>
      <c r="I178" s="8"/>
      <c r="J178" s="8"/>
      <c r="K178" s="8"/>
      <c r="L178" s="8"/>
      <c r="M178" s="21"/>
      <c r="N178" s="21"/>
      <c r="O178" s="21"/>
      <c r="P178" s="13"/>
      <c r="Q178" s="399"/>
      <c r="R178" s="9"/>
      <c r="S178" s="9"/>
      <c r="T178" s="9"/>
      <c r="U178" s="9"/>
      <c r="V178" s="9"/>
      <c r="W178" s="9"/>
      <c r="X178" s="9"/>
      <c r="Y178" s="9"/>
      <c r="Z178" s="9"/>
      <c r="AA178" s="8"/>
      <c r="AB178" s="9"/>
      <c r="AC178" s="8"/>
      <c r="AD178" s="8"/>
      <c r="AE178" s="9"/>
      <c r="AF178" s="10"/>
      <c r="AG178" s="9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</row>
    <row r="179" spans="1:58" ht="18" customHeight="1">
      <c r="A179" s="8"/>
      <c r="B179" s="8"/>
      <c r="C179" s="415"/>
      <c r="D179" s="8"/>
      <c r="E179" s="8"/>
      <c r="F179" s="8"/>
      <c r="G179" s="9"/>
      <c r="H179" s="8"/>
      <c r="I179" s="8"/>
      <c r="J179" s="8"/>
      <c r="K179" s="8"/>
      <c r="L179" s="8"/>
      <c r="M179" s="21"/>
      <c r="N179" s="21"/>
      <c r="O179" s="21"/>
      <c r="P179" s="13"/>
      <c r="Q179" s="399"/>
      <c r="R179" s="9"/>
      <c r="S179" s="9"/>
      <c r="T179" s="9"/>
      <c r="U179" s="9"/>
      <c r="V179" s="9"/>
      <c r="W179" s="9"/>
      <c r="X179" s="9"/>
      <c r="Y179" s="9"/>
      <c r="Z179" s="9"/>
      <c r="AA179" s="8"/>
      <c r="AB179" s="9"/>
      <c r="AC179" s="8"/>
      <c r="AD179" s="8"/>
      <c r="AE179" s="9"/>
      <c r="AF179" s="10"/>
      <c r="AG179" s="9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</row>
    <row r="180" spans="1:58" ht="18" customHeight="1">
      <c r="A180" s="8"/>
      <c r="B180" s="8"/>
      <c r="C180" s="415"/>
      <c r="D180" s="8"/>
      <c r="E180" s="8"/>
      <c r="F180" s="8"/>
      <c r="G180" s="9"/>
      <c r="H180" s="8"/>
      <c r="I180" s="8"/>
      <c r="J180" s="8"/>
      <c r="K180" s="8"/>
      <c r="L180" s="8"/>
      <c r="M180" s="21"/>
      <c r="N180" s="21"/>
      <c r="O180" s="21"/>
      <c r="P180" s="13"/>
      <c r="Q180" s="399"/>
      <c r="R180" s="9"/>
      <c r="S180" s="9"/>
      <c r="T180" s="9"/>
      <c r="U180" s="9"/>
      <c r="V180" s="9"/>
      <c r="W180" s="9"/>
      <c r="X180" s="9"/>
      <c r="Y180" s="9"/>
      <c r="Z180" s="9"/>
      <c r="AA180" s="8"/>
      <c r="AB180" s="9"/>
      <c r="AC180" s="8"/>
      <c r="AD180" s="8"/>
      <c r="AE180" s="9"/>
      <c r="AF180" s="10"/>
      <c r="AG180" s="9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</row>
    <row r="181" spans="1:58" ht="18" customHeight="1">
      <c r="A181" s="8"/>
      <c r="B181" s="8"/>
      <c r="C181" s="415"/>
      <c r="D181" s="8"/>
      <c r="E181" s="8"/>
      <c r="F181" s="8"/>
      <c r="G181" s="9"/>
      <c r="H181" s="8"/>
      <c r="I181" s="8"/>
      <c r="J181" s="8"/>
      <c r="K181" s="8"/>
      <c r="L181" s="8"/>
      <c r="M181" s="21"/>
      <c r="N181" s="21"/>
      <c r="O181" s="21"/>
      <c r="P181" s="13"/>
      <c r="Q181" s="399"/>
      <c r="R181" s="9"/>
      <c r="S181" s="9"/>
      <c r="T181" s="9"/>
      <c r="U181" s="9"/>
      <c r="V181" s="9"/>
      <c r="W181" s="9"/>
      <c r="X181" s="9"/>
      <c r="Y181" s="9"/>
      <c r="Z181" s="9"/>
      <c r="AA181" s="8"/>
      <c r="AB181" s="9"/>
      <c r="AC181" s="8"/>
      <c r="AD181" s="8"/>
      <c r="AE181" s="9"/>
      <c r="AF181" s="10"/>
      <c r="AG181" s="9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</row>
    <row r="182" spans="1:58" ht="18" customHeight="1">
      <c r="A182" s="8"/>
      <c r="B182" s="8"/>
      <c r="C182" s="415"/>
      <c r="D182" s="8"/>
      <c r="E182" s="8"/>
      <c r="F182" s="8"/>
      <c r="G182" s="9"/>
      <c r="H182" s="8"/>
      <c r="I182" s="8"/>
      <c r="J182" s="8"/>
      <c r="K182" s="8"/>
      <c r="L182" s="8"/>
      <c r="M182" s="21"/>
      <c r="N182" s="21"/>
      <c r="O182" s="21"/>
      <c r="P182" s="13"/>
      <c r="Q182" s="399"/>
      <c r="R182" s="9"/>
      <c r="S182" s="9"/>
      <c r="T182" s="9"/>
      <c r="U182" s="9"/>
      <c r="V182" s="9"/>
      <c r="W182" s="9"/>
      <c r="X182" s="9"/>
      <c r="Y182" s="9"/>
      <c r="Z182" s="9"/>
      <c r="AA182" s="8"/>
      <c r="AB182" s="9"/>
      <c r="AC182" s="8"/>
      <c r="AD182" s="8"/>
      <c r="AE182" s="9"/>
      <c r="AF182" s="10"/>
      <c r="AG182" s="9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</row>
    <row r="183" spans="1:58" ht="18" customHeight="1">
      <c r="A183" s="8"/>
      <c r="B183" s="8"/>
      <c r="C183" s="415"/>
      <c r="D183" s="8"/>
      <c r="E183" s="8"/>
      <c r="F183" s="8"/>
      <c r="G183" s="9"/>
      <c r="H183" s="8"/>
      <c r="I183" s="8"/>
      <c r="J183" s="8"/>
      <c r="K183" s="8"/>
      <c r="L183" s="8"/>
      <c r="M183" s="21"/>
      <c r="N183" s="21"/>
      <c r="O183" s="21"/>
      <c r="P183" s="13"/>
      <c r="Q183" s="399"/>
      <c r="R183" s="9"/>
      <c r="S183" s="9"/>
      <c r="T183" s="9"/>
      <c r="U183" s="9"/>
      <c r="V183" s="9"/>
      <c r="W183" s="9"/>
      <c r="X183" s="9"/>
      <c r="Y183" s="9"/>
      <c r="Z183" s="9"/>
      <c r="AA183" s="8"/>
      <c r="AB183" s="9"/>
      <c r="AC183" s="8"/>
      <c r="AD183" s="8"/>
      <c r="AE183" s="9"/>
      <c r="AF183" s="10"/>
      <c r="AG183" s="9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</row>
    <row r="184" spans="1:58" ht="18" customHeight="1">
      <c r="A184" s="8"/>
      <c r="B184" s="8"/>
      <c r="C184" s="415"/>
      <c r="D184" s="8"/>
      <c r="E184" s="8"/>
      <c r="F184" s="8"/>
      <c r="G184" s="9"/>
      <c r="H184" s="8"/>
      <c r="I184" s="8"/>
      <c r="J184" s="8"/>
      <c r="K184" s="8"/>
      <c r="L184" s="8"/>
      <c r="M184" s="21"/>
      <c r="N184" s="21"/>
      <c r="O184" s="21"/>
      <c r="P184" s="13"/>
      <c r="Q184" s="399"/>
      <c r="R184" s="9"/>
      <c r="S184" s="9"/>
      <c r="T184" s="9"/>
      <c r="U184" s="9"/>
      <c r="V184" s="9"/>
      <c r="W184" s="9"/>
      <c r="X184" s="9"/>
      <c r="Y184" s="9"/>
      <c r="Z184" s="9"/>
      <c r="AA184" s="8"/>
      <c r="AB184" s="9"/>
      <c r="AC184" s="8"/>
      <c r="AD184" s="8"/>
      <c r="AE184" s="9"/>
      <c r="AF184" s="10"/>
      <c r="AG184" s="9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</row>
    <row r="185" spans="1:58" ht="18" customHeight="1">
      <c r="A185" s="8"/>
      <c r="B185" s="8"/>
      <c r="C185" s="415"/>
      <c r="D185" s="8"/>
      <c r="E185" s="8"/>
      <c r="F185" s="8"/>
      <c r="G185" s="9"/>
      <c r="H185" s="8"/>
      <c r="I185" s="8"/>
      <c r="J185" s="8"/>
      <c r="K185" s="8"/>
      <c r="L185" s="8"/>
      <c r="M185" s="21"/>
      <c r="N185" s="21"/>
      <c r="O185" s="21"/>
      <c r="P185" s="13"/>
      <c r="Q185" s="399"/>
      <c r="R185" s="9"/>
      <c r="S185" s="9"/>
      <c r="T185" s="9"/>
      <c r="U185" s="9"/>
      <c r="V185" s="9"/>
      <c r="W185" s="9"/>
      <c r="X185" s="9"/>
      <c r="Y185" s="9"/>
      <c r="Z185" s="9"/>
      <c r="AA185" s="8"/>
      <c r="AB185" s="9"/>
      <c r="AC185" s="8"/>
      <c r="AD185" s="8"/>
      <c r="AE185" s="9"/>
      <c r="AF185" s="10"/>
      <c r="AG185" s="9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</row>
    <row r="186" spans="1:58" ht="18" customHeight="1">
      <c r="A186" s="8"/>
      <c r="B186" s="8"/>
      <c r="C186" s="415"/>
      <c r="D186" s="8"/>
      <c r="E186" s="8"/>
      <c r="F186" s="8"/>
      <c r="G186" s="9"/>
      <c r="H186" s="8"/>
      <c r="I186" s="8"/>
      <c r="J186" s="8"/>
      <c r="K186" s="8"/>
      <c r="L186" s="8"/>
      <c r="M186" s="21"/>
      <c r="N186" s="21"/>
      <c r="O186" s="21"/>
      <c r="P186" s="13"/>
      <c r="Q186" s="399"/>
      <c r="R186" s="9"/>
      <c r="S186" s="9"/>
      <c r="T186" s="9"/>
      <c r="U186" s="9"/>
      <c r="V186" s="9"/>
      <c r="W186" s="9"/>
      <c r="X186" s="9"/>
      <c r="Y186" s="9"/>
      <c r="Z186" s="9"/>
      <c r="AA186" s="8"/>
      <c r="AB186" s="9"/>
      <c r="AC186" s="8"/>
      <c r="AD186" s="8"/>
      <c r="AE186" s="9"/>
      <c r="AF186" s="10"/>
      <c r="AG186" s="9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</row>
    <row r="187" spans="1:58" ht="18" customHeight="1">
      <c r="A187" s="8"/>
      <c r="B187" s="8"/>
      <c r="C187" s="415"/>
      <c r="D187" s="8"/>
      <c r="E187" s="8"/>
      <c r="F187" s="8"/>
      <c r="G187" s="9"/>
      <c r="H187" s="8"/>
      <c r="I187" s="8"/>
      <c r="J187" s="8"/>
      <c r="K187" s="8"/>
      <c r="L187" s="8"/>
      <c r="M187" s="21"/>
      <c r="N187" s="21"/>
      <c r="O187" s="21"/>
      <c r="P187" s="13"/>
      <c r="Q187" s="399"/>
      <c r="R187" s="9"/>
      <c r="S187" s="9"/>
      <c r="T187" s="9"/>
      <c r="U187" s="9"/>
      <c r="V187" s="9"/>
      <c r="W187" s="9"/>
      <c r="X187" s="9"/>
      <c r="Y187" s="9"/>
      <c r="Z187" s="9"/>
      <c r="AA187" s="8"/>
      <c r="AB187" s="9"/>
      <c r="AC187" s="8"/>
      <c r="AD187" s="8"/>
      <c r="AE187" s="9"/>
      <c r="AF187" s="10"/>
      <c r="AG187" s="9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</row>
    <row r="188" spans="1:58" ht="18" customHeight="1">
      <c r="A188" s="8"/>
      <c r="B188" s="8"/>
      <c r="C188" s="415"/>
      <c r="D188" s="8"/>
      <c r="E188" s="8"/>
      <c r="F188" s="8"/>
      <c r="G188" s="9"/>
      <c r="H188" s="8"/>
      <c r="I188" s="8"/>
      <c r="J188" s="8"/>
      <c r="K188" s="8"/>
      <c r="L188" s="8"/>
      <c r="M188" s="21"/>
      <c r="N188" s="21"/>
      <c r="O188" s="21"/>
      <c r="P188" s="13"/>
      <c r="Q188" s="399"/>
      <c r="R188" s="9"/>
      <c r="S188" s="9"/>
      <c r="T188" s="9"/>
      <c r="U188" s="9"/>
      <c r="V188" s="9"/>
      <c r="W188" s="9"/>
      <c r="X188" s="9"/>
      <c r="Y188" s="9"/>
      <c r="Z188" s="9"/>
      <c r="AA188" s="8"/>
      <c r="AB188" s="9"/>
      <c r="AC188" s="8"/>
      <c r="AD188" s="8"/>
      <c r="AE188" s="9"/>
      <c r="AF188" s="10"/>
      <c r="AG188" s="9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</row>
    <row r="189" spans="1:58" ht="18" customHeight="1">
      <c r="A189" s="8"/>
      <c r="B189" s="8"/>
      <c r="C189" s="415"/>
      <c r="D189" s="8"/>
      <c r="E189" s="8"/>
      <c r="F189" s="8"/>
      <c r="G189" s="9"/>
      <c r="H189" s="8"/>
      <c r="I189" s="8"/>
      <c r="J189" s="8"/>
      <c r="K189" s="8"/>
      <c r="L189" s="8"/>
      <c r="M189" s="21"/>
      <c r="N189" s="21"/>
      <c r="O189" s="21"/>
      <c r="P189" s="13"/>
      <c r="Q189" s="399"/>
      <c r="R189" s="9"/>
      <c r="S189" s="9"/>
      <c r="T189" s="9"/>
      <c r="U189" s="9"/>
      <c r="V189" s="9"/>
      <c r="W189" s="9"/>
      <c r="X189" s="9"/>
      <c r="Y189" s="9"/>
      <c r="Z189" s="9"/>
      <c r="AA189" s="8"/>
      <c r="AB189" s="9"/>
      <c r="AC189" s="8"/>
      <c r="AD189" s="8"/>
      <c r="AE189" s="9"/>
      <c r="AF189" s="10"/>
      <c r="AG189" s="9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</row>
    <row r="190" spans="1:58" ht="18" customHeight="1">
      <c r="A190" s="8"/>
      <c r="B190" s="8"/>
      <c r="C190" s="415"/>
      <c r="D190" s="8"/>
      <c r="E190" s="8"/>
      <c r="F190" s="8"/>
      <c r="G190" s="9"/>
      <c r="H190" s="8"/>
      <c r="I190" s="8"/>
      <c r="J190" s="8"/>
      <c r="K190" s="8"/>
      <c r="L190" s="8"/>
      <c r="M190" s="21"/>
      <c r="N190" s="21"/>
      <c r="O190" s="21"/>
      <c r="P190" s="13"/>
      <c r="Q190" s="399"/>
      <c r="R190" s="9"/>
      <c r="S190" s="9"/>
      <c r="T190" s="9"/>
      <c r="U190" s="9"/>
      <c r="V190" s="9"/>
      <c r="W190" s="9"/>
      <c r="X190" s="9"/>
      <c r="Y190" s="9"/>
      <c r="Z190" s="9"/>
      <c r="AA190" s="8"/>
      <c r="AB190" s="9"/>
      <c r="AC190" s="8"/>
      <c r="AD190" s="8"/>
      <c r="AE190" s="9"/>
      <c r="AF190" s="10"/>
      <c r="AG190" s="9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</row>
    <row r="191" spans="1:58" ht="18" customHeight="1">
      <c r="A191" s="8"/>
      <c r="B191" s="8"/>
      <c r="C191" s="415"/>
      <c r="D191" s="8"/>
      <c r="E191" s="8"/>
      <c r="F191" s="8"/>
      <c r="G191" s="9"/>
      <c r="H191" s="8"/>
      <c r="I191" s="8"/>
      <c r="J191" s="8"/>
      <c r="K191" s="8"/>
      <c r="L191" s="8"/>
      <c r="M191" s="21"/>
      <c r="N191" s="21"/>
      <c r="O191" s="21"/>
      <c r="P191" s="13"/>
      <c r="Q191" s="399"/>
      <c r="R191" s="9"/>
      <c r="S191" s="9"/>
      <c r="T191" s="9"/>
      <c r="U191" s="9"/>
      <c r="V191" s="9"/>
      <c r="W191" s="9"/>
      <c r="X191" s="9"/>
      <c r="Y191" s="9"/>
      <c r="Z191" s="9"/>
      <c r="AA191" s="8"/>
      <c r="AB191" s="9"/>
      <c r="AC191" s="8"/>
      <c r="AD191" s="8"/>
      <c r="AE191" s="9"/>
      <c r="AF191" s="10"/>
      <c r="AG191" s="9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</row>
    <row r="192" spans="1:58" ht="18" customHeight="1">
      <c r="A192" s="8"/>
      <c r="B192" s="8"/>
      <c r="C192" s="415"/>
      <c r="D192" s="8"/>
      <c r="E192" s="8"/>
      <c r="F192" s="8"/>
      <c r="G192" s="9"/>
      <c r="H192" s="8"/>
      <c r="I192" s="8"/>
      <c r="J192" s="8"/>
      <c r="K192" s="8"/>
      <c r="L192" s="8"/>
      <c r="M192" s="21"/>
      <c r="N192" s="21"/>
      <c r="O192" s="21"/>
      <c r="P192" s="13"/>
      <c r="Q192" s="399"/>
      <c r="R192" s="9"/>
      <c r="S192" s="9"/>
      <c r="T192" s="9"/>
      <c r="U192" s="9"/>
      <c r="V192" s="9"/>
      <c r="W192" s="9"/>
      <c r="X192" s="9"/>
      <c r="Y192" s="9"/>
      <c r="Z192" s="9"/>
      <c r="AA192" s="8"/>
      <c r="AB192" s="9"/>
      <c r="AC192" s="8"/>
      <c r="AD192" s="8"/>
      <c r="AE192" s="9"/>
      <c r="AF192" s="10"/>
      <c r="AG192" s="9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</row>
    <row r="193" spans="1:58" ht="18" customHeight="1">
      <c r="A193" s="8"/>
      <c r="B193" s="8"/>
      <c r="C193" s="415"/>
      <c r="D193" s="8"/>
      <c r="E193" s="8"/>
      <c r="F193" s="8"/>
      <c r="G193" s="9"/>
      <c r="H193" s="8"/>
      <c r="I193" s="8"/>
      <c r="J193" s="8"/>
      <c r="K193" s="8"/>
      <c r="L193" s="8"/>
      <c r="M193" s="21"/>
      <c r="N193" s="21"/>
      <c r="O193" s="21"/>
      <c r="P193" s="13"/>
      <c r="Q193" s="399"/>
      <c r="R193" s="9"/>
      <c r="S193" s="9"/>
      <c r="T193" s="9"/>
      <c r="U193" s="9"/>
      <c r="V193" s="9"/>
      <c r="W193" s="9"/>
      <c r="X193" s="9"/>
      <c r="Y193" s="9"/>
      <c r="Z193" s="9"/>
      <c r="AA193" s="8"/>
      <c r="AB193" s="9"/>
      <c r="AC193" s="8"/>
      <c r="AD193" s="8"/>
      <c r="AE193" s="9"/>
      <c r="AF193" s="10"/>
      <c r="AG193" s="9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</row>
    <row r="194" spans="1:58" ht="18" customHeight="1">
      <c r="A194" s="8"/>
      <c r="B194" s="8"/>
      <c r="C194" s="415"/>
      <c r="D194" s="8"/>
      <c r="E194" s="8"/>
      <c r="F194" s="8"/>
      <c r="G194" s="9"/>
      <c r="H194" s="8"/>
      <c r="I194" s="8"/>
      <c r="J194" s="8"/>
      <c r="K194" s="8"/>
      <c r="L194" s="8"/>
      <c r="M194" s="21"/>
      <c r="N194" s="21"/>
      <c r="O194" s="21"/>
      <c r="P194" s="13"/>
      <c r="Q194" s="399"/>
      <c r="R194" s="9"/>
      <c r="S194" s="9"/>
      <c r="T194" s="9"/>
      <c r="U194" s="9"/>
      <c r="V194" s="9"/>
      <c r="W194" s="9"/>
      <c r="X194" s="9"/>
      <c r="Y194" s="9"/>
      <c r="Z194" s="9"/>
      <c r="AA194" s="8"/>
      <c r="AB194" s="9"/>
      <c r="AC194" s="8"/>
      <c r="AD194" s="8"/>
      <c r="AE194" s="9"/>
      <c r="AF194" s="10"/>
      <c r="AG194" s="9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</row>
    <row r="195" spans="1:58" ht="18" customHeight="1">
      <c r="A195" s="8"/>
      <c r="B195" s="8"/>
      <c r="C195" s="415"/>
      <c r="D195" s="8"/>
      <c r="E195" s="8"/>
      <c r="F195" s="8"/>
      <c r="G195" s="9"/>
      <c r="H195" s="8"/>
      <c r="I195" s="8"/>
      <c r="J195" s="8"/>
      <c r="K195" s="8"/>
      <c r="L195" s="8"/>
      <c r="M195" s="21"/>
      <c r="N195" s="21"/>
      <c r="O195" s="21"/>
      <c r="P195" s="13"/>
      <c r="Q195" s="399"/>
      <c r="R195" s="9"/>
      <c r="S195" s="9"/>
      <c r="T195" s="9"/>
      <c r="U195" s="9"/>
      <c r="V195" s="9"/>
      <c r="W195" s="9"/>
      <c r="X195" s="9"/>
      <c r="Y195" s="9"/>
      <c r="Z195" s="9"/>
      <c r="AA195" s="8"/>
      <c r="AB195" s="9"/>
      <c r="AC195" s="8"/>
      <c r="AD195" s="8"/>
      <c r="AE195" s="9"/>
      <c r="AF195" s="10"/>
      <c r="AG195" s="9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</row>
    <row r="196" spans="1:58" ht="18" customHeight="1">
      <c r="A196" s="8"/>
      <c r="B196" s="8"/>
      <c r="C196" s="415"/>
      <c r="D196" s="8"/>
      <c r="E196" s="8"/>
      <c r="F196" s="8"/>
      <c r="G196" s="9"/>
      <c r="H196" s="8"/>
      <c r="I196" s="8"/>
      <c r="J196" s="8"/>
      <c r="K196" s="8"/>
      <c r="L196" s="8"/>
      <c r="M196" s="21"/>
      <c r="N196" s="21"/>
      <c r="O196" s="21"/>
      <c r="P196" s="13"/>
      <c r="Q196" s="399"/>
      <c r="R196" s="9"/>
      <c r="S196" s="9"/>
      <c r="T196" s="9"/>
      <c r="U196" s="9"/>
      <c r="V196" s="9"/>
      <c r="W196" s="9"/>
      <c r="X196" s="9"/>
      <c r="Y196" s="9"/>
      <c r="Z196" s="9"/>
      <c r="AA196" s="8"/>
      <c r="AB196" s="9"/>
      <c r="AC196" s="8"/>
      <c r="AD196" s="8"/>
      <c r="AE196" s="9"/>
      <c r="AF196" s="10"/>
      <c r="AG196" s="9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</row>
    <row r="197" spans="1:58" ht="18" customHeight="1">
      <c r="A197" s="8"/>
      <c r="B197" s="8"/>
      <c r="C197" s="415"/>
      <c r="D197" s="8"/>
      <c r="E197" s="8"/>
      <c r="F197" s="8"/>
      <c r="G197" s="9"/>
      <c r="H197" s="8"/>
      <c r="I197" s="8"/>
      <c r="J197" s="8"/>
      <c r="K197" s="8"/>
      <c r="L197" s="8"/>
      <c r="M197" s="21"/>
      <c r="N197" s="21"/>
      <c r="O197" s="21"/>
      <c r="P197" s="13"/>
      <c r="Q197" s="399"/>
      <c r="R197" s="9"/>
      <c r="S197" s="9"/>
      <c r="T197" s="9"/>
      <c r="U197" s="9"/>
      <c r="V197" s="9"/>
      <c r="W197" s="9"/>
      <c r="X197" s="9"/>
      <c r="Y197" s="9"/>
      <c r="Z197" s="9"/>
      <c r="AA197" s="8"/>
      <c r="AB197" s="9"/>
      <c r="AC197" s="8"/>
      <c r="AD197" s="8"/>
      <c r="AE197" s="9"/>
      <c r="AF197" s="10"/>
      <c r="AG197" s="9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</row>
    <row r="198" spans="1:58" ht="18" customHeight="1">
      <c r="A198" s="8"/>
      <c r="B198" s="8"/>
      <c r="C198" s="415"/>
      <c r="D198" s="8"/>
      <c r="E198" s="8"/>
      <c r="F198" s="8"/>
      <c r="G198" s="9"/>
      <c r="H198" s="8"/>
      <c r="I198" s="8"/>
      <c r="J198" s="8"/>
      <c r="K198" s="8"/>
      <c r="L198" s="8"/>
      <c r="M198" s="21"/>
      <c r="N198" s="21"/>
      <c r="O198" s="21"/>
      <c r="P198" s="13"/>
      <c r="Q198" s="399"/>
      <c r="R198" s="9"/>
      <c r="S198" s="9"/>
      <c r="T198" s="9"/>
      <c r="U198" s="9"/>
      <c r="V198" s="9"/>
      <c r="W198" s="9"/>
      <c r="X198" s="9"/>
      <c r="Y198" s="9"/>
      <c r="Z198" s="9"/>
      <c r="AA198" s="8"/>
      <c r="AB198" s="9"/>
      <c r="AC198" s="8"/>
      <c r="AD198" s="8"/>
      <c r="AE198" s="9"/>
      <c r="AF198" s="10"/>
      <c r="AG198" s="9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</row>
    <row r="199" spans="1:58" ht="18" customHeight="1">
      <c r="A199" s="8"/>
      <c r="B199" s="8"/>
      <c r="C199" s="415"/>
      <c r="D199" s="8"/>
      <c r="E199" s="8"/>
      <c r="F199" s="8"/>
      <c r="G199" s="9"/>
      <c r="H199" s="8"/>
      <c r="I199" s="8"/>
      <c r="J199" s="8"/>
      <c r="K199" s="8"/>
      <c r="L199" s="8"/>
      <c r="M199" s="21"/>
      <c r="N199" s="21"/>
      <c r="O199" s="21"/>
      <c r="P199" s="13"/>
      <c r="Q199" s="399"/>
      <c r="R199" s="9"/>
      <c r="S199" s="9"/>
      <c r="T199" s="9"/>
      <c r="U199" s="9"/>
      <c r="V199" s="9"/>
      <c r="W199" s="9"/>
      <c r="X199" s="9"/>
      <c r="Y199" s="9"/>
      <c r="Z199" s="9"/>
      <c r="AA199" s="8"/>
      <c r="AB199" s="9"/>
      <c r="AC199" s="8"/>
      <c r="AD199" s="8"/>
      <c r="AE199" s="9"/>
      <c r="AF199" s="10"/>
      <c r="AG199" s="9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</row>
    <row r="200" spans="1:58" ht="18" customHeight="1">
      <c r="A200" s="8"/>
      <c r="B200" s="8"/>
      <c r="C200" s="415"/>
      <c r="D200" s="8"/>
      <c r="E200" s="8"/>
      <c r="F200" s="8"/>
      <c r="G200" s="9"/>
      <c r="H200" s="8"/>
      <c r="I200" s="8"/>
      <c r="J200" s="8"/>
      <c r="K200" s="8"/>
      <c r="L200" s="8"/>
      <c r="M200" s="21"/>
      <c r="N200" s="21"/>
      <c r="O200" s="21"/>
      <c r="P200" s="13"/>
      <c r="Q200" s="399"/>
      <c r="R200" s="9"/>
      <c r="S200" s="9"/>
      <c r="T200" s="9"/>
      <c r="U200" s="9"/>
      <c r="V200" s="9"/>
      <c r="W200" s="9"/>
      <c r="X200" s="9"/>
      <c r="Y200" s="9"/>
      <c r="Z200" s="9"/>
      <c r="AA200" s="8"/>
      <c r="AB200" s="9"/>
      <c r="AC200" s="8"/>
      <c r="AD200" s="8"/>
      <c r="AE200" s="9"/>
      <c r="AF200" s="10"/>
      <c r="AG200" s="9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</row>
    <row r="201" spans="1:58" ht="18" customHeight="1">
      <c r="A201" s="8"/>
      <c r="B201" s="8"/>
      <c r="C201" s="415"/>
      <c r="D201" s="8"/>
      <c r="E201" s="8"/>
      <c r="F201" s="8"/>
      <c r="G201" s="9"/>
      <c r="H201" s="8"/>
      <c r="I201" s="8"/>
      <c r="J201" s="8"/>
      <c r="K201" s="8"/>
      <c r="L201" s="8"/>
      <c r="M201" s="21"/>
      <c r="N201" s="21"/>
      <c r="O201" s="21"/>
      <c r="P201" s="13"/>
      <c r="Q201" s="399"/>
      <c r="R201" s="9"/>
      <c r="S201" s="9"/>
      <c r="T201" s="9"/>
      <c r="U201" s="9"/>
      <c r="V201" s="9"/>
      <c r="W201" s="9"/>
      <c r="X201" s="9"/>
      <c r="Y201" s="9"/>
      <c r="Z201" s="9"/>
      <c r="AA201" s="8"/>
      <c r="AB201" s="9"/>
      <c r="AC201" s="8"/>
      <c r="AD201" s="8"/>
      <c r="AE201" s="9"/>
      <c r="AF201" s="10"/>
      <c r="AG201" s="9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</row>
    <row r="202" spans="1:58" ht="18" customHeight="1">
      <c r="A202" s="8"/>
      <c r="B202" s="8"/>
      <c r="C202" s="415"/>
      <c r="D202" s="8"/>
      <c r="E202" s="8"/>
      <c r="F202" s="8"/>
      <c r="G202" s="9"/>
      <c r="H202" s="8"/>
      <c r="I202" s="8"/>
      <c r="J202" s="8"/>
      <c r="K202" s="8"/>
      <c r="L202" s="8"/>
      <c r="M202" s="21"/>
      <c r="N202" s="21"/>
      <c r="O202" s="21"/>
      <c r="P202" s="13"/>
      <c r="Q202" s="399"/>
      <c r="R202" s="9"/>
      <c r="S202" s="9"/>
      <c r="T202" s="9"/>
      <c r="U202" s="9"/>
      <c r="V202" s="9"/>
      <c r="W202" s="9"/>
      <c r="X202" s="9"/>
      <c r="Y202" s="9"/>
      <c r="Z202" s="9"/>
      <c r="AA202" s="8"/>
      <c r="AB202" s="9"/>
      <c r="AC202" s="8"/>
      <c r="AD202" s="8"/>
      <c r="AE202" s="9"/>
      <c r="AF202" s="10"/>
      <c r="AG202" s="9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</row>
    <row r="203" spans="1:58" ht="18" customHeight="1">
      <c r="A203" s="8"/>
      <c r="B203" s="8"/>
      <c r="C203" s="415"/>
      <c r="D203" s="8"/>
      <c r="E203" s="8"/>
      <c r="F203" s="8"/>
      <c r="G203" s="9"/>
      <c r="H203" s="8"/>
      <c r="I203" s="8"/>
      <c r="J203" s="8"/>
      <c r="K203" s="8"/>
      <c r="L203" s="8"/>
      <c r="M203" s="21"/>
      <c r="N203" s="21"/>
      <c r="O203" s="21"/>
      <c r="P203" s="13"/>
      <c r="Q203" s="399"/>
      <c r="R203" s="9"/>
      <c r="S203" s="9"/>
      <c r="T203" s="9"/>
      <c r="U203" s="9"/>
      <c r="V203" s="9"/>
      <c r="W203" s="9"/>
      <c r="X203" s="9"/>
      <c r="Y203" s="9"/>
      <c r="Z203" s="9"/>
      <c r="AA203" s="8"/>
      <c r="AB203" s="9"/>
      <c r="AC203" s="8"/>
      <c r="AD203" s="8"/>
      <c r="AE203" s="9"/>
      <c r="AF203" s="10"/>
      <c r="AG203" s="9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</row>
    <row r="204" spans="1:58" ht="18" customHeight="1">
      <c r="A204" s="8"/>
      <c r="B204" s="8"/>
      <c r="C204" s="415"/>
      <c r="D204" s="8"/>
      <c r="E204" s="8"/>
      <c r="F204" s="8"/>
      <c r="G204" s="9"/>
      <c r="H204" s="8"/>
      <c r="I204" s="8"/>
      <c r="J204" s="8"/>
      <c r="K204" s="8"/>
      <c r="L204" s="8"/>
      <c r="M204" s="21"/>
      <c r="N204" s="21"/>
      <c r="O204" s="21"/>
      <c r="P204" s="13"/>
      <c r="Q204" s="399"/>
      <c r="R204" s="9"/>
      <c r="S204" s="9"/>
      <c r="T204" s="9"/>
      <c r="U204" s="9"/>
      <c r="V204" s="9"/>
      <c r="W204" s="9"/>
      <c r="X204" s="9"/>
      <c r="Y204" s="9"/>
      <c r="Z204" s="9"/>
      <c r="AA204" s="8"/>
      <c r="AB204" s="9"/>
      <c r="AC204" s="8"/>
      <c r="AD204" s="8"/>
      <c r="AE204" s="9"/>
      <c r="AF204" s="10"/>
      <c r="AG204" s="9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</row>
    <row r="205" spans="1:58" ht="18" customHeight="1">
      <c r="A205" s="8"/>
      <c r="B205" s="8"/>
      <c r="C205" s="415"/>
      <c r="D205" s="8"/>
      <c r="E205" s="8"/>
      <c r="F205" s="8"/>
      <c r="G205" s="9"/>
      <c r="H205" s="8"/>
      <c r="I205" s="8"/>
      <c r="J205" s="8"/>
      <c r="K205" s="8"/>
      <c r="L205" s="8"/>
      <c r="M205" s="21"/>
      <c r="N205" s="21"/>
      <c r="O205" s="21"/>
      <c r="P205" s="13"/>
      <c r="Q205" s="399"/>
      <c r="R205" s="9"/>
      <c r="S205" s="9"/>
      <c r="T205" s="9"/>
      <c r="U205" s="9"/>
      <c r="V205" s="9"/>
      <c r="W205" s="9"/>
      <c r="X205" s="9"/>
      <c r="Y205" s="9"/>
      <c r="Z205" s="9"/>
      <c r="AA205" s="8"/>
      <c r="AB205" s="9"/>
      <c r="AC205" s="8"/>
      <c r="AD205" s="8"/>
      <c r="AE205" s="9"/>
      <c r="AF205" s="10"/>
      <c r="AG205" s="9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</row>
    <row r="206" spans="1:58" ht="18" customHeight="1">
      <c r="A206" s="8"/>
      <c r="B206" s="8"/>
      <c r="C206" s="415"/>
      <c r="D206" s="8"/>
      <c r="E206" s="8"/>
      <c r="F206" s="8"/>
      <c r="G206" s="9"/>
      <c r="H206" s="8"/>
      <c r="I206" s="8"/>
      <c r="J206" s="8"/>
      <c r="K206" s="8"/>
      <c r="L206" s="8"/>
      <c r="M206" s="21"/>
      <c r="N206" s="21"/>
      <c r="O206" s="21"/>
      <c r="P206" s="13"/>
      <c r="Q206" s="399"/>
      <c r="R206" s="9"/>
      <c r="S206" s="9"/>
      <c r="T206" s="9"/>
      <c r="U206" s="9"/>
      <c r="V206" s="9"/>
      <c r="W206" s="9"/>
      <c r="X206" s="9"/>
      <c r="Y206" s="9"/>
      <c r="Z206" s="9"/>
      <c r="AA206" s="8"/>
      <c r="AB206" s="9"/>
      <c r="AC206" s="8"/>
      <c r="AD206" s="8"/>
      <c r="AE206" s="9"/>
      <c r="AF206" s="10"/>
      <c r="AG206" s="9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</row>
    <row r="207" spans="1:58" ht="18" customHeight="1">
      <c r="A207" s="8"/>
      <c r="B207" s="8"/>
      <c r="C207" s="415"/>
      <c r="D207" s="8"/>
      <c r="E207" s="8"/>
      <c r="F207" s="8"/>
      <c r="G207" s="9"/>
      <c r="H207" s="8"/>
      <c r="I207" s="8"/>
      <c r="J207" s="8"/>
      <c r="K207" s="8"/>
      <c r="L207" s="8"/>
      <c r="M207" s="21"/>
      <c r="N207" s="21"/>
      <c r="O207" s="21"/>
      <c r="P207" s="13"/>
      <c r="Q207" s="399"/>
      <c r="R207" s="9"/>
      <c r="S207" s="9"/>
      <c r="T207" s="9"/>
      <c r="U207" s="9"/>
      <c r="V207" s="9"/>
      <c r="W207" s="9"/>
      <c r="X207" s="9"/>
      <c r="Y207" s="9"/>
      <c r="Z207" s="9"/>
      <c r="AA207" s="8"/>
      <c r="AB207" s="9"/>
      <c r="AC207" s="8"/>
      <c r="AD207" s="8"/>
      <c r="AE207" s="9"/>
      <c r="AF207" s="10"/>
      <c r="AG207" s="9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</row>
    <row r="208" spans="1:58" ht="18" customHeight="1">
      <c r="A208" s="8"/>
      <c r="B208" s="8"/>
      <c r="C208" s="415"/>
      <c r="D208" s="8"/>
      <c r="E208" s="8"/>
      <c r="F208" s="8"/>
      <c r="G208" s="9"/>
      <c r="H208" s="8"/>
      <c r="I208" s="8"/>
      <c r="J208" s="8"/>
      <c r="K208" s="8"/>
      <c r="L208" s="8"/>
      <c r="M208" s="21"/>
      <c r="N208" s="21"/>
      <c r="O208" s="21"/>
      <c r="P208" s="13"/>
      <c r="Q208" s="399"/>
      <c r="R208" s="9"/>
      <c r="S208" s="9"/>
      <c r="T208" s="9"/>
      <c r="U208" s="9"/>
      <c r="V208" s="9"/>
      <c r="W208" s="9"/>
      <c r="X208" s="9"/>
      <c r="Y208" s="9"/>
      <c r="Z208" s="9"/>
      <c r="AA208" s="8"/>
      <c r="AB208" s="9"/>
      <c r="AC208" s="8"/>
      <c r="AD208" s="8"/>
      <c r="AE208" s="9"/>
      <c r="AF208" s="10"/>
      <c r="AG208" s="9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</row>
    <row r="209" spans="1:58" ht="18" customHeight="1">
      <c r="A209" s="8"/>
      <c r="B209" s="8"/>
      <c r="C209" s="415"/>
      <c r="D209" s="8"/>
      <c r="E209" s="8"/>
      <c r="F209" s="8"/>
      <c r="G209" s="9"/>
      <c r="H209" s="8"/>
      <c r="I209" s="8"/>
      <c r="J209" s="8"/>
      <c r="K209" s="8"/>
      <c r="L209" s="8"/>
      <c r="M209" s="21"/>
      <c r="N209" s="21"/>
      <c r="O209" s="21"/>
      <c r="P209" s="13"/>
      <c r="Q209" s="399"/>
      <c r="R209" s="9"/>
      <c r="S209" s="9"/>
      <c r="T209" s="9"/>
      <c r="U209" s="9"/>
      <c r="V209" s="9"/>
      <c r="W209" s="9"/>
      <c r="X209" s="9"/>
      <c r="Y209" s="9"/>
      <c r="Z209" s="9"/>
      <c r="AA209" s="8"/>
      <c r="AB209" s="9"/>
      <c r="AC209" s="8"/>
      <c r="AD209" s="8"/>
      <c r="AE209" s="9"/>
      <c r="AF209" s="10"/>
      <c r="AG209" s="9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</row>
    <row r="210" spans="1:58" ht="18" customHeight="1">
      <c r="A210" s="8"/>
      <c r="B210" s="8"/>
      <c r="C210" s="415"/>
      <c r="D210" s="8"/>
      <c r="E210" s="8"/>
      <c r="F210" s="8"/>
      <c r="G210" s="9"/>
      <c r="H210" s="8"/>
      <c r="I210" s="8"/>
      <c r="J210" s="8"/>
      <c r="K210" s="8"/>
      <c r="L210" s="8"/>
      <c r="M210" s="21"/>
      <c r="N210" s="21"/>
      <c r="O210" s="21"/>
      <c r="P210" s="13"/>
      <c r="Q210" s="399"/>
      <c r="R210" s="9"/>
      <c r="S210" s="9"/>
      <c r="T210" s="9"/>
      <c r="U210" s="9"/>
      <c r="V210" s="9"/>
      <c r="W210" s="9"/>
      <c r="X210" s="9"/>
      <c r="Y210" s="9"/>
      <c r="Z210" s="9"/>
      <c r="AA210" s="8"/>
      <c r="AB210" s="9"/>
      <c r="AC210" s="8"/>
      <c r="AD210" s="8"/>
      <c r="AE210" s="9"/>
      <c r="AF210" s="10"/>
      <c r="AG210" s="9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</row>
    <row r="211" spans="1:58" ht="18" customHeight="1">
      <c r="A211" s="8"/>
      <c r="B211" s="8"/>
      <c r="C211" s="415"/>
      <c r="D211" s="8"/>
      <c r="E211" s="8"/>
      <c r="F211" s="8"/>
      <c r="G211" s="9"/>
      <c r="H211" s="8"/>
      <c r="I211" s="8"/>
      <c r="J211" s="8"/>
      <c r="K211" s="8"/>
      <c r="L211" s="8"/>
      <c r="M211" s="21"/>
      <c r="N211" s="21"/>
      <c r="O211" s="21"/>
      <c r="P211" s="13"/>
      <c r="Q211" s="399"/>
      <c r="R211" s="9"/>
      <c r="S211" s="9"/>
      <c r="T211" s="9"/>
      <c r="U211" s="9"/>
      <c r="V211" s="9"/>
      <c r="W211" s="9"/>
      <c r="X211" s="9"/>
      <c r="Y211" s="9"/>
      <c r="Z211" s="9"/>
      <c r="AA211" s="8"/>
      <c r="AB211" s="9"/>
      <c r="AC211" s="8"/>
      <c r="AD211" s="8"/>
      <c r="AE211" s="9"/>
      <c r="AF211" s="10"/>
      <c r="AG211" s="9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</row>
    <row r="212" spans="1:58" ht="18" customHeight="1">
      <c r="A212" s="8"/>
      <c r="B212" s="8"/>
      <c r="C212" s="415"/>
      <c r="D212" s="8"/>
      <c r="E212" s="8"/>
      <c r="F212" s="8"/>
      <c r="G212" s="9"/>
      <c r="H212" s="8"/>
      <c r="I212" s="8"/>
      <c r="J212" s="8"/>
      <c r="K212" s="8"/>
      <c r="L212" s="8"/>
      <c r="M212" s="21"/>
      <c r="N212" s="21"/>
      <c r="O212" s="21"/>
      <c r="P212" s="13"/>
      <c r="Q212" s="399"/>
      <c r="R212" s="9"/>
      <c r="S212" s="9"/>
      <c r="T212" s="9"/>
      <c r="U212" s="9"/>
      <c r="V212" s="9"/>
      <c r="W212" s="9"/>
      <c r="X212" s="9"/>
      <c r="Y212" s="9"/>
      <c r="Z212" s="9"/>
      <c r="AA212" s="8"/>
      <c r="AB212" s="9"/>
      <c r="AC212" s="8"/>
      <c r="AD212" s="8"/>
      <c r="AE212" s="9"/>
      <c r="AF212" s="10"/>
      <c r="AG212" s="9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</row>
    <row r="213" spans="1:58" ht="18" customHeight="1">
      <c r="A213" s="8"/>
      <c r="B213" s="8"/>
      <c r="C213" s="415"/>
      <c r="D213" s="8"/>
      <c r="E213" s="8"/>
      <c r="F213" s="8"/>
      <c r="G213" s="9"/>
      <c r="H213" s="8"/>
      <c r="I213" s="8"/>
      <c r="J213" s="8"/>
      <c r="K213" s="8"/>
      <c r="L213" s="8"/>
      <c r="M213" s="21"/>
      <c r="N213" s="21"/>
      <c r="O213" s="21"/>
      <c r="P213" s="13"/>
      <c r="Q213" s="399"/>
      <c r="R213" s="9"/>
      <c r="S213" s="9"/>
      <c r="T213" s="9"/>
      <c r="U213" s="9"/>
      <c r="V213" s="9"/>
      <c r="W213" s="9"/>
      <c r="X213" s="9"/>
      <c r="Y213" s="9"/>
      <c r="Z213" s="9"/>
      <c r="AA213" s="8"/>
      <c r="AB213" s="9"/>
      <c r="AC213" s="8"/>
      <c r="AD213" s="8"/>
      <c r="AE213" s="9"/>
      <c r="AF213" s="10"/>
      <c r="AG213" s="9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</row>
    <row r="214" spans="1:58" ht="18" customHeight="1">
      <c r="A214" s="8"/>
      <c r="B214" s="8"/>
      <c r="C214" s="415"/>
      <c r="D214" s="8"/>
      <c r="E214" s="8"/>
      <c r="F214" s="8"/>
      <c r="G214" s="9"/>
      <c r="H214" s="8"/>
      <c r="I214" s="8"/>
      <c r="J214" s="8"/>
      <c r="K214" s="8"/>
      <c r="L214" s="8"/>
      <c r="M214" s="21"/>
      <c r="N214" s="21"/>
      <c r="O214" s="21"/>
      <c r="P214" s="13"/>
      <c r="Q214" s="399"/>
      <c r="R214" s="9"/>
      <c r="S214" s="9"/>
      <c r="T214" s="9"/>
      <c r="U214" s="9"/>
      <c r="V214" s="9"/>
      <c r="W214" s="9"/>
      <c r="X214" s="9"/>
      <c r="Y214" s="9"/>
      <c r="Z214" s="9"/>
      <c r="AA214" s="8"/>
      <c r="AB214" s="9"/>
      <c r="AC214" s="8"/>
      <c r="AD214" s="8"/>
      <c r="AE214" s="9"/>
      <c r="AF214" s="10"/>
      <c r="AG214" s="9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</row>
    <row r="215" spans="1:58" ht="18" customHeight="1">
      <c r="A215" s="8"/>
      <c r="B215" s="8"/>
      <c r="C215" s="415"/>
      <c r="D215" s="8"/>
      <c r="E215" s="8"/>
      <c r="F215" s="8"/>
      <c r="G215" s="9"/>
      <c r="H215" s="8"/>
      <c r="I215" s="8"/>
      <c r="J215" s="8"/>
      <c r="K215" s="8"/>
      <c r="L215" s="8"/>
      <c r="M215" s="21"/>
      <c r="N215" s="21"/>
      <c r="O215" s="21"/>
      <c r="P215" s="13"/>
      <c r="Q215" s="399"/>
      <c r="R215" s="9"/>
      <c r="S215" s="9"/>
      <c r="T215" s="9"/>
      <c r="U215" s="9"/>
      <c r="V215" s="9"/>
      <c r="W215" s="9"/>
      <c r="X215" s="9"/>
      <c r="Y215" s="9"/>
      <c r="Z215" s="9"/>
      <c r="AA215" s="8"/>
      <c r="AB215" s="9"/>
      <c r="AC215" s="8"/>
      <c r="AD215" s="8"/>
      <c r="AE215" s="9"/>
      <c r="AF215" s="10"/>
      <c r="AG215" s="9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</row>
    <row r="216" spans="1:58" ht="18" customHeight="1">
      <c r="A216" s="8"/>
      <c r="B216" s="8"/>
      <c r="C216" s="415"/>
      <c r="D216" s="8"/>
      <c r="E216" s="8"/>
      <c r="F216" s="8"/>
      <c r="G216" s="9"/>
      <c r="H216" s="8"/>
      <c r="I216" s="8"/>
      <c r="J216" s="8"/>
      <c r="K216" s="8"/>
      <c r="L216" s="8"/>
      <c r="M216" s="21"/>
      <c r="N216" s="21"/>
      <c r="O216" s="21"/>
      <c r="P216" s="13"/>
      <c r="Q216" s="399"/>
      <c r="R216" s="9"/>
      <c r="S216" s="9"/>
      <c r="T216" s="9"/>
      <c r="U216" s="9"/>
      <c r="V216" s="9"/>
      <c r="W216" s="9"/>
      <c r="X216" s="9"/>
      <c r="Y216" s="9"/>
      <c r="Z216" s="9"/>
      <c r="AA216" s="8"/>
      <c r="AB216" s="9"/>
      <c r="AC216" s="8"/>
      <c r="AD216" s="8"/>
      <c r="AE216" s="9"/>
      <c r="AF216" s="10"/>
      <c r="AG216" s="9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</row>
    <row r="217" spans="1:58" ht="18" customHeight="1">
      <c r="A217" s="8"/>
      <c r="B217" s="8"/>
      <c r="C217" s="415"/>
      <c r="D217" s="8"/>
      <c r="E217" s="8"/>
      <c r="F217" s="8"/>
      <c r="G217" s="9"/>
      <c r="H217" s="8"/>
      <c r="I217" s="8"/>
      <c r="J217" s="8"/>
      <c r="K217" s="8"/>
      <c r="L217" s="8"/>
      <c r="M217" s="21"/>
      <c r="N217" s="21"/>
      <c r="O217" s="21"/>
      <c r="P217" s="13"/>
      <c r="Q217" s="399"/>
      <c r="R217" s="9"/>
      <c r="S217" s="9"/>
      <c r="T217" s="9"/>
      <c r="U217" s="9"/>
      <c r="V217" s="9"/>
      <c r="W217" s="9"/>
      <c r="X217" s="9"/>
      <c r="Y217" s="9"/>
      <c r="Z217" s="9"/>
      <c r="AA217" s="8"/>
      <c r="AB217" s="9"/>
      <c r="AC217" s="8"/>
      <c r="AD217" s="8"/>
      <c r="AE217" s="9"/>
      <c r="AF217" s="10"/>
      <c r="AG217" s="9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</row>
    <row r="218" spans="1:58" ht="18" customHeight="1">
      <c r="A218" s="8"/>
      <c r="B218" s="8"/>
      <c r="C218" s="415"/>
      <c r="D218" s="8"/>
      <c r="E218" s="8"/>
      <c r="F218" s="8"/>
      <c r="G218" s="9"/>
      <c r="H218" s="8"/>
      <c r="I218" s="8"/>
      <c r="J218" s="8"/>
      <c r="K218" s="8"/>
      <c r="L218" s="8"/>
      <c r="M218" s="21"/>
      <c r="N218" s="21"/>
      <c r="O218" s="21"/>
      <c r="P218" s="13"/>
      <c r="Q218" s="399"/>
      <c r="R218" s="9"/>
      <c r="S218" s="9"/>
      <c r="T218" s="9"/>
      <c r="U218" s="9"/>
      <c r="V218" s="9"/>
      <c r="W218" s="9"/>
      <c r="X218" s="9"/>
      <c r="Y218" s="9"/>
      <c r="Z218" s="9"/>
      <c r="AA218" s="8"/>
      <c r="AB218" s="9"/>
      <c r="AC218" s="8"/>
      <c r="AD218" s="8"/>
      <c r="AE218" s="9"/>
      <c r="AF218" s="10"/>
      <c r="AG218" s="9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</row>
    <row r="219" spans="1:58" ht="18" customHeight="1">
      <c r="A219" s="8"/>
      <c r="B219" s="8"/>
      <c r="C219" s="415"/>
      <c r="D219" s="8"/>
      <c r="E219" s="8"/>
      <c r="F219" s="8"/>
      <c r="G219" s="9"/>
      <c r="H219" s="8"/>
      <c r="I219" s="8"/>
      <c r="J219" s="8"/>
      <c r="K219" s="8"/>
      <c r="L219" s="8"/>
      <c r="M219" s="21"/>
      <c r="N219" s="21"/>
      <c r="O219" s="21"/>
      <c r="P219" s="13"/>
      <c r="Q219" s="399"/>
      <c r="R219" s="9"/>
      <c r="S219" s="9"/>
      <c r="T219" s="9"/>
      <c r="U219" s="9"/>
      <c r="V219" s="9"/>
      <c r="W219" s="9"/>
      <c r="X219" s="9"/>
      <c r="Y219" s="9"/>
      <c r="Z219" s="9"/>
      <c r="AA219" s="8"/>
      <c r="AB219" s="9"/>
      <c r="AC219" s="8"/>
      <c r="AD219" s="8"/>
      <c r="AE219" s="9"/>
      <c r="AF219" s="10"/>
      <c r="AG219" s="9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</row>
    <row r="220" spans="1:58" ht="18" customHeight="1">
      <c r="A220" s="8"/>
      <c r="B220" s="8"/>
      <c r="C220" s="415"/>
      <c r="D220" s="8"/>
      <c r="E220" s="8"/>
      <c r="F220" s="8"/>
      <c r="G220" s="9"/>
      <c r="H220" s="8"/>
      <c r="I220" s="8"/>
      <c r="J220" s="8"/>
      <c r="K220" s="8"/>
      <c r="L220" s="8"/>
      <c r="M220" s="21"/>
      <c r="N220" s="21"/>
      <c r="O220" s="21"/>
      <c r="P220" s="13"/>
      <c r="Q220" s="399"/>
      <c r="R220" s="9"/>
      <c r="S220" s="9"/>
      <c r="T220" s="9"/>
      <c r="U220" s="9"/>
      <c r="V220" s="9"/>
      <c r="W220" s="9"/>
      <c r="X220" s="9"/>
      <c r="Y220" s="9"/>
      <c r="Z220" s="9"/>
      <c r="AA220" s="8"/>
      <c r="AB220" s="9"/>
      <c r="AC220" s="8"/>
      <c r="AD220" s="8"/>
      <c r="AE220" s="9"/>
      <c r="AF220" s="10"/>
      <c r="AG220" s="9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</row>
    <row r="221" spans="1:58" ht="18" customHeight="1">
      <c r="A221" s="8"/>
      <c r="B221" s="8"/>
      <c r="C221" s="415"/>
      <c r="D221" s="8"/>
      <c r="E221" s="8"/>
      <c r="F221" s="8"/>
      <c r="G221" s="9"/>
      <c r="H221" s="8"/>
      <c r="I221" s="8"/>
      <c r="J221" s="8"/>
      <c r="K221" s="8"/>
      <c r="L221" s="8"/>
      <c r="M221" s="21"/>
      <c r="N221" s="21"/>
      <c r="O221" s="21"/>
      <c r="P221" s="13"/>
      <c r="Q221" s="399"/>
      <c r="R221" s="9"/>
      <c r="S221" s="9"/>
      <c r="T221" s="9"/>
      <c r="U221" s="9"/>
      <c r="V221" s="9"/>
      <c r="W221" s="9"/>
      <c r="X221" s="9"/>
      <c r="Y221" s="9"/>
      <c r="Z221" s="9"/>
      <c r="AA221" s="8"/>
      <c r="AB221" s="9"/>
      <c r="AC221" s="8"/>
      <c r="AD221" s="8"/>
      <c r="AE221" s="9"/>
      <c r="AF221" s="10"/>
      <c r="AG221" s="9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</row>
    <row r="222" spans="1:58" ht="18" customHeight="1">
      <c r="A222" s="8"/>
      <c r="B222" s="8"/>
      <c r="C222" s="415"/>
      <c r="D222" s="8"/>
      <c r="E222" s="8"/>
      <c r="F222" s="8"/>
      <c r="G222" s="9"/>
      <c r="H222" s="8"/>
      <c r="I222" s="8"/>
      <c r="J222" s="8"/>
      <c r="K222" s="8"/>
      <c r="L222" s="8"/>
      <c r="M222" s="21"/>
      <c r="N222" s="21"/>
      <c r="O222" s="21"/>
      <c r="P222" s="13"/>
      <c r="Q222" s="399"/>
      <c r="R222" s="9"/>
      <c r="S222" s="9"/>
      <c r="T222" s="9"/>
      <c r="U222" s="9"/>
      <c r="V222" s="9"/>
      <c r="W222" s="9"/>
      <c r="X222" s="9"/>
      <c r="Y222" s="9"/>
      <c r="Z222" s="9"/>
      <c r="AA222" s="8"/>
      <c r="AB222" s="9"/>
      <c r="AC222" s="8"/>
      <c r="AD222" s="8"/>
      <c r="AE222" s="9"/>
      <c r="AF222" s="10"/>
      <c r="AG222" s="9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</row>
    <row r="223" spans="1:58" ht="18" customHeight="1">
      <c r="A223" s="8"/>
      <c r="B223" s="8"/>
      <c r="C223" s="415"/>
      <c r="D223" s="8"/>
      <c r="E223" s="8"/>
      <c r="F223" s="8"/>
      <c r="G223" s="9"/>
      <c r="H223" s="8"/>
      <c r="I223" s="8"/>
      <c r="J223" s="8"/>
      <c r="K223" s="8"/>
      <c r="L223" s="8"/>
      <c r="M223" s="21"/>
      <c r="N223" s="21"/>
      <c r="O223" s="21"/>
      <c r="P223" s="13"/>
      <c r="Q223" s="399"/>
      <c r="R223" s="9"/>
      <c r="S223" s="9"/>
      <c r="T223" s="9"/>
      <c r="U223" s="9"/>
      <c r="V223" s="9"/>
      <c r="W223" s="9"/>
      <c r="X223" s="9"/>
      <c r="Y223" s="9"/>
      <c r="Z223" s="9"/>
      <c r="AA223" s="8"/>
      <c r="AB223" s="9"/>
      <c r="AC223" s="8"/>
      <c r="AD223" s="8"/>
      <c r="AE223" s="9"/>
      <c r="AF223" s="10"/>
      <c r="AG223" s="9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</row>
    <row r="224" spans="1:58" ht="18" customHeight="1">
      <c r="A224" s="8"/>
      <c r="B224" s="8"/>
      <c r="C224" s="415"/>
      <c r="D224" s="8"/>
      <c r="E224" s="8"/>
      <c r="F224" s="8"/>
      <c r="G224" s="9"/>
      <c r="H224" s="8"/>
      <c r="I224" s="8"/>
      <c r="J224" s="8"/>
      <c r="K224" s="8"/>
      <c r="L224" s="8"/>
      <c r="M224" s="21"/>
      <c r="N224" s="21"/>
      <c r="O224" s="21"/>
      <c r="P224" s="13"/>
      <c r="Q224" s="399"/>
      <c r="R224" s="9"/>
      <c r="S224" s="9"/>
      <c r="T224" s="9"/>
      <c r="U224" s="9"/>
      <c r="V224" s="9"/>
      <c r="W224" s="9"/>
      <c r="X224" s="9"/>
      <c r="Y224" s="9"/>
      <c r="Z224" s="9"/>
      <c r="AA224" s="8"/>
      <c r="AB224" s="9"/>
      <c r="AC224" s="8"/>
      <c r="AD224" s="8"/>
      <c r="AE224" s="9"/>
      <c r="AF224" s="10"/>
      <c r="AG224" s="9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</row>
    <row r="225" spans="1:58" ht="18" customHeight="1">
      <c r="A225" s="8"/>
      <c r="B225" s="8"/>
      <c r="C225" s="415"/>
      <c r="D225" s="8"/>
      <c r="E225" s="8"/>
      <c r="F225" s="8"/>
      <c r="G225" s="9"/>
      <c r="H225" s="8"/>
      <c r="I225" s="8"/>
      <c r="J225" s="8"/>
      <c r="K225" s="8"/>
      <c r="L225" s="8"/>
      <c r="M225" s="21"/>
      <c r="N225" s="21"/>
      <c r="O225" s="21"/>
      <c r="P225" s="13"/>
      <c r="Q225" s="399"/>
      <c r="R225" s="9"/>
      <c r="S225" s="9"/>
      <c r="T225" s="9"/>
      <c r="U225" s="9"/>
      <c r="V225" s="9"/>
      <c r="W225" s="9"/>
      <c r="X225" s="9"/>
      <c r="Y225" s="9"/>
      <c r="Z225" s="9"/>
      <c r="AA225" s="8"/>
      <c r="AB225" s="9"/>
      <c r="AC225" s="8"/>
      <c r="AD225" s="8"/>
      <c r="AE225" s="9"/>
      <c r="AF225" s="10"/>
      <c r="AG225" s="9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</row>
    <row r="226" spans="1:58" ht="18" customHeight="1">
      <c r="A226" s="8"/>
      <c r="B226" s="8"/>
      <c r="C226" s="415"/>
      <c r="D226" s="8"/>
      <c r="E226" s="8"/>
      <c r="F226" s="8"/>
      <c r="G226" s="9"/>
      <c r="H226" s="8"/>
      <c r="I226" s="8"/>
      <c r="J226" s="8"/>
      <c r="K226" s="8"/>
      <c r="L226" s="8"/>
      <c r="M226" s="21"/>
      <c r="N226" s="21"/>
      <c r="O226" s="21"/>
      <c r="P226" s="13"/>
      <c r="Q226" s="399"/>
      <c r="R226" s="9"/>
      <c r="S226" s="9"/>
      <c r="T226" s="9"/>
      <c r="U226" s="9"/>
      <c r="V226" s="9"/>
      <c r="W226" s="9"/>
      <c r="X226" s="9"/>
      <c r="Y226" s="9"/>
      <c r="Z226" s="9"/>
      <c r="AA226" s="8"/>
      <c r="AB226" s="9"/>
      <c r="AC226" s="8"/>
      <c r="AD226" s="8"/>
      <c r="AE226" s="9"/>
      <c r="AF226" s="10"/>
      <c r="AG226" s="9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</row>
    <row r="227" spans="1:58" ht="18" customHeight="1">
      <c r="A227" s="8"/>
      <c r="B227" s="8"/>
      <c r="C227" s="415"/>
      <c r="D227" s="8"/>
      <c r="E227" s="8"/>
      <c r="F227" s="8"/>
      <c r="G227" s="9"/>
      <c r="H227" s="8"/>
      <c r="I227" s="8"/>
      <c r="J227" s="8"/>
      <c r="K227" s="8"/>
      <c r="L227" s="8"/>
      <c r="M227" s="21"/>
      <c r="N227" s="21"/>
      <c r="O227" s="21"/>
      <c r="P227" s="13"/>
      <c r="Q227" s="399"/>
      <c r="R227" s="9"/>
      <c r="S227" s="9"/>
      <c r="T227" s="9"/>
      <c r="U227" s="9"/>
      <c r="V227" s="9"/>
      <c r="W227" s="9"/>
      <c r="X227" s="9"/>
      <c r="Y227" s="9"/>
      <c r="Z227" s="9"/>
      <c r="AA227" s="8"/>
      <c r="AB227" s="9"/>
      <c r="AC227" s="8"/>
      <c r="AD227" s="8"/>
      <c r="AE227" s="9"/>
      <c r="AF227" s="10"/>
      <c r="AG227" s="9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</row>
    <row r="228" spans="1:58" ht="18" customHeight="1">
      <c r="A228" s="8"/>
      <c r="B228" s="8"/>
      <c r="C228" s="415"/>
      <c r="D228" s="8"/>
      <c r="E228" s="8"/>
      <c r="F228" s="8"/>
      <c r="G228" s="9"/>
      <c r="H228" s="8"/>
      <c r="I228" s="8"/>
      <c r="J228" s="8"/>
      <c r="K228" s="8"/>
      <c r="L228" s="8"/>
      <c r="M228" s="21"/>
      <c r="N228" s="21"/>
      <c r="O228" s="21"/>
      <c r="P228" s="13"/>
      <c r="Q228" s="399"/>
      <c r="R228" s="9"/>
      <c r="S228" s="9"/>
      <c r="T228" s="9"/>
      <c r="U228" s="9"/>
      <c r="V228" s="9"/>
      <c r="W228" s="9"/>
      <c r="X228" s="9"/>
      <c r="Y228" s="9"/>
      <c r="Z228" s="9"/>
      <c r="AA228" s="8"/>
      <c r="AB228" s="9"/>
      <c r="AC228" s="8"/>
      <c r="AD228" s="8"/>
      <c r="AE228" s="9"/>
      <c r="AF228" s="10"/>
      <c r="AG228" s="9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</row>
    <row r="229" spans="1:58" ht="18" customHeight="1">
      <c r="A229" s="8"/>
      <c r="B229" s="8"/>
      <c r="C229" s="415"/>
      <c r="D229" s="8"/>
      <c r="E229" s="8"/>
      <c r="F229" s="8"/>
      <c r="G229" s="9"/>
      <c r="H229" s="8"/>
      <c r="I229" s="8"/>
      <c r="J229" s="8"/>
      <c r="K229" s="8"/>
      <c r="L229" s="8"/>
      <c r="M229" s="21"/>
      <c r="N229" s="21"/>
      <c r="O229" s="21"/>
      <c r="P229" s="13"/>
      <c r="Q229" s="399"/>
      <c r="R229" s="9"/>
      <c r="S229" s="9"/>
      <c r="T229" s="9"/>
      <c r="U229" s="9"/>
      <c r="V229" s="9"/>
      <c r="W229" s="9"/>
      <c r="X229" s="9"/>
      <c r="Y229" s="9"/>
      <c r="Z229" s="9"/>
      <c r="AA229" s="8"/>
      <c r="AB229" s="9"/>
      <c r="AC229" s="8"/>
      <c r="AD229" s="8"/>
      <c r="AE229" s="9"/>
      <c r="AF229" s="10"/>
      <c r="AG229" s="9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</row>
    <row r="230" spans="1:58" ht="18" customHeight="1">
      <c r="A230" s="8"/>
      <c r="B230" s="8"/>
      <c r="C230" s="415"/>
      <c r="D230" s="8"/>
      <c r="E230" s="8"/>
      <c r="F230" s="8"/>
      <c r="G230" s="9"/>
      <c r="H230" s="8"/>
      <c r="I230" s="8"/>
      <c r="J230" s="8"/>
      <c r="K230" s="8"/>
      <c r="L230" s="8"/>
      <c r="M230" s="21"/>
      <c r="N230" s="21"/>
      <c r="O230" s="21"/>
      <c r="P230" s="13"/>
      <c r="Q230" s="399"/>
      <c r="R230" s="9"/>
      <c r="S230" s="9"/>
      <c r="T230" s="9"/>
      <c r="U230" s="9"/>
      <c r="V230" s="9"/>
      <c r="W230" s="9"/>
      <c r="X230" s="9"/>
      <c r="Y230" s="9"/>
      <c r="Z230" s="9"/>
      <c r="AA230" s="8"/>
      <c r="AB230" s="9"/>
      <c r="AC230" s="8"/>
      <c r="AD230" s="8"/>
      <c r="AE230" s="9"/>
      <c r="AF230" s="10"/>
      <c r="AG230" s="9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</row>
    <row r="231" spans="1:58" ht="18" customHeight="1">
      <c r="A231" s="8"/>
      <c r="B231" s="8"/>
      <c r="C231" s="415"/>
      <c r="D231" s="8"/>
      <c r="E231" s="8"/>
      <c r="F231" s="8"/>
      <c r="G231" s="9"/>
      <c r="H231" s="8"/>
      <c r="I231" s="8"/>
      <c r="J231" s="8"/>
      <c r="K231" s="8"/>
      <c r="L231" s="8"/>
      <c r="M231" s="21"/>
      <c r="N231" s="21"/>
      <c r="O231" s="21"/>
      <c r="P231" s="13"/>
      <c r="Q231" s="399"/>
      <c r="R231" s="9"/>
      <c r="S231" s="9"/>
      <c r="T231" s="9"/>
      <c r="U231" s="9"/>
      <c r="V231" s="9"/>
      <c r="W231" s="9"/>
      <c r="X231" s="9"/>
      <c r="Y231" s="9"/>
      <c r="Z231" s="9"/>
      <c r="AA231" s="8"/>
      <c r="AB231" s="9"/>
      <c r="AC231" s="8"/>
      <c r="AD231" s="8"/>
      <c r="AE231" s="9"/>
      <c r="AF231" s="10"/>
      <c r="AG231" s="9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</row>
    <row r="232" spans="1:58" ht="18" customHeight="1">
      <c r="A232" s="8"/>
      <c r="B232" s="8"/>
      <c r="C232" s="415"/>
      <c r="D232" s="8"/>
      <c r="E232" s="8"/>
      <c r="F232" s="8"/>
      <c r="G232" s="9"/>
      <c r="H232" s="8"/>
      <c r="I232" s="8"/>
      <c r="J232" s="8"/>
      <c r="K232" s="8"/>
      <c r="L232" s="8"/>
      <c r="M232" s="21"/>
      <c r="N232" s="21"/>
      <c r="O232" s="21"/>
      <c r="P232" s="13"/>
      <c r="Q232" s="399"/>
      <c r="R232" s="9"/>
      <c r="S232" s="9"/>
      <c r="T232" s="9"/>
      <c r="U232" s="9"/>
      <c r="V232" s="9"/>
      <c r="W232" s="9"/>
      <c r="X232" s="9"/>
      <c r="Y232" s="9"/>
      <c r="Z232" s="9"/>
      <c r="AA232" s="8"/>
      <c r="AB232" s="9"/>
      <c r="AC232" s="8"/>
      <c r="AD232" s="8"/>
      <c r="AE232" s="9"/>
      <c r="AF232" s="10"/>
      <c r="AG232" s="9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</row>
    <row r="233" spans="1:58" ht="18" customHeight="1">
      <c r="A233" s="8"/>
      <c r="B233" s="8"/>
      <c r="C233" s="415"/>
      <c r="D233" s="8"/>
      <c r="E233" s="8"/>
      <c r="F233" s="8"/>
      <c r="G233" s="9"/>
      <c r="H233" s="8"/>
      <c r="I233" s="8"/>
      <c r="J233" s="8"/>
      <c r="K233" s="8"/>
      <c r="L233" s="8"/>
      <c r="M233" s="21"/>
      <c r="N233" s="21"/>
      <c r="O233" s="21"/>
      <c r="P233" s="13"/>
      <c r="Q233" s="399"/>
      <c r="R233" s="9"/>
      <c r="S233" s="9"/>
      <c r="T233" s="9"/>
      <c r="U233" s="9"/>
      <c r="V233" s="9"/>
      <c r="W233" s="9"/>
      <c r="X233" s="9"/>
      <c r="Y233" s="9"/>
      <c r="Z233" s="9"/>
      <c r="AA233" s="8"/>
      <c r="AB233" s="9"/>
      <c r="AC233" s="8"/>
      <c r="AD233" s="8"/>
      <c r="AE233" s="9"/>
      <c r="AF233" s="10"/>
      <c r="AG233" s="9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</row>
    <row r="234" spans="1:58" ht="18" customHeight="1">
      <c r="A234" s="8"/>
      <c r="B234" s="8"/>
      <c r="C234" s="415"/>
      <c r="D234" s="8"/>
      <c r="E234" s="8"/>
      <c r="F234" s="8"/>
      <c r="G234" s="9"/>
      <c r="H234" s="8"/>
      <c r="I234" s="8"/>
      <c r="J234" s="8"/>
      <c r="K234" s="8"/>
      <c r="L234" s="8"/>
      <c r="M234" s="21"/>
      <c r="N234" s="21"/>
      <c r="O234" s="21"/>
      <c r="P234" s="13"/>
      <c r="Q234" s="399"/>
      <c r="R234" s="9"/>
      <c r="S234" s="9"/>
      <c r="T234" s="9"/>
      <c r="U234" s="9"/>
      <c r="V234" s="9"/>
      <c r="W234" s="9"/>
      <c r="X234" s="9"/>
      <c r="Y234" s="9"/>
      <c r="Z234" s="9"/>
      <c r="AA234" s="8"/>
      <c r="AB234" s="9"/>
      <c r="AC234" s="8"/>
      <c r="AD234" s="8"/>
      <c r="AE234" s="9"/>
      <c r="AF234" s="10"/>
      <c r="AG234" s="9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</row>
    <row r="235" spans="1:58" ht="18" customHeight="1">
      <c r="A235" s="8"/>
      <c r="B235" s="8"/>
      <c r="C235" s="415"/>
      <c r="D235" s="8"/>
      <c r="E235" s="8"/>
      <c r="F235" s="8"/>
      <c r="G235" s="9"/>
      <c r="H235" s="8"/>
      <c r="I235" s="8"/>
      <c r="J235" s="8"/>
      <c r="K235" s="8"/>
      <c r="L235" s="8"/>
      <c r="M235" s="21"/>
      <c r="N235" s="21"/>
      <c r="O235" s="21"/>
      <c r="P235" s="13"/>
      <c r="Q235" s="399"/>
      <c r="R235" s="9"/>
      <c r="S235" s="9"/>
      <c r="T235" s="9"/>
      <c r="U235" s="9"/>
      <c r="V235" s="9"/>
      <c r="W235" s="9"/>
      <c r="X235" s="9"/>
      <c r="Y235" s="9"/>
      <c r="Z235" s="9"/>
      <c r="AA235" s="8"/>
      <c r="AB235" s="9"/>
      <c r="AC235" s="8"/>
      <c r="AD235" s="8"/>
      <c r="AE235" s="9"/>
      <c r="AF235" s="10"/>
      <c r="AG235" s="9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</row>
    <row r="236" spans="1:58" ht="18" customHeight="1">
      <c r="A236" s="8"/>
      <c r="B236" s="8"/>
      <c r="C236" s="415"/>
      <c r="D236" s="8"/>
      <c r="E236" s="8"/>
      <c r="F236" s="8"/>
      <c r="G236" s="9"/>
      <c r="H236" s="8"/>
      <c r="I236" s="8"/>
      <c r="J236" s="8"/>
      <c r="K236" s="8"/>
      <c r="L236" s="8"/>
      <c r="M236" s="21"/>
      <c r="N236" s="21"/>
      <c r="O236" s="21"/>
      <c r="P236" s="13"/>
      <c r="Q236" s="399"/>
      <c r="R236" s="9"/>
      <c r="S236" s="9"/>
      <c r="T236" s="9"/>
      <c r="U236" s="9"/>
      <c r="V236" s="9"/>
      <c r="W236" s="9"/>
      <c r="X236" s="9"/>
      <c r="Y236" s="9"/>
      <c r="Z236" s="9"/>
      <c r="AA236" s="8"/>
      <c r="AB236" s="9"/>
      <c r="AC236" s="8"/>
      <c r="AD236" s="8"/>
      <c r="AE236" s="9"/>
      <c r="AF236" s="10"/>
      <c r="AG236" s="9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</row>
    <row r="237" spans="1:58" ht="18" customHeight="1">
      <c r="A237" s="8"/>
      <c r="B237" s="8"/>
      <c r="C237" s="415"/>
      <c r="D237" s="8"/>
      <c r="E237" s="8"/>
      <c r="F237" s="8"/>
      <c r="G237" s="9"/>
      <c r="H237" s="8"/>
      <c r="I237" s="8"/>
      <c r="J237" s="8"/>
      <c r="K237" s="8"/>
      <c r="L237" s="8"/>
      <c r="M237" s="21"/>
      <c r="N237" s="21"/>
      <c r="O237" s="21"/>
      <c r="P237" s="13"/>
      <c r="Q237" s="399"/>
      <c r="R237" s="9"/>
      <c r="S237" s="9"/>
      <c r="T237" s="9"/>
      <c r="U237" s="9"/>
      <c r="V237" s="9"/>
      <c r="W237" s="9"/>
      <c r="X237" s="9"/>
      <c r="Y237" s="9"/>
      <c r="Z237" s="9"/>
      <c r="AA237" s="8"/>
      <c r="AB237" s="9"/>
      <c r="AC237" s="8"/>
      <c r="AD237" s="8"/>
      <c r="AE237" s="9"/>
      <c r="AF237" s="10"/>
      <c r="AG237" s="9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</row>
    <row r="238" spans="1:58" ht="18" customHeight="1">
      <c r="A238" s="8"/>
      <c r="B238" s="8"/>
      <c r="C238" s="415"/>
      <c r="D238" s="8"/>
      <c r="E238" s="8"/>
      <c r="F238" s="8"/>
      <c r="G238" s="9"/>
      <c r="H238" s="8"/>
      <c r="I238" s="8"/>
      <c r="J238" s="8"/>
      <c r="K238" s="8"/>
      <c r="L238" s="8"/>
      <c r="M238" s="21"/>
      <c r="N238" s="21"/>
      <c r="O238" s="21"/>
      <c r="P238" s="13"/>
      <c r="Q238" s="399"/>
      <c r="R238" s="9"/>
      <c r="S238" s="9"/>
      <c r="T238" s="9"/>
      <c r="U238" s="9"/>
      <c r="V238" s="9"/>
      <c r="W238" s="9"/>
      <c r="X238" s="9"/>
      <c r="Y238" s="9"/>
      <c r="Z238" s="9"/>
      <c r="AA238" s="8"/>
      <c r="AB238" s="9"/>
      <c r="AC238" s="8"/>
      <c r="AD238" s="8"/>
      <c r="AE238" s="9"/>
      <c r="AF238" s="10"/>
      <c r="AG238" s="9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</row>
    <row r="239" spans="1:58" ht="18" customHeight="1">
      <c r="A239" s="8"/>
      <c r="B239" s="8"/>
      <c r="C239" s="415"/>
      <c r="D239" s="8"/>
      <c r="E239" s="8"/>
      <c r="F239" s="8"/>
      <c r="G239" s="9"/>
      <c r="H239" s="8"/>
      <c r="I239" s="8"/>
      <c r="J239" s="8"/>
      <c r="K239" s="8"/>
      <c r="L239" s="8"/>
      <c r="M239" s="21"/>
      <c r="N239" s="21"/>
      <c r="O239" s="21"/>
      <c r="P239" s="13"/>
      <c r="Q239" s="399"/>
      <c r="R239" s="9"/>
      <c r="S239" s="9"/>
      <c r="T239" s="9"/>
      <c r="U239" s="9"/>
      <c r="V239" s="9"/>
      <c r="W239" s="9"/>
      <c r="X239" s="9"/>
      <c r="Y239" s="9"/>
      <c r="Z239" s="9"/>
      <c r="AA239" s="8"/>
      <c r="AB239" s="9"/>
      <c r="AC239" s="8"/>
      <c r="AD239" s="8"/>
      <c r="AE239" s="9"/>
      <c r="AF239" s="10"/>
      <c r="AG239" s="9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</row>
    <row r="240" spans="1:58" ht="18" customHeight="1">
      <c r="A240" s="8"/>
      <c r="B240" s="8"/>
      <c r="C240" s="415"/>
      <c r="D240" s="8"/>
      <c r="E240" s="8"/>
      <c r="F240" s="8"/>
      <c r="G240" s="9"/>
      <c r="H240" s="8"/>
      <c r="I240" s="8"/>
      <c r="J240" s="8"/>
      <c r="K240" s="8"/>
      <c r="L240" s="8"/>
      <c r="M240" s="21"/>
      <c r="N240" s="21"/>
      <c r="O240" s="21"/>
      <c r="P240" s="13"/>
      <c r="Q240" s="399"/>
      <c r="R240" s="9"/>
      <c r="S240" s="9"/>
      <c r="T240" s="9"/>
      <c r="U240" s="9"/>
      <c r="V240" s="9"/>
      <c r="W240" s="9"/>
      <c r="X240" s="9"/>
      <c r="Y240" s="9"/>
      <c r="Z240" s="9"/>
      <c r="AA240" s="8"/>
      <c r="AB240" s="9"/>
      <c r="AC240" s="8"/>
      <c r="AD240" s="8"/>
      <c r="AE240" s="9"/>
      <c r="AF240" s="10"/>
      <c r="AG240" s="9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</row>
    <row r="241" spans="1:58" ht="18" customHeight="1">
      <c r="A241" s="8"/>
      <c r="B241" s="8"/>
      <c r="C241" s="415"/>
      <c r="D241" s="8"/>
      <c r="E241" s="8"/>
      <c r="F241" s="8"/>
      <c r="G241" s="9"/>
      <c r="H241" s="8"/>
      <c r="I241" s="8"/>
      <c r="J241" s="8"/>
      <c r="K241" s="8"/>
      <c r="L241" s="8"/>
      <c r="M241" s="21"/>
      <c r="N241" s="21"/>
      <c r="O241" s="21"/>
      <c r="P241" s="13"/>
      <c r="Q241" s="399"/>
      <c r="R241" s="9"/>
      <c r="S241" s="9"/>
      <c r="T241" s="9"/>
      <c r="U241" s="9"/>
      <c r="V241" s="9"/>
      <c r="W241" s="9"/>
      <c r="X241" s="9"/>
      <c r="Y241" s="9"/>
      <c r="Z241" s="9"/>
      <c r="AA241" s="8"/>
      <c r="AB241" s="9"/>
      <c r="AC241" s="8"/>
      <c r="AD241" s="8"/>
      <c r="AE241" s="9"/>
      <c r="AF241" s="10"/>
      <c r="AG241" s="9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</row>
    <row r="242" spans="1:58" ht="18" customHeight="1">
      <c r="A242" s="8"/>
      <c r="B242" s="8"/>
      <c r="C242" s="415"/>
      <c r="D242" s="8"/>
      <c r="E242" s="8"/>
      <c r="F242" s="8"/>
      <c r="G242" s="9"/>
      <c r="H242" s="8"/>
      <c r="I242" s="8"/>
      <c r="J242" s="8"/>
      <c r="K242" s="8"/>
      <c r="L242" s="8"/>
      <c r="M242" s="21"/>
      <c r="N242" s="21"/>
      <c r="O242" s="21"/>
      <c r="P242" s="13"/>
      <c r="Q242" s="399"/>
      <c r="R242" s="9"/>
      <c r="S242" s="9"/>
      <c r="T242" s="9"/>
      <c r="U242" s="9"/>
      <c r="V242" s="9"/>
      <c r="W242" s="9"/>
      <c r="X242" s="9"/>
      <c r="Y242" s="9"/>
      <c r="Z242" s="9"/>
      <c r="AA242" s="8"/>
      <c r="AB242" s="9"/>
      <c r="AC242" s="8"/>
      <c r="AD242" s="8"/>
      <c r="AE242" s="9"/>
      <c r="AF242" s="10"/>
      <c r="AG242" s="9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</row>
    <row r="243" spans="1:58" ht="18" customHeight="1">
      <c r="A243" s="8"/>
      <c r="B243" s="8"/>
      <c r="C243" s="415"/>
      <c r="D243" s="8"/>
      <c r="E243" s="8"/>
      <c r="F243" s="8"/>
      <c r="G243" s="9"/>
      <c r="H243" s="8"/>
      <c r="I243" s="8"/>
      <c r="J243" s="8"/>
      <c r="K243" s="8"/>
      <c r="L243" s="8"/>
      <c r="M243" s="21"/>
      <c r="N243" s="21"/>
      <c r="O243" s="21"/>
      <c r="P243" s="13"/>
      <c r="Q243" s="399"/>
      <c r="R243" s="9"/>
      <c r="S243" s="9"/>
      <c r="T243" s="9"/>
      <c r="U243" s="9"/>
      <c r="V243" s="9"/>
      <c r="W243" s="9"/>
      <c r="X243" s="9"/>
      <c r="Y243" s="9"/>
      <c r="Z243" s="9"/>
      <c r="AA243" s="8"/>
      <c r="AB243" s="9"/>
      <c r="AC243" s="8"/>
      <c r="AD243" s="8"/>
      <c r="AE243" s="9"/>
      <c r="AF243" s="10"/>
      <c r="AG243" s="9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</row>
    <row r="244" spans="1:58" ht="18" customHeight="1">
      <c r="A244" s="8"/>
      <c r="B244" s="8"/>
      <c r="C244" s="415"/>
      <c r="D244" s="8"/>
      <c r="E244" s="8"/>
      <c r="F244" s="8"/>
      <c r="G244" s="9"/>
      <c r="H244" s="8"/>
      <c r="I244" s="8"/>
      <c r="J244" s="8"/>
      <c r="K244" s="8"/>
      <c r="L244" s="8"/>
      <c r="M244" s="21"/>
      <c r="N244" s="21"/>
      <c r="O244" s="21"/>
      <c r="P244" s="13"/>
      <c r="Q244" s="399"/>
      <c r="R244" s="9"/>
      <c r="S244" s="9"/>
      <c r="T244" s="9"/>
      <c r="U244" s="9"/>
      <c r="V244" s="9"/>
      <c r="W244" s="9"/>
      <c r="X244" s="9"/>
      <c r="Y244" s="9"/>
      <c r="Z244" s="9"/>
      <c r="AA244" s="8"/>
      <c r="AB244" s="9"/>
      <c r="AC244" s="8"/>
      <c r="AD244" s="8"/>
      <c r="AE244" s="9"/>
      <c r="AF244" s="10"/>
      <c r="AG244" s="9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</row>
    <row r="245" spans="1:58" ht="18" customHeight="1">
      <c r="A245" s="8"/>
      <c r="B245" s="8"/>
      <c r="C245" s="415"/>
      <c r="D245" s="8"/>
      <c r="E245" s="8"/>
      <c r="F245" s="8"/>
      <c r="G245" s="9"/>
      <c r="H245" s="8"/>
      <c r="I245" s="8"/>
      <c r="J245" s="8"/>
      <c r="K245" s="8"/>
      <c r="L245" s="8"/>
      <c r="M245" s="21"/>
      <c r="N245" s="21"/>
      <c r="O245" s="21"/>
      <c r="P245" s="13"/>
      <c r="Q245" s="399"/>
      <c r="R245" s="9"/>
      <c r="S245" s="9"/>
      <c r="T245" s="9"/>
      <c r="U245" s="9"/>
      <c r="V245" s="9"/>
      <c r="W245" s="9"/>
      <c r="X245" s="9"/>
      <c r="Y245" s="9"/>
      <c r="Z245" s="9"/>
      <c r="AA245" s="8"/>
      <c r="AB245" s="9"/>
      <c r="AC245" s="8"/>
      <c r="AD245" s="8"/>
      <c r="AE245" s="9"/>
      <c r="AF245" s="10"/>
      <c r="AG245" s="9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</row>
    <row r="246" spans="1:58" ht="18" customHeight="1">
      <c r="A246" s="8"/>
      <c r="B246" s="8"/>
      <c r="C246" s="415"/>
      <c r="D246" s="8"/>
      <c r="E246" s="8"/>
      <c r="F246" s="8"/>
      <c r="G246" s="9"/>
      <c r="H246" s="8"/>
      <c r="I246" s="8"/>
      <c r="J246" s="8"/>
      <c r="K246" s="8"/>
      <c r="L246" s="8"/>
      <c r="M246" s="21"/>
      <c r="N246" s="21"/>
      <c r="O246" s="21"/>
      <c r="P246" s="13"/>
      <c r="Q246" s="399"/>
      <c r="R246" s="9"/>
      <c r="S246" s="9"/>
      <c r="T246" s="9"/>
      <c r="U246" s="9"/>
      <c r="V246" s="9"/>
      <c r="W246" s="9"/>
      <c r="X246" s="9"/>
      <c r="Y246" s="9"/>
      <c r="Z246" s="9"/>
      <c r="AA246" s="8"/>
      <c r="AB246" s="9"/>
      <c r="AC246" s="8"/>
      <c r="AD246" s="8"/>
      <c r="AE246" s="9"/>
      <c r="AF246" s="10"/>
      <c r="AG246" s="9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</row>
    <row r="247" spans="1:58" ht="18" customHeight="1">
      <c r="A247" s="8"/>
      <c r="B247" s="8"/>
      <c r="C247" s="415"/>
      <c r="D247" s="8"/>
      <c r="E247" s="8"/>
      <c r="F247" s="8"/>
      <c r="G247" s="9"/>
      <c r="H247" s="8"/>
      <c r="I247" s="8"/>
      <c r="J247" s="8"/>
      <c r="K247" s="8"/>
      <c r="L247" s="8"/>
      <c r="M247" s="21"/>
      <c r="N247" s="21"/>
      <c r="O247" s="21"/>
      <c r="P247" s="13"/>
      <c r="Q247" s="399"/>
      <c r="R247" s="9"/>
      <c r="S247" s="9"/>
      <c r="T247" s="9"/>
      <c r="U247" s="9"/>
      <c r="V247" s="9"/>
      <c r="W247" s="9"/>
      <c r="X247" s="9"/>
      <c r="Y247" s="9"/>
      <c r="Z247" s="9"/>
      <c r="AA247" s="8"/>
      <c r="AB247" s="9"/>
      <c r="AC247" s="8"/>
      <c r="AD247" s="8"/>
      <c r="AE247" s="9"/>
      <c r="AF247" s="10"/>
      <c r="AG247" s="9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</row>
    <row r="248" spans="1:58" ht="18" customHeight="1">
      <c r="A248" s="8"/>
      <c r="B248" s="8"/>
      <c r="C248" s="415"/>
      <c r="D248" s="8"/>
      <c r="E248" s="8"/>
      <c r="F248" s="8"/>
      <c r="G248" s="9"/>
      <c r="H248" s="8"/>
      <c r="I248" s="8"/>
      <c r="J248" s="8"/>
      <c r="K248" s="8"/>
      <c r="L248" s="8"/>
      <c r="M248" s="21"/>
      <c r="N248" s="21"/>
      <c r="O248" s="21"/>
      <c r="P248" s="13"/>
      <c r="Q248" s="399"/>
      <c r="R248" s="9"/>
      <c r="S248" s="9"/>
      <c r="T248" s="9"/>
      <c r="U248" s="9"/>
      <c r="V248" s="9"/>
      <c r="W248" s="9"/>
      <c r="X248" s="9"/>
      <c r="Y248" s="9"/>
      <c r="Z248" s="9"/>
      <c r="AA248" s="8"/>
      <c r="AB248" s="9"/>
      <c r="AC248" s="8"/>
      <c r="AD248" s="8"/>
      <c r="AE248" s="9"/>
      <c r="AF248" s="10"/>
      <c r="AG248" s="9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</row>
    <row r="249" spans="1:58" ht="18" customHeight="1">
      <c r="A249" s="8"/>
      <c r="B249" s="8"/>
      <c r="C249" s="415"/>
      <c r="D249" s="8"/>
      <c r="E249" s="8"/>
      <c r="F249" s="8"/>
      <c r="G249" s="9"/>
      <c r="H249" s="8"/>
      <c r="I249" s="8"/>
      <c r="J249" s="8"/>
      <c r="K249" s="8"/>
      <c r="L249" s="8"/>
      <c r="M249" s="21"/>
      <c r="N249" s="21"/>
      <c r="O249" s="21"/>
      <c r="P249" s="13"/>
      <c r="Q249" s="399"/>
      <c r="R249" s="9"/>
      <c r="S249" s="9"/>
      <c r="T249" s="9"/>
      <c r="U249" s="9"/>
      <c r="V249" s="9"/>
      <c r="W249" s="9"/>
      <c r="X249" s="9"/>
      <c r="Y249" s="9"/>
      <c r="Z249" s="9"/>
      <c r="AA249" s="8"/>
      <c r="AB249" s="9"/>
      <c r="AC249" s="8"/>
      <c r="AD249" s="8"/>
      <c r="AE249" s="9"/>
      <c r="AF249" s="10"/>
      <c r="AG249" s="9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</row>
    <row r="250" spans="1:58" ht="18" customHeight="1">
      <c r="A250" s="8"/>
      <c r="B250" s="8"/>
      <c r="C250" s="415"/>
      <c r="D250" s="8"/>
      <c r="E250" s="8"/>
      <c r="F250" s="8"/>
      <c r="G250" s="9"/>
      <c r="H250" s="8"/>
      <c r="I250" s="8"/>
      <c r="J250" s="8"/>
      <c r="K250" s="8"/>
      <c r="L250" s="8"/>
      <c r="M250" s="21"/>
      <c r="N250" s="21"/>
      <c r="O250" s="21"/>
      <c r="P250" s="13"/>
      <c r="Q250" s="399"/>
      <c r="R250" s="9"/>
      <c r="S250" s="9"/>
      <c r="T250" s="9"/>
      <c r="U250" s="9"/>
      <c r="V250" s="9"/>
      <c r="W250" s="9"/>
      <c r="X250" s="9"/>
      <c r="Y250" s="9"/>
      <c r="Z250" s="9"/>
      <c r="AA250" s="8"/>
      <c r="AB250" s="9"/>
      <c r="AC250" s="8"/>
      <c r="AD250" s="8"/>
      <c r="AE250" s="9"/>
      <c r="AF250" s="10"/>
      <c r="AG250" s="9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</row>
    <row r="251" spans="1:58" ht="18" customHeight="1">
      <c r="A251" s="8"/>
      <c r="B251" s="8"/>
      <c r="C251" s="415"/>
      <c r="D251" s="8"/>
      <c r="E251" s="8"/>
      <c r="F251" s="8"/>
      <c r="G251" s="9"/>
      <c r="H251" s="8"/>
      <c r="I251" s="8"/>
      <c r="J251" s="8"/>
      <c r="K251" s="8"/>
      <c r="L251" s="8"/>
      <c r="M251" s="21"/>
      <c r="N251" s="21"/>
      <c r="O251" s="21"/>
      <c r="P251" s="13"/>
      <c r="Q251" s="399"/>
      <c r="R251" s="9"/>
      <c r="S251" s="9"/>
      <c r="T251" s="9"/>
      <c r="U251" s="9"/>
      <c r="V251" s="9"/>
      <c r="W251" s="9"/>
      <c r="X251" s="9"/>
      <c r="Y251" s="9"/>
      <c r="Z251" s="9"/>
      <c r="AA251" s="8"/>
      <c r="AB251" s="9"/>
      <c r="AC251" s="8"/>
      <c r="AD251" s="8"/>
      <c r="AE251" s="9"/>
      <c r="AF251" s="10"/>
      <c r="AG251" s="9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</row>
    <row r="252" spans="1:58" ht="18" customHeight="1">
      <c r="A252" s="8"/>
      <c r="B252" s="8"/>
      <c r="C252" s="415"/>
      <c r="D252" s="8"/>
      <c r="E252" s="8"/>
      <c r="F252" s="8"/>
      <c r="G252" s="9"/>
      <c r="H252" s="8"/>
      <c r="I252" s="8"/>
      <c r="J252" s="8"/>
      <c r="K252" s="8"/>
      <c r="L252" s="8"/>
      <c r="M252" s="21"/>
      <c r="N252" s="21"/>
      <c r="O252" s="21"/>
      <c r="P252" s="13"/>
      <c r="Q252" s="399"/>
      <c r="R252" s="9"/>
      <c r="S252" s="9"/>
      <c r="T252" s="9"/>
      <c r="U252" s="9"/>
      <c r="V252" s="9"/>
      <c r="W252" s="9"/>
      <c r="X252" s="9"/>
      <c r="Y252" s="9"/>
      <c r="Z252" s="9"/>
      <c r="AA252" s="8"/>
      <c r="AB252" s="9"/>
      <c r="AC252" s="8"/>
      <c r="AD252" s="8"/>
      <c r="AE252" s="9"/>
      <c r="AF252" s="10"/>
      <c r="AG252" s="9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</row>
    <row r="253" spans="1:58" ht="18" customHeight="1">
      <c r="A253" s="8"/>
      <c r="B253" s="8"/>
      <c r="C253" s="415"/>
      <c r="D253" s="8"/>
      <c r="E253" s="8"/>
      <c r="F253" s="8"/>
      <c r="G253" s="9"/>
      <c r="H253" s="8"/>
      <c r="I253" s="8"/>
      <c r="J253" s="8"/>
      <c r="K253" s="8"/>
      <c r="L253" s="8"/>
      <c r="M253" s="21"/>
      <c r="N253" s="21"/>
      <c r="O253" s="21"/>
      <c r="P253" s="13"/>
      <c r="Q253" s="399"/>
      <c r="R253" s="9"/>
      <c r="S253" s="9"/>
      <c r="T253" s="9"/>
      <c r="U253" s="9"/>
      <c r="V253" s="9"/>
      <c r="W253" s="9"/>
      <c r="X253" s="9"/>
      <c r="Y253" s="9"/>
      <c r="Z253" s="9"/>
      <c r="AA253" s="8"/>
      <c r="AB253" s="9"/>
      <c r="AC253" s="8"/>
      <c r="AD253" s="8"/>
      <c r="AE253" s="9"/>
      <c r="AF253" s="10"/>
      <c r="AG253" s="9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</row>
    <row r="254" spans="1:58" ht="18" customHeight="1">
      <c r="A254" s="8"/>
      <c r="B254" s="8"/>
      <c r="C254" s="415"/>
      <c r="D254" s="8"/>
      <c r="E254" s="8"/>
      <c r="F254" s="8"/>
      <c r="G254" s="9"/>
      <c r="H254" s="8"/>
      <c r="I254" s="8"/>
      <c r="J254" s="8"/>
      <c r="K254" s="8"/>
      <c r="L254" s="8"/>
      <c r="M254" s="21"/>
      <c r="N254" s="21"/>
      <c r="O254" s="21"/>
      <c r="P254" s="13"/>
      <c r="Q254" s="399"/>
      <c r="R254" s="9"/>
      <c r="S254" s="9"/>
      <c r="T254" s="9"/>
      <c r="U254" s="9"/>
      <c r="V254" s="9"/>
      <c r="W254" s="9"/>
      <c r="X254" s="9"/>
      <c r="Y254" s="9"/>
      <c r="Z254" s="9"/>
      <c r="AA254" s="8"/>
      <c r="AB254" s="9"/>
      <c r="AC254" s="8"/>
      <c r="AD254" s="8"/>
      <c r="AE254" s="9"/>
      <c r="AF254" s="10"/>
      <c r="AG254" s="9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</row>
    <row r="255" spans="1:58" ht="18" customHeight="1">
      <c r="A255" s="8"/>
      <c r="B255" s="8"/>
      <c r="C255" s="415"/>
      <c r="D255" s="8"/>
      <c r="E255" s="8"/>
      <c r="F255" s="8"/>
      <c r="G255" s="9"/>
      <c r="H255" s="8"/>
      <c r="I255" s="8"/>
      <c r="J255" s="8"/>
      <c r="K255" s="8"/>
      <c r="L255" s="8"/>
      <c r="M255" s="21"/>
      <c r="N255" s="21"/>
      <c r="O255" s="21"/>
      <c r="P255" s="13"/>
      <c r="Q255" s="399"/>
      <c r="R255" s="9"/>
      <c r="S255" s="9"/>
      <c r="T255" s="9"/>
      <c r="U255" s="9"/>
      <c r="V255" s="9"/>
      <c r="W255" s="9"/>
      <c r="X255" s="9"/>
      <c r="Y255" s="9"/>
      <c r="Z255" s="9"/>
      <c r="AA255" s="8"/>
      <c r="AB255" s="9"/>
      <c r="AC255" s="8"/>
      <c r="AD255" s="8"/>
      <c r="AE255" s="9"/>
      <c r="AF255" s="10"/>
      <c r="AG255" s="9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</row>
    <row r="256" spans="1:58" ht="18" customHeight="1">
      <c r="A256" s="8"/>
      <c r="B256" s="8"/>
      <c r="C256" s="415"/>
      <c r="D256" s="8"/>
      <c r="E256" s="8"/>
      <c r="F256" s="8"/>
      <c r="G256" s="9"/>
      <c r="H256" s="8"/>
      <c r="I256" s="8"/>
      <c r="J256" s="8"/>
      <c r="K256" s="8"/>
      <c r="L256" s="8"/>
      <c r="M256" s="21"/>
      <c r="N256" s="21"/>
      <c r="O256" s="21"/>
      <c r="P256" s="13"/>
      <c r="Q256" s="399"/>
      <c r="R256" s="9"/>
      <c r="S256" s="9"/>
      <c r="T256" s="9"/>
      <c r="U256" s="9"/>
      <c r="V256" s="9"/>
      <c r="W256" s="9"/>
      <c r="X256" s="9"/>
      <c r="Y256" s="9"/>
      <c r="Z256" s="9"/>
      <c r="AA256" s="8"/>
      <c r="AB256" s="9"/>
      <c r="AC256" s="8"/>
      <c r="AD256" s="8"/>
      <c r="AE256" s="9"/>
      <c r="AF256" s="10"/>
      <c r="AG256" s="9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</row>
    <row r="257" spans="1:58" ht="18" customHeight="1">
      <c r="A257" s="8"/>
      <c r="B257" s="8"/>
      <c r="C257" s="415"/>
      <c r="D257" s="8"/>
      <c r="E257" s="8"/>
      <c r="F257" s="8"/>
      <c r="G257" s="9"/>
      <c r="H257" s="8"/>
      <c r="I257" s="8"/>
      <c r="J257" s="8"/>
      <c r="K257" s="8"/>
      <c r="L257" s="8"/>
      <c r="M257" s="21"/>
      <c r="N257" s="21"/>
      <c r="O257" s="21"/>
      <c r="P257" s="13"/>
      <c r="Q257" s="399"/>
      <c r="R257" s="9"/>
      <c r="S257" s="9"/>
      <c r="T257" s="9"/>
      <c r="U257" s="9"/>
      <c r="V257" s="9"/>
      <c r="W257" s="9"/>
      <c r="X257" s="9"/>
      <c r="Y257" s="9"/>
      <c r="Z257" s="9"/>
      <c r="AA257" s="8"/>
      <c r="AB257" s="9"/>
      <c r="AC257" s="8"/>
      <c r="AD257" s="8"/>
      <c r="AE257" s="9"/>
      <c r="AF257" s="10"/>
      <c r="AG257" s="9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</row>
    <row r="258" spans="1:58" ht="18" customHeight="1">
      <c r="A258" s="8"/>
      <c r="B258" s="8"/>
      <c r="C258" s="415"/>
      <c r="D258" s="8"/>
      <c r="E258" s="8"/>
      <c r="F258" s="8"/>
      <c r="G258" s="9"/>
      <c r="H258" s="8"/>
      <c r="I258" s="8"/>
      <c r="J258" s="8"/>
      <c r="K258" s="8"/>
      <c r="L258" s="8"/>
      <c r="M258" s="21"/>
      <c r="N258" s="21"/>
      <c r="O258" s="21"/>
      <c r="P258" s="13"/>
      <c r="Q258" s="399"/>
      <c r="R258" s="9"/>
      <c r="S258" s="9"/>
      <c r="T258" s="9"/>
      <c r="U258" s="9"/>
      <c r="V258" s="9"/>
      <c r="W258" s="9"/>
      <c r="X258" s="9"/>
      <c r="Y258" s="9"/>
      <c r="Z258" s="9"/>
      <c r="AA258" s="8"/>
      <c r="AB258" s="9"/>
      <c r="AC258" s="8"/>
      <c r="AD258" s="8"/>
      <c r="AE258" s="9"/>
      <c r="AF258" s="10"/>
      <c r="AG258" s="9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</row>
    <row r="259" spans="1:58" ht="18" customHeight="1">
      <c r="A259" s="8"/>
      <c r="B259" s="8"/>
      <c r="C259" s="415"/>
      <c r="D259" s="8"/>
      <c r="E259" s="8"/>
      <c r="F259" s="8"/>
      <c r="G259" s="9"/>
      <c r="H259" s="8"/>
      <c r="I259" s="8"/>
      <c r="J259" s="8"/>
      <c r="K259" s="8"/>
      <c r="L259" s="8"/>
      <c r="M259" s="21"/>
      <c r="N259" s="21"/>
      <c r="O259" s="21"/>
      <c r="P259" s="13"/>
      <c r="Q259" s="399"/>
      <c r="R259" s="9"/>
      <c r="S259" s="9"/>
      <c r="T259" s="9"/>
      <c r="U259" s="9"/>
      <c r="V259" s="9"/>
      <c r="W259" s="9"/>
      <c r="X259" s="9"/>
      <c r="Y259" s="9"/>
      <c r="Z259" s="9"/>
      <c r="AA259" s="8"/>
      <c r="AB259" s="9"/>
      <c r="AC259" s="8"/>
      <c r="AD259" s="8"/>
      <c r="AE259" s="9"/>
      <c r="AF259" s="10"/>
      <c r="AG259" s="9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</row>
    <row r="260" spans="1:58" ht="18" customHeight="1">
      <c r="A260" s="8"/>
      <c r="B260" s="8"/>
      <c r="C260" s="415"/>
      <c r="D260" s="8"/>
      <c r="E260" s="8"/>
      <c r="F260" s="8"/>
      <c r="G260" s="9"/>
      <c r="H260" s="8"/>
      <c r="I260" s="8"/>
      <c r="J260" s="8"/>
      <c r="K260" s="8"/>
      <c r="L260" s="8"/>
      <c r="M260" s="21"/>
      <c r="N260" s="21"/>
      <c r="O260" s="21"/>
      <c r="P260" s="13"/>
      <c r="Q260" s="399"/>
      <c r="R260" s="9"/>
      <c r="S260" s="9"/>
      <c r="T260" s="9"/>
      <c r="U260" s="9"/>
      <c r="V260" s="9"/>
      <c r="W260" s="9"/>
      <c r="X260" s="9"/>
      <c r="Y260" s="9"/>
      <c r="Z260" s="9"/>
      <c r="AA260" s="8"/>
      <c r="AB260" s="9"/>
      <c r="AC260" s="8"/>
      <c r="AD260" s="8"/>
      <c r="AE260" s="9"/>
      <c r="AF260" s="10"/>
      <c r="AG260" s="9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</row>
    <row r="261" spans="1:58" ht="18" customHeight="1">
      <c r="A261" s="8"/>
      <c r="B261" s="8"/>
      <c r="C261" s="415"/>
      <c r="D261" s="8"/>
      <c r="E261" s="8"/>
      <c r="F261" s="8"/>
      <c r="G261" s="9"/>
      <c r="H261" s="8"/>
      <c r="I261" s="8"/>
      <c r="J261" s="8"/>
      <c r="K261" s="8"/>
      <c r="L261" s="8"/>
      <c r="M261" s="21"/>
      <c r="N261" s="21"/>
      <c r="O261" s="21"/>
      <c r="P261" s="13"/>
      <c r="Q261" s="399"/>
      <c r="R261" s="9"/>
      <c r="S261" s="9"/>
      <c r="T261" s="9"/>
      <c r="U261" s="9"/>
      <c r="V261" s="9"/>
      <c r="W261" s="9"/>
      <c r="X261" s="9"/>
      <c r="Y261" s="9"/>
      <c r="Z261" s="9"/>
      <c r="AA261" s="8"/>
      <c r="AB261" s="9"/>
      <c r="AC261" s="8"/>
      <c r="AD261" s="8"/>
      <c r="AE261" s="9"/>
      <c r="AF261" s="10"/>
      <c r="AG261" s="9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</row>
    <row r="262" spans="1:58" ht="18" customHeight="1">
      <c r="A262" s="8"/>
      <c r="B262" s="8"/>
      <c r="C262" s="415"/>
      <c r="D262" s="8"/>
      <c r="E262" s="8"/>
      <c r="F262" s="8"/>
      <c r="G262" s="9"/>
      <c r="H262" s="8"/>
      <c r="I262" s="8"/>
      <c r="J262" s="8"/>
      <c r="K262" s="8"/>
      <c r="L262" s="8"/>
      <c r="M262" s="21"/>
      <c r="N262" s="21"/>
      <c r="O262" s="21"/>
      <c r="P262" s="13"/>
      <c r="Q262" s="399"/>
      <c r="R262" s="9"/>
      <c r="S262" s="9"/>
      <c r="T262" s="9"/>
      <c r="U262" s="9"/>
      <c r="V262" s="9"/>
      <c r="W262" s="9"/>
      <c r="X262" s="9"/>
      <c r="Y262" s="9"/>
      <c r="Z262" s="9"/>
      <c r="AA262" s="8"/>
      <c r="AB262" s="9"/>
      <c r="AC262" s="8"/>
      <c r="AD262" s="8"/>
      <c r="AE262" s="9"/>
      <c r="AF262" s="10"/>
      <c r="AG262" s="9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</row>
    <row r="263" spans="1:58" ht="18" customHeight="1">
      <c r="A263" s="8"/>
      <c r="B263" s="8"/>
      <c r="C263" s="415"/>
      <c r="D263" s="8"/>
      <c r="E263" s="8"/>
      <c r="F263" s="8"/>
      <c r="G263" s="9"/>
      <c r="H263" s="8"/>
      <c r="I263" s="8"/>
      <c r="J263" s="8"/>
      <c r="K263" s="8"/>
      <c r="L263" s="8"/>
      <c r="M263" s="21"/>
      <c r="N263" s="21"/>
      <c r="O263" s="21"/>
      <c r="P263" s="13"/>
      <c r="Q263" s="399"/>
      <c r="R263" s="9"/>
      <c r="S263" s="9"/>
      <c r="T263" s="9"/>
      <c r="U263" s="9"/>
      <c r="V263" s="9"/>
      <c r="W263" s="9"/>
      <c r="X263" s="9"/>
      <c r="Y263" s="9"/>
      <c r="Z263" s="9"/>
      <c r="AA263" s="8"/>
      <c r="AB263" s="9"/>
      <c r="AC263" s="8"/>
      <c r="AD263" s="8"/>
      <c r="AE263" s="9"/>
      <c r="AF263" s="10"/>
      <c r="AG263" s="9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</row>
    <row r="264" spans="1:58" ht="18" customHeight="1">
      <c r="A264" s="8"/>
      <c r="B264" s="8"/>
      <c r="C264" s="415"/>
      <c r="D264" s="8"/>
      <c r="E264" s="8"/>
      <c r="F264" s="8"/>
      <c r="G264" s="9"/>
      <c r="H264" s="8"/>
      <c r="I264" s="8"/>
      <c r="J264" s="8"/>
      <c r="K264" s="8"/>
      <c r="L264" s="8"/>
      <c r="M264" s="21"/>
      <c r="N264" s="21"/>
      <c r="O264" s="21"/>
      <c r="P264" s="13"/>
      <c r="Q264" s="399"/>
      <c r="R264" s="9"/>
      <c r="S264" s="9"/>
      <c r="T264" s="9"/>
      <c r="U264" s="9"/>
      <c r="V264" s="9"/>
      <c r="W264" s="9"/>
      <c r="X264" s="9"/>
      <c r="Y264" s="9"/>
      <c r="Z264" s="9"/>
      <c r="AA264" s="8"/>
      <c r="AB264" s="9"/>
      <c r="AC264" s="8"/>
      <c r="AD264" s="8"/>
      <c r="AE264" s="9"/>
      <c r="AF264" s="10"/>
      <c r="AG264" s="9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</row>
    <row r="265" spans="1:58" ht="18" customHeight="1">
      <c r="A265" s="8"/>
      <c r="B265" s="8"/>
      <c r="C265" s="415"/>
      <c r="D265" s="8"/>
      <c r="E265" s="8"/>
      <c r="F265" s="8"/>
      <c r="G265" s="9"/>
      <c r="H265" s="8"/>
      <c r="I265" s="8"/>
      <c r="J265" s="8"/>
      <c r="K265" s="8"/>
      <c r="L265" s="8"/>
      <c r="M265" s="21"/>
      <c r="N265" s="21"/>
      <c r="O265" s="21"/>
      <c r="P265" s="13"/>
      <c r="Q265" s="399"/>
      <c r="R265" s="9"/>
      <c r="S265" s="9"/>
      <c r="T265" s="9"/>
      <c r="U265" s="9"/>
      <c r="V265" s="9"/>
      <c r="W265" s="9"/>
      <c r="X265" s="9"/>
      <c r="Y265" s="9"/>
      <c r="Z265" s="9"/>
      <c r="AA265" s="8"/>
      <c r="AB265" s="9"/>
      <c r="AC265" s="8"/>
      <c r="AD265" s="8"/>
      <c r="AE265" s="9"/>
      <c r="AF265" s="10"/>
      <c r="AG265" s="9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</row>
    <row r="266" spans="1:58" ht="18" customHeight="1">
      <c r="A266" s="8"/>
      <c r="B266" s="8"/>
      <c r="C266" s="415"/>
      <c r="D266" s="8"/>
      <c r="E266" s="8"/>
      <c r="F266" s="8"/>
      <c r="G266" s="9"/>
      <c r="H266" s="8"/>
      <c r="I266" s="8"/>
      <c r="J266" s="8"/>
      <c r="K266" s="8"/>
      <c r="L266" s="8"/>
      <c r="M266" s="21"/>
      <c r="N266" s="21"/>
      <c r="O266" s="21"/>
      <c r="P266" s="13"/>
      <c r="Q266" s="399"/>
      <c r="R266" s="9"/>
      <c r="S266" s="9"/>
      <c r="T266" s="9"/>
      <c r="U266" s="9"/>
      <c r="V266" s="9"/>
      <c r="W266" s="9"/>
      <c r="X266" s="9"/>
      <c r="Y266" s="9"/>
      <c r="Z266" s="9"/>
      <c r="AA266" s="8"/>
      <c r="AB266" s="9"/>
      <c r="AC266" s="8"/>
      <c r="AD266" s="8"/>
      <c r="AE266" s="9"/>
      <c r="AF266" s="10"/>
      <c r="AG266" s="9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</row>
    <row r="267" spans="1:58" ht="18" customHeight="1">
      <c r="A267" s="8"/>
      <c r="B267" s="8"/>
      <c r="C267" s="415"/>
      <c r="D267" s="8"/>
      <c r="E267" s="8"/>
      <c r="F267" s="8"/>
      <c r="G267" s="9"/>
      <c r="H267" s="8"/>
      <c r="I267" s="8"/>
      <c r="J267" s="8"/>
      <c r="K267" s="8"/>
      <c r="L267" s="8"/>
      <c r="M267" s="21"/>
      <c r="N267" s="21"/>
      <c r="O267" s="21"/>
      <c r="P267" s="13"/>
      <c r="Q267" s="399"/>
      <c r="R267" s="9"/>
      <c r="S267" s="9"/>
      <c r="T267" s="9"/>
      <c r="U267" s="9"/>
      <c r="V267" s="9"/>
      <c r="W267" s="9"/>
      <c r="X267" s="9"/>
      <c r="Y267" s="9"/>
      <c r="Z267" s="9"/>
      <c r="AA267" s="8"/>
      <c r="AB267" s="9"/>
      <c r="AC267" s="8"/>
      <c r="AD267" s="8"/>
      <c r="AE267" s="9"/>
      <c r="AF267" s="10"/>
      <c r="AG267" s="9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</row>
    <row r="268" spans="1:58" ht="18" customHeight="1">
      <c r="A268" s="8"/>
      <c r="B268" s="8"/>
      <c r="C268" s="415"/>
      <c r="D268" s="8"/>
      <c r="E268" s="8"/>
      <c r="F268" s="8"/>
      <c r="G268" s="9"/>
      <c r="H268" s="8"/>
      <c r="I268" s="8"/>
      <c r="J268" s="8"/>
      <c r="K268" s="8"/>
      <c r="L268" s="8"/>
      <c r="M268" s="21"/>
      <c r="N268" s="21"/>
      <c r="O268" s="21"/>
      <c r="P268" s="13"/>
      <c r="Q268" s="399"/>
      <c r="R268" s="9"/>
      <c r="S268" s="9"/>
      <c r="T268" s="9"/>
      <c r="U268" s="9"/>
      <c r="V268" s="9"/>
      <c r="W268" s="9"/>
      <c r="X268" s="9"/>
      <c r="Y268" s="9"/>
      <c r="Z268" s="9"/>
      <c r="AA268" s="8"/>
      <c r="AB268" s="9"/>
      <c r="AC268" s="8"/>
      <c r="AD268" s="8"/>
      <c r="AE268" s="9"/>
      <c r="AF268" s="10"/>
      <c r="AG268" s="9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</row>
    <row r="269" spans="1:58" ht="18" customHeight="1">
      <c r="A269" s="8"/>
      <c r="B269" s="8"/>
      <c r="C269" s="415"/>
      <c r="D269" s="8"/>
      <c r="E269" s="8"/>
      <c r="F269" s="8"/>
      <c r="G269" s="9"/>
      <c r="H269" s="8"/>
      <c r="I269" s="8"/>
      <c r="J269" s="8"/>
      <c r="K269" s="8"/>
      <c r="L269" s="8"/>
      <c r="M269" s="21"/>
      <c r="N269" s="21"/>
      <c r="O269" s="21"/>
      <c r="P269" s="13"/>
      <c r="Q269" s="399"/>
      <c r="R269" s="9"/>
      <c r="S269" s="9"/>
      <c r="T269" s="9"/>
      <c r="U269" s="9"/>
      <c r="V269" s="9"/>
      <c r="W269" s="9"/>
      <c r="X269" s="9"/>
      <c r="Y269" s="9"/>
      <c r="Z269" s="9"/>
      <c r="AA269" s="8"/>
      <c r="AB269" s="9"/>
      <c r="AC269" s="8"/>
      <c r="AD269" s="8"/>
      <c r="AE269" s="9"/>
      <c r="AF269" s="10"/>
      <c r="AG269" s="9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</row>
    <row r="270" spans="1:58" ht="18" customHeight="1">
      <c r="A270" s="8"/>
      <c r="B270" s="8"/>
      <c r="C270" s="415"/>
      <c r="D270" s="8"/>
      <c r="E270" s="8"/>
      <c r="F270" s="8"/>
      <c r="G270" s="9"/>
      <c r="H270" s="8"/>
      <c r="I270" s="8"/>
      <c r="J270" s="8"/>
      <c r="K270" s="8"/>
      <c r="L270" s="8"/>
      <c r="M270" s="21"/>
      <c r="N270" s="21"/>
      <c r="O270" s="21"/>
      <c r="P270" s="13"/>
      <c r="Q270" s="399"/>
      <c r="R270" s="9"/>
      <c r="S270" s="9"/>
      <c r="T270" s="9"/>
      <c r="U270" s="9"/>
      <c r="V270" s="9"/>
      <c r="W270" s="9"/>
      <c r="X270" s="9"/>
      <c r="Y270" s="9"/>
      <c r="Z270" s="9"/>
      <c r="AA270" s="8"/>
      <c r="AB270" s="9"/>
      <c r="AC270" s="8"/>
      <c r="AD270" s="8"/>
      <c r="AE270" s="9"/>
      <c r="AF270" s="10"/>
      <c r="AG270" s="9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</row>
    <row r="271" spans="1:58" ht="18" customHeight="1">
      <c r="A271" s="8"/>
      <c r="B271" s="8"/>
      <c r="C271" s="415"/>
      <c r="D271" s="8"/>
      <c r="E271" s="8"/>
      <c r="F271" s="8"/>
      <c r="G271" s="9"/>
      <c r="H271" s="8"/>
      <c r="I271" s="8"/>
      <c r="J271" s="8"/>
      <c r="K271" s="8"/>
      <c r="L271" s="8"/>
      <c r="M271" s="21"/>
      <c r="N271" s="21"/>
      <c r="O271" s="21"/>
      <c r="P271" s="13"/>
      <c r="Q271" s="399"/>
      <c r="R271" s="9"/>
      <c r="S271" s="9"/>
      <c r="T271" s="9"/>
      <c r="U271" s="9"/>
      <c r="V271" s="9"/>
      <c r="W271" s="9"/>
      <c r="X271" s="9"/>
      <c r="Y271" s="9"/>
      <c r="Z271" s="9"/>
      <c r="AA271" s="8"/>
      <c r="AB271" s="9"/>
      <c r="AC271" s="8"/>
      <c r="AD271" s="8"/>
      <c r="AE271" s="9"/>
      <c r="AF271" s="10"/>
      <c r="AG271" s="9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</row>
    <row r="272" spans="1:58" ht="18" customHeight="1">
      <c r="A272" s="8"/>
      <c r="B272" s="8"/>
      <c r="C272" s="415"/>
      <c r="D272" s="8"/>
      <c r="E272" s="8"/>
      <c r="F272" s="8"/>
      <c r="G272" s="9"/>
      <c r="H272" s="8"/>
      <c r="I272" s="8"/>
      <c r="J272" s="8"/>
      <c r="K272" s="8"/>
      <c r="L272" s="8"/>
      <c r="M272" s="21"/>
      <c r="N272" s="21"/>
      <c r="O272" s="21"/>
      <c r="P272" s="13"/>
      <c r="Q272" s="399"/>
      <c r="R272" s="9"/>
      <c r="S272" s="9"/>
      <c r="T272" s="9"/>
      <c r="U272" s="9"/>
      <c r="V272" s="9"/>
      <c r="W272" s="9"/>
      <c r="X272" s="9"/>
      <c r="Y272" s="9"/>
      <c r="Z272" s="9"/>
      <c r="AA272" s="8"/>
      <c r="AB272" s="9"/>
      <c r="AC272" s="8"/>
      <c r="AD272" s="8"/>
      <c r="AE272" s="9"/>
      <c r="AF272" s="10"/>
      <c r="AG272" s="9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</row>
    <row r="273" spans="12:15" ht="15.85" customHeight="1">
      <c r="L273" s="6"/>
      <c r="M273" s="6"/>
      <c r="N273" s="6"/>
      <c r="O273" s="6"/>
    </row>
    <row r="274" spans="12:15" ht="15.85" customHeight="1">
      <c r="L274" s="6"/>
      <c r="M274" s="6"/>
      <c r="N274" s="6"/>
      <c r="O274" s="6"/>
    </row>
    <row r="275" spans="12:15" ht="15.85" customHeight="1">
      <c r="L275" s="6"/>
      <c r="M275" s="6"/>
      <c r="N275" s="6"/>
      <c r="O275" s="6"/>
    </row>
    <row r="276" spans="12:15" ht="15.85" customHeight="1">
      <c r="L276" s="6"/>
      <c r="M276" s="6"/>
      <c r="N276" s="6"/>
      <c r="O276" s="6"/>
    </row>
    <row r="277" spans="12:15" ht="15.85" customHeight="1">
      <c r="L277" s="6"/>
      <c r="M277" s="6"/>
      <c r="N277" s="6"/>
      <c r="O277" s="6"/>
    </row>
    <row r="278" spans="12:15" ht="15.85" customHeight="1">
      <c r="L278" s="6"/>
      <c r="M278" s="6"/>
      <c r="N278" s="6"/>
      <c r="O278" s="6"/>
    </row>
    <row r="279" spans="12:15" ht="15.85" customHeight="1">
      <c r="L279" s="6"/>
      <c r="M279" s="6"/>
      <c r="N279" s="6"/>
      <c r="O279" s="6"/>
    </row>
    <row r="280" spans="12:15" ht="15.85" customHeight="1">
      <c r="L280" s="6"/>
      <c r="M280" s="6"/>
      <c r="N280" s="6"/>
      <c r="O280" s="6"/>
    </row>
    <row r="281" spans="12:15" ht="15.85" customHeight="1">
      <c r="L281" s="6"/>
      <c r="M281" s="6"/>
      <c r="N281" s="6"/>
      <c r="O281" s="6"/>
    </row>
    <row r="282" spans="12:15" ht="15.85" customHeight="1">
      <c r="L282" s="6"/>
      <c r="M282" s="6"/>
      <c r="N282" s="6"/>
      <c r="O282" s="6"/>
    </row>
    <row r="283" spans="12:15" ht="15.85" customHeight="1">
      <c r="L283" s="6"/>
      <c r="M283" s="6"/>
      <c r="N283" s="6"/>
      <c r="O283" s="6"/>
    </row>
    <row r="284" spans="12:15" ht="15.85" customHeight="1">
      <c r="L284" s="6"/>
      <c r="M284" s="6"/>
      <c r="N284" s="6"/>
      <c r="O284" s="6"/>
    </row>
    <row r="285" spans="12:15" ht="15.85" customHeight="1">
      <c r="L285" s="6"/>
      <c r="M285" s="6"/>
      <c r="N285" s="6"/>
      <c r="O285" s="6"/>
    </row>
    <row r="286" spans="12:15" ht="15.85" customHeight="1">
      <c r="L286" s="6"/>
      <c r="M286" s="6"/>
      <c r="N286" s="6"/>
      <c r="O286" s="6"/>
    </row>
    <row r="287" spans="12:15" ht="15.85" customHeight="1">
      <c r="L287" s="6"/>
      <c r="M287" s="6"/>
      <c r="N287" s="6"/>
      <c r="O287" s="6"/>
    </row>
    <row r="288" spans="12:15" ht="15.85" customHeight="1">
      <c r="L288" s="6"/>
      <c r="M288" s="6"/>
      <c r="N288" s="6"/>
      <c r="O288" s="6"/>
    </row>
    <row r="289" spans="12:15" ht="15.85" customHeight="1">
      <c r="L289" s="6"/>
      <c r="M289" s="6"/>
      <c r="N289" s="6"/>
      <c r="O289" s="6"/>
    </row>
    <row r="290" spans="12:15" ht="15.85" customHeight="1">
      <c r="L290" s="6"/>
      <c r="M290" s="6"/>
      <c r="N290" s="6"/>
      <c r="O290" s="6"/>
    </row>
    <row r="291" spans="12:15" ht="15.85" customHeight="1">
      <c r="L291" s="6"/>
      <c r="M291" s="6"/>
      <c r="N291" s="6"/>
      <c r="O291" s="6"/>
    </row>
    <row r="292" spans="12:15" ht="15.85" customHeight="1">
      <c r="L292" s="6"/>
      <c r="M292" s="6"/>
      <c r="N292" s="6"/>
      <c r="O292" s="6"/>
    </row>
    <row r="293" spans="12:15" ht="15.85" customHeight="1">
      <c r="L293" s="6"/>
      <c r="M293" s="6"/>
      <c r="N293" s="6"/>
      <c r="O293" s="6"/>
    </row>
    <row r="294" spans="12:15" ht="15.85" customHeight="1">
      <c r="L294" s="6"/>
      <c r="M294" s="6"/>
      <c r="N294" s="6"/>
      <c r="O294" s="6"/>
    </row>
    <row r="295" spans="12:15" ht="15.85" customHeight="1">
      <c r="L295" s="6"/>
      <c r="M295" s="6"/>
      <c r="N295" s="6"/>
      <c r="O295" s="6"/>
    </row>
    <row r="296" spans="12:15" ht="15.85" customHeight="1">
      <c r="L296" s="6"/>
      <c r="M296" s="6"/>
      <c r="N296" s="6"/>
      <c r="O296" s="6"/>
    </row>
    <row r="297" spans="12:15" ht="15.85" customHeight="1">
      <c r="L297" s="6"/>
      <c r="M297" s="6"/>
      <c r="N297" s="6"/>
      <c r="O297" s="6"/>
    </row>
    <row r="298" spans="12:15" ht="15.85" customHeight="1">
      <c r="L298" s="6"/>
      <c r="M298" s="6"/>
      <c r="N298" s="6"/>
      <c r="O298" s="6"/>
    </row>
    <row r="299" spans="12:15" ht="15.85" customHeight="1">
      <c r="L299" s="6"/>
      <c r="M299" s="6"/>
      <c r="N299" s="6"/>
      <c r="O299" s="6"/>
    </row>
    <row r="300" spans="12:15" ht="15.85" customHeight="1">
      <c r="L300" s="6"/>
      <c r="M300" s="6"/>
      <c r="N300" s="6"/>
      <c r="O300" s="6"/>
    </row>
    <row r="301" spans="12:15" ht="15.85" customHeight="1">
      <c r="L301" s="6"/>
      <c r="M301" s="6"/>
      <c r="N301" s="6"/>
      <c r="O301" s="6"/>
    </row>
    <row r="302" spans="12:15" ht="15.85" customHeight="1"/>
    <row r="303" spans="12:15" ht="15.85" customHeight="1"/>
    <row r="304" spans="12:15" ht="15.85" customHeight="1"/>
    <row r="305" ht="15.85" customHeight="1"/>
    <row r="306" ht="15.85" customHeight="1"/>
    <row r="307" ht="15.85" customHeight="1"/>
    <row r="308" ht="15.85" customHeight="1"/>
    <row r="309" ht="15.85" customHeight="1"/>
    <row r="310" ht="15.85" customHeight="1"/>
    <row r="311" ht="15.85" customHeight="1"/>
    <row r="312" ht="15.85" customHeight="1"/>
    <row r="313" ht="15.85" customHeight="1"/>
    <row r="314" ht="15.85" customHeight="1"/>
    <row r="315" ht="15.85" customHeight="1"/>
    <row r="316" ht="15.85" customHeight="1"/>
    <row r="317" ht="15.85" customHeight="1"/>
    <row r="318" ht="15.85" customHeight="1"/>
    <row r="319" ht="15.85" customHeight="1"/>
    <row r="320" ht="15.85" customHeight="1"/>
    <row r="321" ht="15.85" customHeight="1"/>
    <row r="322" ht="15.85" customHeight="1"/>
    <row r="323" ht="15.85" customHeight="1"/>
    <row r="324" ht="15.85" customHeight="1"/>
    <row r="325" ht="15.85" customHeight="1"/>
    <row r="326" ht="15.85" customHeight="1"/>
    <row r="327" ht="15.85" customHeight="1"/>
    <row r="328" ht="15.85" customHeight="1"/>
    <row r="329" ht="15.85" customHeight="1"/>
    <row r="330" ht="15.85" customHeight="1"/>
    <row r="331" ht="15.85" customHeight="1"/>
    <row r="332" ht="15.85" customHeight="1"/>
    <row r="333" ht="15.85" customHeight="1"/>
    <row r="334" ht="15.85" customHeight="1"/>
    <row r="335" ht="15.85" customHeight="1"/>
    <row r="336" ht="15.85" customHeight="1"/>
    <row r="337" ht="15.85" customHeight="1"/>
    <row r="338" ht="15.85" customHeight="1"/>
    <row r="339" ht="15.85" customHeight="1"/>
    <row r="340" ht="15.85" customHeight="1"/>
    <row r="341" ht="15.85" customHeight="1"/>
    <row r="342" ht="15.85" customHeight="1"/>
    <row r="343" ht="15.85" customHeight="1"/>
    <row r="344" ht="15.85" customHeight="1"/>
    <row r="345" ht="15.85" customHeight="1"/>
    <row r="346" ht="15.85" customHeight="1"/>
    <row r="347" ht="15.85" customHeight="1"/>
    <row r="348" ht="15.85" customHeight="1"/>
    <row r="349" ht="15.85" customHeight="1"/>
    <row r="350" ht="15.85" customHeight="1"/>
    <row r="351" ht="15.85" customHeight="1"/>
    <row r="352" ht="15.85" customHeight="1"/>
    <row r="353" ht="15.85" customHeight="1"/>
    <row r="354" ht="15.85" customHeight="1"/>
    <row r="355" ht="15.85" customHeight="1"/>
    <row r="356" ht="15.85" customHeight="1"/>
    <row r="357" ht="15.85" customHeight="1"/>
    <row r="358" ht="15.85" customHeight="1"/>
    <row r="359" ht="15.85" customHeight="1"/>
    <row r="360" ht="15.85" customHeight="1"/>
    <row r="361" ht="15.85" customHeight="1"/>
    <row r="362" ht="15.85" customHeight="1"/>
    <row r="363" ht="15.85" customHeight="1"/>
    <row r="364" ht="15.85" customHeight="1"/>
    <row r="365" ht="15.85" customHeight="1"/>
    <row r="366" ht="15.85" customHeight="1"/>
    <row r="367" ht="15.85" customHeight="1"/>
    <row r="368" ht="15.85" customHeight="1"/>
    <row r="369" ht="15.85" customHeight="1"/>
    <row r="370" ht="15.85" customHeight="1"/>
    <row r="371" ht="15.85" customHeight="1"/>
    <row r="372" ht="15.85" customHeight="1"/>
    <row r="373" ht="15.85" customHeight="1"/>
    <row r="374" ht="15.85" customHeight="1"/>
    <row r="375" ht="15.85" customHeight="1"/>
    <row r="376" ht="15.85" customHeight="1"/>
    <row r="377" ht="15.85" customHeight="1"/>
    <row r="378" ht="15.85" customHeight="1"/>
    <row r="379" ht="15.85" customHeight="1"/>
    <row r="380" ht="15.85" customHeight="1"/>
    <row r="381" ht="15.85" customHeight="1"/>
    <row r="382" ht="15.85" customHeight="1"/>
    <row r="383" ht="15.85" customHeight="1"/>
    <row r="384" ht="15.85" customHeight="1"/>
    <row r="385" ht="15.85" customHeight="1"/>
    <row r="386" ht="15.85" customHeight="1"/>
    <row r="387" ht="15.85" customHeight="1"/>
    <row r="388" ht="15.85" customHeight="1"/>
    <row r="389" ht="15.85" customHeight="1"/>
    <row r="390" ht="15.85" customHeight="1"/>
    <row r="391" ht="15.85" customHeight="1"/>
    <row r="392" ht="15.85" customHeight="1"/>
    <row r="393" ht="15.85" customHeight="1"/>
    <row r="394" ht="15.85" customHeight="1"/>
    <row r="395" ht="15.85" customHeight="1"/>
    <row r="396" ht="15.85" customHeight="1"/>
    <row r="397" ht="15.85" customHeight="1"/>
    <row r="398" ht="15.85" customHeight="1"/>
    <row r="399" ht="15.85" customHeight="1"/>
    <row r="400" ht="15.85" customHeight="1"/>
    <row r="401" ht="15.85" customHeight="1"/>
    <row r="402" ht="15.85" customHeight="1"/>
    <row r="403" ht="15.85" customHeight="1"/>
    <row r="404" ht="15.85" customHeight="1"/>
    <row r="405" ht="15.85" customHeight="1"/>
    <row r="406" ht="15.85" customHeight="1"/>
    <row r="407" ht="15.85" customHeight="1"/>
    <row r="408" ht="15.85" customHeight="1"/>
    <row r="409" ht="15.85" customHeight="1"/>
    <row r="410" ht="15.85" customHeight="1"/>
    <row r="411" ht="15.85" customHeight="1"/>
    <row r="412" ht="15.85" customHeight="1"/>
    <row r="413" ht="15.85" customHeight="1"/>
    <row r="414" ht="15.85" customHeight="1"/>
    <row r="415" ht="15.85" customHeight="1"/>
    <row r="416" ht="15.85" customHeight="1"/>
    <row r="417" ht="15.85" customHeight="1"/>
    <row r="418" ht="15.85" customHeight="1"/>
    <row r="419" ht="15.85" customHeight="1"/>
    <row r="420" ht="15.85" customHeight="1"/>
    <row r="421" ht="15.85" customHeight="1"/>
    <row r="422" ht="15.85" customHeight="1"/>
    <row r="423" ht="15.85" customHeight="1"/>
    <row r="424" ht="15.85" customHeight="1"/>
    <row r="425" ht="15.85" customHeight="1"/>
    <row r="426" ht="15.85" customHeight="1"/>
    <row r="427" ht="15.85" customHeight="1"/>
    <row r="428" ht="15.85" customHeight="1"/>
    <row r="429" ht="15.85" customHeight="1"/>
    <row r="430" ht="15.85" customHeight="1"/>
    <row r="431" ht="15.85" customHeight="1"/>
    <row r="432" ht="15.85" customHeight="1"/>
    <row r="433" ht="15.85" customHeight="1"/>
    <row r="434" ht="15.85" customHeight="1"/>
    <row r="435" ht="15.85" customHeight="1"/>
    <row r="436" ht="15.85" customHeight="1"/>
    <row r="437" ht="15.85" customHeight="1"/>
    <row r="438" ht="15.85" customHeight="1"/>
    <row r="439" ht="15.85" customHeight="1"/>
    <row r="440" ht="15.85" customHeight="1"/>
    <row r="441" ht="15.85" customHeight="1"/>
    <row r="442" ht="15.85" customHeight="1"/>
    <row r="443" ht="15.85" customHeight="1"/>
    <row r="444" ht="15.85" customHeight="1"/>
    <row r="445" ht="15.85" customHeight="1"/>
    <row r="446" ht="15.85" customHeight="1"/>
    <row r="447" ht="15.85" customHeight="1"/>
    <row r="448" ht="15.85" customHeight="1"/>
    <row r="449" ht="15.85" customHeight="1"/>
    <row r="450" ht="15.85" customHeight="1"/>
    <row r="451" ht="15.85" customHeight="1"/>
    <row r="452" ht="15.85" customHeight="1"/>
    <row r="453" ht="15.85" customHeight="1"/>
    <row r="454" ht="15.85" customHeight="1"/>
    <row r="455" ht="15.85" customHeight="1"/>
    <row r="456" ht="15.85" customHeight="1"/>
    <row r="457" ht="15.85" customHeight="1"/>
    <row r="458" ht="15.85" customHeight="1"/>
    <row r="459" ht="15.85" customHeight="1"/>
    <row r="460" ht="15.85" customHeight="1"/>
    <row r="461" ht="15.85" customHeight="1"/>
    <row r="462" ht="15.85" customHeight="1"/>
    <row r="463" ht="15.85" customHeight="1"/>
    <row r="464" ht="15.85" customHeight="1"/>
    <row r="465" ht="15.85" customHeight="1"/>
    <row r="466" ht="15.85" customHeight="1"/>
    <row r="467" ht="15.85" customHeight="1"/>
    <row r="468" ht="15.85" customHeight="1"/>
    <row r="469" ht="15.85" customHeight="1"/>
    <row r="470" ht="15.85" customHeight="1"/>
    <row r="471" ht="15.85" customHeight="1"/>
    <row r="472" ht="15.85" customHeight="1"/>
    <row r="473" ht="15.85" customHeight="1"/>
    <row r="474" ht="15.85" customHeight="1"/>
    <row r="475" ht="15.85" customHeight="1"/>
    <row r="476" ht="15.85" customHeight="1"/>
    <row r="477" ht="15.85" customHeight="1"/>
    <row r="478" ht="15.85" customHeight="1"/>
    <row r="479" ht="15.85" customHeight="1"/>
    <row r="480" ht="15.85" customHeight="1"/>
    <row r="481" ht="15.85" customHeight="1"/>
    <row r="482" ht="15.85" customHeight="1"/>
    <row r="483" ht="15.85" customHeight="1"/>
    <row r="484" ht="15.85" customHeight="1"/>
    <row r="485" ht="15.85" customHeight="1"/>
    <row r="486" ht="15.85" customHeight="1"/>
    <row r="487" ht="15.85" customHeight="1"/>
    <row r="488" ht="15.85" customHeight="1"/>
    <row r="489" ht="15.85" customHeight="1"/>
    <row r="490" ht="15.85" customHeight="1"/>
    <row r="491" ht="15.85" customHeight="1"/>
    <row r="492" ht="15.85" customHeight="1"/>
    <row r="493" ht="15.85" customHeight="1"/>
    <row r="494" ht="15.85" customHeight="1"/>
    <row r="495" ht="15.85" customHeight="1"/>
    <row r="496" ht="15.85" customHeight="1"/>
    <row r="497" ht="15.85" customHeight="1"/>
    <row r="498" ht="15.85" customHeight="1"/>
    <row r="499" ht="15.85" customHeight="1"/>
    <row r="500" ht="15.85" customHeight="1"/>
    <row r="501" ht="15.85" customHeight="1"/>
    <row r="502" ht="15.85" customHeight="1"/>
    <row r="503" ht="15.85" customHeight="1"/>
    <row r="504" ht="15.85" customHeight="1"/>
    <row r="505" ht="15.85" customHeight="1"/>
    <row r="506" ht="15.85" customHeight="1"/>
    <row r="507" ht="15.85" customHeight="1"/>
    <row r="508" ht="15.85" customHeight="1"/>
    <row r="509" ht="15.85" customHeight="1"/>
    <row r="510" ht="15.85" customHeight="1"/>
    <row r="511" ht="15.85" customHeight="1"/>
    <row r="512" ht="15.85" customHeight="1"/>
    <row r="513" ht="15.85" customHeight="1"/>
    <row r="514" ht="15.85" customHeight="1"/>
    <row r="515" ht="15.85" customHeight="1"/>
    <row r="516" ht="15.85" customHeight="1"/>
    <row r="517" ht="15.85" customHeight="1"/>
    <row r="518" ht="15.85" customHeight="1"/>
    <row r="519" ht="15.85" customHeight="1"/>
    <row r="520" ht="15.85" customHeight="1"/>
    <row r="521" ht="15.85" customHeight="1"/>
    <row r="522" ht="15.85" customHeight="1"/>
    <row r="523" ht="15.85" customHeight="1"/>
    <row r="524" ht="15.85" customHeight="1"/>
    <row r="525" ht="15.85" customHeight="1"/>
    <row r="526" ht="15.85" customHeight="1"/>
    <row r="527" ht="15.85" customHeight="1"/>
    <row r="528" ht="15.85" customHeight="1"/>
    <row r="529" ht="15.85" customHeight="1"/>
    <row r="530" ht="15.85" customHeight="1"/>
    <row r="531" ht="15.85" customHeight="1"/>
    <row r="532" ht="15.85" customHeight="1"/>
    <row r="533" ht="15.85" customHeight="1"/>
    <row r="534" ht="15.85" customHeight="1"/>
    <row r="535" ht="15.85" customHeight="1"/>
    <row r="536" ht="15.85" customHeight="1"/>
    <row r="537" ht="15.85" customHeight="1"/>
    <row r="538" ht="15.85" customHeight="1"/>
    <row r="539" ht="15.85" customHeight="1"/>
    <row r="540" ht="15.85" customHeight="1"/>
    <row r="541" ht="15.85" customHeight="1"/>
    <row r="542" ht="15.85" customHeight="1"/>
    <row r="543" ht="15.85" customHeight="1"/>
    <row r="544" ht="15.85" customHeight="1"/>
    <row r="545" ht="15.85" customHeight="1"/>
    <row r="546" ht="15.85" customHeight="1"/>
    <row r="547" ht="15.85" customHeight="1"/>
    <row r="548" ht="15.85" customHeight="1"/>
    <row r="549" ht="15.85" customHeight="1"/>
    <row r="550" ht="15.85" customHeight="1"/>
    <row r="551" ht="15.85" customHeight="1"/>
    <row r="552" ht="15.85" customHeight="1"/>
    <row r="553" ht="15.85" customHeight="1"/>
    <row r="554" ht="15.85" customHeight="1"/>
    <row r="555" ht="15.85" customHeight="1"/>
    <row r="556" ht="15.85" customHeight="1"/>
    <row r="557" ht="15.85" customHeight="1"/>
    <row r="558" ht="15.85" customHeight="1"/>
    <row r="559" ht="15.85" customHeight="1"/>
    <row r="560" ht="15.85" customHeight="1"/>
    <row r="561" ht="15.85" customHeight="1"/>
    <row r="562" ht="15.85" customHeight="1"/>
    <row r="563" ht="15.85" customHeight="1"/>
    <row r="564" ht="15.85" customHeight="1"/>
    <row r="565" ht="15.85" customHeight="1"/>
    <row r="566" ht="15.85" customHeight="1"/>
    <row r="567" ht="15.85" customHeight="1"/>
    <row r="568" ht="15.85" customHeight="1"/>
    <row r="569" ht="15.85" customHeight="1"/>
    <row r="570" ht="15.85" customHeight="1"/>
    <row r="571" ht="15.85" customHeight="1"/>
    <row r="572" ht="15.85" customHeight="1"/>
    <row r="573" ht="15.85" customHeight="1"/>
    <row r="574" ht="15.85" customHeight="1"/>
    <row r="575" ht="15.85" customHeight="1"/>
    <row r="576" ht="15.85" customHeight="1"/>
    <row r="577" ht="15.85" customHeight="1"/>
    <row r="578" ht="15.85" customHeight="1"/>
    <row r="579" ht="15.85" customHeight="1"/>
    <row r="580" ht="15.85" customHeight="1"/>
    <row r="581" ht="15.85" customHeight="1"/>
    <row r="582" ht="15.85" customHeight="1"/>
    <row r="583" ht="15.85" customHeight="1"/>
    <row r="584" ht="15.85" customHeight="1"/>
    <row r="585" ht="15.85" customHeight="1"/>
    <row r="586" ht="15.85" customHeight="1"/>
    <row r="587" ht="15.85" customHeight="1"/>
    <row r="588" ht="15.85" customHeight="1"/>
    <row r="589" ht="15.85" customHeight="1"/>
    <row r="590" ht="15.85" customHeight="1"/>
    <row r="591" ht="15.85" customHeight="1"/>
    <row r="592" ht="15.85" customHeight="1"/>
    <row r="593" ht="15.85" customHeight="1"/>
    <row r="594" ht="15.85" customHeight="1"/>
    <row r="595" ht="15.85" customHeight="1"/>
    <row r="596" ht="15.85" customHeight="1"/>
    <row r="597" ht="15.85" customHeight="1"/>
    <row r="598" ht="15.85" customHeight="1"/>
    <row r="599" ht="15.85" customHeight="1"/>
    <row r="600" ht="15.85" customHeight="1"/>
    <row r="601" ht="15.85" customHeight="1"/>
    <row r="602" ht="15.85" customHeight="1"/>
    <row r="603" ht="15.85" customHeight="1"/>
    <row r="604" ht="15.85" customHeight="1"/>
    <row r="605" ht="15.85" customHeight="1"/>
    <row r="606" ht="15.85" customHeight="1"/>
    <row r="607" ht="15.85" customHeight="1"/>
    <row r="608" ht="15.85" customHeight="1"/>
    <row r="609" ht="15.85" customHeight="1"/>
    <row r="610" ht="15.85" customHeight="1"/>
    <row r="611" ht="15.85" customHeight="1"/>
    <row r="612" ht="15.85" customHeight="1"/>
    <row r="613" ht="15.85" customHeight="1"/>
    <row r="614" ht="15.85" customHeight="1"/>
    <row r="615" ht="15.85" customHeight="1"/>
    <row r="616" ht="15.85" customHeight="1"/>
    <row r="617" ht="15.85" customHeight="1"/>
    <row r="618" ht="15.85" customHeight="1"/>
    <row r="619" ht="15.85" customHeight="1"/>
    <row r="620" ht="15.85" customHeight="1"/>
    <row r="621" ht="15.85" customHeight="1"/>
    <row r="622" ht="15.85" customHeight="1"/>
    <row r="623" ht="15.85" customHeight="1"/>
    <row r="624" ht="15.85" customHeight="1"/>
    <row r="625" ht="15.85" customHeight="1"/>
    <row r="626" ht="15.85" customHeight="1"/>
    <row r="627" ht="15.85" customHeight="1"/>
    <row r="628" ht="15.85" customHeight="1"/>
    <row r="629" ht="15.85" customHeight="1"/>
    <row r="630" ht="15.85" customHeight="1"/>
    <row r="631" ht="15.85" customHeight="1"/>
    <row r="632" ht="15.85" customHeight="1"/>
    <row r="633" ht="15.85" customHeight="1"/>
    <row r="634" ht="15.85" customHeight="1"/>
    <row r="635" ht="15.85" customHeight="1"/>
    <row r="636" ht="15.85" customHeight="1"/>
    <row r="637" ht="15.85" customHeight="1"/>
    <row r="638" ht="15.85" customHeight="1"/>
    <row r="639" ht="15.85" customHeight="1"/>
    <row r="640" ht="15.85" customHeight="1"/>
    <row r="641" ht="15.85" customHeight="1"/>
    <row r="642" ht="15.85" customHeight="1"/>
    <row r="643" ht="15.85" customHeight="1"/>
    <row r="644" ht="15.85" customHeight="1"/>
    <row r="645" ht="15.85" customHeight="1"/>
    <row r="646" ht="15.85" customHeight="1"/>
    <row r="647" ht="15.85" customHeight="1"/>
    <row r="648" ht="15.85" customHeight="1"/>
    <row r="649" ht="15.85" customHeight="1"/>
    <row r="650" ht="15.85" customHeight="1"/>
    <row r="651" ht="15.85" customHeight="1"/>
    <row r="652" ht="15.85" customHeight="1"/>
    <row r="653" ht="15.85" customHeight="1"/>
    <row r="654" ht="15.85" customHeight="1"/>
    <row r="655" ht="15.85" customHeight="1"/>
    <row r="656" ht="15.85" customHeight="1"/>
    <row r="657" ht="15.85" customHeight="1"/>
    <row r="658" ht="15.85" customHeight="1"/>
    <row r="659" ht="15.85" customHeight="1"/>
    <row r="660" ht="15.85" customHeight="1"/>
    <row r="661" ht="15.85" customHeight="1"/>
    <row r="662" ht="15.85" customHeight="1"/>
    <row r="663" ht="15.85" customHeight="1"/>
    <row r="664" ht="15.85" customHeight="1"/>
    <row r="665" ht="15.85" customHeight="1"/>
    <row r="666" ht="15.85" customHeight="1"/>
    <row r="667" ht="15.85" customHeight="1"/>
    <row r="668" ht="15.85" customHeight="1"/>
    <row r="669" ht="15.85" customHeight="1"/>
    <row r="670" ht="15.85" customHeight="1"/>
    <row r="671" ht="15.85" customHeight="1"/>
    <row r="672" ht="15.85" customHeight="1"/>
    <row r="673" ht="15.85" customHeight="1"/>
    <row r="674" ht="15.85" customHeight="1"/>
    <row r="675" ht="15.85" customHeight="1"/>
    <row r="676" ht="15.85" customHeight="1"/>
    <row r="677" ht="15.85" customHeight="1"/>
    <row r="678" ht="15.85" customHeight="1"/>
    <row r="679" ht="15.85" customHeight="1"/>
    <row r="680" ht="15.85" customHeight="1"/>
    <row r="681" ht="15.85" customHeight="1"/>
    <row r="682" ht="15.85" customHeight="1"/>
    <row r="683" ht="15.85" customHeight="1"/>
    <row r="684" ht="15.85" customHeight="1"/>
    <row r="685" ht="15.85" customHeight="1"/>
    <row r="686" ht="15.85" customHeight="1"/>
    <row r="687" ht="15.85" customHeight="1"/>
    <row r="688" ht="15.85" customHeight="1"/>
    <row r="689" ht="15.85" customHeight="1"/>
    <row r="690" ht="15.85" customHeight="1"/>
    <row r="691" ht="15.85" customHeight="1"/>
    <row r="692" ht="15.85" customHeight="1"/>
    <row r="693" ht="15.85" customHeight="1"/>
    <row r="694" ht="15.85" customHeight="1"/>
    <row r="695" ht="15.85" customHeight="1"/>
    <row r="696" ht="15.85" customHeight="1"/>
    <row r="697" ht="15.85" customHeight="1"/>
    <row r="698" ht="15.85" customHeight="1"/>
    <row r="699" ht="15.85" customHeight="1"/>
    <row r="700" ht="15.85" customHeight="1"/>
    <row r="701" ht="15.85" customHeight="1"/>
    <row r="702" ht="15.85" customHeight="1"/>
    <row r="703" ht="15.85" customHeight="1"/>
    <row r="704" ht="15.85" customHeight="1"/>
    <row r="705" ht="15.85" customHeight="1"/>
    <row r="706" ht="15.85" customHeight="1"/>
    <row r="707" ht="15.85" customHeight="1"/>
    <row r="708" ht="15.85" customHeight="1"/>
    <row r="709" ht="15.85" customHeight="1"/>
    <row r="710" ht="15.85" customHeight="1"/>
    <row r="711" ht="15.85" customHeight="1"/>
    <row r="712" ht="15.85" customHeight="1"/>
    <row r="713" ht="15.85" customHeight="1"/>
    <row r="714" ht="15.85" customHeight="1"/>
    <row r="715" ht="15.85" customHeight="1"/>
    <row r="716" ht="15.85" customHeight="1"/>
    <row r="717" ht="15.85" customHeight="1"/>
    <row r="718" ht="15.85" customHeight="1"/>
    <row r="719" ht="15.85" customHeight="1"/>
    <row r="720" ht="15.85" customHeight="1"/>
    <row r="721" ht="15.85" customHeight="1"/>
    <row r="722" ht="15.85" customHeight="1"/>
    <row r="723" ht="15.85" customHeight="1"/>
    <row r="724" ht="15.85" customHeight="1"/>
    <row r="725" ht="15.85" customHeight="1"/>
    <row r="726" ht="15.85" customHeight="1"/>
    <row r="727" ht="15.85" customHeight="1"/>
    <row r="728" ht="15.85" customHeight="1"/>
    <row r="729" ht="15.85" customHeight="1"/>
    <row r="730" ht="15.85" customHeight="1"/>
    <row r="731" ht="15.85" customHeight="1"/>
    <row r="732" ht="15.85" customHeight="1"/>
    <row r="733" ht="15.85" customHeight="1"/>
    <row r="734" ht="15.85" customHeight="1"/>
    <row r="735" ht="15.85" customHeight="1"/>
    <row r="736" ht="15.85" customHeight="1"/>
    <row r="737" ht="15.85" customHeight="1"/>
    <row r="738" ht="15.85" customHeight="1"/>
    <row r="739" ht="15.85" customHeight="1"/>
    <row r="740" ht="15.85" customHeight="1"/>
    <row r="741" ht="15.85" customHeight="1"/>
    <row r="742" ht="15.85" customHeight="1"/>
    <row r="743" ht="15.85" customHeight="1"/>
    <row r="744" ht="15.85" customHeight="1"/>
    <row r="745" ht="15.85" customHeight="1"/>
    <row r="746" ht="15.85" customHeight="1"/>
    <row r="747" ht="15.85" customHeight="1"/>
    <row r="748" ht="15.85" customHeight="1"/>
    <row r="749" ht="15.85" customHeight="1"/>
    <row r="750" ht="15.85" customHeight="1"/>
    <row r="751" ht="15.85" customHeight="1"/>
    <row r="752" ht="15.85" customHeight="1"/>
    <row r="753" ht="15.85" customHeight="1"/>
    <row r="754" ht="15.85" customHeight="1"/>
    <row r="755" ht="15.85" customHeight="1"/>
    <row r="756" ht="15.85" customHeight="1"/>
    <row r="757" ht="15.85" customHeight="1"/>
    <row r="758" ht="15.85" customHeight="1"/>
    <row r="759" ht="15.85" customHeight="1"/>
    <row r="760" ht="15.85" customHeight="1"/>
    <row r="761" ht="15.85" customHeight="1"/>
    <row r="762" ht="15.85" customHeight="1"/>
    <row r="763" ht="15.85" customHeight="1"/>
    <row r="764" ht="15.85" customHeight="1"/>
    <row r="765" ht="15.85" customHeight="1"/>
    <row r="766" ht="15.85" customHeight="1"/>
    <row r="767" ht="15.85" customHeight="1"/>
    <row r="768" ht="15.85" customHeight="1"/>
    <row r="769" ht="15.85" customHeight="1"/>
    <row r="770" ht="15.85" customHeight="1"/>
    <row r="771" ht="15.85" customHeight="1"/>
    <row r="772" ht="15.85" customHeight="1"/>
    <row r="773" ht="15.85" customHeight="1"/>
    <row r="774" ht="15.85" customHeight="1"/>
    <row r="775" ht="15.85" customHeight="1"/>
    <row r="776" ht="15.85" customHeight="1"/>
    <row r="777" ht="15.85" customHeight="1"/>
    <row r="778" ht="15.85" customHeight="1"/>
    <row r="779" ht="15.85" customHeight="1"/>
    <row r="780" ht="15.85" customHeight="1"/>
    <row r="781" ht="15.85" customHeight="1"/>
    <row r="782" ht="15.85" customHeight="1"/>
    <row r="783" ht="15.85" customHeight="1"/>
    <row r="784" ht="15.85" customHeight="1"/>
    <row r="785" ht="15.85" customHeight="1"/>
    <row r="786" ht="15.85" customHeight="1"/>
    <row r="787" ht="15.85" customHeight="1"/>
    <row r="788" ht="15.85" customHeight="1"/>
    <row r="789" ht="15.85" customHeight="1"/>
    <row r="790" ht="15.85" customHeight="1"/>
    <row r="791" ht="15.85" customHeight="1"/>
    <row r="792" ht="15.85" customHeight="1"/>
    <row r="793" ht="15.85" customHeight="1"/>
    <row r="794" ht="15.85" customHeight="1"/>
    <row r="795" ht="15.85" customHeight="1"/>
    <row r="796" ht="15.85" customHeight="1"/>
    <row r="797" ht="15.85" customHeight="1"/>
    <row r="798" ht="15.85" customHeight="1"/>
    <row r="799" ht="15.85" customHeight="1"/>
    <row r="800" ht="15.85" customHeight="1"/>
    <row r="801" ht="15.85" customHeight="1"/>
    <row r="802" ht="15.85" customHeight="1"/>
    <row r="803" ht="15.85" customHeight="1"/>
    <row r="804" ht="15.85" customHeight="1"/>
    <row r="805" ht="15.85" customHeight="1"/>
    <row r="806" ht="15.85" customHeight="1"/>
    <row r="807" ht="15.85" customHeight="1"/>
    <row r="808" ht="15.85" customHeight="1"/>
    <row r="809" ht="15.85" customHeight="1"/>
    <row r="810" ht="15.85" customHeight="1"/>
    <row r="811" ht="15.85" customHeight="1"/>
    <row r="812" ht="15.85" customHeight="1"/>
    <row r="813" ht="15.85" customHeight="1"/>
    <row r="814" ht="15.85" customHeight="1"/>
    <row r="815" ht="15.85" customHeight="1"/>
    <row r="816" ht="15.85" customHeight="1"/>
    <row r="817" ht="15.85" customHeight="1"/>
    <row r="818" ht="15.85" customHeight="1"/>
    <row r="819" ht="15.85" customHeight="1"/>
    <row r="820" ht="15.85" customHeight="1"/>
    <row r="821" ht="15.85" customHeight="1"/>
    <row r="822" ht="15.85" customHeight="1"/>
    <row r="823" ht="15.85" customHeight="1"/>
    <row r="824" ht="15.85" customHeight="1"/>
    <row r="825" ht="15.85" customHeight="1"/>
    <row r="826" ht="15.85" customHeight="1"/>
    <row r="827" ht="15.85" customHeight="1"/>
    <row r="828" ht="15.85" customHeight="1"/>
    <row r="829" ht="15.85" customHeight="1"/>
    <row r="830" ht="15.85" customHeight="1"/>
    <row r="831" ht="15.85" customHeight="1"/>
    <row r="832" ht="15.85" customHeight="1"/>
    <row r="833" ht="15.85" customHeight="1"/>
    <row r="834" ht="15.85" customHeight="1"/>
    <row r="835" ht="15.85" customHeight="1"/>
    <row r="836" ht="15.85" customHeight="1"/>
    <row r="837" ht="15.85" customHeight="1"/>
    <row r="838" ht="15.85" customHeight="1"/>
    <row r="839" ht="15.85" customHeight="1"/>
    <row r="840" ht="15.85" customHeight="1"/>
    <row r="841" ht="15.85" customHeight="1"/>
    <row r="842" ht="15.85" customHeight="1"/>
    <row r="843" ht="15.85" customHeight="1"/>
    <row r="844" ht="15.85" customHeight="1"/>
    <row r="845" ht="15.85" customHeight="1"/>
    <row r="846" ht="15.85" customHeight="1"/>
    <row r="847" ht="15.85" customHeight="1"/>
    <row r="848" ht="15.85" customHeight="1"/>
    <row r="849" ht="15.85" customHeight="1"/>
    <row r="850" ht="15.85" customHeight="1"/>
    <row r="851" ht="15.85" customHeight="1"/>
    <row r="852" ht="15.85" customHeight="1"/>
    <row r="853" ht="15.85" customHeight="1"/>
    <row r="854" ht="15.85" customHeight="1"/>
    <row r="855" ht="15.85" customHeight="1"/>
    <row r="856" ht="15.85" customHeight="1"/>
    <row r="857" ht="15.85" customHeight="1"/>
    <row r="858" ht="15.85" customHeight="1"/>
    <row r="859" ht="15.85" customHeight="1"/>
    <row r="860" ht="15.85" customHeight="1"/>
    <row r="861" ht="15.85" customHeight="1"/>
    <row r="862" ht="15.85" customHeight="1"/>
    <row r="863" ht="15.85" customHeight="1"/>
    <row r="864" ht="15.85" customHeight="1"/>
    <row r="865" ht="15.85" customHeight="1"/>
    <row r="866" ht="15.85" customHeight="1"/>
    <row r="867" ht="15.85" customHeight="1"/>
    <row r="868" ht="15.85" customHeight="1"/>
    <row r="869" ht="15.85" customHeight="1"/>
    <row r="870" ht="15.85" customHeight="1"/>
    <row r="871" ht="15.85" customHeight="1"/>
    <row r="872" ht="15.85" customHeight="1"/>
    <row r="873" ht="15.85" customHeight="1"/>
    <row r="874" ht="15.85" customHeight="1"/>
    <row r="875" ht="15.85" customHeight="1"/>
    <row r="876" ht="15.85" customHeight="1"/>
    <row r="877" ht="15.85" customHeight="1"/>
    <row r="878" ht="15.85" customHeight="1"/>
    <row r="879" ht="15.85" customHeight="1"/>
    <row r="880" ht="15.85" customHeight="1"/>
    <row r="881" ht="15.85" customHeight="1"/>
    <row r="882" ht="15.85" customHeight="1"/>
    <row r="883" ht="15.85" customHeight="1"/>
    <row r="884" ht="15.85" customHeight="1"/>
    <row r="885" ht="15.85" customHeight="1"/>
    <row r="886" ht="15.85" customHeight="1"/>
    <row r="887" ht="15.85" customHeight="1"/>
    <row r="888" ht="15.85" customHeight="1"/>
    <row r="889" ht="15.85" customHeight="1"/>
    <row r="890" ht="15.85" customHeight="1"/>
    <row r="891" ht="15.85" customHeight="1"/>
    <row r="892" ht="15.85" customHeight="1"/>
    <row r="893" ht="15.85" customHeight="1"/>
    <row r="894" ht="15.85" customHeight="1"/>
    <row r="895" ht="15.85" customHeight="1"/>
    <row r="896" ht="15.85" customHeight="1"/>
    <row r="897" ht="15.85" customHeight="1"/>
    <row r="898" ht="15.85" customHeight="1"/>
    <row r="899" ht="15.85" customHeight="1"/>
    <row r="900" ht="15.85" customHeight="1"/>
    <row r="901" ht="15.85" customHeight="1"/>
    <row r="902" ht="15.85" customHeight="1"/>
    <row r="903" ht="15.85" customHeight="1"/>
    <row r="904" ht="15.85" customHeight="1"/>
    <row r="905" ht="15.85" customHeight="1"/>
    <row r="906" ht="15.85" customHeight="1"/>
    <row r="907" ht="15.85" customHeight="1"/>
    <row r="908" ht="15.85" customHeight="1"/>
    <row r="909" ht="15.85" customHeight="1"/>
    <row r="910" ht="15.85" customHeight="1"/>
    <row r="911" ht="15.85" customHeight="1"/>
    <row r="912" ht="15.85" customHeight="1"/>
    <row r="913" ht="15.85" customHeight="1"/>
    <row r="914" ht="15.85" customHeight="1"/>
    <row r="915" ht="15.85" customHeight="1"/>
    <row r="916" ht="15.85" customHeight="1"/>
    <row r="917" ht="15.85" customHeight="1"/>
    <row r="918" ht="15.85" customHeight="1"/>
    <row r="919" ht="15.85" customHeight="1"/>
    <row r="920" ht="15.85" customHeight="1"/>
    <row r="921" ht="15.85" customHeight="1"/>
    <row r="922" ht="15.85" customHeight="1"/>
    <row r="923" ht="15.85" customHeight="1"/>
    <row r="924" ht="15.85" customHeight="1"/>
    <row r="925" ht="15.85" customHeight="1"/>
    <row r="926" ht="15.85" customHeight="1"/>
    <row r="927" ht="15.85" customHeight="1"/>
    <row r="928" ht="15.85" customHeight="1"/>
    <row r="929" ht="15.85" customHeight="1"/>
    <row r="930" ht="15.85" customHeight="1"/>
    <row r="931" ht="15.85" customHeight="1"/>
    <row r="932" ht="15.85" customHeight="1"/>
    <row r="933" ht="15.85" customHeight="1"/>
    <row r="934" ht="15.85" customHeight="1"/>
    <row r="935" ht="15.85" customHeight="1"/>
    <row r="936" ht="15.85" customHeight="1"/>
    <row r="937" ht="15.85" customHeight="1"/>
    <row r="938" ht="15.85" customHeight="1"/>
    <row r="939" ht="15.85" customHeight="1"/>
    <row r="940" ht="15.85" customHeight="1"/>
    <row r="941" ht="15.85" customHeight="1"/>
    <row r="942" ht="15.85" customHeight="1"/>
    <row r="943" ht="15.85" customHeight="1"/>
    <row r="944" ht="15.85" customHeight="1"/>
    <row r="945" ht="15.85" customHeight="1"/>
    <row r="946" ht="15.85" customHeight="1"/>
    <row r="947" ht="15.85" customHeight="1"/>
    <row r="948" ht="15.85" customHeight="1"/>
    <row r="949" ht="15.85" customHeight="1"/>
    <row r="950" ht="15.85" customHeight="1"/>
    <row r="951" ht="15.85" customHeight="1"/>
    <row r="952" ht="15.85" customHeight="1"/>
    <row r="953" ht="15.85" customHeight="1"/>
    <row r="954" ht="15.85" customHeight="1"/>
    <row r="955" ht="15.85" customHeight="1"/>
    <row r="956" ht="15.85" customHeight="1"/>
    <row r="957" ht="15.85" customHeight="1"/>
    <row r="958" ht="15.85" customHeight="1"/>
    <row r="959" ht="15.85" customHeight="1"/>
    <row r="960" ht="15.85" customHeight="1"/>
    <row r="961" ht="15.85" customHeight="1"/>
    <row r="962" ht="15.85" customHeight="1"/>
    <row r="963" ht="15.85" customHeight="1"/>
    <row r="964" ht="15.85" customHeight="1"/>
    <row r="965" ht="15.85" customHeight="1"/>
    <row r="966" ht="15.85" customHeight="1"/>
    <row r="967" ht="15.85" customHeight="1"/>
    <row r="968" ht="15.85" customHeight="1"/>
    <row r="969" ht="15.85" customHeight="1"/>
    <row r="970" ht="15.85" customHeight="1"/>
    <row r="971" ht="15.85" customHeight="1"/>
    <row r="972" ht="15.85" customHeight="1"/>
    <row r="973" ht="15.85" customHeight="1"/>
    <row r="974" ht="15.85" customHeight="1"/>
    <row r="975" ht="15.85" customHeight="1"/>
    <row r="976" ht="15.85" customHeight="1"/>
    <row r="977" ht="15.85" customHeight="1"/>
    <row r="978" ht="15.85" customHeight="1"/>
    <row r="979" ht="15.85" customHeight="1"/>
    <row r="980" ht="15.85" customHeight="1"/>
    <row r="981" ht="15.85" customHeight="1"/>
    <row r="982" ht="15.85" customHeight="1"/>
    <row r="983" ht="15.85" customHeight="1"/>
    <row r="984" ht="15.85" customHeight="1"/>
    <row r="985" ht="15.85" customHeight="1"/>
    <row r="986" ht="15.85" customHeight="1"/>
    <row r="987" ht="15.85" customHeight="1"/>
    <row r="988" ht="15.85" customHeight="1"/>
    <row r="989" ht="15.85" customHeight="1"/>
    <row r="990" ht="15.85" customHeight="1"/>
    <row r="991" ht="15.85" customHeight="1"/>
    <row r="992" ht="15.85" customHeight="1"/>
    <row r="993" ht="15.85" customHeight="1"/>
    <row r="994" ht="15.85" customHeight="1"/>
    <row r="995" ht="15.85" customHeight="1"/>
    <row r="996" ht="15.85" customHeight="1"/>
    <row r="997" ht="15.85" customHeight="1"/>
    <row r="998" ht="15.85" customHeight="1"/>
    <row r="999" ht="15.85" customHeight="1"/>
    <row r="1000" ht="15.85" customHeight="1"/>
  </sheetData>
  <mergeCells count="16">
    <mergeCell ref="E11:F11"/>
    <mergeCell ref="J12:K12"/>
    <mergeCell ref="L12:O12"/>
    <mergeCell ref="AK12:AL12"/>
    <mergeCell ref="A1:AB1"/>
    <mergeCell ref="A2:AB2"/>
    <mergeCell ref="A4:AB4"/>
    <mergeCell ref="A6:AB6"/>
    <mergeCell ref="A8:AB8"/>
    <mergeCell ref="D9:AB9"/>
    <mergeCell ref="A10:B10"/>
    <mergeCell ref="C10:Q10"/>
    <mergeCell ref="R10:AB10"/>
    <mergeCell ref="AC10:AF10"/>
    <mergeCell ref="AG10:AJ10"/>
    <mergeCell ref="AK10:AL10"/>
  </mergeCells>
  <conditionalFormatting sqref="R41 R44 R46 R80 R82 R86 R89:R90 R56:R78 R14:R37">
    <cfRule type="cellIs" dxfId="132" priority="1" operator="equal">
      <formula>""</formula>
    </cfRule>
  </conditionalFormatting>
  <conditionalFormatting sqref="R94">
    <cfRule type="cellIs" dxfId="131" priority="2" operator="equal">
      <formula>""</formula>
    </cfRule>
  </conditionalFormatting>
  <pageMargins left="0.41" right="0.35" top="0.74803149606299213" bottom="1.21" header="0" footer="0"/>
  <pageSetup paperSize="9" fitToHeight="0"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1000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defaultColWidth="14.44140625" defaultRowHeight="15.05" customHeight="1" outlineLevelCol="1"/>
  <cols>
    <col min="1" max="1" width="15.6640625" customWidth="1"/>
    <col min="2" max="2" width="13.88671875" customWidth="1"/>
    <col min="3" max="3" width="34.88671875" customWidth="1"/>
    <col min="4" max="4" width="9.44140625" customWidth="1"/>
    <col min="5" max="5" width="17.5546875" hidden="1" customWidth="1" outlineLevel="1"/>
    <col min="6" max="6" width="16.33203125" hidden="1" customWidth="1" outlineLevel="1"/>
    <col min="7" max="7" width="37.6640625" hidden="1" customWidth="1" outlineLevel="1"/>
    <col min="8" max="8" width="28.44140625" hidden="1" customWidth="1" outlineLevel="1"/>
    <col min="9" max="9" width="20.33203125" hidden="1" customWidth="1" outlineLevel="1"/>
    <col min="10" max="15" width="11.6640625" hidden="1" customWidth="1" outlineLevel="1"/>
    <col min="16" max="16" width="23.5546875" customWidth="1" collapsed="1"/>
    <col min="17" max="17" width="24.88671875" customWidth="1"/>
    <col min="18" max="19" width="35.6640625" customWidth="1"/>
    <col min="20" max="20" width="16.33203125" customWidth="1"/>
    <col min="21" max="22" width="30.6640625" customWidth="1"/>
    <col min="23" max="23" width="38.5546875" customWidth="1"/>
    <col min="24" max="24" width="16.33203125" customWidth="1"/>
    <col min="25" max="25" width="43" customWidth="1"/>
    <col min="26" max="28" width="16.33203125" customWidth="1"/>
    <col min="29" max="30" width="35.6640625" customWidth="1"/>
    <col min="31" max="31" width="30.6640625" customWidth="1"/>
    <col min="32" max="32" width="25.6640625" customWidth="1"/>
    <col min="33" max="33" width="30.6640625" customWidth="1"/>
    <col min="34" max="35" width="16.33203125" customWidth="1"/>
    <col min="36" max="36" width="24.88671875" customWidth="1"/>
    <col min="37" max="38" width="16.33203125" customWidth="1"/>
  </cols>
  <sheetData>
    <row r="1" spans="1:38" ht="21" hidden="1" customHeight="1">
      <c r="A1" s="1329"/>
      <c r="B1" s="1305"/>
      <c r="C1" s="1305"/>
      <c r="D1" s="1305"/>
      <c r="E1" s="1305"/>
      <c r="F1" s="1305"/>
      <c r="G1" s="1305"/>
      <c r="H1" s="1305"/>
      <c r="I1" s="1305"/>
      <c r="J1" s="1305"/>
      <c r="K1" s="1305"/>
      <c r="L1" s="1305"/>
      <c r="M1" s="1305"/>
      <c r="N1" s="1305"/>
      <c r="O1" s="1305"/>
      <c r="P1" s="1305"/>
      <c r="Q1" s="1305"/>
      <c r="R1" s="1305"/>
      <c r="S1" s="1305"/>
      <c r="T1" s="1305"/>
      <c r="U1" s="1305"/>
      <c r="V1" s="1305"/>
      <c r="W1" s="1305"/>
      <c r="X1" s="1305"/>
      <c r="Y1" s="1305"/>
      <c r="Z1" s="1305"/>
      <c r="AA1" s="1305"/>
      <c r="AB1" s="1305"/>
      <c r="AC1" s="401"/>
      <c r="AD1" s="401"/>
      <c r="AE1" s="401"/>
      <c r="AF1" s="401"/>
      <c r="AG1" s="8"/>
      <c r="AH1" s="8"/>
      <c r="AI1" s="8"/>
      <c r="AJ1" s="8"/>
      <c r="AK1" s="8"/>
      <c r="AL1" s="8"/>
    </row>
    <row r="2" spans="1:38" ht="21" hidden="1" customHeight="1">
      <c r="A2" s="1330"/>
      <c r="B2" s="1305"/>
      <c r="C2" s="1305"/>
      <c r="D2" s="1305"/>
      <c r="E2" s="1305"/>
      <c r="F2" s="1305"/>
      <c r="G2" s="1305"/>
      <c r="H2" s="1305"/>
      <c r="I2" s="1305"/>
      <c r="J2" s="1305"/>
      <c r="K2" s="1305"/>
      <c r="L2" s="1305"/>
      <c r="M2" s="1305"/>
      <c r="N2" s="1305"/>
      <c r="O2" s="1305"/>
      <c r="P2" s="1305"/>
      <c r="Q2" s="1305"/>
      <c r="R2" s="1305"/>
      <c r="S2" s="1305"/>
      <c r="T2" s="1305"/>
      <c r="U2" s="1305"/>
      <c r="V2" s="1305"/>
      <c r="W2" s="1305"/>
      <c r="X2" s="1305"/>
      <c r="Y2" s="1305"/>
      <c r="Z2" s="1305"/>
      <c r="AA2" s="1305"/>
      <c r="AB2" s="1305"/>
      <c r="AC2" s="410"/>
      <c r="AD2" s="410"/>
      <c r="AE2" s="410"/>
      <c r="AF2" s="410"/>
      <c r="AG2" s="8"/>
      <c r="AH2" s="8"/>
      <c r="AI2" s="8"/>
      <c r="AJ2" s="8"/>
      <c r="AK2" s="8"/>
      <c r="AL2" s="8"/>
    </row>
    <row r="3" spans="1:38" ht="21" hidden="1" customHeight="1">
      <c r="A3" s="8"/>
      <c r="B3" s="8"/>
      <c r="C3" s="545"/>
      <c r="D3" s="546"/>
      <c r="E3" s="21"/>
      <c r="F3" s="547"/>
      <c r="G3" s="9"/>
      <c r="H3" s="9"/>
      <c r="I3" s="8"/>
      <c r="J3" s="548"/>
      <c r="K3" s="21"/>
      <c r="L3" s="21"/>
      <c r="M3" s="21"/>
      <c r="N3" s="21"/>
      <c r="O3" s="21"/>
      <c r="P3" s="401"/>
      <c r="Q3" s="549"/>
      <c r="R3" s="9"/>
      <c r="S3" s="9"/>
      <c r="T3" s="9"/>
      <c r="U3" s="9"/>
      <c r="V3" s="9"/>
      <c r="W3" s="9"/>
      <c r="X3" s="9"/>
      <c r="Y3" s="9"/>
      <c r="Z3" s="9"/>
      <c r="AA3" s="21"/>
      <c r="AB3" s="21"/>
      <c r="AC3" s="21"/>
      <c r="AD3" s="21"/>
      <c r="AE3" s="21"/>
      <c r="AF3" s="21"/>
      <c r="AG3" s="8"/>
      <c r="AH3" s="8"/>
      <c r="AI3" s="8"/>
      <c r="AJ3" s="8"/>
      <c r="AK3" s="8"/>
      <c r="AL3" s="8"/>
    </row>
    <row r="4" spans="1:38" ht="28.5" hidden="1" customHeight="1">
      <c r="A4" s="1331"/>
      <c r="B4" s="1305"/>
      <c r="C4" s="1305"/>
      <c r="D4" s="1305"/>
      <c r="E4" s="1305"/>
      <c r="F4" s="1305"/>
      <c r="G4" s="1305"/>
      <c r="H4" s="1305"/>
      <c r="I4" s="1305"/>
      <c r="J4" s="1305"/>
      <c r="K4" s="1305"/>
      <c r="L4" s="1305"/>
      <c r="M4" s="1305"/>
      <c r="N4" s="1305"/>
      <c r="O4" s="1305"/>
      <c r="P4" s="1305"/>
      <c r="Q4" s="1305"/>
      <c r="R4" s="1305"/>
      <c r="S4" s="1305"/>
      <c r="T4" s="1305"/>
      <c r="U4" s="1305"/>
      <c r="V4" s="1305"/>
      <c r="W4" s="1305"/>
      <c r="X4" s="1305"/>
      <c r="Y4" s="1305"/>
      <c r="Z4" s="1305"/>
      <c r="AA4" s="1305"/>
      <c r="AB4" s="1305"/>
      <c r="AC4" s="414"/>
      <c r="AD4" s="414"/>
      <c r="AE4" s="414"/>
      <c r="AF4" s="414"/>
      <c r="AG4" s="8"/>
      <c r="AH4" s="8"/>
      <c r="AI4" s="8"/>
      <c r="AJ4" s="8"/>
      <c r="AK4" s="8"/>
      <c r="AL4" s="8"/>
    </row>
    <row r="5" spans="1:38" ht="6.75" hidden="1" customHeight="1">
      <c r="A5" s="8"/>
      <c r="B5" s="8"/>
      <c r="C5" s="415"/>
      <c r="D5" s="21"/>
      <c r="E5" s="21"/>
      <c r="F5" s="21"/>
      <c r="G5" s="9"/>
      <c r="H5" s="9"/>
      <c r="I5" s="8"/>
      <c r="J5" s="548"/>
      <c r="K5" s="21"/>
      <c r="L5" s="21"/>
      <c r="M5" s="21"/>
      <c r="N5" s="21"/>
      <c r="O5" s="21"/>
      <c r="P5" s="401"/>
      <c r="Q5" s="549"/>
      <c r="R5" s="9"/>
      <c r="S5" s="13"/>
      <c r="T5" s="13"/>
      <c r="U5" s="13"/>
      <c r="V5" s="13"/>
      <c r="W5" s="13"/>
      <c r="X5" s="13"/>
      <c r="Y5" s="13"/>
      <c r="Z5" s="13"/>
      <c r="AA5" s="416"/>
      <c r="AB5" s="416"/>
      <c r="AC5" s="416"/>
      <c r="AD5" s="416"/>
      <c r="AE5" s="416"/>
      <c r="AF5" s="416"/>
      <c r="AG5" s="8"/>
      <c r="AH5" s="8"/>
      <c r="AI5" s="8"/>
      <c r="AJ5" s="8"/>
      <c r="AK5" s="8"/>
      <c r="AL5" s="8"/>
    </row>
    <row r="6" spans="1:38" ht="15.85" hidden="1" customHeight="1">
      <c r="A6" s="1331"/>
      <c r="B6" s="1305"/>
      <c r="C6" s="1305"/>
      <c r="D6" s="1305"/>
      <c r="E6" s="1305"/>
      <c r="F6" s="1305"/>
      <c r="G6" s="1305"/>
      <c r="H6" s="1305"/>
      <c r="I6" s="1305"/>
      <c r="J6" s="1305"/>
      <c r="K6" s="1305"/>
      <c r="L6" s="1305"/>
      <c r="M6" s="1305"/>
      <c r="N6" s="1305"/>
      <c r="O6" s="1305"/>
      <c r="P6" s="1305"/>
      <c r="Q6" s="1305"/>
      <c r="R6" s="1305"/>
      <c r="S6" s="1305"/>
      <c r="T6" s="1305"/>
      <c r="U6" s="1305"/>
      <c r="V6" s="1305"/>
      <c r="W6" s="1305"/>
      <c r="X6" s="1305"/>
      <c r="Y6" s="1305"/>
      <c r="Z6" s="1305"/>
      <c r="AA6" s="1305"/>
      <c r="AB6" s="1305"/>
      <c r="AC6" s="414"/>
      <c r="AD6" s="414"/>
      <c r="AE6" s="414"/>
      <c r="AF6" s="414"/>
      <c r="AG6" s="8"/>
      <c r="AH6" s="8"/>
      <c r="AI6" s="8"/>
      <c r="AJ6" s="8"/>
      <c r="AK6" s="8"/>
      <c r="AL6" s="8"/>
    </row>
    <row r="7" spans="1:38" ht="6.75" hidden="1" customHeight="1">
      <c r="A7" s="8"/>
      <c r="B7" s="8"/>
      <c r="C7" s="550"/>
      <c r="D7" s="397"/>
      <c r="E7" s="397"/>
      <c r="F7" s="397"/>
      <c r="G7" s="16"/>
      <c r="H7" s="16"/>
      <c r="I7" s="551"/>
      <c r="J7" s="552"/>
      <c r="K7" s="397"/>
      <c r="L7" s="397"/>
      <c r="M7" s="397"/>
      <c r="N7" s="397"/>
      <c r="O7" s="397"/>
      <c r="P7" s="553"/>
      <c r="Q7" s="414"/>
      <c r="R7" s="16"/>
      <c r="S7" s="17"/>
      <c r="T7" s="17"/>
      <c r="U7" s="17"/>
      <c r="V7" s="17"/>
      <c r="W7" s="17"/>
      <c r="X7" s="17"/>
      <c r="Y7" s="17"/>
      <c r="Z7" s="17"/>
      <c r="AA7" s="414"/>
      <c r="AB7" s="414"/>
      <c r="AC7" s="414"/>
      <c r="AD7" s="414"/>
      <c r="AE7" s="414"/>
      <c r="AF7" s="414"/>
      <c r="AG7" s="8"/>
      <c r="AH7" s="8"/>
      <c r="AI7" s="8"/>
      <c r="AJ7" s="8"/>
      <c r="AK7" s="8"/>
      <c r="AL7" s="8"/>
    </row>
    <row r="8" spans="1:38" ht="15.85" hidden="1" customHeight="1">
      <c r="A8" s="1346"/>
      <c r="B8" s="1305"/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5"/>
      <c r="Z8" s="1305"/>
      <c r="AA8" s="1305"/>
      <c r="AB8" s="1305"/>
      <c r="AC8" s="416"/>
      <c r="AD8" s="416"/>
      <c r="AE8" s="416"/>
      <c r="AF8" s="416"/>
      <c r="AG8" s="8"/>
      <c r="AH8" s="8"/>
      <c r="AI8" s="8"/>
      <c r="AJ8" s="8"/>
      <c r="AK8" s="8"/>
      <c r="AL8" s="8"/>
    </row>
    <row r="9" spans="1:38" ht="21" hidden="1" customHeight="1">
      <c r="A9" s="8"/>
      <c r="B9" s="8"/>
      <c r="C9" s="415"/>
      <c r="D9" s="1304"/>
      <c r="E9" s="1305"/>
      <c r="F9" s="1305"/>
      <c r="G9" s="1305"/>
      <c r="H9" s="1305"/>
      <c r="I9" s="1305"/>
      <c r="J9" s="1305"/>
      <c r="K9" s="1305"/>
      <c r="L9" s="1305"/>
      <c r="M9" s="1305"/>
      <c r="N9" s="1305"/>
      <c r="O9" s="1305"/>
      <c r="P9" s="1305"/>
      <c r="Q9" s="1305"/>
      <c r="R9" s="1305"/>
      <c r="S9" s="1305"/>
      <c r="T9" s="1305"/>
      <c r="U9" s="1305"/>
      <c r="V9" s="1305"/>
      <c r="W9" s="1305"/>
      <c r="X9" s="1305"/>
      <c r="Y9" s="1305"/>
      <c r="Z9" s="1305"/>
      <c r="AA9" s="1305"/>
      <c r="AB9" s="1305"/>
      <c r="AC9" s="21"/>
      <c r="AD9" s="21"/>
      <c r="AE9" s="21"/>
      <c r="AF9" s="21"/>
      <c r="AG9" s="8"/>
      <c r="AH9" s="8"/>
      <c r="AI9" s="8"/>
      <c r="AJ9" s="8"/>
      <c r="AK9" s="8"/>
      <c r="AL9" s="8"/>
    </row>
    <row r="10" spans="1:38" ht="21" customHeight="1">
      <c r="A10" s="1347" t="s">
        <v>3445</v>
      </c>
      <c r="B10" s="1319"/>
      <c r="C10" s="1348" t="s">
        <v>3379</v>
      </c>
      <c r="D10" s="1315"/>
      <c r="E10" s="1315"/>
      <c r="F10" s="1315"/>
      <c r="G10" s="1315"/>
      <c r="H10" s="1315"/>
      <c r="I10" s="1315"/>
      <c r="J10" s="1315"/>
      <c r="K10" s="1315"/>
      <c r="L10" s="1315"/>
      <c r="M10" s="1315"/>
      <c r="N10" s="1315"/>
      <c r="O10" s="1315"/>
      <c r="P10" s="1315"/>
      <c r="Q10" s="1319"/>
      <c r="R10" s="1349" t="s">
        <v>3380</v>
      </c>
      <c r="S10" s="1315"/>
      <c r="T10" s="1315"/>
      <c r="U10" s="1315"/>
      <c r="V10" s="1315"/>
      <c r="W10" s="1315"/>
      <c r="X10" s="1315"/>
      <c r="Y10" s="1315"/>
      <c r="Z10" s="1315"/>
      <c r="AA10" s="1315"/>
      <c r="AB10" s="1319"/>
      <c r="AC10" s="1350" t="s">
        <v>1</v>
      </c>
      <c r="AD10" s="1315"/>
      <c r="AE10" s="1315"/>
      <c r="AF10" s="1316"/>
      <c r="AG10" s="1351" t="s">
        <v>2</v>
      </c>
      <c r="AH10" s="1315"/>
      <c r="AI10" s="1315"/>
      <c r="AJ10" s="1315"/>
      <c r="AK10" s="1352"/>
      <c r="AL10" s="1319"/>
    </row>
    <row r="11" spans="1:38" ht="21" customHeight="1">
      <c r="A11" s="554" t="s">
        <v>3390</v>
      </c>
      <c r="B11" s="555" t="s">
        <v>3391</v>
      </c>
      <c r="C11" s="556" t="s">
        <v>3446</v>
      </c>
      <c r="D11" s="557"/>
      <c r="E11" s="426" t="s">
        <v>3392</v>
      </c>
      <c r="F11" s="426" t="s">
        <v>3393</v>
      </c>
      <c r="G11" s="558"/>
      <c r="H11" s="559" t="s">
        <v>3394</v>
      </c>
      <c r="I11" s="560" t="s">
        <v>3447</v>
      </c>
      <c r="J11" s="1341" t="s">
        <v>3395</v>
      </c>
      <c r="K11" s="1321"/>
      <c r="L11" s="1341" t="s">
        <v>10</v>
      </c>
      <c r="M11" s="1342"/>
      <c r="N11" s="1342"/>
      <c r="O11" s="1321"/>
      <c r="P11" s="560" t="s">
        <v>3448</v>
      </c>
      <c r="Q11" s="561"/>
      <c r="R11" s="562" t="s">
        <v>5</v>
      </c>
      <c r="S11" s="563" t="s">
        <v>6</v>
      </c>
      <c r="T11" s="563"/>
      <c r="U11" s="564" t="s">
        <v>7</v>
      </c>
      <c r="V11" s="563" t="s">
        <v>8</v>
      </c>
      <c r="W11" s="563" t="s">
        <v>9</v>
      </c>
      <c r="X11" s="563"/>
      <c r="Y11" s="563"/>
      <c r="Z11" s="563"/>
      <c r="AA11" s="565"/>
      <c r="AB11" s="566"/>
      <c r="AC11" s="567" t="s">
        <v>11</v>
      </c>
      <c r="AD11" s="568"/>
      <c r="AE11" s="568"/>
      <c r="AF11" s="569" t="s">
        <v>12</v>
      </c>
      <c r="AG11" s="570"/>
      <c r="AH11" s="570"/>
      <c r="AI11" s="570"/>
      <c r="AJ11" s="571"/>
      <c r="AK11" s="1343" t="s">
        <v>13</v>
      </c>
      <c r="AL11" s="1344"/>
    </row>
    <row r="12" spans="1:38" ht="19.600000000000001" customHeight="1">
      <c r="A12" s="572"/>
      <c r="B12" s="573"/>
      <c r="C12" s="574" t="s">
        <v>3381</v>
      </c>
      <c r="D12" s="575" t="s">
        <v>3382</v>
      </c>
      <c r="E12" s="1345" t="s">
        <v>3383</v>
      </c>
      <c r="F12" s="1326"/>
      <c r="G12" s="576" t="s">
        <v>3384</v>
      </c>
      <c r="H12" s="577" t="s">
        <v>3449</v>
      </c>
      <c r="I12" s="577" t="s">
        <v>21</v>
      </c>
      <c r="J12" s="578" t="s">
        <v>3385</v>
      </c>
      <c r="K12" s="579" t="s">
        <v>3386</v>
      </c>
      <c r="L12" s="579" t="s">
        <v>24</v>
      </c>
      <c r="M12" s="575" t="s">
        <v>25</v>
      </c>
      <c r="N12" s="575" t="s">
        <v>3387</v>
      </c>
      <c r="O12" s="575" t="s">
        <v>27</v>
      </c>
      <c r="P12" s="580" t="s">
        <v>3388</v>
      </c>
      <c r="Q12" s="427" t="s">
        <v>3389</v>
      </c>
      <c r="R12" s="581" t="s">
        <v>18</v>
      </c>
      <c r="S12" s="582" t="s">
        <v>19</v>
      </c>
      <c r="T12" s="582" t="s">
        <v>20</v>
      </c>
      <c r="U12" s="582" t="s">
        <v>21</v>
      </c>
      <c r="V12" s="582" t="s">
        <v>22</v>
      </c>
      <c r="W12" s="582" t="s">
        <v>22</v>
      </c>
      <c r="X12" s="582" t="s">
        <v>23</v>
      </c>
      <c r="Y12" s="582" t="s">
        <v>28</v>
      </c>
      <c r="Z12" s="582" t="s">
        <v>29</v>
      </c>
      <c r="AA12" s="583" t="s">
        <v>30</v>
      </c>
      <c r="AB12" s="584" t="s">
        <v>31</v>
      </c>
      <c r="AC12" s="585" t="s">
        <v>32</v>
      </c>
      <c r="AD12" s="586" t="s">
        <v>19</v>
      </c>
      <c r="AE12" s="586" t="s">
        <v>21</v>
      </c>
      <c r="AF12" s="587" t="s">
        <v>33</v>
      </c>
      <c r="AG12" s="587" t="s">
        <v>34</v>
      </c>
      <c r="AH12" s="587" t="s">
        <v>35</v>
      </c>
      <c r="AI12" s="587" t="s">
        <v>36</v>
      </c>
      <c r="AJ12" s="588" t="s">
        <v>37</v>
      </c>
      <c r="AK12" s="589" t="s">
        <v>38</v>
      </c>
      <c r="AL12" s="590" t="s">
        <v>39</v>
      </c>
    </row>
    <row r="13" spans="1:38" ht="24.75" customHeight="1">
      <c r="A13" s="591" t="s">
        <v>3450</v>
      </c>
      <c r="B13" s="592">
        <v>1</v>
      </c>
      <c r="C13" s="593" t="str">
        <f>CONCATENATE('Elenco alunni'!A89," ",'Elenco alunni'!B89)</f>
        <v>CASELLA DAVIDE</v>
      </c>
      <c r="D13" s="593" t="str">
        <f>CONCATENATE('Elenco alunni'!C89," ",'Elenco alunni'!D89)</f>
        <v>5 AII</v>
      </c>
      <c r="E13" s="594" t="str">
        <f>'Elenco alunni'!H89</f>
        <v>3290274787</v>
      </c>
      <c r="F13" s="595"/>
      <c r="G13" s="453" t="str">
        <f>'Elenco alunni'!G89</f>
        <v>casella.davide@maxplanck.it</v>
      </c>
      <c r="H13" s="455" t="str">
        <f>'Elenco alunni'!I89</f>
        <v>VIA N. SAURO 2</v>
      </c>
      <c r="I13" s="455" t="str">
        <f>'Elenco alunni'!J89</f>
        <v>CIMADOLMO</v>
      </c>
      <c r="J13" s="596" t="s">
        <v>3396</v>
      </c>
      <c r="K13" s="597" t="s">
        <v>3397</v>
      </c>
      <c r="L13" s="457" t="str">
        <f>VLOOKUP($R13,'database Aziende'!$M$13:$AE$595,8,FALSE)</f>
        <v>8.30</v>
      </c>
      <c r="M13" s="457" t="str">
        <f>VLOOKUP($R13,'database Aziende'!$M$13:$AE$595,9,FALSE)</f>
        <v>12.30</v>
      </c>
      <c r="N13" s="457" t="str">
        <f>VLOOKUP($R13,'database Aziende'!$M$13:$AE$595,10,FALSE)</f>
        <v>14.30</v>
      </c>
      <c r="O13" s="457" t="str">
        <f>VLOOKUP($R13,'database Aziende'!$M$13:$AE$595,11,FALSE)</f>
        <v>18.30</v>
      </c>
      <c r="P13" s="598" t="s">
        <v>3451</v>
      </c>
      <c r="Q13" s="599" t="s">
        <v>3452</v>
      </c>
      <c r="R13" s="67" t="s">
        <v>200</v>
      </c>
      <c r="S13" s="600" t="str">
        <f>VLOOKUP($R13,'database Aziende'!$M$13:$AE$595,2,FALSE)</f>
        <v xml:space="preserve"> Via delle Industrie 10</v>
      </c>
      <c r="T13" s="601">
        <f>VLOOKUP($R13,'database Aziende'!$M$13:$AE$595,3,FALSE)</f>
        <v>31030</v>
      </c>
      <c r="U13" s="601" t="str">
        <f>VLOOKUP($R13,'database Aziende'!$M$13:$AE$595,4,FALSE)</f>
        <v>Breda di Piave (TV)</v>
      </c>
      <c r="V13" s="601" t="str">
        <f>VLOOKUP($R13,'database Aziende'!$M$13:$AE$595,5,FALSE)</f>
        <v>Maria Chiara Visentin</v>
      </c>
      <c r="W13" s="601" t="str">
        <f>VLOOKUP($R13,'database Aziende'!$M$13:$AE$595,6,FALSE)</f>
        <v>Alessio Brunello</v>
      </c>
      <c r="X13" s="602" t="str">
        <f>VLOOKUP($R13,'database Aziende'!$M$13:$AE$595,7,FALSE)</f>
        <v>0422 445442</v>
      </c>
      <c r="Y13" s="603" t="str">
        <f>VLOOKUP($R13,'database Aziende'!$M$13:$AE$595,12,FALSE)</f>
        <v>info@bludata.com</v>
      </c>
      <c r="Z13" s="603" t="str">
        <f>VLOOKUP($R13,'database Aziende'!$M$13:$AE$595,13,FALSE)</f>
        <v>www.bludata.com/</v>
      </c>
      <c r="AA13" s="601" t="str">
        <f>VLOOKUP($R13,'database Aziende'!$M$13:$AE$595,14,FALSE)</f>
        <v>11-50</v>
      </c>
      <c r="AB13" s="601">
        <f>VLOOKUP($R13,'database Aziende'!$M$13:$AE$595,15,FALSE)</f>
        <v>0</v>
      </c>
      <c r="AC13" s="602" t="str">
        <f t="shared" ref="AC13:AC102" si="0">R13</f>
        <v>BLUDATA INFORMATICA SRL</v>
      </c>
      <c r="AD13" s="601" t="str">
        <f>VLOOKUP($R13,'database Aziende'!$M$13:$AK$595,17,FALSE)</f>
        <v>Via delle industrie, 10</v>
      </c>
      <c r="AE13" s="601" t="str">
        <f>VLOOKUP($R13,'database Aziende'!$M$13:$AK$595,18,FALSE)</f>
        <v>Breda di Piave (TV)</v>
      </c>
      <c r="AF13" s="602" t="str">
        <f>VLOOKUP($R13,'database Aziende'!$M$13:$AK$595,19,FALSE)</f>
        <v>033510402060</v>
      </c>
      <c r="AG13" s="604" t="str">
        <f>VLOOKUP($R13,'database Aziende'!$M$13:$AK$595,20,FALSE)</f>
        <v>Pierantonio Bovo</v>
      </c>
      <c r="AH13" s="604">
        <f>VLOOKUP($R13,'database Aziende'!$M$13:$AK$595,21,FALSE)</f>
        <v>24186</v>
      </c>
      <c r="AI13" s="601" t="str">
        <f>VLOOKUP($R13,'database Aziende'!$M$13:$AK$595,22,FALSE)</f>
        <v>Venezia (VE)</v>
      </c>
      <c r="AJ13" s="605" t="str">
        <f>VLOOKUP($R13,'database Aziende'!$M$13:$AK$595,23,FALSE)</f>
        <v>BVOPNT66C20L736F</v>
      </c>
      <c r="AK13" s="606">
        <f>VLOOKUP($R13,'database Aziende'!$M$13:$AK$595,24,FALSE)</f>
        <v>44330</v>
      </c>
      <c r="AL13" s="607" t="str">
        <f>VLOOKUP($R13,'database Aziende'!$M$13:$AK$595,25,FALSE)</f>
        <v>6816/C24</v>
      </c>
    </row>
    <row r="14" spans="1:38" ht="24.75" customHeight="1">
      <c r="A14" s="591"/>
      <c r="B14" s="608">
        <v>2</v>
      </c>
      <c r="C14" s="468" t="str">
        <f>CONCATENATE('Elenco alunni'!A90," ",'Elenco alunni'!B90)</f>
        <v>CHAUDHARY JAANIA</v>
      </c>
      <c r="D14" s="468" t="str">
        <f>CONCATENATE('Elenco alunni'!C90," ",'Elenco alunni'!D90)</f>
        <v>5 AII</v>
      </c>
      <c r="E14" s="470" t="str">
        <f>'Elenco alunni'!H90</f>
        <v/>
      </c>
      <c r="F14" s="609"/>
      <c r="G14" s="470" t="str">
        <f>'Elenco alunni'!G90</f>
        <v>jrana8722@gmail.com</v>
      </c>
      <c r="H14" s="472" t="str">
        <f>'Elenco alunni'!I90</f>
        <v>VIA G. PASCOLI 9/A</v>
      </c>
      <c r="I14" s="472" t="str">
        <f>'Elenco alunni'!J90</f>
        <v>SAN BIAGIO DI CALLALTA</v>
      </c>
      <c r="J14" s="596" t="s">
        <v>3396</v>
      </c>
      <c r="K14" s="597" t="s">
        <v>3400</v>
      </c>
      <c r="L14" s="473" t="e">
        <f>VLOOKUP($R14,'database Aziende'!$M$13:$AE$595,8,FALSE)</f>
        <v>#N/A</v>
      </c>
      <c r="M14" s="473" t="e">
        <f>VLOOKUP($R14,'database Aziende'!$M$13:$AE$595,9,FALSE)</f>
        <v>#N/A</v>
      </c>
      <c r="N14" s="473" t="e">
        <f>VLOOKUP($R14,'database Aziende'!$M$13:$AE$595,10,FALSE)</f>
        <v>#N/A</v>
      </c>
      <c r="O14" s="473" t="e">
        <f>VLOOKUP($R14,'database Aziende'!$M$13:$AE$595,11,FALSE)</f>
        <v>#N/A</v>
      </c>
      <c r="P14" s="610" t="s">
        <v>3453</v>
      </c>
      <c r="Q14" s="599" t="s">
        <v>3452</v>
      </c>
      <c r="R14" s="128" t="s">
        <v>3454</v>
      </c>
      <c r="S14" s="474" t="e">
        <f>VLOOKUP($R14,'database Aziende'!$M$13:$AE$595,2,FALSE)</f>
        <v>#N/A</v>
      </c>
      <c r="T14" s="461" t="e">
        <f>VLOOKUP($R14,'database Aziende'!$M$13:$AE$595,3,FALSE)</f>
        <v>#N/A</v>
      </c>
      <c r="U14" s="461" t="e">
        <f>VLOOKUP($R14,'database Aziende'!$M$13:$AE$595,4,FALSE)</f>
        <v>#N/A</v>
      </c>
      <c r="V14" s="461" t="e">
        <f>VLOOKUP($R14,'database Aziende'!$M$13:$AE$595,5,FALSE)</f>
        <v>#N/A</v>
      </c>
      <c r="W14" s="461" t="e">
        <f>VLOOKUP($R14,'database Aziende'!$M$13:$AE$595,6,FALSE)</f>
        <v>#N/A</v>
      </c>
      <c r="X14" s="462" t="e">
        <f>VLOOKUP($R14,'database Aziende'!$M$13:$AE$595,7,FALSE)</f>
        <v>#N/A</v>
      </c>
      <c r="Y14" s="463" t="e">
        <f>VLOOKUP($R14,'database Aziende'!$M$13:$AE$595,12,FALSE)</f>
        <v>#N/A</v>
      </c>
      <c r="Z14" s="463" t="e">
        <f>VLOOKUP($R14,'database Aziende'!$M$13:$AE$595,13,FALSE)</f>
        <v>#N/A</v>
      </c>
      <c r="AA14" s="461" t="e">
        <f>VLOOKUP($R14,'database Aziende'!$M$13:$AE$595,14,FALSE)</f>
        <v>#N/A</v>
      </c>
      <c r="AB14" s="461" t="e">
        <f>VLOOKUP($R14,'database Aziende'!$M$13:$AE$595,15,FALSE)</f>
        <v>#N/A</v>
      </c>
      <c r="AC14" s="462" t="str">
        <f t="shared" si="0"/>
        <v>LAVANDERIA PIAVE</v>
      </c>
      <c r="AD14" s="461" t="e">
        <f>VLOOKUP($R14,'database Aziende'!$M$13:$AK$595,17,FALSE)</f>
        <v>#N/A</v>
      </c>
      <c r="AE14" s="461" t="e">
        <f>VLOOKUP($R14,'database Aziende'!$M$13:$AK$595,18,FALSE)</f>
        <v>#N/A</v>
      </c>
      <c r="AF14" s="462" t="e">
        <f>VLOOKUP($R14,'database Aziende'!$M$13:$AK$595,19,FALSE)</f>
        <v>#N/A</v>
      </c>
      <c r="AG14" s="464" t="e">
        <f>VLOOKUP($R14,'database Aziende'!$M$13:$AK$595,20,FALSE)</f>
        <v>#N/A</v>
      </c>
      <c r="AH14" s="464" t="e">
        <f>VLOOKUP($R14,'database Aziende'!$M$13:$AK$595,21,FALSE)</f>
        <v>#N/A</v>
      </c>
      <c r="AI14" s="461" t="e">
        <f>VLOOKUP($R14,'database Aziende'!$M$13:$AK$595,22,FALSE)</f>
        <v>#N/A</v>
      </c>
      <c r="AJ14" s="611" t="e">
        <f>VLOOKUP($R14,'database Aziende'!$M$13:$AK$595,23,FALSE)</f>
        <v>#N/A</v>
      </c>
      <c r="AK14" s="612" t="e">
        <f>VLOOKUP($R14,'database Aziende'!$M$13:$AK$595,24,FALSE)</f>
        <v>#N/A</v>
      </c>
      <c r="AL14" s="465" t="e">
        <f>VLOOKUP($R14,'database Aziende'!$M$13:$AK$595,25,FALSE)</f>
        <v>#N/A</v>
      </c>
    </row>
    <row r="15" spans="1:38" ht="24.75" customHeight="1">
      <c r="A15" s="613"/>
      <c r="B15" s="538">
        <v>3</v>
      </c>
      <c r="C15" s="614" t="str">
        <f>CONCATENATE('Elenco alunni'!A91," ",'Elenco alunni'!B91)</f>
        <v>CHEN QIANG</v>
      </c>
      <c r="D15" s="468" t="str">
        <f>CONCATENATE('Elenco alunni'!C91," ",'Elenco alunni'!D91)</f>
        <v>5 AII</v>
      </c>
      <c r="E15" s="470" t="str">
        <f>'Elenco alunni'!H91</f>
        <v>3669523663</v>
      </c>
      <c r="F15" s="609"/>
      <c r="G15" s="470" t="str">
        <f>'Elenco alunni'!G91</f>
        <v>zhuxiao1971@126.com</v>
      </c>
      <c r="H15" s="472" t="str">
        <f>'Elenco alunni'!I91</f>
        <v>BOTTENIGA, 19</v>
      </c>
      <c r="I15" s="472" t="str">
        <f>'Elenco alunni'!J91</f>
        <v>TREVISO</v>
      </c>
      <c r="J15" s="596" t="s">
        <v>3396</v>
      </c>
      <c r="K15" s="597" t="s">
        <v>3400</v>
      </c>
      <c r="L15" s="473" t="e">
        <f>VLOOKUP($R15,'database Aziende'!$M$13:$AE$595,8,FALSE)</f>
        <v>#N/A</v>
      </c>
      <c r="M15" s="473" t="e">
        <f>VLOOKUP($R15,'database Aziende'!$M$13:$AE$595,9,FALSE)</f>
        <v>#N/A</v>
      </c>
      <c r="N15" s="473" t="e">
        <f>VLOOKUP($R15,'database Aziende'!$M$13:$AE$595,10,FALSE)</f>
        <v>#N/A</v>
      </c>
      <c r="O15" s="473" t="e">
        <f>VLOOKUP($R15,'database Aziende'!$M$13:$AE$595,11,FALSE)</f>
        <v>#N/A</v>
      </c>
      <c r="P15" s="615"/>
      <c r="Q15" s="616" t="s">
        <v>3452</v>
      </c>
      <c r="R15" s="617" t="s">
        <v>3455</v>
      </c>
      <c r="S15" s="618" t="e">
        <f>VLOOKUP($R15,'database Aziende'!$M$13:$AE$595,2,FALSE)</f>
        <v>#N/A</v>
      </c>
      <c r="T15" s="461" t="e">
        <f>VLOOKUP($R15,'database Aziende'!$M$13:$AE$595,3,FALSE)</f>
        <v>#N/A</v>
      </c>
      <c r="U15" s="461" t="e">
        <f>VLOOKUP($R15,'database Aziende'!$M$13:$AE$595,4,FALSE)</f>
        <v>#N/A</v>
      </c>
      <c r="V15" s="461" t="e">
        <f>VLOOKUP($R15,'database Aziende'!$M$13:$AE$595,5,FALSE)</f>
        <v>#N/A</v>
      </c>
      <c r="W15" s="461" t="e">
        <f>VLOOKUP($R15,'database Aziende'!$M$13:$AE$595,6,FALSE)</f>
        <v>#N/A</v>
      </c>
      <c r="X15" s="462" t="e">
        <f>VLOOKUP($R15,'database Aziende'!$M$13:$AE$595,7,FALSE)</f>
        <v>#N/A</v>
      </c>
      <c r="Y15" s="463" t="e">
        <f>VLOOKUP($R15,'database Aziende'!$M$13:$AE$595,12,FALSE)</f>
        <v>#N/A</v>
      </c>
      <c r="Z15" s="463" t="e">
        <f>VLOOKUP($R15,'database Aziende'!$M$13:$AE$595,13,FALSE)</f>
        <v>#N/A</v>
      </c>
      <c r="AA15" s="461" t="e">
        <f>VLOOKUP($R15,'database Aziende'!$M$13:$AE$595,14,FALSE)</f>
        <v>#N/A</v>
      </c>
      <c r="AB15" s="461" t="e">
        <f>VLOOKUP($R15,'database Aziende'!$M$13:$AE$595,15,FALSE)</f>
        <v>#N/A</v>
      </c>
      <c r="AC15" s="462" t="str">
        <f t="shared" si="0"/>
        <v>---</v>
      </c>
      <c r="AD15" s="461" t="e">
        <f>VLOOKUP($R15,'database Aziende'!$M$13:$AK$595,17,FALSE)</f>
        <v>#N/A</v>
      </c>
      <c r="AE15" s="461" t="e">
        <f>VLOOKUP($R15,'database Aziende'!$M$13:$AK$595,18,FALSE)</f>
        <v>#N/A</v>
      </c>
      <c r="AF15" s="462" t="e">
        <f>VLOOKUP($R15,'database Aziende'!$M$13:$AK$595,19,FALSE)</f>
        <v>#N/A</v>
      </c>
      <c r="AG15" s="464" t="e">
        <f>VLOOKUP($R15,'database Aziende'!$M$13:$AK$595,20,FALSE)</f>
        <v>#N/A</v>
      </c>
      <c r="AH15" s="464" t="e">
        <f>VLOOKUP($R15,'database Aziende'!$M$13:$AK$595,21,FALSE)</f>
        <v>#N/A</v>
      </c>
      <c r="AI15" s="461" t="e">
        <f>VLOOKUP($R15,'database Aziende'!$M$13:$AK$595,22,FALSE)</f>
        <v>#N/A</v>
      </c>
      <c r="AJ15" s="611" t="e">
        <f>VLOOKUP($R15,'database Aziende'!$M$13:$AK$595,23,FALSE)</f>
        <v>#N/A</v>
      </c>
      <c r="AK15" s="612" t="e">
        <f>VLOOKUP($R15,'database Aziende'!$M$13:$AK$595,24,FALSE)</f>
        <v>#N/A</v>
      </c>
      <c r="AL15" s="465" t="e">
        <f>VLOOKUP($R15,'database Aziende'!$M$13:$AK$595,25,FALSE)</f>
        <v>#N/A</v>
      </c>
    </row>
    <row r="16" spans="1:38" ht="24.75" customHeight="1">
      <c r="A16" s="613"/>
      <c r="B16" s="608">
        <v>4</v>
      </c>
      <c r="C16" s="468" t="str">
        <f>CONCATENATE('Elenco alunni'!A92," ",'Elenco alunni'!B92)</f>
        <v>DE PELLEGRIN TOMMASO</v>
      </c>
      <c r="D16" s="468" t="str">
        <f>CONCATENATE('Elenco alunni'!C92," ",'Elenco alunni'!D92)</f>
        <v>5 AII</v>
      </c>
      <c r="E16" s="470" t="str">
        <f>'Elenco alunni'!H92</f>
        <v>3474236522</v>
      </c>
      <c r="F16" s="609"/>
      <c r="G16" s="470" t="str">
        <f>'Elenco alunni'!G92</f>
        <v>tommasodp50@gmail.com</v>
      </c>
      <c r="H16" s="472" t="str">
        <f>'Elenco alunni'!I92</f>
        <v>Via Piave, 6</v>
      </c>
      <c r="I16" s="472" t="str">
        <f>'Elenco alunni'!J92</f>
        <v>CONEGLIANO</v>
      </c>
      <c r="J16" s="596" t="s">
        <v>3396</v>
      </c>
      <c r="K16" s="597" t="s">
        <v>3400</v>
      </c>
      <c r="L16" s="473">
        <f>VLOOKUP($R16,'database Aziende'!$M$13:$AE$595,8,FALSE)</f>
        <v>0</v>
      </c>
      <c r="M16" s="473">
        <f>VLOOKUP($R16,'database Aziende'!$M$13:$AE$595,9,FALSE)</f>
        <v>0</v>
      </c>
      <c r="N16" s="473">
        <f>VLOOKUP($R16,'database Aziende'!$M$13:$AE$595,10,FALSE)</f>
        <v>0</v>
      </c>
      <c r="O16" s="473">
        <f>VLOOKUP($R16,'database Aziende'!$M$13:$AE$595,11,FALSE)</f>
        <v>0</v>
      </c>
      <c r="P16" s="610" t="s">
        <v>3456</v>
      </c>
      <c r="Q16" s="599" t="s">
        <v>3452</v>
      </c>
      <c r="R16" s="67" t="s">
        <v>957</v>
      </c>
      <c r="S16" s="474" t="str">
        <f>VLOOKUP($R16,'database Aziende'!$M$13:$AE$595,2,FALSE)</f>
        <v>V. XXIV maggio 35/a</v>
      </c>
      <c r="T16" s="461">
        <f>VLOOKUP($R16,'database Aziende'!$M$13:$AE$595,3,FALSE)</f>
        <v>31015</v>
      </c>
      <c r="U16" s="461" t="str">
        <f>VLOOKUP($R16,'database Aziende'!$M$13:$AE$595,4,FALSE)</f>
        <v>Conegliano (TV)</v>
      </c>
      <c r="V16" s="461" t="str">
        <f>VLOOKUP($R16,'database Aziende'!$M$13:$AE$595,5,FALSE)</f>
        <v>Casagrande Riccardo</v>
      </c>
      <c r="W16" s="461" t="str">
        <f>VLOOKUP($R16,'database Aziende'!$M$13:$AE$595,6,FALSE)</f>
        <v>Casagrande Riccardo</v>
      </c>
      <c r="X16" s="462">
        <f>VLOOKUP($R16,'database Aziende'!$M$13:$AE$595,7,FALSE)</f>
        <v>3474424884</v>
      </c>
      <c r="Y16" s="463" t="str">
        <f>VLOOKUP($R16,'database Aziende'!$M$13:$AE$595,12,FALSE)</f>
        <v>riccardo@qwertylab.it</v>
      </c>
      <c r="Z16" s="463" t="str">
        <f>VLOOKUP($R16,'database Aziende'!$M$13:$AE$595,13,FALSE)</f>
        <v>www.qwertylab.it</v>
      </c>
      <c r="AA16" s="461">
        <f>VLOOKUP($R16,'database Aziende'!$M$13:$AE$595,14,FALSE)</f>
        <v>7</v>
      </c>
      <c r="AB16" s="461" t="str">
        <f>VLOOKUP($R16,'database Aziende'!$M$13:$AE$595,15,FALSE)</f>
        <v>commercio e servizi informatici</v>
      </c>
      <c r="AC16" s="462" t="str">
        <f t="shared" si="0"/>
        <v>QUERTY LAB SRL</v>
      </c>
      <c r="AD16" s="461" t="str">
        <f>VLOOKUP($R16,'database Aziende'!$M$13:$AK$595,17,FALSE)</f>
        <v>V. XXIV maggio 35/a</v>
      </c>
      <c r="AE16" s="461" t="str">
        <f>VLOOKUP($R16,'database Aziende'!$M$13:$AK$595,18,FALSE)</f>
        <v>Conegliano (TV)</v>
      </c>
      <c r="AF16" s="462">
        <f>VLOOKUP($R16,'database Aziende'!$M$13:$AK$595,19,FALSE)</f>
        <v>4783000260</v>
      </c>
      <c r="AG16" s="464" t="str">
        <f>VLOOKUP($R16,'database Aziende'!$M$13:$AK$595,20,FALSE)</f>
        <v>Riccardo Casagrande</v>
      </c>
      <c r="AH16" s="464">
        <f>VLOOKUP($R16,'database Aziende'!$M$13:$AK$595,21,FALSE)</f>
        <v>28015</v>
      </c>
      <c r="AI16" s="461" t="str">
        <f>VLOOKUP($R16,'database Aziende'!$M$13:$AK$595,22,FALSE)</f>
        <v>Conegliano (TV)</v>
      </c>
      <c r="AJ16" s="611" t="str">
        <f>VLOOKUP($R16,'database Aziende'!$M$13:$AK$595,23,FALSE)</f>
        <v>CSGRCR76P12C957Y</v>
      </c>
      <c r="AK16" s="612" t="str">
        <f>VLOOKUP($R16,'database Aziende'!$M$13:$AK$595,24,FALSE)</f>
        <v>13/01/2017</v>
      </c>
      <c r="AL16" s="465" t="str">
        <f>VLOOKUP($R16,'database Aziende'!$M$13:$AK$595,25,FALSE)</f>
        <v>165/C24D</v>
      </c>
    </row>
    <row r="17" spans="1:38" ht="24.75" customHeight="1">
      <c r="A17" s="613"/>
      <c r="B17" s="608">
        <v>5</v>
      </c>
      <c r="C17" s="468" t="str">
        <f>CONCATENATE('Elenco alunni'!A93," ",'Elenco alunni'!B93)</f>
        <v>DE STEFANI EMANUELE</v>
      </c>
      <c r="D17" s="468" t="str">
        <f>CONCATENATE('Elenco alunni'!C93," ",'Elenco alunni'!D93)</f>
        <v>5 AII</v>
      </c>
      <c r="E17" s="470" t="str">
        <f>'Elenco alunni'!H93</f>
        <v>3923158894</v>
      </c>
      <c r="F17" s="609"/>
      <c r="G17" s="470" t="str">
        <f>'Elenco alunni'!G93</f>
        <v>emanueledestefani1943@gmail.com</v>
      </c>
      <c r="H17" s="472" t="str">
        <f>'Elenco alunni'!I93</f>
        <v>Via dello sport, 35</v>
      </c>
      <c r="I17" s="472" t="str">
        <f>'Elenco alunni'!J93</f>
        <v>SAN VENDEMIANO</v>
      </c>
      <c r="J17" s="596" t="s">
        <v>3396</v>
      </c>
      <c r="K17" s="597" t="s">
        <v>3400</v>
      </c>
      <c r="L17" s="473" t="str">
        <f>VLOOKUP($R17,'database Aziende'!$M$13:$AE$595,8,FALSE)</f>
        <v>9.30</v>
      </c>
      <c r="M17" s="473" t="str">
        <f>VLOOKUP($R17,'database Aziende'!$M$13:$AE$595,9,FALSE)</f>
        <v>13.00</v>
      </c>
      <c r="N17" s="473" t="str">
        <f>VLOOKUP($R17,'database Aziende'!$M$13:$AE$595,10,FALSE)</f>
        <v>14.00</v>
      </c>
      <c r="O17" s="473" t="str">
        <f>VLOOKUP($R17,'database Aziende'!$M$13:$AE$595,11,FALSE)</f>
        <v>18.00</v>
      </c>
      <c r="P17" s="610" t="s">
        <v>3457</v>
      </c>
      <c r="Q17" s="599" t="s">
        <v>3452</v>
      </c>
      <c r="R17" s="67" t="s">
        <v>138</v>
      </c>
      <c r="S17" s="474" t="str">
        <f>VLOOKUP($R17,'database Aziende'!$M$13:$AE$595,2,FALSE)</f>
        <v xml:space="preserve">V.le Della Repubblica 12/I </v>
      </c>
      <c r="T17" s="461">
        <f>VLOOKUP($R17,'database Aziende'!$M$13:$AE$595,3,FALSE)</f>
        <v>31020</v>
      </c>
      <c r="U17" s="461" t="str">
        <f>VLOOKUP($R17,'database Aziende'!$M$13:$AE$595,4,FALSE)</f>
        <v>Villorba (TV)</v>
      </c>
      <c r="V17" s="461">
        <f>VLOOKUP($R17,'database Aziende'!$M$13:$AE$595,5,FALSE)</f>
        <v>0</v>
      </c>
      <c r="W17" s="461">
        <f>VLOOKUP($R17,'database Aziende'!$M$13:$AE$595,6,FALSE)</f>
        <v>0</v>
      </c>
      <c r="X17" s="462" t="str">
        <f>VLOOKUP($R17,'database Aziende'!$M$13:$AE$595,7,FALSE)</f>
        <v>0422 910300</v>
      </c>
      <c r="Y17" s="463">
        <f>VLOOKUP($R17,'database Aziende'!$M$13:$AE$595,12,FALSE)</f>
        <v>0</v>
      </c>
      <c r="Z17" s="463" t="str">
        <f>VLOOKUP($R17,'database Aziende'!$M$13:$AE$595,13,FALSE)</f>
        <v>www.altevie.com</v>
      </c>
      <c r="AA17" s="461">
        <f>VLOOKUP($R17,'database Aziende'!$M$13:$AE$595,14,FALSE)</f>
        <v>160</v>
      </c>
      <c r="AB17" s="461" t="str">
        <f>VLOOKUP($R17,'database Aziende'!$M$13:$AE$595,15,FALSE)</f>
        <v>servizi informatici</v>
      </c>
      <c r="AC17" s="462" t="str">
        <f t="shared" si="0"/>
        <v>ETHICA CONSULTING S.P.A</v>
      </c>
      <c r="AD17" s="461" t="str">
        <f>VLOOKUP($R17,'database Aziende'!$M$13:$AK$595,17,FALSE)</f>
        <v xml:space="preserve">V.le Della Repubblica 12/I </v>
      </c>
      <c r="AE17" s="461" t="str">
        <f>VLOOKUP($R17,'database Aziende'!$M$13:$AK$595,18,FALSE)</f>
        <v>Villorba (TV)</v>
      </c>
      <c r="AF17" s="462">
        <f>VLOOKUP($R17,'database Aziende'!$M$13:$AK$595,19,FALSE)</f>
        <v>3765320266</v>
      </c>
      <c r="AG17" s="464" t="str">
        <f>VLOOKUP($R17,'database Aziende'!$M$13:$AK$595,20,FALSE)</f>
        <v>Valentino Girardi</v>
      </c>
      <c r="AH17" s="464">
        <f>VLOOKUP($R17,'database Aziende'!$M$13:$AK$595,21,FALSE)</f>
        <v>25519</v>
      </c>
      <c r="AI17" s="461" t="str">
        <f>VLOOKUP($R17,'database Aziende'!$M$13:$AK$595,22,FALSE)</f>
        <v>Montebelluna (TV)</v>
      </c>
      <c r="AJ17" s="611" t="str">
        <f>VLOOKUP($R17,'database Aziende'!$M$13:$AK$595,23,FALSE)</f>
        <v>GRRVNT69S12F443L</v>
      </c>
      <c r="AK17" s="612">
        <f>VLOOKUP($R17,'database Aziende'!$M$13:$AK$595,24,FALSE)</f>
        <v>43589</v>
      </c>
      <c r="AL17" s="465" t="str">
        <f>VLOOKUP($R17,'database Aziende'!$M$13:$AK$595,25,FALSE)</f>
        <v>3279/C24D</v>
      </c>
    </row>
    <row r="18" spans="1:38" ht="24.75" customHeight="1">
      <c r="A18" s="613"/>
      <c r="B18" s="608">
        <v>6</v>
      </c>
      <c r="C18" s="468" t="str">
        <f>CONCATENATE('Elenco alunni'!A94," ",'Elenco alunni'!B94)</f>
        <v>DI PASQUA FEDERICO</v>
      </c>
      <c r="D18" s="468" t="str">
        <f>CONCATENATE('Elenco alunni'!C94," ",'Elenco alunni'!D94)</f>
        <v>5 AII</v>
      </c>
      <c r="E18" s="470" t="str">
        <f>'Elenco alunni'!H94</f>
        <v>3476888045</v>
      </c>
      <c r="F18" s="609"/>
      <c r="G18" s="470" t="str">
        <f>'Elenco alunni'!G94</f>
        <v>federicodp03@gmail.com</v>
      </c>
      <c r="H18" s="472" t="str">
        <f>'Elenco alunni'!I94</f>
        <v>VIA BIGONE N. 46</v>
      </c>
      <c r="I18" s="472" t="str">
        <f>'Elenco alunni'!J94</f>
        <v>CASALE SUL SILE</v>
      </c>
      <c r="J18" s="596" t="s">
        <v>3396</v>
      </c>
      <c r="K18" s="597" t="s">
        <v>3400</v>
      </c>
      <c r="L18" s="473" t="str">
        <f>VLOOKUP($R18,'database Aziende'!$M$13:$AE$595,8,FALSE)</f>
        <v>08.30</v>
      </c>
      <c r="M18" s="473" t="str">
        <f>VLOOKUP($R18,'database Aziende'!$M$13:$AE$595,9,FALSE)</f>
        <v>12.30</v>
      </c>
      <c r="N18" s="473" t="str">
        <f>VLOOKUP($R18,'database Aziende'!$M$13:$AE$595,10,FALSE)</f>
        <v>15.30</v>
      </c>
      <c r="O18" s="473" t="str">
        <f>VLOOKUP($R18,'database Aziende'!$M$13:$AE$595,11,FALSE)</f>
        <v>19.00</v>
      </c>
      <c r="P18" s="610" t="s">
        <v>3458</v>
      </c>
      <c r="Q18" s="599" t="s">
        <v>3452</v>
      </c>
      <c r="R18" s="67" t="s">
        <v>3134</v>
      </c>
      <c r="S18" s="474" t="str">
        <f>VLOOKUP($R18,'database Aziende'!$M$13:$AE$595,2,FALSE)</f>
        <v>Via Podgora 2 31032</v>
      </c>
      <c r="T18" s="461">
        <f>VLOOKUP($R18,'database Aziende'!$M$13:$AE$595,3,FALSE)</f>
        <v>31032</v>
      </c>
      <c r="U18" s="461" t="str">
        <f>VLOOKUP($R18,'database Aziende'!$M$13:$AE$595,4,FALSE)</f>
        <v>Casale sul Sile (TV)</v>
      </c>
      <c r="V18" s="461" t="str">
        <f>VLOOKUP($R18,'database Aziende'!$M$13:$AE$595,5,FALSE)</f>
        <v>Biotti Di lorenzo</v>
      </c>
      <c r="W18" s="461" t="str">
        <f>VLOOKUP($R18,'database Aziende'!$M$13:$AE$595,6,FALSE)</f>
        <v>Biotti Di lorenzo</v>
      </c>
      <c r="X18" s="462" t="str">
        <f>VLOOKUP($R18,'database Aziende'!$M$13:$AE$595,7,FALSE)</f>
        <v>0422 788145</v>
      </c>
      <c r="Y18" s="463" t="str">
        <f>VLOOKUP($R18,'database Aziende'!$M$13:$AE$595,12,FALSE)</f>
        <v>videoservice_biotti@tin.it</v>
      </c>
      <c r="Z18" s="463">
        <f>VLOOKUP($R18,'database Aziende'!$M$13:$AE$595,13,FALSE)</f>
        <v>0</v>
      </c>
      <c r="AA18" s="476">
        <f>VLOOKUP($R18,'database Aziende'!$M$13:$AE$595,14,FALSE)</f>
        <v>43739</v>
      </c>
      <c r="AB18" s="461" t="str">
        <f>VLOOKUP($R18,'database Aziende'!$M$13:$AE$595,15,FALSE)</f>
        <v>Commercio/Artigianato</v>
      </c>
      <c r="AC18" s="462" t="str">
        <f t="shared" si="0"/>
        <v>VIDEO SERVICE DI LORENZO BIOTTI</v>
      </c>
      <c r="AD18" s="461" t="str">
        <f>VLOOKUP($R18,'database Aziende'!$M$13:$AK$595,17,FALSE)</f>
        <v>Via Podgora 2 31032</v>
      </c>
      <c r="AE18" s="461" t="str">
        <f>VLOOKUP($R18,'database Aziende'!$M$13:$AK$595,18,FALSE)</f>
        <v>Casale sul Sile (TV)</v>
      </c>
      <c r="AF18" s="462" t="str">
        <f>VLOOKUP($R18,'database Aziende'!$M$13:$AK$595,19,FALSE)</f>
        <v>01898760260</v>
      </c>
      <c r="AG18" s="464" t="str">
        <f>VLOOKUP($R18,'database Aziende'!$M$13:$AK$595,20,FALSE)</f>
        <v>Lorenzo Biotti</v>
      </c>
      <c r="AH18" s="464" t="str">
        <f>VLOOKUP($R18,'database Aziende'!$M$13:$AK$595,21,FALSE)</f>
        <v>12/11/1961</v>
      </c>
      <c r="AI18" s="461" t="str">
        <f>VLOOKUP($R18,'database Aziende'!$M$13:$AK$595,22,FALSE)</f>
        <v>Treviso (TV)</v>
      </c>
      <c r="AJ18" s="611" t="str">
        <f>VLOOKUP($R18,'database Aziende'!$M$13:$AK$595,23,FALSE)</f>
        <v>BTTLNR61M12B879P</v>
      </c>
      <c r="AK18" s="612">
        <f>VLOOKUP($R18,'database Aziende'!$M$13:$AK$595,24,FALSE)</f>
        <v>42857</v>
      </c>
      <c r="AL18" s="465" t="str">
        <f>VLOOKUP($R18,'database Aziende'!$M$13:$AK$595,25,FALSE)</f>
        <v>5918/C24</v>
      </c>
    </row>
    <row r="19" spans="1:38" ht="24.75" customHeight="1">
      <c r="A19" s="613"/>
      <c r="B19" s="608">
        <v>7</v>
      </c>
      <c r="C19" s="468" t="str">
        <f>CONCATENATE('Elenco alunni'!A95," ",'Elenco alunni'!B95)</f>
        <v>DISA GABRIELE</v>
      </c>
      <c r="D19" s="468" t="str">
        <f>CONCATENATE('Elenco alunni'!C95," ",'Elenco alunni'!D95)</f>
        <v>5 AII</v>
      </c>
      <c r="E19" s="470" t="str">
        <f>'Elenco alunni'!H95</f>
        <v>3297962833</v>
      </c>
      <c r="F19" s="609"/>
      <c r="G19" s="470" t="str">
        <f>'Elenco alunni'!G95</f>
        <v>disasalvatore@libero.it</v>
      </c>
      <c r="H19" s="472" t="str">
        <f>'Elenco alunni'!I95</f>
        <v>Via Benedetto Marcello 5/A</v>
      </c>
      <c r="I19" s="472" t="str">
        <f>'Elenco alunni'!J95</f>
        <v>TREVISO</v>
      </c>
      <c r="J19" s="596" t="s">
        <v>3396</v>
      </c>
      <c r="K19" s="597" t="s">
        <v>3400</v>
      </c>
      <c r="L19" s="473" t="e">
        <f>VLOOKUP($R19,'database Aziende'!$M$13:$AE$595,8,FALSE)</f>
        <v>#N/A</v>
      </c>
      <c r="M19" s="473" t="e">
        <f>VLOOKUP($R19,'database Aziende'!$M$13:$AE$595,9,FALSE)</f>
        <v>#N/A</v>
      </c>
      <c r="N19" s="473" t="e">
        <f>VLOOKUP($R19,'database Aziende'!$M$13:$AE$595,10,FALSE)</f>
        <v>#N/A</v>
      </c>
      <c r="O19" s="473" t="e">
        <f>VLOOKUP($R19,'database Aziende'!$M$13:$AE$595,11,FALSE)</f>
        <v>#N/A</v>
      </c>
      <c r="P19" s="610" t="s">
        <v>3459</v>
      </c>
      <c r="Q19" s="599" t="s">
        <v>3452</v>
      </c>
      <c r="R19" s="128" t="s">
        <v>3460</v>
      </c>
      <c r="S19" s="474" t="e">
        <f>VLOOKUP($R19,'database Aziende'!$M$13:$AE$595,2,FALSE)</f>
        <v>#N/A</v>
      </c>
      <c r="T19" s="461" t="e">
        <f>VLOOKUP($R19,'database Aziende'!$M$13:$AE$595,3,FALSE)</f>
        <v>#N/A</v>
      </c>
      <c r="U19" s="461" t="e">
        <f>VLOOKUP($R19,'database Aziende'!$M$13:$AE$595,4,FALSE)</f>
        <v>#N/A</v>
      </c>
      <c r="V19" s="461" t="e">
        <f>VLOOKUP($R19,'database Aziende'!$M$13:$AE$595,5,FALSE)</f>
        <v>#N/A</v>
      </c>
      <c r="W19" s="461" t="e">
        <f>VLOOKUP($R19,'database Aziende'!$M$13:$AE$595,6,FALSE)</f>
        <v>#N/A</v>
      </c>
      <c r="X19" s="462" t="e">
        <f>VLOOKUP($R19,'database Aziende'!$M$13:$AE$595,7,FALSE)</f>
        <v>#N/A</v>
      </c>
      <c r="Y19" s="463" t="e">
        <f>VLOOKUP($R19,'database Aziende'!$M$13:$AE$595,12,FALSE)</f>
        <v>#N/A</v>
      </c>
      <c r="Z19" s="463" t="e">
        <f>VLOOKUP($R19,'database Aziende'!$M$13:$AE$595,13,FALSE)</f>
        <v>#N/A</v>
      </c>
      <c r="AA19" s="461" t="e">
        <f>VLOOKUP($R19,'database Aziende'!$M$13:$AE$595,14,FALSE)</f>
        <v>#N/A</v>
      </c>
      <c r="AB19" s="461" t="e">
        <f>VLOOKUP($R19,'database Aziende'!$M$13:$AE$595,15,FALSE)</f>
        <v>#N/A</v>
      </c>
      <c r="AC19" s="462" t="str">
        <f t="shared" si="0"/>
        <v xml:space="preserve">DE LONGHI - E-SERVICES
</v>
      </c>
      <c r="AD19" s="461" t="e">
        <f>VLOOKUP($R19,'database Aziende'!$M$13:$AK$595,17,FALSE)</f>
        <v>#N/A</v>
      </c>
      <c r="AE19" s="461" t="e">
        <f>VLOOKUP($R19,'database Aziende'!$M$13:$AK$595,18,FALSE)</f>
        <v>#N/A</v>
      </c>
      <c r="AF19" s="462" t="e">
        <f>VLOOKUP($R19,'database Aziende'!$M$13:$AK$595,19,FALSE)</f>
        <v>#N/A</v>
      </c>
      <c r="AG19" s="464" t="e">
        <f>VLOOKUP($R19,'database Aziende'!$M$13:$AK$595,20,FALSE)</f>
        <v>#N/A</v>
      </c>
      <c r="AH19" s="464" t="e">
        <f>VLOOKUP($R19,'database Aziende'!$M$13:$AK$595,21,FALSE)</f>
        <v>#N/A</v>
      </c>
      <c r="AI19" s="461" t="e">
        <f>VLOOKUP($R19,'database Aziende'!$M$13:$AK$595,22,FALSE)</f>
        <v>#N/A</v>
      </c>
      <c r="AJ19" s="611" t="e">
        <f>VLOOKUP($R19,'database Aziende'!$M$13:$AK$595,23,FALSE)</f>
        <v>#N/A</v>
      </c>
      <c r="AK19" s="612" t="e">
        <f>VLOOKUP($R19,'database Aziende'!$M$13:$AK$595,24,FALSE)</f>
        <v>#N/A</v>
      </c>
      <c r="AL19" s="465" t="e">
        <f>VLOOKUP($R19,'database Aziende'!$M$13:$AK$595,25,FALSE)</f>
        <v>#N/A</v>
      </c>
    </row>
    <row r="20" spans="1:38" ht="24.75" customHeight="1">
      <c r="A20" s="613"/>
      <c r="B20" s="608">
        <v>8</v>
      </c>
      <c r="C20" s="468" t="str">
        <f>CONCATENATE('Elenco alunni'!A96," ",'Elenco alunni'!B96)</f>
        <v>LAZZARO ALESSIA</v>
      </c>
      <c r="D20" s="468" t="str">
        <f>CONCATENATE('Elenco alunni'!C96," ",'Elenco alunni'!D96)</f>
        <v>5 AII</v>
      </c>
      <c r="E20" s="470" t="str">
        <f>'Elenco alunni'!H96</f>
        <v/>
      </c>
      <c r="F20" s="609"/>
      <c r="G20" s="470" t="str">
        <f>'Elenco alunni'!G96</f>
        <v>isabellabenedet@libero.it</v>
      </c>
      <c r="H20" s="472" t="str">
        <f>'Elenco alunni'!I96</f>
        <v>via cornarotta,79/1</v>
      </c>
      <c r="I20" s="472" t="str">
        <f>'Elenco alunni'!J96</f>
        <v>QUINTO DI TREVISO</v>
      </c>
      <c r="J20" s="596" t="s">
        <v>3396</v>
      </c>
      <c r="K20" s="597" t="s">
        <v>3400</v>
      </c>
      <c r="L20" s="473" t="str">
        <f>VLOOKUP($R20,'database Aziende'!$M$13:$AE$595,8,FALSE)</f>
        <v>8.00</v>
      </c>
      <c r="M20" s="473" t="str">
        <f>VLOOKUP($R20,'database Aziende'!$M$13:$AE$595,9,FALSE)</f>
        <v>14.00</v>
      </c>
      <c r="N20" s="473" t="str">
        <f>VLOOKUP($R20,'database Aziende'!$M$13:$AE$595,10,FALSE)</f>
        <v>15.00</v>
      </c>
      <c r="O20" s="473" t="str">
        <f>VLOOKUP($R20,'database Aziende'!$M$13:$AE$595,11,FALSE)</f>
        <v>17.00</v>
      </c>
      <c r="P20" s="610" t="s">
        <v>3461</v>
      </c>
      <c r="Q20" s="599" t="s">
        <v>3452</v>
      </c>
      <c r="R20" s="67" t="s">
        <v>829</v>
      </c>
      <c r="S20" s="474" t="str">
        <f>VLOOKUP($R20,'database Aziende'!$M$13:$AE$595,2,FALSE)</f>
        <v>v. Municipio16</v>
      </c>
      <c r="T20" s="461">
        <f>VLOOKUP($R20,'database Aziende'!$M$13:$AE$595,3,FALSE)</f>
        <v>31100</v>
      </c>
      <c r="U20" s="461" t="str">
        <f>VLOOKUP($R20,'database Aziende'!$M$13:$AE$595,4,FALSE)</f>
        <v>Treviso (TV)</v>
      </c>
      <c r="V20" s="461" t="str">
        <f>VLOOKUP($R20,'database Aziende'!$M$13:$AE$595,5,FALSE)</f>
        <v>Coniglioni Venera</v>
      </c>
      <c r="W20" s="461" t="str">
        <f>VLOOKUP($R20,'database Aziende'!$M$13:$AE$595,6,FALSE)</f>
        <v>Roberto Meneghetti</v>
      </c>
      <c r="X20" s="462" t="str">
        <f>VLOOKUP($R20,'database Aziende'!$M$13:$AE$595,7,FALSE)</f>
        <v>0422-658354</v>
      </c>
      <c r="Y20" s="463" t="str">
        <f>VLOOKUP($R20,'database Aziende'!$M$13:$AE$595,12,FALSE)</f>
        <v>venera.coniglione@comune.treviso.it</v>
      </c>
      <c r="Z20" s="463" t="str">
        <f>VLOOKUP($R20,'database Aziende'!$M$13:$AE$595,13,FALSE)</f>
        <v>www.comune.trevisso.it</v>
      </c>
      <c r="AA20" s="461" t="str">
        <f>VLOOKUP($R20,'database Aziende'!$M$13:$AE$595,14,FALSE)</f>
        <v>Grande</v>
      </c>
      <c r="AB20" s="461" t="str">
        <f>VLOOKUP($R20,'database Aziende'!$M$13:$AE$595,15,FALSE)</f>
        <v>servizi informatici</v>
      </c>
      <c r="AC20" s="462" t="str">
        <f t="shared" si="0"/>
        <v>COMUNE DI TREVISO</v>
      </c>
      <c r="AD20" s="461" t="str">
        <f>VLOOKUP($R20,'database Aziende'!$M$13:$AK$595,17,FALSE)</f>
        <v>v. Municipio16</v>
      </c>
      <c r="AE20" s="461" t="str">
        <f>VLOOKUP($R20,'database Aziende'!$M$13:$AK$595,18,FALSE)</f>
        <v>Treviso (TV)</v>
      </c>
      <c r="AF20" s="462">
        <f>VLOOKUP($R20,'database Aziende'!$M$13:$AK$595,19,FALSE)</f>
        <v>80007310263</v>
      </c>
      <c r="AG20" s="464" t="str">
        <f>VLOOKUP($R20,'database Aziende'!$M$13:$AK$595,20,FALSE)</f>
        <v>Corocher Gaspare</v>
      </c>
      <c r="AH20" s="464">
        <f>VLOOKUP($R20,'database Aziende'!$M$13:$AK$595,21,FALSE)</f>
        <v>24097</v>
      </c>
      <c r="AI20" s="461" t="str">
        <f>VLOOKUP($R20,'database Aziende'!$M$13:$AK$595,22,FALSE)</f>
        <v>Motta di Livenza (TV)</v>
      </c>
      <c r="AJ20" s="611" t="str">
        <f>VLOOKUP($R20,'database Aziende'!$M$13:$AK$595,23,FALSE)</f>
        <v>CRCGPR65T21F770P</v>
      </c>
      <c r="AK20" s="612">
        <f>VLOOKUP($R20,'database Aziende'!$M$13:$AK$595,24,FALSE)</f>
        <v>43238</v>
      </c>
      <c r="AL20" s="465" t="str">
        <f>VLOOKUP($R20,'database Aziende'!$M$13:$AK$595,25,FALSE)</f>
        <v>7171/C24D</v>
      </c>
    </row>
    <row r="21" spans="1:38" ht="24.75" customHeight="1">
      <c r="A21" s="613"/>
      <c r="B21" s="538">
        <v>9</v>
      </c>
      <c r="C21" s="614" t="str">
        <f>CONCATENATE('Elenco alunni'!A97," ",'Elenco alunni'!B97)</f>
        <v>LENA FRANCESCA</v>
      </c>
      <c r="D21" s="468" t="str">
        <f>CONCATENATE('Elenco alunni'!C97," ",'Elenco alunni'!D97)</f>
        <v>5 AII</v>
      </c>
      <c r="E21" s="470" t="str">
        <f>'Elenco alunni'!H97</f>
        <v>3401056897</v>
      </c>
      <c r="F21" s="609"/>
      <c r="G21" s="470" t="str">
        <f>'Elenco alunni'!G97</f>
        <v>francesca@panajoe.com</v>
      </c>
      <c r="H21" s="472" t="str">
        <f>'Elenco alunni'!I97</f>
        <v>VIA CAL DI BREDA, 18</v>
      </c>
      <c r="I21" s="472" t="str">
        <f>'Elenco alunni'!J97</f>
        <v>CARBONERA</v>
      </c>
      <c r="J21" s="596" t="s">
        <v>3396</v>
      </c>
      <c r="K21" s="597" t="s">
        <v>3400</v>
      </c>
      <c r="L21" s="473" t="e">
        <f>VLOOKUP($R21,'database Aziende'!$M$13:$AE$595,8,FALSE)</f>
        <v>#N/A</v>
      </c>
      <c r="M21" s="473" t="e">
        <f>VLOOKUP($R21,'database Aziende'!$M$13:$AE$595,9,FALSE)</f>
        <v>#N/A</v>
      </c>
      <c r="N21" s="473" t="e">
        <f>VLOOKUP($R21,'database Aziende'!$M$13:$AE$595,10,FALSE)</f>
        <v>#N/A</v>
      </c>
      <c r="O21" s="473" t="e">
        <f>VLOOKUP($R21,'database Aziende'!$M$13:$AE$595,11,FALSE)</f>
        <v>#N/A</v>
      </c>
      <c r="P21" s="615"/>
      <c r="Q21" s="599" t="s">
        <v>3452</v>
      </c>
      <c r="R21" s="619" t="s">
        <v>3455</v>
      </c>
      <c r="S21" s="474" t="e">
        <f>VLOOKUP($R21,'database Aziende'!$M$13:$AE$595,2,FALSE)</f>
        <v>#N/A</v>
      </c>
      <c r="T21" s="461" t="e">
        <f>VLOOKUP($R21,'database Aziende'!$M$13:$AE$595,3,FALSE)</f>
        <v>#N/A</v>
      </c>
      <c r="U21" s="461" t="e">
        <f>VLOOKUP($R21,'database Aziende'!$M$13:$AE$595,4,FALSE)</f>
        <v>#N/A</v>
      </c>
      <c r="V21" s="461" t="e">
        <f>VLOOKUP($R21,'database Aziende'!$M$13:$AE$595,5,FALSE)</f>
        <v>#N/A</v>
      </c>
      <c r="W21" s="461" t="e">
        <f>VLOOKUP($R21,'database Aziende'!$M$13:$AE$595,6,FALSE)</f>
        <v>#N/A</v>
      </c>
      <c r="X21" s="462" t="e">
        <f>VLOOKUP($R21,'database Aziende'!$M$13:$AE$595,7,FALSE)</f>
        <v>#N/A</v>
      </c>
      <c r="Y21" s="463" t="e">
        <f>VLOOKUP($R21,'database Aziende'!$M$13:$AE$595,12,FALSE)</f>
        <v>#N/A</v>
      </c>
      <c r="Z21" s="463" t="e">
        <f>VLOOKUP($R21,'database Aziende'!$M$13:$AE$595,13,FALSE)</f>
        <v>#N/A</v>
      </c>
      <c r="AA21" s="461" t="e">
        <f>VLOOKUP($R21,'database Aziende'!$M$13:$AE$595,14,FALSE)</f>
        <v>#N/A</v>
      </c>
      <c r="AB21" s="461" t="e">
        <f>VLOOKUP($R21,'database Aziende'!$M$13:$AE$595,15,FALSE)</f>
        <v>#N/A</v>
      </c>
      <c r="AC21" s="462" t="str">
        <f t="shared" si="0"/>
        <v>---</v>
      </c>
      <c r="AD21" s="461" t="e">
        <f>VLOOKUP($R21,'database Aziende'!$M$13:$AK$595,17,FALSE)</f>
        <v>#N/A</v>
      </c>
      <c r="AE21" s="461" t="e">
        <f>VLOOKUP($R21,'database Aziende'!$M$13:$AK$595,18,FALSE)</f>
        <v>#N/A</v>
      </c>
      <c r="AF21" s="462" t="e">
        <f>VLOOKUP($R21,'database Aziende'!$M$13:$AK$595,19,FALSE)</f>
        <v>#N/A</v>
      </c>
      <c r="AG21" s="464" t="e">
        <f>VLOOKUP($R21,'database Aziende'!$M$13:$AK$595,20,FALSE)</f>
        <v>#N/A</v>
      </c>
      <c r="AH21" s="464" t="e">
        <f>VLOOKUP($R21,'database Aziende'!$M$13:$AK$595,21,FALSE)</f>
        <v>#N/A</v>
      </c>
      <c r="AI21" s="461" t="e">
        <f>VLOOKUP($R21,'database Aziende'!$M$13:$AK$595,22,FALSE)</f>
        <v>#N/A</v>
      </c>
      <c r="AJ21" s="611" t="e">
        <f>VLOOKUP($R21,'database Aziende'!$M$13:$AK$595,23,FALSE)</f>
        <v>#N/A</v>
      </c>
      <c r="AK21" s="612" t="e">
        <f>VLOOKUP($R21,'database Aziende'!$M$13:$AK$595,24,FALSE)</f>
        <v>#N/A</v>
      </c>
      <c r="AL21" s="465" t="e">
        <f>VLOOKUP($R21,'database Aziende'!$M$13:$AK$595,25,FALSE)</f>
        <v>#N/A</v>
      </c>
    </row>
    <row r="22" spans="1:38" ht="24.75" customHeight="1">
      <c r="A22" s="613"/>
      <c r="B22" s="608">
        <v>10</v>
      </c>
      <c r="C22" s="468" t="str">
        <f>CONCATENATE('Elenco alunni'!A98," ",'Elenco alunni'!B98)</f>
        <v>LOVAT FRANCESCO</v>
      </c>
      <c r="D22" s="468" t="str">
        <f>CONCATENATE('Elenco alunni'!C98," ",'Elenco alunni'!D98)</f>
        <v>5 AII</v>
      </c>
      <c r="E22" s="470" t="str">
        <f>'Elenco alunni'!H98</f>
        <v>3397339643</v>
      </c>
      <c r="F22" s="609"/>
      <c r="G22" s="470" t="str">
        <f>'Elenco alunni'!G98</f>
        <v>fralego1234@gmail.com</v>
      </c>
      <c r="H22" s="472" t="str">
        <f>'Elenco alunni'!I98</f>
        <v>Via Adriatica n5</v>
      </c>
      <c r="I22" s="472" t="str">
        <f>'Elenco alunni'!J98</f>
        <v>SAN VENDEMIANO</v>
      </c>
      <c r="J22" s="596" t="s">
        <v>3396</v>
      </c>
      <c r="K22" s="597" t="s">
        <v>3400</v>
      </c>
      <c r="L22" s="473" t="str">
        <f>VLOOKUP($R22,'database Aziende'!$M$13:$AE$595,8,FALSE)</f>
        <v>8.30</v>
      </c>
      <c r="M22" s="473" t="str">
        <f>VLOOKUP($R22,'database Aziende'!$M$13:$AE$595,9,FALSE)</f>
        <v>12.30</v>
      </c>
      <c r="N22" s="473" t="str">
        <f>VLOOKUP($R22,'database Aziende'!$M$13:$AE$595,10,FALSE)</f>
        <v>15.00</v>
      </c>
      <c r="O22" s="473" t="str">
        <f>VLOOKUP($R22,'database Aziende'!$M$13:$AE$595,11,FALSE)</f>
        <v>19.00</v>
      </c>
      <c r="P22" s="610" t="s">
        <v>3458</v>
      </c>
      <c r="Q22" s="599" t="s">
        <v>3452</v>
      </c>
      <c r="R22" s="67" t="s">
        <v>1368</v>
      </c>
      <c r="S22" s="474" t="str">
        <f>VLOOKUP($R22,'database Aziende'!$M$13:$AE$595,2,FALSE)</f>
        <v>Via Cadore Mare 98</v>
      </c>
      <c r="T22" s="461">
        <f>VLOOKUP($R22,'database Aziende'!$M$13:$AE$595,3,FALSE)</f>
        <v>31013</v>
      </c>
      <c r="U22" s="461" t="str">
        <f>VLOOKUP($R22,'database Aziende'!$M$13:$AE$595,4,FALSE)</f>
        <v>Codogne  (TV)</v>
      </c>
      <c r="V22" s="461" t="str">
        <f>VLOOKUP($R22,'database Aziende'!$M$13:$AE$595,5,FALSE)</f>
        <v>Eugenio Forest</v>
      </c>
      <c r="W22" s="461" t="str">
        <f>VLOOKUP($R22,'database Aziende'!$M$13:$AE$595,6,FALSE)</f>
        <v>Eugenio Forest</v>
      </c>
      <c r="X22" s="462" t="str">
        <f>VLOOKUP($R22,'database Aziende'!$M$13:$AE$595,7,FALSE)</f>
        <v>0438 794082</v>
      </c>
      <c r="Y22" s="463" t="str">
        <f>VLOOKUP($R22,'database Aziende'!$M$13:$AE$595,12,FALSE)</f>
        <v>negozio@hififorest.it</v>
      </c>
      <c r="Z22" s="463">
        <f>VLOOKUP($R22,'database Aziende'!$M$13:$AE$595,13,FALSE)</f>
        <v>0</v>
      </c>
      <c r="AA22" s="461">
        <f>VLOOKUP($R22,'database Aziende'!$M$13:$AE$595,14,FALSE)</f>
        <v>50</v>
      </c>
      <c r="AB22" s="461">
        <f>VLOOKUP($R22,'database Aziende'!$M$13:$AE$595,15,FALSE)</f>
        <v>0</v>
      </c>
      <c r="AC22" s="462" t="str">
        <f t="shared" si="0"/>
        <v>HI-FI FOREST SNC</v>
      </c>
      <c r="AD22" s="461" t="str">
        <f>VLOOKUP($R22,'database Aziende'!$M$13:$AK$595,17,FALSE)</f>
        <v>Via Cadore Mare 98</v>
      </c>
      <c r="AE22" s="461" t="str">
        <f>VLOOKUP($R22,'database Aziende'!$M$13:$AK$595,18,FALSE)</f>
        <v>Codogne  (TV)</v>
      </c>
      <c r="AF22" s="462" t="str">
        <f>VLOOKUP($R22,'database Aziende'!$M$13:$AK$595,19,FALSE)</f>
        <v>00707940268</v>
      </c>
      <c r="AG22" s="464" t="str">
        <f>VLOOKUP($R22,'database Aziende'!$M$13:$AK$595,20,FALSE)</f>
        <v>Forest Eugenio</v>
      </c>
      <c r="AH22" s="464">
        <f>VLOOKUP($R22,'database Aziende'!$M$13:$AK$595,21,FALSE)</f>
        <v>19082</v>
      </c>
      <c r="AI22" s="461" t="str">
        <f>VLOOKUP($R22,'database Aziende'!$M$13:$AK$595,22,FALSE)</f>
        <v>Godega di SU (TV)</v>
      </c>
      <c r="AJ22" s="611" t="str">
        <f>VLOOKUP($R22,'database Aziende'!$M$13:$AK$595,23,FALSE)</f>
        <v>FRSGNE52C29E071X</v>
      </c>
      <c r="AK22" s="612">
        <f>VLOOKUP($R22,'database Aziende'!$M$13:$AK$595,24,FALSE)</f>
        <v>43589</v>
      </c>
      <c r="AL22" s="465" t="str">
        <f>VLOOKUP($R22,'database Aziende'!$M$13:$AK$595,25,FALSE)</f>
        <v>3279/C24D</v>
      </c>
    </row>
    <row r="23" spans="1:38" ht="24.75" customHeight="1">
      <c r="A23" s="613"/>
      <c r="B23" s="608">
        <v>11</v>
      </c>
      <c r="C23" s="468" t="str">
        <f>CONCATENATE('Elenco alunni'!A99," ",'Elenco alunni'!B99)</f>
        <v>MUCOLLARI KRISTI</v>
      </c>
      <c r="D23" s="468" t="str">
        <f>CONCATENATE('Elenco alunni'!C99," ",'Elenco alunni'!D99)</f>
        <v>5 AII</v>
      </c>
      <c r="E23" s="470" t="str">
        <f>'Elenco alunni'!H99</f>
        <v/>
      </c>
      <c r="F23" s="609"/>
      <c r="G23" s="470" t="str">
        <f>'Elenco alunni'!G99</f>
        <v>kristimucollari@outlook.it</v>
      </c>
      <c r="H23" s="472" t="str">
        <f>'Elenco alunni'!I99</f>
        <v>STRADA DI CANIZZANO 13</v>
      </c>
      <c r="I23" s="472" t="str">
        <f>'Elenco alunni'!J99</f>
        <v>TREVISO</v>
      </c>
      <c r="J23" s="596" t="s">
        <v>3396</v>
      </c>
      <c r="K23" s="597" t="s">
        <v>3400</v>
      </c>
      <c r="L23" s="473" t="str">
        <f>VLOOKUP($R23,'database Aziende'!$M$13:$AE$595,8,FALSE)</f>
        <v>8.30</v>
      </c>
      <c r="M23" s="473" t="str">
        <f>VLOOKUP($R23,'database Aziende'!$M$13:$AE$595,9,FALSE)</f>
        <v>12.30</v>
      </c>
      <c r="N23" s="473" t="str">
        <f>VLOOKUP($R23,'database Aziende'!$M$13:$AE$595,10,FALSE)</f>
        <v>14.30</v>
      </c>
      <c r="O23" s="473" t="str">
        <f>VLOOKUP($R23,'database Aziende'!$M$13:$AE$595,11,FALSE)</f>
        <v>18.30</v>
      </c>
      <c r="P23" s="610" t="s">
        <v>3462</v>
      </c>
      <c r="Q23" s="599" t="s">
        <v>3452</v>
      </c>
      <c r="R23" s="67" t="s">
        <v>1192</v>
      </c>
      <c r="S23" s="474" t="str">
        <f>VLOOKUP($R23,'database Aziende'!$M$13:$AE$595,2,FALSE)</f>
        <v>Via Castagnole 20/h</v>
      </c>
      <c r="T23" s="461">
        <f>VLOOKUP($R23,'database Aziende'!$M$13:$AE$595,3,FALSE)</f>
        <v>31100</v>
      </c>
      <c r="U23" s="461" t="str">
        <f>VLOOKUP($R23,'database Aziende'!$M$13:$AE$595,4,FALSE)</f>
        <v>Treviso (TV)</v>
      </c>
      <c r="V23" s="461" t="str">
        <f>VLOOKUP($R23,'database Aziende'!$M$13:$AE$595,5,FALSE)</f>
        <v>Baldasso Domenico</v>
      </c>
      <c r="W23" s="461" t="str">
        <f>VLOOKUP($R23,'database Aziende'!$M$13:$AE$595,6,FALSE)</f>
        <v>Baldasso Domenico</v>
      </c>
      <c r="X23" s="462" t="str">
        <f>VLOOKUP($R23,'database Aziende'!$M$13:$AE$595,7,FALSE)</f>
        <v>340 2590388</v>
      </c>
      <c r="Y23" s="463" t="str">
        <f>VLOOKUP($R23,'database Aziende'!$M$13:$AE$595,12,FALSE)</f>
        <v>domenico@ubware.it</v>
      </c>
      <c r="Z23" s="463">
        <f>VLOOKUP($R23,'database Aziende'!$M$13:$AE$595,13,FALSE)</f>
        <v>0</v>
      </c>
      <c r="AA23" s="529">
        <f>VLOOKUP($R23,'database Aziende'!$M$13:$AE$595,14,FALSE)</f>
        <v>43739</v>
      </c>
      <c r="AB23" s="461" t="str">
        <f>VLOOKUP($R23,'database Aziende'!$M$13:$AE$595,15,FALSE)</f>
        <v>servizi informatici</v>
      </c>
      <c r="AC23" s="462" t="str">
        <f t="shared" si="0"/>
        <v>UBWARE SRL</v>
      </c>
      <c r="AD23" s="461" t="str">
        <f>VLOOKUP($R23,'database Aziende'!$M$13:$AK$595,17,FALSE)</f>
        <v>Via Castagnole 20/h</v>
      </c>
      <c r="AE23" s="461" t="str">
        <f>VLOOKUP($R23,'database Aziende'!$M$13:$AK$595,18,FALSE)</f>
        <v>Treviso (TV)</v>
      </c>
      <c r="AF23" s="462">
        <f>VLOOKUP($R23,'database Aziende'!$M$13:$AK$595,19,FALSE)</f>
        <v>4362080261</v>
      </c>
      <c r="AG23" s="464" t="str">
        <f>VLOOKUP($R23,'database Aziende'!$M$13:$AK$595,20,FALSE)</f>
        <v>Domenico Baldasso</v>
      </c>
      <c r="AH23" s="464">
        <f>VLOOKUP($R23,'database Aziende'!$M$13:$AK$595,21,FALSE)</f>
        <v>28329</v>
      </c>
      <c r="AI23" s="461" t="str">
        <f>VLOOKUP($R23,'database Aziende'!$M$13:$AK$595,22,FALSE)</f>
        <v>Treviso (TV)</v>
      </c>
      <c r="AJ23" s="611" t="str">
        <f>VLOOKUP($R23,'database Aziende'!$M$13:$AK$595,23,FALSE)</f>
        <v>BLDDNC77L23L407N</v>
      </c>
      <c r="AK23" s="612">
        <f>VLOOKUP($R23,'database Aziende'!$M$13:$AK$595,24,FALSE)</f>
        <v>43589</v>
      </c>
      <c r="AL23" s="465" t="str">
        <f>VLOOKUP($R23,'database Aziende'!$M$13:$AK$595,25,FALSE)</f>
        <v>3279/C24D</v>
      </c>
    </row>
    <row r="24" spans="1:38" ht="24.75" customHeight="1">
      <c r="A24" s="613"/>
      <c r="B24" s="608">
        <v>12</v>
      </c>
      <c r="C24" s="468" t="str">
        <f>CONCATENATE('Elenco alunni'!A100," ",'Elenco alunni'!B100)</f>
        <v>PADURARU ECATERINA</v>
      </c>
      <c r="D24" s="468" t="str">
        <f>CONCATENATE('Elenco alunni'!C100," ",'Elenco alunni'!D100)</f>
        <v>5 AII</v>
      </c>
      <c r="E24" s="470" t="str">
        <f>'Elenco alunni'!H100</f>
        <v>3201439047</v>
      </c>
      <c r="F24" s="609"/>
      <c r="G24" s="470" t="str">
        <f>'Elenco alunni'!G100</f>
        <v>ecaterina.paduraru2514@gmail.com</v>
      </c>
      <c r="H24" s="472" t="str">
        <f>'Elenco alunni'!I100</f>
        <v>Via Pietro Bertolini, 10</v>
      </c>
      <c r="I24" s="472" t="str">
        <f>'Elenco alunni'!J100</f>
        <v>TREVISO</v>
      </c>
      <c r="J24" s="596" t="s">
        <v>3396</v>
      </c>
      <c r="K24" s="597" t="s">
        <v>3400</v>
      </c>
      <c r="L24" s="473" t="str">
        <f>VLOOKUP($R24,'database Aziende'!$M$13:$AE$595,8,FALSE)</f>
        <v>8.30</v>
      </c>
      <c r="M24" s="473" t="str">
        <f>VLOOKUP($R24,'database Aziende'!$M$13:$AE$595,9,FALSE)</f>
        <v>12.30</v>
      </c>
      <c r="N24" s="473" t="str">
        <f>VLOOKUP($R24,'database Aziende'!$M$13:$AE$595,10,FALSE)</f>
        <v>14.00</v>
      </c>
      <c r="O24" s="473" t="str">
        <f>VLOOKUP($R24,'database Aziende'!$M$13:$AE$595,11,FALSE)</f>
        <v>18.00</v>
      </c>
      <c r="P24" s="610" t="s">
        <v>3463</v>
      </c>
      <c r="Q24" s="599" t="s">
        <v>3452</v>
      </c>
      <c r="R24" s="67" t="s">
        <v>227</v>
      </c>
      <c r="S24" s="474" t="str">
        <f>VLOOKUP($R24,'database Aziende'!$M$13:$AE$595,2,FALSE)</f>
        <v>Piazza delle Istituzioni 39/F</v>
      </c>
      <c r="T24" s="461">
        <f>VLOOKUP($R24,'database Aziende'!$M$13:$AE$595,3,FALSE)</f>
        <v>31100</v>
      </c>
      <c r="U24" s="461" t="str">
        <f>VLOOKUP($R24,'database Aziende'!$M$13:$AE$595,4,FALSE)</f>
        <v>Treviso (TV)</v>
      </c>
      <c r="V24" s="461" t="str">
        <f>VLOOKUP($R24,'database Aziende'!$M$13:$AE$595,5,FALSE)</f>
        <v>Battaglion Francesca</v>
      </c>
      <c r="W24" s="461" t="str">
        <f>VLOOKUP($R24,'database Aziende'!$M$13:$AE$595,6,FALSE)</f>
        <v>Pavanello Mirko</v>
      </c>
      <c r="X24" s="462" t="str">
        <f>VLOOKUP($R24,'database Aziende'!$M$13:$AE$595,7,FALSE)</f>
        <v>0422 1627564</v>
      </c>
      <c r="Y24" s="463" t="str">
        <f>VLOOKUP($R24,'database Aziende'!$M$13:$AE$595,12,FALSE)</f>
        <v>amministrazione@consulting4business.it</v>
      </c>
      <c r="Z24" s="463">
        <f>VLOOKUP($R24,'database Aziende'!$M$13:$AE$595,13,FALSE)</f>
        <v>0</v>
      </c>
      <c r="AA24" s="461">
        <f>VLOOKUP($R24,'database Aziende'!$M$13:$AE$595,14,FALSE)</f>
        <v>15</v>
      </c>
      <c r="AB24" s="461" t="str">
        <f>VLOOKUP($R24,'database Aziende'!$M$13:$AE$595,15,FALSE)</f>
        <v>Gestione banche dati (Ateco 63.11.2)</v>
      </c>
      <c r="AC24" s="462" t="str">
        <f t="shared" si="0"/>
        <v>C 4 B SRL</v>
      </c>
      <c r="AD24" s="461" t="str">
        <f>VLOOKUP($R24,'database Aziende'!$M$13:$AK$595,17,FALSE)</f>
        <v xml:space="preserve">Via Pasquale Sottocorno, 3 - </v>
      </c>
      <c r="AE24" s="461" t="str">
        <f>VLOOKUP($R24,'database Aziende'!$M$13:$AK$595,18,FALSE)</f>
        <v>Milano (MI)</v>
      </c>
      <c r="AF24" s="462" t="str">
        <f>VLOOKUP($R24,'database Aziende'!$M$13:$AK$595,19,FALSE)</f>
        <v>04509100261</v>
      </c>
      <c r="AG24" s="464" t="str">
        <f>VLOOKUP($R24,'database Aziende'!$M$13:$AK$595,20,FALSE)</f>
        <v>Spiccia Simone</v>
      </c>
      <c r="AH24" s="464">
        <f>VLOOKUP($R24,'database Aziende'!$M$13:$AK$595,21,FALSE)</f>
        <v>30733</v>
      </c>
      <c r="AI24" s="461" t="str">
        <f>VLOOKUP($R24,'database Aziende'!$M$13:$AK$595,22,FALSE)</f>
        <v>Foligno (PG)</v>
      </c>
      <c r="AJ24" s="611" t="str">
        <f>VLOOKUP($R24,'database Aziende'!$M$13:$AK$595,23,FALSE)</f>
        <v>SPCSMN84B21D653G</v>
      </c>
      <c r="AK24" s="612">
        <f>VLOOKUP($R24,'database Aziende'!$M$13:$AK$595,24,FALSE)</f>
        <v>43589</v>
      </c>
      <c r="AL24" s="465" t="str">
        <f>VLOOKUP($R24,'database Aziende'!$M$13:$AK$595,25,FALSE)</f>
        <v>3279/C24D</v>
      </c>
    </row>
    <row r="25" spans="1:38" ht="24.75" customHeight="1">
      <c r="A25" s="613"/>
      <c r="B25" s="608">
        <v>13</v>
      </c>
      <c r="C25" s="468" t="str">
        <f>CONCATENATE('Elenco alunni'!A101," ",'Elenco alunni'!B101)</f>
        <v>PAVAN DAVIDE</v>
      </c>
      <c r="D25" s="468" t="str">
        <f>CONCATENATE('Elenco alunni'!C101," ",'Elenco alunni'!D101)</f>
        <v>5 AII</v>
      </c>
      <c r="E25" s="470" t="str">
        <f>'Elenco alunni'!H101</f>
        <v>0422402483</v>
      </c>
      <c r="F25" s="609"/>
      <c r="G25" s="470" t="str">
        <f>'Elenco alunni'!G101</f>
        <v>pavan98@alice.it</v>
      </c>
      <c r="H25" s="472" t="str">
        <f>'Elenco alunni'!I101</f>
        <v>VIA BERNARDO SALOMONI 2</v>
      </c>
      <c r="I25" s="472" t="str">
        <f>'Elenco alunni'!J101</f>
        <v>TREVISO</v>
      </c>
      <c r="J25" s="596" t="s">
        <v>3396</v>
      </c>
      <c r="K25" s="597" t="s">
        <v>3400</v>
      </c>
      <c r="L25" s="473" t="str">
        <f>VLOOKUP($R25,'database Aziende'!$M$13:$AE$595,8,FALSE)</f>
        <v>8.30</v>
      </c>
      <c r="M25" s="473" t="str">
        <f>VLOOKUP($R25,'database Aziende'!$M$13:$AE$595,9,FALSE)</f>
        <v>12.30</v>
      </c>
      <c r="N25" s="473" t="str">
        <f>VLOOKUP($R25,'database Aziende'!$M$13:$AE$595,10,FALSE)</f>
        <v>14.30</v>
      </c>
      <c r="O25" s="473" t="str">
        <f>VLOOKUP($R25,'database Aziende'!$M$13:$AE$595,11,FALSE)</f>
        <v>18.30</v>
      </c>
      <c r="P25" s="610" t="s">
        <v>3462</v>
      </c>
      <c r="Q25" s="599" t="s">
        <v>3452</v>
      </c>
      <c r="R25" s="67" t="s">
        <v>1192</v>
      </c>
      <c r="S25" s="474" t="str">
        <f>VLOOKUP($R25,'database Aziende'!$M$13:$AE$595,2,FALSE)</f>
        <v>Via Castagnole 20/h</v>
      </c>
      <c r="T25" s="461">
        <f>VLOOKUP($R25,'database Aziende'!$M$13:$AE$595,3,FALSE)</f>
        <v>31100</v>
      </c>
      <c r="U25" s="461" t="str">
        <f>VLOOKUP($R25,'database Aziende'!$M$13:$AE$595,4,FALSE)</f>
        <v>Treviso (TV)</v>
      </c>
      <c r="V25" s="461" t="str">
        <f>VLOOKUP($R25,'database Aziende'!$M$13:$AE$595,5,FALSE)</f>
        <v>Baldasso Domenico</v>
      </c>
      <c r="W25" s="461" t="str">
        <f>VLOOKUP($R25,'database Aziende'!$M$13:$AE$595,6,FALSE)</f>
        <v>Baldasso Domenico</v>
      </c>
      <c r="X25" s="462" t="str">
        <f>VLOOKUP($R25,'database Aziende'!$M$13:$AE$595,7,FALSE)</f>
        <v>340 2590388</v>
      </c>
      <c r="Y25" s="463" t="str">
        <f>VLOOKUP($R25,'database Aziende'!$M$13:$AE$595,12,FALSE)</f>
        <v>domenico@ubware.it</v>
      </c>
      <c r="Z25" s="463">
        <f>VLOOKUP($R25,'database Aziende'!$M$13:$AE$595,13,FALSE)</f>
        <v>0</v>
      </c>
      <c r="AA25" s="529">
        <f>VLOOKUP($R25,'database Aziende'!$M$13:$AE$595,14,FALSE)</f>
        <v>43739</v>
      </c>
      <c r="AB25" s="461" t="str">
        <f>VLOOKUP($R25,'database Aziende'!$M$13:$AE$595,15,FALSE)</f>
        <v>servizi informatici</v>
      </c>
      <c r="AC25" s="462" t="str">
        <f t="shared" si="0"/>
        <v>UBWARE SRL</v>
      </c>
      <c r="AD25" s="461" t="str">
        <f>VLOOKUP($R25,'database Aziende'!$M$13:$AK$595,17,FALSE)</f>
        <v>Via Castagnole 20/h</v>
      </c>
      <c r="AE25" s="461" t="str">
        <f>VLOOKUP($R25,'database Aziende'!$M$13:$AK$595,18,FALSE)</f>
        <v>Treviso (TV)</v>
      </c>
      <c r="AF25" s="462">
        <f>VLOOKUP($R25,'database Aziende'!$M$13:$AK$595,19,FALSE)</f>
        <v>4362080261</v>
      </c>
      <c r="AG25" s="464" t="str">
        <f>VLOOKUP($R25,'database Aziende'!$M$13:$AK$595,20,FALSE)</f>
        <v>Domenico Baldasso</v>
      </c>
      <c r="AH25" s="464">
        <f>VLOOKUP($R25,'database Aziende'!$M$13:$AK$595,21,FALSE)</f>
        <v>28329</v>
      </c>
      <c r="AI25" s="461" t="str">
        <f>VLOOKUP($R25,'database Aziende'!$M$13:$AK$595,22,FALSE)</f>
        <v>Treviso (TV)</v>
      </c>
      <c r="AJ25" s="611" t="str">
        <f>VLOOKUP($R25,'database Aziende'!$M$13:$AK$595,23,FALSE)</f>
        <v>BLDDNC77L23L407N</v>
      </c>
      <c r="AK25" s="612">
        <f>VLOOKUP($R25,'database Aziende'!$M$13:$AK$595,24,FALSE)</f>
        <v>43589</v>
      </c>
      <c r="AL25" s="465" t="str">
        <f>VLOOKUP($R25,'database Aziende'!$M$13:$AK$595,25,FALSE)</f>
        <v>3279/C24D</v>
      </c>
    </row>
    <row r="26" spans="1:38" ht="24.75" customHeight="1">
      <c r="A26" s="613"/>
      <c r="B26" s="608">
        <v>14</v>
      </c>
      <c r="C26" s="468" t="str">
        <f>CONCATENATE('Elenco alunni'!A102," ",'Elenco alunni'!B102)</f>
        <v>RIZZATO MARCO</v>
      </c>
      <c r="D26" s="468" t="str">
        <f>CONCATENATE('Elenco alunni'!C102," ",'Elenco alunni'!D102)</f>
        <v>5 AII</v>
      </c>
      <c r="E26" s="470" t="str">
        <f>'Elenco alunni'!H102</f>
        <v>0415904583</v>
      </c>
      <c r="F26" s="609"/>
      <c r="G26" s="470" t="str">
        <f>'Elenco alunni'!G102</f>
        <v>marcorizzy03@gmail.com</v>
      </c>
      <c r="H26" s="472" t="str">
        <f>'Elenco alunni'!I102</f>
        <v>VIA SAN MARCO 25</v>
      </c>
      <c r="I26" s="472" t="str">
        <f>'Elenco alunni'!J102</f>
        <v>MOGLIANO VENETO</v>
      </c>
      <c r="J26" s="596" t="s">
        <v>3396</v>
      </c>
      <c r="K26" s="597" t="s">
        <v>3400</v>
      </c>
      <c r="L26" s="473" t="str">
        <f>VLOOKUP($R26,'database Aziende'!$M$13:$AE$595,8,FALSE)</f>
        <v>8.30</v>
      </c>
      <c r="M26" s="473" t="str">
        <f>VLOOKUP($R26,'database Aziende'!$M$13:$AE$595,9,FALSE)</f>
        <v>12.30</v>
      </c>
      <c r="N26" s="473" t="str">
        <f>VLOOKUP($R26,'database Aziende'!$M$13:$AE$595,10,FALSE)</f>
        <v>14.00</v>
      </c>
      <c r="O26" s="473" t="str">
        <f>VLOOKUP($R26,'database Aziende'!$M$13:$AE$595,11,FALSE)</f>
        <v>18.00</v>
      </c>
      <c r="P26" s="610" t="s">
        <v>3463</v>
      </c>
      <c r="Q26" s="599" t="s">
        <v>3452</v>
      </c>
      <c r="R26" s="67" t="s">
        <v>227</v>
      </c>
      <c r="S26" s="474" t="str">
        <f>VLOOKUP($R26,'database Aziende'!$M$13:$AE$595,2,FALSE)</f>
        <v>Piazza delle Istituzioni 39/F</v>
      </c>
      <c r="T26" s="461">
        <f>VLOOKUP($R26,'database Aziende'!$M$13:$AE$595,3,FALSE)</f>
        <v>31100</v>
      </c>
      <c r="U26" s="461" t="str">
        <f>VLOOKUP($R26,'database Aziende'!$M$13:$AE$595,4,FALSE)</f>
        <v>Treviso (TV)</v>
      </c>
      <c r="V26" s="461" t="str">
        <f>VLOOKUP($R26,'database Aziende'!$M$13:$AE$595,5,FALSE)</f>
        <v>Battaglion Francesca</v>
      </c>
      <c r="W26" s="461" t="str">
        <f>VLOOKUP($R26,'database Aziende'!$M$13:$AE$595,6,FALSE)</f>
        <v>Pavanello Mirko</v>
      </c>
      <c r="X26" s="462" t="str">
        <f>VLOOKUP($R26,'database Aziende'!$M$13:$AE$595,7,FALSE)</f>
        <v>0422 1627564</v>
      </c>
      <c r="Y26" s="463" t="str">
        <f>VLOOKUP($R26,'database Aziende'!$M$13:$AE$595,12,FALSE)</f>
        <v>amministrazione@consulting4business.it</v>
      </c>
      <c r="Z26" s="463">
        <f>VLOOKUP($R26,'database Aziende'!$M$13:$AE$595,13,FALSE)</f>
        <v>0</v>
      </c>
      <c r="AA26" s="461">
        <f>VLOOKUP($R26,'database Aziende'!$M$13:$AE$595,14,FALSE)</f>
        <v>15</v>
      </c>
      <c r="AB26" s="461" t="str">
        <f>VLOOKUP($R26,'database Aziende'!$M$13:$AE$595,15,FALSE)</f>
        <v>Gestione banche dati (Ateco 63.11.2)</v>
      </c>
      <c r="AC26" s="462" t="str">
        <f t="shared" si="0"/>
        <v>C 4 B SRL</v>
      </c>
      <c r="AD26" s="461" t="str">
        <f>VLOOKUP($R26,'database Aziende'!$M$13:$AK$595,17,FALSE)</f>
        <v xml:space="preserve">Via Pasquale Sottocorno, 3 - </v>
      </c>
      <c r="AE26" s="461" t="str">
        <f>VLOOKUP($R26,'database Aziende'!$M$13:$AK$595,18,FALSE)</f>
        <v>Milano (MI)</v>
      </c>
      <c r="AF26" s="462" t="str">
        <f>VLOOKUP($R26,'database Aziende'!$M$13:$AK$595,19,FALSE)</f>
        <v>04509100261</v>
      </c>
      <c r="AG26" s="464" t="str">
        <f>VLOOKUP($R26,'database Aziende'!$M$13:$AK$595,20,FALSE)</f>
        <v>Spiccia Simone</v>
      </c>
      <c r="AH26" s="464">
        <f>VLOOKUP($R26,'database Aziende'!$M$13:$AK$595,21,FALSE)</f>
        <v>30733</v>
      </c>
      <c r="AI26" s="461" t="str">
        <f>VLOOKUP($R26,'database Aziende'!$M$13:$AK$595,22,FALSE)</f>
        <v>Foligno (PG)</v>
      </c>
      <c r="AJ26" s="611" t="str">
        <f>VLOOKUP($R26,'database Aziende'!$M$13:$AK$595,23,FALSE)</f>
        <v>SPCSMN84B21D653G</v>
      </c>
      <c r="AK26" s="612">
        <f>VLOOKUP($R26,'database Aziende'!$M$13:$AK$595,24,FALSE)</f>
        <v>43589</v>
      </c>
      <c r="AL26" s="465" t="str">
        <f>VLOOKUP($R26,'database Aziende'!$M$13:$AK$595,25,FALSE)</f>
        <v>3279/C24D</v>
      </c>
    </row>
    <row r="27" spans="1:38" ht="24.75" customHeight="1">
      <c r="A27" s="613"/>
      <c r="B27" s="608">
        <v>15</v>
      </c>
      <c r="C27" s="468" t="str">
        <f>CONCATENATE('Elenco alunni'!A103," ",'Elenco alunni'!B103)</f>
        <v>ROSSI DEL TURCO GREGORIO FILIPPO</v>
      </c>
      <c r="D27" s="468" t="str">
        <f>CONCATENATE('Elenco alunni'!C103," ",'Elenco alunni'!D103)</f>
        <v>5 AII</v>
      </c>
      <c r="E27" s="470" t="str">
        <f>'Elenco alunni'!H103</f>
        <v>3280318385</v>
      </c>
      <c r="F27" s="609"/>
      <c r="G27" s="470" t="str">
        <f>'Elenco alunni'!G103</f>
        <v>gregoriofilippo.2003@gmail.com</v>
      </c>
      <c r="H27" s="472" t="str">
        <f>'Elenco alunni'!I103</f>
        <v>Via bomben 31</v>
      </c>
      <c r="I27" s="472" t="str">
        <f>'Elenco alunni'!J103</f>
        <v>TREVISO</v>
      </c>
      <c r="J27" s="596" t="s">
        <v>3396</v>
      </c>
      <c r="K27" s="597" t="s">
        <v>3400</v>
      </c>
      <c r="L27" s="473" t="str">
        <f>VLOOKUP($R27,'database Aziende'!$M$13:$AE$595,8,FALSE)</f>
        <v>8.30</v>
      </c>
      <c r="M27" s="473" t="str">
        <f>VLOOKUP($R27,'database Aziende'!$M$13:$AE$595,9,FALSE)</f>
        <v>12.30</v>
      </c>
      <c r="N27" s="473" t="str">
        <f>VLOOKUP($R27,'database Aziende'!$M$13:$AE$595,10,FALSE)</f>
        <v>14.30</v>
      </c>
      <c r="O27" s="473" t="str">
        <f>VLOOKUP($R27,'database Aziende'!$M$13:$AE$595,11,FALSE)</f>
        <v>18.30</v>
      </c>
      <c r="P27" s="620" t="s">
        <v>3451</v>
      </c>
      <c r="Q27" s="599" t="s">
        <v>3452</v>
      </c>
      <c r="R27" s="67" t="s">
        <v>200</v>
      </c>
      <c r="S27" s="474" t="str">
        <f>VLOOKUP($R27,'database Aziende'!$M$13:$AE$595,2,FALSE)</f>
        <v xml:space="preserve"> Via delle Industrie 10</v>
      </c>
      <c r="T27" s="461">
        <f>VLOOKUP($R27,'database Aziende'!$M$13:$AE$595,3,FALSE)</f>
        <v>31030</v>
      </c>
      <c r="U27" s="461" t="str">
        <f>VLOOKUP($R27,'database Aziende'!$M$13:$AE$595,4,FALSE)</f>
        <v>Breda di Piave (TV)</v>
      </c>
      <c r="V27" s="461" t="str">
        <f>VLOOKUP($R27,'database Aziende'!$M$13:$AE$595,5,FALSE)</f>
        <v>Maria Chiara Visentin</v>
      </c>
      <c r="W27" s="461" t="str">
        <f>VLOOKUP($R27,'database Aziende'!$M$13:$AE$595,6,FALSE)</f>
        <v>Alessio Brunello</v>
      </c>
      <c r="X27" s="462" t="str">
        <f>VLOOKUP($R27,'database Aziende'!$M$13:$AE$595,7,FALSE)</f>
        <v>0422 445442</v>
      </c>
      <c r="Y27" s="463" t="str">
        <f>VLOOKUP($R27,'database Aziende'!$M$13:$AE$595,12,FALSE)</f>
        <v>info@bludata.com</v>
      </c>
      <c r="Z27" s="463" t="str">
        <f>VLOOKUP($R27,'database Aziende'!$M$13:$AE$595,13,FALSE)</f>
        <v>www.bludata.com/</v>
      </c>
      <c r="AA27" s="461" t="str">
        <f>VLOOKUP($R27,'database Aziende'!$M$13:$AE$595,14,FALSE)</f>
        <v>11-50</v>
      </c>
      <c r="AB27" s="461">
        <f>VLOOKUP($R27,'database Aziende'!$M$13:$AE$595,15,FALSE)</f>
        <v>0</v>
      </c>
      <c r="AC27" s="462" t="str">
        <f t="shared" si="0"/>
        <v>BLUDATA INFORMATICA SRL</v>
      </c>
      <c r="AD27" s="461" t="str">
        <f>VLOOKUP($R27,'database Aziende'!$M$13:$AK$595,17,FALSE)</f>
        <v>Via delle industrie, 10</v>
      </c>
      <c r="AE27" s="461" t="str">
        <f>VLOOKUP($R27,'database Aziende'!$M$13:$AK$595,18,FALSE)</f>
        <v>Breda di Piave (TV)</v>
      </c>
      <c r="AF27" s="462" t="str">
        <f>VLOOKUP($R27,'database Aziende'!$M$13:$AK$595,19,FALSE)</f>
        <v>033510402060</v>
      </c>
      <c r="AG27" s="464" t="str">
        <f>VLOOKUP($R27,'database Aziende'!$M$13:$AK$595,20,FALSE)</f>
        <v>Pierantonio Bovo</v>
      </c>
      <c r="AH27" s="464">
        <f>VLOOKUP($R27,'database Aziende'!$M$13:$AK$595,21,FALSE)</f>
        <v>24186</v>
      </c>
      <c r="AI27" s="461" t="str">
        <f>VLOOKUP($R27,'database Aziende'!$M$13:$AK$595,22,FALSE)</f>
        <v>Venezia (VE)</v>
      </c>
      <c r="AJ27" s="611" t="str">
        <f>VLOOKUP($R27,'database Aziende'!$M$13:$AK$595,23,FALSE)</f>
        <v>BVOPNT66C20L736F</v>
      </c>
      <c r="AK27" s="612">
        <f>VLOOKUP($R27,'database Aziende'!$M$13:$AK$595,24,FALSE)</f>
        <v>44330</v>
      </c>
      <c r="AL27" s="465" t="str">
        <f>VLOOKUP($R27,'database Aziende'!$M$13:$AK$595,25,FALSE)</f>
        <v>6816/C24</v>
      </c>
    </row>
    <row r="28" spans="1:38" ht="24.75" customHeight="1">
      <c r="A28" s="591"/>
      <c r="B28" s="608">
        <v>16</v>
      </c>
      <c r="C28" s="468" t="str">
        <f>CONCATENATE('Elenco alunni'!A104," ",'Elenco alunni'!B104)</f>
        <v>SCATTOLIN GABRIELE</v>
      </c>
      <c r="D28" s="468" t="str">
        <f>CONCATENATE('Elenco alunni'!C104," ",'Elenco alunni'!D104)</f>
        <v>5 AII</v>
      </c>
      <c r="E28" s="470" t="str">
        <f>'Elenco alunni'!H104</f>
        <v>3464062285</v>
      </c>
      <c r="F28" s="609"/>
      <c r="G28" s="470" t="str">
        <f>'Elenco alunni'!G104</f>
        <v>gabriele.scattolin03@gmail.com</v>
      </c>
      <c r="H28" s="472" t="str">
        <f>'Elenco alunni'!I104</f>
        <v>via della liberazione, 13</v>
      </c>
      <c r="I28" s="472" t="str">
        <f>'Elenco alunni'!J104</f>
        <v>PAESE</v>
      </c>
      <c r="J28" s="596" t="s">
        <v>3396</v>
      </c>
      <c r="K28" s="597" t="s">
        <v>3400</v>
      </c>
      <c r="L28" s="473" t="str">
        <f>VLOOKUP($R28,'database Aziende'!$M$13:$AE$595,8,FALSE)</f>
        <v>8.00</v>
      </c>
      <c r="M28" s="473">
        <f>VLOOKUP($R28,'database Aziende'!$M$13:$AE$595,9,FALSE)</f>
        <v>0</v>
      </c>
      <c r="N28" s="473">
        <f>VLOOKUP($R28,'database Aziende'!$M$13:$AE$595,10,FALSE)</f>
        <v>0</v>
      </c>
      <c r="O28" s="473" t="str">
        <f>VLOOKUP($R28,'database Aziende'!$M$13:$AE$595,11,FALSE)</f>
        <v>20.00</v>
      </c>
      <c r="P28" s="610" t="s">
        <v>3464</v>
      </c>
      <c r="Q28" s="599" t="s">
        <v>3452</v>
      </c>
      <c r="R28" s="67" t="s">
        <v>249</v>
      </c>
      <c r="S28" s="474" t="str">
        <f>VLOOKUP($R28,'database Aziende'!$M$13:$AE$595,2,FALSE)</f>
        <v>Via del Nascimben 1/B</v>
      </c>
      <c r="T28" s="461">
        <f>VLOOKUP($R28,'database Aziende'!$M$13:$AE$595,3,FALSE)</f>
        <v>31100</v>
      </c>
      <c r="U28" s="461" t="str">
        <f>VLOOKUP($R28,'database Aziende'!$M$13:$AE$595,4,FALSE)</f>
        <v>Treviso (TV)</v>
      </c>
      <c r="V28" s="461" t="str">
        <f>VLOOKUP($R28,'database Aziende'!$M$13:$AE$595,5,FALSE)</f>
        <v>Angeloni Federico</v>
      </c>
      <c r="W28" s="461" t="str">
        <f>VLOOKUP($R28,'database Aziende'!$M$13:$AE$595,6,FALSE)</f>
        <v>Angeloni Federico</v>
      </c>
      <c r="X28" s="462" t="str">
        <f>VLOOKUP($R28,'database Aziende'!$M$13:$AE$595,7,FALSE)</f>
        <v>3331985162</v>
      </c>
      <c r="Y28" s="463" t="str">
        <f>VLOOKUP($R28,'database Aziende'!$M$13:$AE$595,12,FALSE)</f>
        <v>accademiatreviso@federugby.it</v>
      </c>
      <c r="Z28" s="463">
        <f>VLOOKUP($R28,'database Aziende'!$M$13:$AE$595,13,FALSE)</f>
        <v>0</v>
      </c>
      <c r="AA28" s="461">
        <f>VLOOKUP($R28,'database Aziende'!$M$13:$AE$595,14,FALSE)</f>
        <v>1</v>
      </c>
      <c r="AB28" s="461" t="str">
        <f>VLOOKUP($R28,'database Aziende'!$M$13:$AE$595,15,FALSE)</f>
        <v>Associazione sportiva Rugby</v>
      </c>
      <c r="AC28" s="462" t="str">
        <f t="shared" si="0"/>
        <v>CDFP</v>
      </c>
      <c r="AD28" s="461" t="str">
        <f>VLOOKUP($R28,'database Aziende'!$M$13:$AK$595,17,FALSE)</f>
        <v>Via del Nascimben 1/B</v>
      </c>
      <c r="AE28" s="461" t="str">
        <f>VLOOKUP($R28,'database Aziende'!$M$13:$AK$595,18,FALSE)</f>
        <v>Treviso (TV)</v>
      </c>
      <c r="AF28" s="462" t="str">
        <f>VLOOKUP($R28,'database Aziende'!$M$13:$AK$595,19,FALSE)</f>
        <v>02151961006</v>
      </c>
      <c r="AG28" s="464" t="str">
        <f>VLOOKUP($R28,'database Aziende'!$M$13:$AK$595,20,FALSE)</f>
        <v>Angeloni Federico</v>
      </c>
      <c r="AH28" s="464">
        <f>VLOOKUP($R28,'database Aziende'!$M$13:$AK$595,21,FALSE)</f>
        <v>29223</v>
      </c>
      <c r="AI28" s="461" t="str">
        <f>VLOOKUP($R28,'database Aziende'!$M$13:$AK$595,22,FALSE)</f>
        <v>Avezzano (AQ)</v>
      </c>
      <c r="AJ28" s="611" t="str">
        <f>VLOOKUP($R28,'database Aziende'!$M$13:$AK$595,23,FALSE)</f>
        <v>NGLFRC80A03A515V</v>
      </c>
      <c r="AK28" s="612">
        <f>VLOOKUP($R28,'database Aziende'!$M$13:$AK$595,24,FALSE)</f>
        <v>43589</v>
      </c>
      <c r="AL28" s="465" t="str">
        <f>VLOOKUP($R28,'database Aziende'!$M$13:$AK$595,25,FALSE)</f>
        <v>3279/C24d</v>
      </c>
    </row>
    <row r="29" spans="1:38" ht="24.75" customHeight="1">
      <c r="A29" s="613"/>
      <c r="B29" s="608">
        <v>17</v>
      </c>
      <c r="C29" s="468" t="str">
        <f>CONCATENATE('Elenco alunni'!A105," ",'Elenco alunni'!B105)</f>
        <v>SHU ALEX</v>
      </c>
      <c r="D29" s="468" t="str">
        <f>CONCATENATE('Elenco alunni'!C105," ",'Elenco alunni'!D105)</f>
        <v>5 AII</v>
      </c>
      <c r="E29" s="470" t="str">
        <f>'Elenco alunni'!H105</f>
        <v/>
      </c>
      <c r="F29" s="609"/>
      <c r="G29" s="470" t="str">
        <f>'Elenco alunni'!G105</f>
        <v>ValexshuB@gmail.com</v>
      </c>
      <c r="H29" s="472" t="str">
        <f>'Elenco alunni'!I105</f>
        <v>via dei mille 5</v>
      </c>
      <c r="I29" s="472" t="str">
        <f>'Elenco alunni'!J105</f>
        <v>VILLORBA</v>
      </c>
      <c r="J29" s="596" t="s">
        <v>3396</v>
      </c>
      <c r="K29" s="597" t="s">
        <v>3400</v>
      </c>
      <c r="L29" s="473" t="e">
        <f>VLOOKUP($R29,'database Aziende'!$M$13:$AE$595,8,FALSE)</f>
        <v>#N/A</v>
      </c>
      <c r="M29" s="473" t="e">
        <f>VLOOKUP($R29,'database Aziende'!$M$13:$AE$595,9,FALSE)</f>
        <v>#N/A</v>
      </c>
      <c r="N29" s="473" t="e">
        <f>VLOOKUP($R29,'database Aziende'!$M$13:$AE$595,10,FALSE)</f>
        <v>#N/A</v>
      </c>
      <c r="O29" s="473" t="e">
        <f>VLOOKUP($R29,'database Aziende'!$M$13:$AE$595,11,FALSE)</f>
        <v>#N/A</v>
      </c>
      <c r="P29" s="610" t="s">
        <v>3459</v>
      </c>
      <c r="Q29" s="599" t="s">
        <v>3452</v>
      </c>
      <c r="R29" s="128" t="s">
        <v>3460</v>
      </c>
      <c r="S29" s="474" t="e">
        <f>VLOOKUP($R29,'database Aziende'!$M$13:$AE$595,2,FALSE)</f>
        <v>#N/A</v>
      </c>
      <c r="T29" s="461" t="e">
        <f>VLOOKUP($R29,'database Aziende'!$M$13:$AE$595,3,FALSE)</f>
        <v>#N/A</v>
      </c>
      <c r="U29" s="461" t="e">
        <f>VLOOKUP($R29,'database Aziende'!$M$13:$AE$595,4,FALSE)</f>
        <v>#N/A</v>
      </c>
      <c r="V29" s="461" t="e">
        <f>VLOOKUP($R29,'database Aziende'!$M$13:$AE$595,5,FALSE)</f>
        <v>#N/A</v>
      </c>
      <c r="W29" s="461" t="e">
        <f>VLOOKUP($R29,'database Aziende'!$M$13:$AE$595,6,FALSE)</f>
        <v>#N/A</v>
      </c>
      <c r="X29" s="462" t="e">
        <f>VLOOKUP($R29,'database Aziende'!$M$13:$AE$595,7,FALSE)</f>
        <v>#N/A</v>
      </c>
      <c r="Y29" s="463" t="e">
        <f>VLOOKUP($R29,'database Aziende'!$M$13:$AE$595,12,FALSE)</f>
        <v>#N/A</v>
      </c>
      <c r="Z29" s="463" t="e">
        <f>VLOOKUP($R29,'database Aziende'!$M$13:$AE$595,13,FALSE)</f>
        <v>#N/A</v>
      </c>
      <c r="AA29" s="461" t="e">
        <f>VLOOKUP($R29,'database Aziende'!$M$13:$AE$595,14,FALSE)</f>
        <v>#N/A</v>
      </c>
      <c r="AB29" s="461" t="e">
        <f>VLOOKUP($R29,'database Aziende'!$M$13:$AE$595,15,FALSE)</f>
        <v>#N/A</v>
      </c>
      <c r="AC29" s="462" t="str">
        <f t="shared" si="0"/>
        <v xml:space="preserve">DE LONGHI - E-SERVICES
</v>
      </c>
      <c r="AD29" s="461" t="e">
        <f>VLOOKUP($R29,'database Aziende'!$M$13:$AK$595,17,FALSE)</f>
        <v>#N/A</v>
      </c>
      <c r="AE29" s="461" t="e">
        <f>VLOOKUP($R29,'database Aziende'!$M$13:$AK$595,18,FALSE)</f>
        <v>#N/A</v>
      </c>
      <c r="AF29" s="462" t="e">
        <f>VLOOKUP($R29,'database Aziende'!$M$13:$AK$595,19,FALSE)</f>
        <v>#N/A</v>
      </c>
      <c r="AG29" s="464" t="e">
        <f>VLOOKUP($R29,'database Aziende'!$M$13:$AK$595,20,FALSE)</f>
        <v>#N/A</v>
      </c>
      <c r="AH29" s="464" t="e">
        <f>VLOOKUP($R29,'database Aziende'!$M$13:$AK$595,21,FALSE)</f>
        <v>#N/A</v>
      </c>
      <c r="AI29" s="461" t="e">
        <f>VLOOKUP($R29,'database Aziende'!$M$13:$AK$595,22,FALSE)</f>
        <v>#N/A</v>
      </c>
      <c r="AJ29" s="611" t="e">
        <f>VLOOKUP($R29,'database Aziende'!$M$13:$AK$595,23,FALSE)</f>
        <v>#N/A</v>
      </c>
      <c r="AK29" s="612" t="e">
        <f>VLOOKUP($R29,'database Aziende'!$M$13:$AK$595,24,FALSE)</f>
        <v>#N/A</v>
      </c>
      <c r="AL29" s="465" t="e">
        <f>VLOOKUP($R29,'database Aziende'!$M$13:$AK$595,25,FALSE)</f>
        <v>#N/A</v>
      </c>
    </row>
    <row r="30" spans="1:38" ht="24.75" customHeight="1">
      <c r="A30" s="613"/>
      <c r="B30" s="608">
        <v>18</v>
      </c>
      <c r="C30" s="468" t="str">
        <f>CONCATENATE('Elenco alunni'!A106," ",'Elenco alunni'!B106)</f>
        <v>SIMIC VANJA</v>
      </c>
      <c r="D30" s="468" t="str">
        <f>CONCATENATE('Elenco alunni'!C106," ",'Elenco alunni'!D106)</f>
        <v>5 AII</v>
      </c>
      <c r="E30" s="470" t="str">
        <f>'Elenco alunni'!H106</f>
        <v>3486057677</v>
      </c>
      <c r="F30" s="609"/>
      <c r="G30" s="470" t="str">
        <f>'Elenco alunni'!G106</f>
        <v>vanjasimic0310@gmail.com</v>
      </c>
      <c r="H30" s="472" t="str">
        <f>'Elenco alunni'!I106</f>
        <v>VIA GIORGIONE, 1</v>
      </c>
      <c r="I30" s="472" t="str">
        <f>'Elenco alunni'!J106</f>
        <v>PREGANZIOL</v>
      </c>
      <c r="J30" s="596" t="s">
        <v>3396</v>
      </c>
      <c r="K30" s="597" t="s">
        <v>3400</v>
      </c>
      <c r="L30" s="473" t="str">
        <f>VLOOKUP($R30,'database Aziende'!$M$13:$AE$595,8,FALSE)</f>
        <v>8.00</v>
      </c>
      <c r="M30" s="473" t="str">
        <f>VLOOKUP($R30,'database Aziende'!$M$13:$AE$595,9,FALSE)</f>
        <v>14.00</v>
      </c>
      <c r="N30" s="473" t="str">
        <f>VLOOKUP($R30,'database Aziende'!$M$13:$AE$595,10,FALSE)</f>
        <v>15.00</v>
      </c>
      <c r="O30" s="473" t="str">
        <f>VLOOKUP($R30,'database Aziende'!$M$13:$AE$595,11,FALSE)</f>
        <v>17.00</v>
      </c>
      <c r="P30" s="610" t="s">
        <v>3461</v>
      </c>
      <c r="Q30" s="599" t="s">
        <v>3452</v>
      </c>
      <c r="R30" s="67" t="s">
        <v>829</v>
      </c>
      <c r="S30" s="474" t="str">
        <f>VLOOKUP($R30,'database Aziende'!$M$13:$AE$595,2,FALSE)</f>
        <v>v. Municipio16</v>
      </c>
      <c r="T30" s="461">
        <f>VLOOKUP($R30,'database Aziende'!$M$13:$AE$595,3,FALSE)</f>
        <v>31100</v>
      </c>
      <c r="U30" s="461" t="str">
        <f>VLOOKUP($R30,'database Aziende'!$M$13:$AE$595,4,FALSE)</f>
        <v>Treviso (TV)</v>
      </c>
      <c r="V30" s="461" t="str">
        <f>VLOOKUP($R30,'database Aziende'!$M$13:$AE$595,5,FALSE)</f>
        <v>Coniglioni Venera</v>
      </c>
      <c r="W30" s="461" t="str">
        <f>VLOOKUP($R30,'database Aziende'!$M$13:$AE$595,6,FALSE)</f>
        <v>Roberto Meneghetti</v>
      </c>
      <c r="X30" s="462" t="str">
        <f>VLOOKUP($R30,'database Aziende'!$M$13:$AE$595,7,FALSE)</f>
        <v>0422-658354</v>
      </c>
      <c r="Y30" s="463" t="str">
        <f>VLOOKUP($R30,'database Aziende'!$M$13:$AE$595,12,FALSE)</f>
        <v>venera.coniglione@comune.treviso.it</v>
      </c>
      <c r="Z30" s="463" t="str">
        <f>VLOOKUP($R30,'database Aziende'!$M$13:$AE$595,13,FALSE)</f>
        <v>www.comune.trevisso.it</v>
      </c>
      <c r="AA30" s="461" t="str">
        <f>VLOOKUP($R30,'database Aziende'!$M$13:$AE$595,14,FALSE)</f>
        <v>Grande</v>
      </c>
      <c r="AB30" s="461" t="str">
        <f>VLOOKUP($R30,'database Aziende'!$M$13:$AE$595,15,FALSE)</f>
        <v>servizi informatici</v>
      </c>
      <c r="AC30" s="462" t="str">
        <f t="shared" si="0"/>
        <v>COMUNE DI TREVISO</v>
      </c>
      <c r="AD30" s="461" t="str">
        <f>VLOOKUP($R30,'database Aziende'!$M$13:$AK$595,17,FALSE)</f>
        <v>v. Municipio16</v>
      </c>
      <c r="AE30" s="461" t="str">
        <f>VLOOKUP($R30,'database Aziende'!$M$13:$AK$595,18,FALSE)</f>
        <v>Treviso (TV)</v>
      </c>
      <c r="AF30" s="462">
        <f>VLOOKUP($R30,'database Aziende'!$M$13:$AK$595,19,FALSE)</f>
        <v>80007310263</v>
      </c>
      <c r="AG30" s="464" t="str">
        <f>VLOOKUP($R30,'database Aziende'!$M$13:$AK$595,20,FALSE)</f>
        <v>Corocher Gaspare</v>
      </c>
      <c r="AH30" s="464">
        <f>VLOOKUP($R30,'database Aziende'!$M$13:$AK$595,21,FALSE)</f>
        <v>24097</v>
      </c>
      <c r="AI30" s="461" t="str">
        <f>VLOOKUP($R30,'database Aziende'!$M$13:$AK$595,22,FALSE)</f>
        <v>Motta di Livenza (TV)</v>
      </c>
      <c r="AJ30" s="611" t="str">
        <f>VLOOKUP($R30,'database Aziende'!$M$13:$AK$595,23,FALSE)</f>
        <v>CRCGPR65T21F770P</v>
      </c>
      <c r="AK30" s="612">
        <f>VLOOKUP($R30,'database Aziende'!$M$13:$AK$595,24,FALSE)</f>
        <v>43238</v>
      </c>
      <c r="AL30" s="465" t="str">
        <f>VLOOKUP($R30,'database Aziende'!$M$13:$AK$595,25,FALSE)</f>
        <v>7171/C24D</v>
      </c>
    </row>
    <row r="31" spans="1:38" ht="24.75" customHeight="1">
      <c r="A31" s="613"/>
      <c r="B31" s="608">
        <v>19</v>
      </c>
      <c r="C31" s="468" t="str">
        <f>CONCATENATE('Elenco alunni'!A107," ",'Elenco alunni'!B107)</f>
        <v>TOMBACCO TOMMASO</v>
      </c>
      <c r="D31" s="468" t="str">
        <f>CONCATENATE('Elenco alunni'!C107," ",'Elenco alunni'!D107)</f>
        <v>5 AII</v>
      </c>
      <c r="E31" s="470" t="str">
        <f>'Elenco alunni'!H107</f>
        <v>0415936311</v>
      </c>
      <c r="F31" s="609"/>
      <c r="G31" s="470" t="str">
        <f>'Elenco alunni'!G107</f>
        <v>tommasotombacco@gmail.com</v>
      </c>
      <c r="H31" s="472" t="str">
        <f>'Elenco alunni'!I107</f>
        <v>F.lli Bovo, 16/b - CAMPOCROCE</v>
      </c>
      <c r="I31" s="472" t="str">
        <f>'Elenco alunni'!J107</f>
        <v>MOGLIANO VENETO</v>
      </c>
      <c r="J31" s="596" t="s">
        <v>3396</v>
      </c>
      <c r="K31" s="597" t="s">
        <v>3400</v>
      </c>
      <c r="L31" s="473" t="str">
        <f>VLOOKUP($R31,'database Aziende'!$M$13:$AE$595,8,FALSE)</f>
        <v>8.30</v>
      </c>
      <c r="M31" s="473" t="str">
        <f>VLOOKUP($R31,'database Aziende'!$M$13:$AE$595,9,FALSE)</f>
        <v>12.30</v>
      </c>
      <c r="N31" s="473" t="str">
        <f>VLOOKUP($R31,'database Aziende'!$M$13:$AE$595,10,FALSE)</f>
        <v>13.30</v>
      </c>
      <c r="O31" s="473" t="str">
        <f>VLOOKUP($R31,'database Aziende'!$M$13:$AE$595,11,FALSE)</f>
        <v>17.30</v>
      </c>
      <c r="P31" s="610" t="s">
        <v>3464</v>
      </c>
      <c r="Q31" s="599" t="s">
        <v>3452</v>
      </c>
      <c r="R31" s="67" t="s">
        <v>186</v>
      </c>
      <c r="S31" s="474" t="str">
        <f>VLOOKUP($R31,'database Aziende'!$M$13:$AE$595,2,FALSE)</f>
        <v>Via Don Luigi Peron 1</v>
      </c>
      <c r="T31" s="461">
        <f>VLOOKUP($R31,'database Aziende'!$M$13:$AE$595,3,FALSE)</f>
        <v>30174</v>
      </c>
      <c r="U31" s="461" t="str">
        <f>VLOOKUP($R31,'database Aziende'!$M$13:$AE$595,4,FALSE)</f>
        <v>Venezia (VE)</v>
      </c>
      <c r="V31" s="461" t="str">
        <f>VLOOKUP($R31,'database Aziende'!$M$13:$AE$595,5,FALSE)</f>
        <v>Enrico Puggioni</v>
      </c>
      <c r="W31" s="461" t="str">
        <f>VLOOKUP($R31,'database Aziende'!$M$13:$AE$595,6,FALSE)</f>
        <v>Ilaria Sguassero</v>
      </c>
      <c r="X31" s="462" t="str">
        <f>VLOOKUP($R31,'database Aziende'!$M$13:$AE$595,7,FALSE)</f>
        <v>0432 889787</v>
      </c>
      <c r="Y31" s="463" t="str">
        <f>VLOOKUP($R31,'database Aziende'!$M$13:$AE$595,12,FALSE)</f>
        <v>nicola.paro@beantech.it - andrea.pitussi@beantech.it</v>
      </c>
      <c r="Z31" s="463" t="str">
        <f>VLOOKUP($R31,'database Aziende'!$M$13:$AE$595,13,FALSE)</f>
        <v>https://www.beantech.it/</v>
      </c>
      <c r="AA31" s="461" t="str">
        <f>VLOOKUP($R31,'database Aziende'!$M$13:$AE$595,14,FALSE)</f>
        <v>51-250</v>
      </c>
      <c r="AB31" s="461">
        <f>VLOOKUP($R31,'database Aziende'!$M$13:$AE$595,15,FALSE)</f>
        <v>0</v>
      </c>
      <c r="AC31" s="462" t="str">
        <f t="shared" si="0"/>
        <v>BEANTECH</v>
      </c>
      <c r="AD31" s="461" t="str">
        <f>VLOOKUP($R31,'database Aziende'!$M$13:$AK$595,17,FALSE)</f>
        <v>Via Ivrea, 5</v>
      </c>
      <c r="AE31" s="461">
        <f>VLOOKUP($R31,'database Aziende'!$M$13:$AK$595,18,FALSE)</f>
        <v>30174</v>
      </c>
      <c r="AF31" s="462" t="str">
        <f>VLOOKUP($R31,'database Aziende'!$M$13:$AK$595,19,FALSE)</f>
        <v>02175740303</v>
      </c>
      <c r="AG31" s="464" t="str">
        <f>VLOOKUP($R31,'database Aziende'!$M$13:$AK$595,20,FALSE)</f>
        <v>Anziutti Massimiliano</v>
      </c>
      <c r="AH31" s="464">
        <f>VLOOKUP($R31,'database Aziende'!$M$13:$AK$595,21,FALSE)</f>
        <v>25625</v>
      </c>
      <c r="AI31" s="461" t="str">
        <f>VLOOKUP($R31,'database Aziende'!$M$13:$AK$595,22,FALSE)</f>
        <v>Tolmezzo (UD)</v>
      </c>
      <c r="AJ31" s="611" t="str">
        <f>VLOOKUP($R31,'database Aziende'!$M$13:$AK$595,23,FALSE)</f>
        <v>NZTMSM70A26L195H</v>
      </c>
      <c r="AK31" s="612">
        <f>VLOOKUP($R31,'database Aziende'!$M$13:$AK$595,24,FALSE)</f>
        <v>44127</v>
      </c>
      <c r="AL31" s="465" t="str">
        <f>VLOOKUP($R31,'database Aziende'!$M$13:$AK$595,25,FALSE)</f>
        <v>13269/C24</v>
      </c>
    </row>
    <row r="32" spans="1:38" ht="24.75" customHeight="1">
      <c r="A32" s="613"/>
      <c r="B32" s="608">
        <v>20</v>
      </c>
      <c r="C32" s="468" t="str">
        <f>CONCATENATE('Elenco alunni'!A108," ",'Elenco alunni'!B108)</f>
        <v>TUONI ANGELO</v>
      </c>
      <c r="D32" s="468" t="str">
        <f>CONCATENATE('Elenco alunni'!C108," ",'Elenco alunni'!D108)</f>
        <v>5 AII</v>
      </c>
      <c r="E32" s="470" t="str">
        <f>'Elenco alunni'!H108</f>
        <v>3337229489</v>
      </c>
      <c r="F32" s="609"/>
      <c r="G32" s="470" t="str">
        <f>'Elenco alunni'!G108</f>
        <v>tuoniangelo@gmail.com</v>
      </c>
      <c r="H32" s="472" t="str">
        <f>'Elenco alunni'!I108</f>
        <v>VIA GARIBALDI 3</v>
      </c>
      <c r="I32" s="472" t="str">
        <f>'Elenco alunni'!J108</f>
        <v>SAN BIAGIO DI CALLALTA</v>
      </c>
      <c r="J32" s="596" t="s">
        <v>3396</v>
      </c>
      <c r="K32" s="597" t="s">
        <v>3400</v>
      </c>
      <c r="L32" s="473" t="e">
        <f>VLOOKUP($R32,'database Aziende'!$M$13:$AE$595,8,FALSE)</f>
        <v>#N/A</v>
      </c>
      <c r="M32" s="473" t="e">
        <f>VLOOKUP($R32,'database Aziende'!$M$13:$AE$595,9,FALSE)</f>
        <v>#N/A</v>
      </c>
      <c r="N32" s="473" t="e">
        <f>VLOOKUP($R32,'database Aziende'!$M$13:$AE$595,10,FALSE)</f>
        <v>#N/A</v>
      </c>
      <c r="O32" s="473" t="e">
        <f>VLOOKUP($R32,'database Aziende'!$M$13:$AE$595,11,FALSE)</f>
        <v>#N/A</v>
      </c>
      <c r="P32" s="610" t="s">
        <v>3459</v>
      </c>
      <c r="Q32" s="599" t="s">
        <v>3452</v>
      </c>
      <c r="R32" s="621" t="s">
        <v>3460</v>
      </c>
      <c r="S32" s="474" t="e">
        <f>VLOOKUP($R32,'database Aziende'!$M$13:$AE$595,2,FALSE)</f>
        <v>#N/A</v>
      </c>
      <c r="T32" s="461" t="e">
        <f>VLOOKUP($R32,'database Aziende'!$M$13:$AE$595,3,FALSE)</f>
        <v>#N/A</v>
      </c>
      <c r="U32" s="461" t="e">
        <f>VLOOKUP($R32,'database Aziende'!$M$13:$AE$595,4,FALSE)</f>
        <v>#N/A</v>
      </c>
      <c r="V32" s="461" t="e">
        <f>VLOOKUP($R32,'database Aziende'!$M$13:$AE$595,5,FALSE)</f>
        <v>#N/A</v>
      </c>
      <c r="W32" s="461" t="e">
        <f>VLOOKUP($R32,'database Aziende'!$M$13:$AE$595,6,FALSE)</f>
        <v>#N/A</v>
      </c>
      <c r="X32" s="462" t="e">
        <f>VLOOKUP($R32,'database Aziende'!$M$13:$AE$595,7,FALSE)</f>
        <v>#N/A</v>
      </c>
      <c r="Y32" s="463" t="e">
        <f>VLOOKUP($R32,'database Aziende'!$M$13:$AE$595,12,FALSE)</f>
        <v>#N/A</v>
      </c>
      <c r="Z32" s="463" t="e">
        <f>VLOOKUP($R32,'database Aziende'!$M$13:$AE$595,13,FALSE)</f>
        <v>#N/A</v>
      </c>
      <c r="AA32" s="461" t="e">
        <f>VLOOKUP($R32,'database Aziende'!$M$13:$AE$595,14,FALSE)</f>
        <v>#N/A</v>
      </c>
      <c r="AB32" s="461" t="e">
        <f>VLOOKUP($R32,'database Aziende'!$M$13:$AE$595,15,FALSE)</f>
        <v>#N/A</v>
      </c>
      <c r="AC32" s="462" t="str">
        <f t="shared" si="0"/>
        <v xml:space="preserve">DE LONGHI - E-SERVICES
</v>
      </c>
      <c r="AD32" s="461" t="e">
        <f>VLOOKUP($R32,'database Aziende'!$M$13:$AK$595,17,FALSE)</f>
        <v>#N/A</v>
      </c>
      <c r="AE32" s="461" t="e">
        <f>VLOOKUP($R32,'database Aziende'!$M$13:$AK$595,18,FALSE)</f>
        <v>#N/A</v>
      </c>
      <c r="AF32" s="462" t="e">
        <f>VLOOKUP($R32,'database Aziende'!$M$13:$AK$595,19,FALSE)</f>
        <v>#N/A</v>
      </c>
      <c r="AG32" s="464" t="e">
        <f>VLOOKUP($R32,'database Aziende'!$M$13:$AK$595,20,FALSE)</f>
        <v>#N/A</v>
      </c>
      <c r="AH32" s="464" t="e">
        <f>VLOOKUP($R32,'database Aziende'!$M$13:$AK$595,21,FALSE)</f>
        <v>#N/A</v>
      </c>
      <c r="AI32" s="461" t="e">
        <f>VLOOKUP($R32,'database Aziende'!$M$13:$AK$595,22,FALSE)</f>
        <v>#N/A</v>
      </c>
      <c r="AJ32" s="611" t="e">
        <f>VLOOKUP($R32,'database Aziende'!$M$13:$AK$595,23,FALSE)</f>
        <v>#N/A</v>
      </c>
      <c r="AK32" s="612" t="e">
        <f>VLOOKUP($R32,'database Aziende'!$M$13:$AK$595,24,FALSE)</f>
        <v>#N/A</v>
      </c>
      <c r="AL32" s="465" t="e">
        <f>VLOOKUP($R32,'database Aziende'!$M$13:$AK$595,25,FALSE)</f>
        <v>#N/A</v>
      </c>
    </row>
    <row r="33" spans="1:38" ht="24.75" customHeight="1">
      <c r="A33" s="613"/>
      <c r="B33" s="608">
        <v>21</v>
      </c>
      <c r="C33" s="468" t="str">
        <f>CONCATENATE('Elenco alunni'!A109," ",'Elenco alunni'!B109)</f>
        <v>VIERIU MATTEO</v>
      </c>
      <c r="D33" s="468" t="str">
        <f>CONCATENATE('Elenco alunni'!C109," ",'Elenco alunni'!D109)</f>
        <v>5 AII</v>
      </c>
      <c r="E33" s="470" t="str">
        <f>'Elenco alunni'!H109</f>
        <v>3896904630</v>
      </c>
      <c r="F33" s="609"/>
      <c r="G33" s="470" t="str">
        <f>'Elenco alunni'!G109</f>
        <v>vieriu.matteo@gmail.com</v>
      </c>
      <c r="H33" s="472" t="str">
        <f>'Elenco alunni'!I109</f>
        <v>Via Giovanni Battista Lovadina 8</v>
      </c>
      <c r="I33" s="472" t="str">
        <f>'Elenco alunni'!J109</f>
        <v>CIMADOLMO</v>
      </c>
      <c r="J33" s="596" t="s">
        <v>3396</v>
      </c>
      <c r="K33" s="597" t="s">
        <v>3400</v>
      </c>
      <c r="L33" s="473" t="str">
        <f>VLOOKUP($R33,'database Aziende'!$M$13:$AE$595,8,FALSE)</f>
        <v>8.00</v>
      </c>
      <c r="M33" s="473" t="str">
        <f>VLOOKUP($R33,'database Aziende'!$M$13:$AE$595,9,FALSE)</f>
        <v>14.00</v>
      </c>
      <c r="N33" s="473" t="str">
        <f>VLOOKUP($R33,'database Aziende'!$M$13:$AE$595,10,FALSE)</f>
        <v>15.00</v>
      </c>
      <c r="O33" s="473" t="str">
        <f>VLOOKUP($R33,'database Aziende'!$M$13:$AE$595,11,FALSE)</f>
        <v>17.00</v>
      </c>
      <c r="P33" s="610" t="s">
        <v>3461</v>
      </c>
      <c r="Q33" s="599" t="s">
        <v>3452</v>
      </c>
      <c r="R33" s="67" t="s">
        <v>829</v>
      </c>
      <c r="S33" s="474" t="str">
        <f>VLOOKUP($R33,'database Aziende'!$M$13:$AE$595,2,FALSE)</f>
        <v>v. Municipio16</v>
      </c>
      <c r="T33" s="461">
        <f>VLOOKUP($R33,'database Aziende'!$M$13:$AE$595,3,FALSE)</f>
        <v>31100</v>
      </c>
      <c r="U33" s="461" t="str">
        <f>VLOOKUP($R33,'database Aziende'!$M$13:$AE$595,4,FALSE)</f>
        <v>Treviso (TV)</v>
      </c>
      <c r="V33" s="461" t="str">
        <f>VLOOKUP($R33,'database Aziende'!$M$13:$AE$595,5,FALSE)</f>
        <v>Coniglioni Venera</v>
      </c>
      <c r="W33" s="461" t="str">
        <f>VLOOKUP($R33,'database Aziende'!$M$13:$AE$595,6,FALSE)</f>
        <v>Roberto Meneghetti</v>
      </c>
      <c r="X33" s="462" t="str">
        <f>VLOOKUP($R33,'database Aziende'!$M$13:$AE$595,7,FALSE)</f>
        <v>0422-658354</v>
      </c>
      <c r="Y33" s="463" t="str">
        <f>VLOOKUP($R33,'database Aziende'!$M$13:$AE$595,12,FALSE)</f>
        <v>venera.coniglione@comune.treviso.it</v>
      </c>
      <c r="Z33" s="463" t="str">
        <f>VLOOKUP($R33,'database Aziende'!$M$13:$AE$595,13,FALSE)</f>
        <v>www.comune.trevisso.it</v>
      </c>
      <c r="AA33" s="461" t="str">
        <f>VLOOKUP($R33,'database Aziende'!$M$13:$AE$595,14,FALSE)</f>
        <v>Grande</v>
      </c>
      <c r="AB33" s="461" t="str">
        <f>VLOOKUP($R33,'database Aziende'!$M$13:$AE$595,15,FALSE)</f>
        <v>servizi informatici</v>
      </c>
      <c r="AC33" s="462" t="str">
        <f t="shared" si="0"/>
        <v>COMUNE DI TREVISO</v>
      </c>
      <c r="AD33" s="461" t="str">
        <f>VLOOKUP($R33,'database Aziende'!$M$13:$AK$595,17,FALSE)</f>
        <v>v. Municipio16</v>
      </c>
      <c r="AE33" s="461" t="str">
        <f>VLOOKUP($R33,'database Aziende'!$M$13:$AK$595,18,FALSE)</f>
        <v>Treviso (TV)</v>
      </c>
      <c r="AF33" s="462">
        <f>VLOOKUP($R33,'database Aziende'!$M$13:$AK$595,19,FALSE)</f>
        <v>80007310263</v>
      </c>
      <c r="AG33" s="464" t="str">
        <f>VLOOKUP($R33,'database Aziende'!$M$13:$AK$595,20,FALSE)</f>
        <v>Corocher Gaspare</v>
      </c>
      <c r="AH33" s="464">
        <f>VLOOKUP($R33,'database Aziende'!$M$13:$AK$595,21,FALSE)</f>
        <v>24097</v>
      </c>
      <c r="AI33" s="461" t="str">
        <f>VLOOKUP($R33,'database Aziende'!$M$13:$AK$595,22,FALSE)</f>
        <v>Motta di Livenza (TV)</v>
      </c>
      <c r="AJ33" s="611" t="str">
        <f>VLOOKUP($R33,'database Aziende'!$M$13:$AK$595,23,FALSE)</f>
        <v>CRCGPR65T21F770P</v>
      </c>
      <c r="AK33" s="612">
        <f>VLOOKUP($R33,'database Aziende'!$M$13:$AK$595,24,FALSE)</f>
        <v>43238</v>
      </c>
      <c r="AL33" s="465" t="str">
        <f>VLOOKUP($R33,'database Aziende'!$M$13:$AK$595,25,FALSE)</f>
        <v>7171/C24D</v>
      </c>
    </row>
    <row r="34" spans="1:38" ht="24.75" customHeight="1">
      <c r="A34" s="622"/>
      <c r="B34" s="623">
        <v>22</v>
      </c>
      <c r="C34" s="480" t="str">
        <f>CONCATENATE('Elenco alunni'!A110," ",'Elenco alunni'!B110)</f>
        <v>ZARA RICCARDO</v>
      </c>
      <c r="D34" s="480" t="str">
        <f>CONCATENATE('Elenco alunni'!C110," ",'Elenco alunni'!D110)</f>
        <v>5 AII</v>
      </c>
      <c r="E34" s="482" t="str">
        <f>'Elenco alunni'!H110</f>
        <v>3421803108</v>
      </c>
      <c r="F34" s="624"/>
      <c r="G34" s="482" t="str">
        <f>'Elenco alunni'!G110</f>
        <v>ricki0102@libero.it</v>
      </c>
      <c r="H34" s="484" t="str">
        <f>'Elenco alunni'!I110</f>
        <v>via Raimondo Franchetti, 89/2</v>
      </c>
      <c r="I34" s="484" t="str">
        <f>'Elenco alunni'!J110</f>
        <v>PREGANZIOL</v>
      </c>
      <c r="J34" s="625" t="s">
        <v>3396</v>
      </c>
      <c r="K34" s="626" t="s">
        <v>3400</v>
      </c>
      <c r="L34" s="485" t="str">
        <f>VLOOKUP($R34,'database Aziende'!$M$13:$AE$595,8,FALSE)</f>
        <v>9.00</v>
      </c>
      <c r="M34" s="485" t="str">
        <f>VLOOKUP($R34,'database Aziende'!$M$13:$AE$595,9,FALSE)</f>
        <v>13.00</v>
      </c>
      <c r="N34" s="485" t="str">
        <f>VLOOKUP($R34,'database Aziende'!$M$13:$AE$595,10,FALSE)</f>
        <v>14.30</v>
      </c>
      <c r="O34" s="485" t="str">
        <f>VLOOKUP($R34,'database Aziende'!$M$13:$AE$595,11,FALSE)</f>
        <v>18.30</v>
      </c>
      <c r="P34" s="620" t="s">
        <v>3465</v>
      </c>
      <c r="Q34" s="599" t="s">
        <v>3452</v>
      </c>
      <c r="R34" s="67" t="s">
        <v>465</v>
      </c>
      <c r="S34" s="537" t="str">
        <f>VLOOKUP($R34,'database Aziende'!$M$13:$AE$595,2,FALSE)</f>
        <v>Viale Appiani 26/A</v>
      </c>
      <c r="T34" s="511">
        <f>VLOOKUP($R34,'database Aziende'!$M$13:$AE$595,3,FALSE)</f>
        <v>31100</v>
      </c>
      <c r="U34" s="511" t="str">
        <f>VLOOKUP($R34,'database Aziende'!$M$13:$AE$595,4,FALSE)</f>
        <v>Treviso (TV)</v>
      </c>
      <c r="V34" s="511" t="str">
        <f>VLOOKUP($R34,'database Aziende'!$M$13:$AE$595,5,FALSE)</f>
        <v xml:space="preserve">Andolfo Denis </v>
      </c>
      <c r="W34" s="511" t="str">
        <f>VLOOKUP($R34,'database Aziende'!$M$13:$AE$595,6,FALSE)</f>
        <v>AndolfoDenis</v>
      </c>
      <c r="X34" s="512" t="str">
        <f>VLOOKUP($R34,'database Aziende'!$M$13:$AE$595,7,FALSE)</f>
        <v>348 0633710</v>
      </c>
      <c r="Y34" s="513" t="str">
        <f>VLOOKUP($R34,'database Aziende'!$M$13:$AE$595,12,FALSE)</f>
        <v>info@directfromitaly.it</v>
      </c>
      <c r="Z34" s="513">
        <f>VLOOKUP($R34,'database Aziende'!$M$13:$AE$595,13,FALSE)</f>
        <v>0</v>
      </c>
      <c r="AA34" s="627">
        <f>VLOOKUP($R34,'database Aziende'!$M$13:$AE$595,14,FALSE)</f>
        <v>44470</v>
      </c>
      <c r="AB34" s="511" t="str">
        <f>VLOOKUP($R34,'database Aziende'!$M$13:$AE$595,15,FALSE)</f>
        <v>Ateco 47.91.1</v>
      </c>
      <c r="AC34" s="512" t="str">
        <f t="shared" si="0"/>
        <v>DIRECT FROM ITALY</v>
      </c>
      <c r="AD34" s="511" t="str">
        <f>VLOOKUP($R34,'database Aziende'!$M$13:$AK$595,17,FALSE)</f>
        <v>Viale Appiani 26/A</v>
      </c>
      <c r="AE34" s="511" t="str">
        <f>VLOOKUP($R34,'database Aziende'!$M$13:$AK$595,18,FALSE)</f>
        <v>Treviso (TV)</v>
      </c>
      <c r="AF34" s="512" t="str">
        <f>VLOOKUP($R34,'database Aziende'!$M$13:$AK$595,19,FALSE)</f>
        <v>05031550261</v>
      </c>
      <c r="AG34" s="514" t="str">
        <f>VLOOKUP($R34,'database Aziende'!$M$13:$AK$595,20,FALSE)</f>
        <v>Andolfo Denis</v>
      </c>
      <c r="AH34" s="514">
        <f>VLOOKUP($R34,'database Aziende'!$M$13:$AK$595,21,FALSE)</f>
        <v>26183</v>
      </c>
      <c r="AI34" s="511" t="str">
        <f>VLOOKUP($R34,'database Aziende'!$M$13:$AK$595,22,FALSE)</f>
        <v>Montebelluna (TV)</v>
      </c>
      <c r="AJ34" s="628" t="str">
        <f>VLOOKUP($R34,'database Aziende'!$M$13:$AK$595,23,FALSE)</f>
        <v>NDLDNS71P07F443B</v>
      </c>
      <c r="AK34" s="629">
        <f>VLOOKUP($R34,'database Aziende'!$M$13:$AK$595,24,FALSE)</f>
        <v>44443</v>
      </c>
      <c r="AL34" s="515" t="str">
        <f>VLOOKUP($R34,'database Aziende'!$M$13:$AK$595,25,FALSE)</f>
        <v>0013391/c24</v>
      </c>
    </row>
    <row r="35" spans="1:38" ht="24.75" customHeight="1">
      <c r="A35" s="630"/>
      <c r="B35" s="631">
        <v>1</v>
      </c>
      <c r="C35" s="632" t="str">
        <f>CONCATENATE('Elenco alunni'!A111," ",'Elenco alunni'!B111)</f>
        <v>ALBERTI LORENZO</v>
      </c>
      <c r="D35" s="632" t="str">
        <f>CONCATENATE('Elenco alunni'!C111," ",'Elenco alunni'!D111)</f>
        <v>4 BII</v>
      </c>
      <c r="E35" s="633" t="str">
        <f>'Elenco alunni'!H111</f>
        <v>3497780179</v>
      </c>
      <c r="F35" s="634"/>
      <c r="G35" s="633" t="str">
        <f>'Elenco alunni'!G111</f>
        <v>lucia-24@libero.it</v>
      </c>
      <c r="H35" s="635" t="str">
        <f>'Elenco alunni'!I111</f>
        <v>VIA MONTE CRISTALLO 14</v>
      </c>
      <c r="I35" s="635" t="str">
        <f>'Elenco alunni'!J111</f>
        <v>MOGLIANO VENETO</v>
      </c>
      <c r="J35" s="596" t="s">
        <v>3396</v>
      </c>
      <c r="K35" s="597" t="s">
        <v>3400</v>
      </c>
      <c r="L35" s="597" t="str">
        <f>VLOOKUP($R35,'database Aziende'!$M$13:$AE$595,8,FALSE)</f>
        <v>9.00</v>
      </c>
      <c r="M35" s="597" t="str">
        <f>VLOOKUP($R35,'database Aziende'!$M$13:$AE$595,9,FALSE)</f>
        <v>13.30</v>
      </c>
      <c r="N35" s="597" t="str">
        <f>VLOOKUP($R35,'database Aziende'!$M$13:$AE$595,10,FALSE)</f>
        <v>14.30</v>
      </c>
      <c r="O35" s="597" t="str">
        <f>VLOOKUP($R35,'database Aziende'!$M$13:$AE$595,11,FALSE)</f>
        <v>18.00</v>
      </c>
      <c r="P35" s="636" t="s">
        <v>3466</v>
      </c>
      <c r="Q35" s="637" t="s">
        <v>3467</v>
      </c>
      <c r="R35" s="638" t="s">
        <v>446</v>
      </c>
      <c r="S35" s="600" t="str">
        <f>VLOOKUP($R35,'database Aziende'!$M$13:$AE$595,2,FALSE)</f>
        <v>Via Delle Industrie 17/A</v>
      </c>
      <c r="T35" s="601">
        <f>VLOOKUP($R35,'database Aziende'!$M$13:$AE$595,3,FALSE)</f>
        <v>30175</v>
      </c>
      <c r="U35" s="601" t="str">
        <f>VLOOKUP($R35,'database Aziende'!$M$13:$AE$595,4,FALSE)</f>
        <v>Venezia (VE)</v>
      </c>
      <c r="V35" s="601" t="str">
        <f>VLOOKUP($R35,'database Aziende'!$M$13:$AE$595,5,FALSE)</f>
        <v>Gianluca Romanelli</v>
      </c>
      <c r="W35" s="601" t="str">
        <f>VLOOKUP($R35,'database Aziende'!$M$13:$AE$595,6,FALSE)</f>
        <v>Marco Baù</v>
      </c>
      <c r="X35" s="602" t="str">
        <f>VLOOKUP($R35,'database Aziende'!$M$13:$AE$595,7,FALSE)</f>
        <v>041 8629000</v>
      </c>
      <c r="Y35" s="603" t="str">
        <f>VLOOKUP($R35,'database Aziende'!$M$13:$AE$595,12,FALSE)</f>
        <v>info@henko.it</v>
      </c>
      <c r="Z35" s="603">
        <f>VLOOKUP($R35,'database Aziende'!$M$13:$AE$595,13,FALSE)</f>
        <v>0</v>
      </c>
      <c r="AA35" s="601" t="str">
        <f>VLOOKUP($R35,'database Aziende'!$M$13:$AE$595,14,FALSE)</f>
        <v>11-50</v>
      </c>
      <c r="AB35" s="601">
        <f>VLOOKUP($R35,'database Aziende'!$M$13:$AE$595,15,FALSE)</f>
        <v>0</v>
      </c>
      <c r="AC35" s="602" t="str">
        <f t="shared" si="0"/>
        <v>HENKO SRL</v>
      </c>
      <c r="AD35" s="601" t="str">
        <f>VLOOKUP($R35,'database Aziende'!$M$13:$AK$595,17,FALSE)</f>
        <v>Via DELLE INDUSTRIE, 17/A</v>
      </c>
      <c r="AE35" s="601" t="str">
        <f>VLOOKUP($R35,'database Aziende'!$M$13:$AK$595,18,FALSE)</f>
        <v>Venezia (VE)</v>
      </c>
      <c r="AF35" s="602" t="str">
        <f>VLOOKUP($R35,'database Aziende'!$M$13:$AK$595,19,FALSE)</f>
        <v>04531800276</v>
      </c>
      <c r="AG35" s="604" t="str">
        <f>VLOOKUP($R35,'database Aziende'!$M$13:$AK$595,20,FALSE)</f>
        <v>Scarfì Michele</v>
      </c>
      <c r="AH35" s="604">
        <f>VLOOKUP($R35,'database Aziende'!$M$13:$AK$595,21,FALSE)</f>
        <v>22783</v>
      </c>
      <c r="AI35" s="601" t="str">
        <f>VLOOKUP($R35,'database Aziende'!$M$13:$AK$595,22,FALSE)</f>
        <v>Venezia (VE)</v>
      </c>
      <c r="AJ35" s="605" t="str">
        <f>VLOOKUP($R35,'database Aziende'!$M$13:$AK$595,23,FALSE)</f>
        <v>SCRMHL62E17L736W</v>
      </c>
      <c r="AK35" s="606">
        <f>VLOOKUP($R35,'database Aziende'!$M$13:$AK$595,24,FALSE)</f>
        <v>44323</v>
      </c>
      <c r="AL35" s="607" t="str">
        <f>VLOOKUP($R35,'database Aziende'!$M$13:$AK$595,25,FALSE)</f>
        <v>6448/C24</v>
      </c>
    </row>
    <row r="36" spans="1:38" ht="24.75" customHeight="1">
      <c r="A36" s="466"/>
      <c r="B36" s="639">
        <v>2</v>
      </c>
      <c r="C36" s="640" t="str">
        <f>CONCATENATE('Elenco alunni'!A112," ",'Elenco alunni'!B112)</f>
        <v>BERTELLI TOMMASO</v>
      </c>
      <c r="D36" s="640" t="str">
        <f>CONCATENATE('Elenco alunni'!C112," ",'Elenco alunni'!D112)</f>
        <v>4 BII</v>
      </c>
      <c r="E36" s="470" t="str">
        <f>'Elenco alunni'!H112</f>
        <v>0422600827</v>
      </c>
      <c r="F36" s="609"/>
      <c r="G36" s="470" t="str">
        <f>'Elenco alunni'!G112</f>
        <v>tommasobertelli03@gmail.com</v>
      </c>
      <c r="H36" s="472" t="str">
        <f>'Elenco alunni'!I112</f>
        <v>VIA UGO FOSCOLO 9</v>
      </c>
      <c r="I36" s="472" t="str">
        <f>'Elenco alunni'!J112</f>
        <v>BREDA DI PIAVE</v>
      </c>
      <c r="J36" s="596" t="s">
        <v>3396</v>
      </c>
      <c r="K36" s="597" t="s">
        <v>3400</v>
      </c>
      <c r="L36" s="473" t="str">
        <f>VLOOKUP($R36,'database Aziende'!$M$13:$AE$595,8,FALSE)</f>
        <v>8.30</v>
      </c>
      <c r="M36" s="473" t="str">
        <f>VLOOKUP($R36,'database Aziende'!$M$13:$AE$595,9,FALSE)</f>
        <v>12.30</v>
      </c>
      <c r="N36" s="473" t="str">
        <f>VLOOKUP($R36,'database Aziende'!$M$13:$AE$595,10,FALSE)</f>
        <v>14.00</v>
      </c>
      <c r="O36" s="473" t="str">
        <f>VLOOKUP($R36,'database Aziende'!$M$13:$AE$595,11,FALSE)</f>
        <v>18.00</v>
      </c>
      <c r="P36" s="615" t="s">
        <v>3468</v>
      </c>
      <c r="Q36" s="637" t="s">
        <v>3467</v>
      </c>
      <c r="R36" s="638" t="s">
        <v>1054</v>
      </c>
      <c r="S36" s="474" t="str">
        <f>VLOOKUP($R36,'database Aziende'!$M$13:$AE$595,2,FALSE)</f>
        <v>v. Roma 4</v>
      </c>
      <c r="T36" s="461">
        <f>VLOOKUP($R36,'database Aziende'!$M$13:$AE$595,3,FALSE)</f>
        <v>31020</v>
      </c>
      <c r="U36" s="461" t="str">
        <f>VLOOKUP($R36,'database Aziende'!$M$13:$AE$595,4,FALSE)</f>
        <v>Villorba (TV)</v>
      </c>
      <c r="V36" s="461" t="str">
        <f>VLOOKUP($R36,'database Aziende'!$M$13:$AE$595,5,FALSE)</f>
        <v>Valeri Paolo</v>
      </c>
      <c r="W36" s="461" t="str">
        <f>VLOOKUP($R36,'database Aziende'!$M$13:$AE$595,6,FALSE)</f>
        <v>Valeri Paolo</v>
      </c>
      <c r="X36" s="462" t="str">
        <f>VLOOKUP($R36,'database Aziende'!$M$13:$AE$595,7,FALSE)</f>
        <v>0422 608043</v>
      </c>
      <c r="Y36" s="463" t="str">
        <f>VLOOKUP($R36,'database Aziende'!$M$13:$AE$595,12,FALSE)</f>
        <v>ufficio.personale@smc.it</v>
      </c>
      <c r="Z36" s="463" t="str">
        <f>VLOOKUP($R36,'database Aziende'!$M$13:$AE$595,13,FALSE)</f>
        <v>www.smc.it</v>
      </c>
      <c r="AA36" s="461">
        <f>VLOOKUP($R36,'database Aziende'!$M$13:$AE$595,14,FALSE)</f>
        <v>2</v>
      </c>
      <c r="AB36" s="461" t="str">
        <f>VLOOKUP($R36,'database Aziende'!$M$13:$AE$595,15,FALSE)</f>
        <v>servizi informatici</v>
      </c>
      <c r="AC36" s="462" t="str">
        <f t="shared" si="0"/>
        <v>SMC TREVISO SRL</v>
      </c>
      <c r="AD36" s="461" t="str">
        <f>VLOOKUP($R36,'database Aziende'!$M$13:$AK$595,17,FALSE)</f>
        <v>v. Roma 4</v>
      </c>
      <c r="AE36" s="461" t="str">
        <f>VLOOKUP($R36,'database Aziende'!$M$13:$AK$595,18,FALSE)</f>
        <v>Villorba (TV)</v>
      </c>
      <c r="AF36" s="462">
        <f>VLOOKUP($R36,'database Aziende'!$M$13:$AK$595,19,FALSE)</f>
        <v>3304900263</v>
      </c>
      <c r="AG36" s="464" t="str">
        <f>VLOOKUP($R36,'database Aziende'!$M$13:$AK$595,20,FALSE)</f>
        <v>Carlo Piccin</v>
      </c>
      <c r="AH36" s="464">
        <f>VLOOKUP($R36,'database Aziende'!$M$13:$AK$595,21,FALSE)</f>
        <v>19143</v>
      </c>
      <c r="AI36" s="461" t="str">
        <f>VLOOKUP($R36,'database Aziende'!$M$13:$AK$595,22,FALSE)</f>
        <v>Conegliano (TV)</v>
      </c>
      <c r="AJ36" s="611" t="str">
        <f>VLOOKUP($R36,'database Aziende'!$M$13:$AK$595,23,FALSE)</f>
        <v>PCCCRL52E29C957T</v>
      </c>
      <c r="AK36" s="612">
        <f>VLOOKUP($R36,'database Aziende'!$M$13:$AK$595,24,FALSE)</f>
        <v>43589</v>
      </c>
      <c r="AL36" s="465" t="str">
        <f>VLOOKUP($R36,'database Aziende'!$M$13:$AK$595,25,FALSE)</f>
        <v>3279/C24D</v>
      </c>
    </row>
    <row r="37" spans="1:38" ht="24.75" customHeight="1">
      <c r="A37" s="466"/>
      <c r="B37" s="639">
        <v>3</v>
      </c>
      <c r="C37" s="640" t="str">
        <f>CONCATENATE('Elenco alunni'!A113," ",'Elenco alunni'!B113)</f>
        <v>BERTOCCO GREGORIO</v>
      </c>
      <c r="D37" s="640" t="str">
        <f>CONCATENATE('Elenco alunni'!C113," ",'Elenco alunni'!D113)</f>
        <v>4 BII</v>
      </c>
      <c r="E37" s="470" t="str">
        <f>'Elenco alunni'!H113</f>
        <v>3929112736</v>
      </c>
      <c r="F37" s="609"/>
      <c r="G37" s="470" t="str">
        <f>'Elenco alunni'!G113</f>
        <v>claudia@light4.it</v>
      </c>
      <c r="H37" s="472" t="str">
        <f>'Elenco alunni'!I113</f>
        <v>Via Malcanton 3</v>
      </c>
      <c r="I37" s="472" t="str">
        <f>'Elenco alunni'!J113</f>
        <v>MOGLIANO VENETO</v>
      </c>
      <c r="J37" s="596" t="s">
        <v>3396</v>
      </c>
      <c r="K37" s="597" t="s">
        <v>3400</v>
      </c>
      <c r="L37" s="473">
        <f>VLOOKUP($R37,'database Aziende'!$M$13:$AE$595,8,FALSE)</f>
        <v>0</v>
      </c>
      <c r="M37" s="473">
        <f>VLOOKUP($R37,'database Aziende'!$M$13:$AE$595,9,FALSE)</f>
        <v>0</v>
      </c>
      <c r="N37" s="473">
        <f>VLOOKUP($R37,'database Aziende'!$M$13:$AE$595,10,FALSE)</f>
        <v>0</v>
      </c>
      <c r="O37" s="473">
        <f>VLOOKUP($R37,'database Aziende'!$M$13:$AE$595,11,FALSE)</f>
        <v>0</v>
      </c>
      <c r="P37" s="615" t="s">
        <v>3469</v>
      </c>
      <c r="Q37" s="637" t="s">
        <v>3467</v>
      </c>
      <c r="R37" s="638" t="s">
        <v>2419</v>
      </c>
      <c r="S37" s="474" t="str">
        <f>VLOOKUP($R37,'database Aziende'!$M$13:$AE$595,2,FALSE)</f>
        <v>Via I Maggio</v>
      </c>
      <c r="T37" s="461">
        <f>VLOOKUP($R37,'database Aziende'!$M$13:$AE$595,3,FALSE)</f>
        <v>31050</v>
      </c>
      <c r="U37" s="461" t="str">
        <f>VLOOKUP($R37,'database Aziende'!$M$13:$AE$595,4,FALSE)</f>
        <v>Monastier di Treviso (TV)</v>
      </c>
      <c r="V37" s="461" t="str">
        <f>VLOOKUP($R37,'database Aziende'!$M$13:$AE$595,5,FALSE)</f>
        <v>Luigi Bastianello</v>
      </c>
      <c r="W37" s="461" t="str">
        <f>VLOOKUP($R37,'database Aziende'!$M$13:$AE$595,6,FALSE)</f>
        <v>Luigi Bastianello</v>
      </c>
      <c r="X37" s="462" t="str">
        <f>VLOOKUP($R37,'database Aziende'!$M$13:$AE$595,7,FALSE)</f>
        <v>0422 791311</v>
      </c>
      <c r="Y37" s="463" t="str">
        <f>VLOOKUP($R37,'database Aziende'!$M$13:$AE$595,12,FALSE)</f>
        <v>info.it@texa.com</v>
      </c>
      <c r="Z37" s="463" t="str">
        <f>VLOOKUP($R37,'database Aziende'!$M$13:$AE$595,13,FALSE)</f>
        <v>www.texa.it</v>
      </c>
      <c r="AA37" s="461">
        <f>VLOOKUP($R37,'database Aziende'!$M$13:$AE$595,14,FALSE)</f>
        <v>0</v>
      </c>
      <c r="AB37" s="461" t="str">
        <f>VLOOKUP($R37,'database Aziende'!$M$13:$AE$595,15,FALSE)</f>
        <v>Diagnosi Elettronica</v>
      </c>
      <c r="AC37" s="462" t="str">
        <f t="shared" si="0"/>
        <v>TEXA SPA</v>
      </c>
      <c r="AD37" s="461" t="str">
        <f>VLOOKUP($R37,'database Aziende'!$M$13:$AK$595,17,FALSE)</f>
        <v>Via I Maggio</v>
      </c>
      <c r="AE37" s="461" t="str">
        <f>VLOOKUP($R37,'database Aziende'!$M$13:$AK$595,18,FALSE)</f>
        <v>Monastier di Treviso (TV)</v>
      </c>
      <c r="AF37" s="462" t="str">
        <f>VLOOKUP($R37,'database Aziende'!$M$13:$AK$595,19,FALSE)</f>
        <v>02413550266</v>
      </c>
      <c r="AG37" s="464" t="str">
        <f>VLOOKUP($R37,'database Aziende'!$M$13:$AK$595,20,FALSE)</f>
        <v>Luigi Bastianello</v>
      </c>
      <c r="AH37" s="464" t="str">
        <f>VLOOKUP($R37,'database Aziende'!$M$13:$AK$595,21,FALSE)</f>
        <v>7/08/1975</v>
      </c>
      <c r="AI37" s="461" t="str">
        <f>VLOOKUP($R37,'database Aziende'!$M$13:$AK$595,22,FALSE)</f>
        <v>Mirano (VE)</v>
      </c>
      <c r="AJ37" s="611" t="str">
        <f>VLOOKUP($R37,'database Aziende'!$M$13:$AK$595,23,FALSE)</f>
        <v>BSTLGU75M07F241T</v>
      </c>
      <c r="AK37" s="612">
        <f>VLOOKUP($R37,'database Aziende'!$M$13:$AK$595,24,FALSE)</f>
        <v>42786</v>
      </c>
      <c r="AL37" s="465" t="str">
        <f>VLOOKUP($R37,'database Aziende'!$M$13:$AK$595,25,FALSE)</f>
        <v>7191/C24D</v>
      </c>
    </row>
    <row r="38" spans="1:38" ht="24.75" customHeight="1">
      <c r="A38" s="641"/>
      <c r="B38" s="639">
        <v>4</v>
      </c>
      <c r="C38" s="640" t="str">
        <f>CONCATENATE('Elenco alunni'!A114," ",'Elenco alunni'!B114)</f>
        <v>BOVO MATTEO</v>
      </c>
      <c r="D38" s="640" t="str">
        <f>CONCATENATE('Elenco alunni'!C114," ",'Elenco alunni'!D114)</f>
        <v>4 BII</v>
      </c>
      <c r="E38" s="470" t="str">
        <f>'Elenco alunni'!H114</f>
        <v>3358177570</v>
      </c>
      <c r="F38" s="609"/>
      <c r="G38" s="470" t="str">
        <f>'Elenco alunni'!G114</f>
        <v>bovo@bludata.com</v>
      </c>
      <c r="H38" s="472" t="str">
        <f>'Elenco alunni'!I114</f>
        <v>CAVALLEGGERI TREVISO, 13c</v>
      </c>
      <c r="I38" s="472" t="str">
        <f>'Elenco alunni'!J114</f>
        <v>TREVISO</v>
      </c>
      <c r="J38" s="596" t="s">
        <v>3396</v>
      </c>
      <c r="K38" s="597" t="s">
        <v>3400</v>
      </c>
      <c r="L38" s="473" t="str">
        <f>VLOOKUP($R38,'database Aziende'!$M$13:$AE$595,8,FALSE)</f>
        <v>8.30</v>
      </c>
      <c r="M38" s="473" t="str">
        <f>VLOOKUP($R38,'database Aziende'!$M$13:$AE$595,9,FALSE)</f>
        <v>12.30</v>
      </c>
      <c r="N38" s="473" t="str">
        <f>VLOOKUP($R38,'database Aziende'!$M$13:$AE$595,10,FALSE)</f>
        <v>14.30</v>
      </c>
      <c r="O38" s="473" t="str">
        <f>VLOOKUP($R38,'database Aziende'!$M$13:$AE$595,11,FALSE)</f>
        <v>18.30</v>
      </c>
      <c r="P38" s="615" t="s">
        <v>3470</v>
      </c>
      <c r="Q38" s="637" t="s">
        <v>3467</v>
      </c>
      <c r="R38" s="638" t="s">
        <v>200</v>
      </c>
      <c r="S38" s="474" t="str">
        <f>VLOOKUP($R38,'database Aziende'!$M$13:$AE$595,2,FALSE)</f>
        <v xml:space="preserve"> Via delle Industrie 10</v>
      </c>
      <c r="T38" s="461">
        <f>VLOOKUP($R38,'database Aziende'!$M$13:$AE$595,3,FALSE)</f>
        <v>31030</v>
      </c>
      <c r="U38" s="461" t="str">
        <f>VLOOKUP($R38,'database Aziende'!$M$13:$AE$595,4,FALSE)</f>
        <v>Breda di Piave (TV)</v>
      </c>
      <c r="V38" s="461" t="str">
        <f>VLOOKUP($R38,'database Aziende'!$M$13:$AE$595,5,FALSE)</f>
        <v>Maria Chiara Visentin</v>
      </c>
      <c r="W38" s="461" t="str">
        <f>VLOOKUP($R38,'database Aziende'!$M$13:$AE$595,6,FALSE)</f>
        <v>Alessio Brunello</v>
      </c>
      <c r="X38" s="462" t="str">
        <f>VLOOKUP($R38,'database Aziende'!$M$13:$AE$595,7,FALSE)</f>
        <v>0422 445442</v>
      </c>
      <c r="Y38" s="463" t="str">
        <f>VLOOKUP($R38,'database Aziende'!$M$13:$AE$595,12,FALSE)</f>
        <v>info@bludata.com</v>
      </c>
      <c r="Z38" s="463" t="str">
        <f>VLOOKUP($R38,'database Aziende'!$M$13:$AE$595,13,FALSE)</f>
        <v>www.bludata.com/</v>
      </c>
      <c r="AA38" s="461" t="str">
        <f>VLOOKUP($R38,'database Aziende'!$M$13:$AE$595,14,FALSE)</f>
        <v>11-50</v>
      </c>
      <c r="AB38" s="461">
        <f>VLOOKUP($R38,'database Aziende'!$M$13:$AE$595,15,FALSE)</f>
        <v>0</v>
      </c>
      <c r="AC38" s="462" t="str">
        <f t="shared" si="0"/>
        <v>BLUDATA INFORMATICA SRL</v>
      </c>
      <c r="AD38" s="461" t="str">
        <f>VLOOKUP($R38,'database Aziende'!$M$13:$AK$595,17,FALSE)</f>
        <v>Via delle industrie, 10</v>
      </c>
      <c r="AE38" s="461" t="str">
        <f>VLOOKUP($R38,'database Aziende'!$M$13:$AK$595,18,FALSE)</f>
        <v>Breda di Piave (TV)</v>
      </c>
      <c r="AF38" s="462" t="str">
        <f>VLOOKUP($R38,'database Aziende'!$M$13:$AK$595,19,FALSE)</f>
        <v>033510402060</v>
      </c>
      <c r="AG38" s="464" t="str">
        <f>VLOOKUP($R38,'database Aziende'!$M$13:$AK$595,20,FALSE)</f>
        <v>Pierantonio Bovo</v>
      </c>
      <c r="AH38" s="464">
        <f>VLOOKUP($R38,'database Aziende'!$M$13:$AK$595,21,FALSE)</f>
        <v>24186</v>
      </c>
      <c r="AI38" s="461" t="str">
        <f>VLOOKUP($R38,'database Aziende'!$M$13:$AK$595,22,FALSE)</f>
        <v>Venezia (VE)</v>
      </c>
      <c r="AJ38" s="611" t="str">
        <f>VLOOKUP($R38,'database Aziende'!$M$13:$AK$595,23,FALSE)</f>
        <v>BVOPNT66C20L736F</v>
      </c>
      <c r="AK38" s="612">
        <f>VLOOKUP($R38,'database Aziende'!$M$13:$AK$595,24,FALSE)</f>
        <v>44330</v>
      </c>
      <c r="AL38" s="465" t="str">
        <f>VLOOKUP($R38,'database Aziende'!$M$13:$AK$595,25,FALSE)</f>
        <v>6816/C24</v>
      </c>
    </row>
    <row r="39" spans="1:38" ht="24.75" customHeight="1">
      <c r="A39" s="466"/>
      <c r="B39" s="639">
        <v>5</v>
      </c>
      <c r="C39" s="640" t="str">
        <f>CONCATENATE('Elenco alunni'!A115," ",'Elenco alunni'!B115)</f>
        <v>BUSATO DAVIDE</v>
      </c>
      <c r="D39" s="640" t="str">
        <f>CONCATENATE('Elenco alunni'!C115," ",'Elenco alunni'!D115)</f>
        <v>4 BII</v>
      </c>
      <c r="E39" s="470" t="str">
        <f>'Elenco alunni'!H115</f>
        <v>0415903886</v>
      </c>
      <c r="F39" s="609"/>
      <c r="G39" s="470" t="str">
        <f>'Elenco alunni'!G115</f>
        <v>davidebusato03@libero.it</v>
      </c>
      <c r="H39" s="472" t="str">
        <f>'Elenco alunni'!I115</f>
        <v>via Selve n 57/3</v>
      </c>
      <c r="I39" s="472" t="str">
        <f>'Elenco alunni'!J115</f>
        <v>MOGLIANO VENETO</v>
      </c>
      <c r="J39" s="596" t="s">
        <v>3396</v>
      </c>
      <c r="K39" s="597" t="s">
        <v>3400</v>
      </c>
      <c r="L39" s="485" t="str">
        <f>VLOOKUP($R39,'database Aziende'!$M$13:$AE$595,8,FALSE)</f>
        <v>08.30</v>
      </c>
      <c r="M39" s="485" t="str">
        <f>VLOOKUP($R39,'database Aziende'!$M$13:$AE$595,9,FALSE)</f>
        <v>12.30</v>
      </c>
      <c r="N39" s="485" t="str">
        <f>VLOOKUP($R39,'database Aziende'!$M$13:$AE$595,10,FALSE)</f>
        <v>15.30</v>
      </c>
      <c r="O39" s="485" t="str">
        <f>VLOOKUP($R39,'database Aziende'!$M$13:$AE$595,11,FALSE)</f>
        <v>19.00</v>
      </c>
      <c r="P39" s="615" t="s">
        <v>3470</v>
      </c>
      <c r="Q39" s="637" t="s">
        <v>3467</v>
      </c>
      <c r="R39" s="638" t="s">
        <v>3134</v>
      </c>
      <c r="S39" s="537" t="str">
        <f>VLOOKUP($R39,'database Aziende'!$M$13:$AE$595,2,FALSE)</f>
        <v>Via Podgora 2 31032</v>
      </c>
      <c r="T39" s="511">
        <f>VLOOKUP($R39,'database Aziende'!$M$13:$AE$595,3,FALSE)</f>
        <v>31032</v>
      </c>
      <c r="U39" s="511" t="str">
        <f>VLOOKUP($R39,'database Aziende'!$M$13:$AE$595,4,FALSE)</f>
        <v>Casale sul Sile (TV)</v>
      </c>
      <c r="V39" s="511" t="str">
        <f>VLOOKUP($R39,'database Aziende'!$M$13:$AE$595,5,FALSE)</f>
        <v>Biotti Di lorenzo</v>
      </c>
      <c r="W39" s="511" t="str">
        <f>VLOOKUP($R39,'database Aziende'!$M$13:$AE$595,6,FALSE)</f>
        <v>Biotti Di lorenzo</v>
      </c>
      <c r="X39" s="512" t="str">
        <f>VLOOKUP($R39,'database Aziende'!$M$13:$AE$595,7,FALSE)</f>
        <v>0422 788145</v>
      </c>
      <c r="Y39" s="513" t="str">
        <f>VLOOKUP($R39,'database Aziende'!$M$13:$AE$595,12,FALSE)</f>
        <v>videoservice_biotti@tin.it</v>
      </c>
      <c r="Z39" s="513">
        <f>VLOOKUP($R39,'database Aziende'!$M$13:$AE$595,13,FALSE)</f>
        <v>0</v>
      </c>
      <c r="AA39" s="544">
        <f>VLOOKUP($R39,'database Aziende'!$M$13:$AE$595,14,FALSE)</f>
        <v>43739</v>
      </c>
      <c r="AB39" s="511" t="str">
        <f>VLOOKUP($R39,'database Aziende'!$M$13:$AE$595,15,FALSE)</f>
        <v>Commercio/Artigianato</v>
      </c>
      <c r="AC39" s="512" t="str">
        <f t="shared" si="0"/>
        <v>VIDEO SERVICE DI LORENZO BIOTTI</v>
      </c>
      <c r="AD39" s="511" t="str">
        <f>VLOOKUP($R39,'database Aziende'!$M$13:$AK$595,17,FALSE)</f>
        <v>Via Podgora 2 31032</v>
      </c>
      <c r="AE39" s="511" t="str">
        <f>VLOOKUP($R39,'database Aziende'!$M$13:$AK$595,18,FALSE)</f>
        <v>Casale sul Sile (TV)</v>
      </c>
      <c r="AF39" s="512" t="str">
        <f>VLOOKUP($R39,'database Aziende'!$M$13:$AK$595,19,FALSE)</f>
        <v>01898760260</v>
      </c>
      <c r="AG39" s="514" t="str">
        <f>VLOOKUP($R39,'database Aziende'!$M$13:$AK$595,20,FALSE)</f>
        <v>Lorenzo Biotti</v>
      </c>
      <c r="AH39" s="514" t="str">
        <f>VLOOKUP($R39,'database Aziende'!$M$13:$AK$595,21,FALSE)</f>
        <v>12/11/1961</v>
      </c>
      <c r="AI39" s="511" t="str">
        <f>VLOOKUP($R39,'database Aziende'!$M$13:$AK$595,22,FALSE)</f>
        <v>Treviso (TV)</v>
      </c>
      <c r="AJ39" s="628" t="str">
        <f>VLOOKUP($R39,'database Aziende'!$M$13:$AK$595,23,FALSE)</f>
        <v>BTTLNR61M12B879P</v>
      </c>
      <c r="AK39" s="629">
        <f>VLOOKUP($R39,'database Aziende'!$M$13:$AK$595,24,FALSE)</f>
        <v>42857</v>
      </c>
      <c r="AL39" s="515" t="str">
        <f>VLOOKUP($R39,'database Aziende'!$M$13:$AK$595,25,FALSE)</f>
        <v>5918/C24</v>
      </c>
    </row>
    <row r="40" spans="1:38" ht="24.75" customHeight="1">
      <c r="A40" s="466"/>
      <c r="B40" s="639">
        <v>6</v>
      </c>
      <c r="C40" s="640" t="str">
        <f>CONCATENATE('Elenco alunni'!A116," ",'Elenco alunni'!B116)</f>
        <v>COJOCARI CHIRIL</v>
      </c>
      <c r="D40" s="640" t="str">
        <f>CONCATENATE('Elenco alunni'!C116," ",'Elenco alunni'!D116)</f>
        <v>4 BII</v>
      </c>
      <c r="E40" s="470" t="str">
        <f>'Elenco alunni'!H116</f>
        <v>3937690107</v>
      </c>
      <c r="F40" s="609"/>
      <c r="G40" s="470" t="str">
        <f>'Elenco alunni'!G116</f>
        <v>drax.plus@gmail.com</v>
      </c>
      <c r="H40" s="472" t="str">
        <f>'Elenco alunni'!I116</f>
        <v>Via.Castagnole 58</v>
      </c>
      <c r="I40" s="472" t="str">
        <f>'Elenco alunni'!J116</f>
        <v>TREVISO</v>
      </c>
      <c r="J40" s="596" t="s">
        <v>3396</v>
      </c>
      <c r="K40" s="597" t="s">
        <v>3400</v>
      </c>
      <c r="L40" s="493" t="str">
        <f>VLOOKUP($R40,'database Aziende'!$M$13:$AE$595,8,FALSE)</f>
        <v>9.00</v>
      </c>
      <c r="M40" s="493" t="str">
        <f>VLOOKUP($R40,'database Aziende'!$M$13:$AE$595,9,FALSE)</f>
        <v>13.30</v>
      </c>
      <c r="N40" s="493" t="str">
        <f>VLOOKUP($R40,'database Aziende'!$M$13:$AE$595,10,FALSE)</f>
        <v>14.00</v>
      </c>
      <c r="O40" s="493" t="str">
        <f>VLOOKUP($R40,'database Aziende'!$M$13:$AE$595,11,FALSE)</f>
        <v>17.30</v>
      </c>
      <c r="P40" s="615" t="s">
        <v>3470</v>
      </c>
      <c r="Q40" s="637" t="s">
        <v>3467</v>
      </c>
      <c r="R40" s="638" t="s">
        <v>1174</v>
      </c>
      <c r="S40" s="521" t="str">
        <f>VLOOKUP($R40,'database Aziende'!$M$13:$AE$595,2,FALSE)</f>
        <v>Via Solferino 5/3</v>
      </c>
      <c r="T40" s="496">
        <f>VLOOKUP($R40,'database Aziende'!$M$13:$AE$595,3,FALSE)</f>
        <v>31020</v>
      </c>
      <c r="U40" s="496" t="str">
        <f>VLOOKUP($R40,'database Aziende'!$M$13:$AE$595,4,FALSE)</f>
        <v>Carità di Villorba (TV)</v>
      </c>
      <c r="V40" s="496" t="str">
        <f>VLOOKUP($R40,'database Aziende'!$M$13:$AE$595,5,FALSE)</f>
        <v>Etzel Lava</v>
      </c>
      <c r="W40" s="496" t="str">
        <f>VLOOKUP($R40,'database Aziende'!$M$13:$AE$595,6,FALSE)</f>
        <v>Etzel Lava</v>
      </c>
      <c r="X40" s="497" t="str">
        <f>VLOOKUP($R40,'database Aziende'!$M$13:$AE$595,7,FALSE)</f>
        <v>0422 1833754</v>
      </c>
      <c r="Y40" s="498" t="str">
        <f>VLOOKUP($R40,'database Aziende'!$M$13:$AE$595,12,FALSE)</f>
        <v>info@team23.it</v>
      </c>
      <c r="Z40" s="498" t="str">
        <f>VLOOKUP($R40,'database Aziende'!$M$13:$AE$595,13,FALSE)</f>
        <v>https://team23.it/</v>
      </c>
      <c r="AA40" s="496">
        <f>VLOOKUP($R40,'database Aziende'!$M$13:$AE$595,14,FALSE)</f>
        <v>0</v>
      </c>
      <c r="AB40" s="496">
        <f>VLOOKUP($R40,'database Aziende'!$M$13:$AE$595,15,FALSE)</f>
        <v>0</v>
      </c>
      <c r="AC40" s="497" t="str">
        <f t="shared" si="0"/>
        <v>TEAM23 S.R.L.</v>
      </c>
      <c r="AD40" s="496" t="str">
        <f>VLOOKUP($R40,'database Aziende'!$M$13:$AK$595,17,FALSE)</f>
        <v>V. Strada  la Bassa, 15</v>
      </c>
      <c r="AE40" s="496" t="str">
        <f>VLOOKUP($R40,'database Aziende'!$M$13:$AK$595,18,FALSE)</f>
        <v>Treviso (TV)</v>
      </c>
      <c r="AF40" s="497" t="str">
        <f>VLOOKUP($R40,'database Aziende'!$M$13:$AK$595,19,FALSE)</f>
        <v>04908940267</v>
      </c>
      <c r="AG40" s="499" t="str">
        <f>VLOOKUP($R40,'database Aziende'!$M$13:$AK$595,20,FALSE)</f>
        <v>Etzel Lava</v>
      </c>
      <c r="AH40" s="499">
        <f>VLOOKUP($R40,'database Aziende'!$M$13:$AK$595,21,FALSE)</f>
        <v>29091</v>
      </c>
      <c r="AI40" s="496" t="str">
        <f>VLOOKUP($R40,'database Aziende'!$M$13:$AK$595,22,FALSE)</f>
        <v>Conegliano (TV)</v>
      </c>
      <c r="AJ40" s="642" t="str">
        <f>VLOOKUP($R40,'database Aziende'!$M$13:$AK$595,23,FALSE)</f>
        <v>LVATZL79M24C957X</v>
      </c>
      <c r="AK40" s="643">
        <f>VLOOKUP($R40,'database Aziende'!$M$13:$AK$595,24,FALSE)</f>
        <v>44340</v>
      </c>
      <c r="AL40" s="500" t="str">
        <f>VLOOKUP($R40,'database Aziende'!$M$13:$AK$595,25,FALSE)</f>
        <v>7365/C24D</v>
      </c>
    </row>
    <row r="41" spans="1:38" ht="24.75" customHeight="1">
      <c r="A41" s="466"/>
      <c r="B41" s="639">
        <v>7</v>
      </c>
      <c r="C41" s="640" t="str">
        <f>CONCATENATE('Elenco alunni'!A117," ",'Elenco alunni'!B117)</f>
        <v>DALLA CIA ENRICO</v>
      </c>
      <c r="D41" s="640" t="str">
        <f>CONCATENATE('Elenco alunni'!C117," ",'Elenco alunni'!D117)</f>
        <v>4 BII</v>
      </c>
      <c r="E41" s="470" t="str">
        <f>'Elenco alunni'!H117</f>
        <v>3498524931</v>
      </c>
      <c r="F41" s="609"/>
      <c r="G41" s="470" t="str">
        <f>'Elenco alunni'!G117</f>
        <v>enrico.1364.ciao@gmail.com</v>
      </c>
      <c r="H41" s="472" t="str">
        <f>'Elenco alunni'!I117</f>
        <v>VIA BUSCHE 13</v>
      </c>
      <c r="I41" s="472" t="str">
        <f>'Elenco alunni'!J117</f>
        <v>VAZZOLA</v>
      </c>
      <c r="J41" s="596" t="s">
        <v>3396</v>
      </c>
      <c r="K41" s="597" t="s">
        <v>3400</v>
      </c>
      <c r="L41" s="473" t="str">
        <f>VLOOKUP($R41,'database Aziende'!$M$13:$AE$595,8,FALSE)</f>
        <v>8.30</v>
      </c>
      <c r="M41" s="473" t="str">
        <f>VLOOKUP($R41,'database Aziende'!$M$13:$AE$595,9,FALSE)</f>
        <v>12.00</v>
      </c>
      <c r="N41" s="473" t="str">
        <f>VLOOKUP($R41,'database Aziende'!$M$13:$AE$595,10,FALSE)</f>
        <v>13.30</v>
      </c>
      <c r="O41" s="473" t="str">
        <f>VLOOKUP($R41,'database Aziende'!$M$13:$AE$595,11,FALSE)</f>
        <v>18.00</v>
      </c>
      <c r="P41" s="615" t="s">
        <v>3471</v>
      </c>
      <c r="Q41" s="637" t="s">
        <v>3467</v>
      </c>
      <c r="R41" s="638" t="s">
        <v>70</v>
      </c>
      <c r="S41" s="474" t="str">
        <f>VLOOKUP($R41,'database Aziende'!$M$13:$AE$595,2,FALSE)</f>
        <v>V.Franchini 1</v>
      </c>
      <c r="T41" s="461">
        <f>VLOOKUP($R41,'database Aziende'!$M$13:$AE$595,3,FALSE)</f>
        <v>31010</v>
      </c>
      <c r="U41" s="461" t="str">
        <f>VLOOKUP($R41,'database Aziende'!$M$13:$AE$595,4,FALSE)</f>
        <v>Villorba (TV)</v>
      </c>
      <c r="V41" s="461" t="str">
        <f>VLOOKUP($R41,'database Aziende'!$M$13:$AE$595,5,FALSE)</f>
        <v>Dalla Torre Alessandro</v>
      </c>
      <c r="W41" s="461" t="str">
        <f>VLOOKUP($R41,'database Aziende'!$M$13:$AE$595,6,FALSE)</f>
        <v>Comacchio Alex</v>
      </c>
      <c r="X41" s="462" t="str">
        <f>VLOOKUP($R41,'database Aziende'!$M$13:$AE$595,7,FALSE)</f>
        <v>0438 309131</v>
      </c>
      <c r="Y41" s="463" t="str">
        <f>VLOOKUP($R41,'database Aziende'!$M$13:$AE$595,12,FALSE)</f>
        <v>info@adfweb.com   a.dallatorre@adfweb.com</v>
      </c>
      <c r="Z41" s="463" t="str">
        <f>VLOOKUP($R41,'database Aziende'!$M$13:$AE$595,13,FALSE)</f>
        <v>www.adfweb.com</v>
      </c>
      <c r="AA41" s="461">
        <f>VLOOKUP($R41,'database Aziende'!$M$13:$AE$595,14,FALSE)</f>
        <v>8</v>
      </c>
      <c r="AB41" s="461" t="str">
        <f>VLOOKUP($R41,'database Aziende'!$M$13:$AE$595,15,FALSE)</f>
        <v>produz. schede elettroniche</v>
      </c>
      <c r="AC41" s="462" t="str">
        <f t="shared" si="0"/>
        <v>ADFWEB SRL</v>
      </c>
      <c r="AD41" s="461" t="str">
        <f>VLOOKUP($R41,'database Aziende'!$M$13:$AK$595,17,FALSE)</f>
        <v>V.Franchini 1</v>
      </c>
      <c r="AE41" s="461" t="str">
        <f>VLOOKUP($R41,'database Aziende'!$M$13:$AK$595,18,FALSE)</f>
        <v>Villorba (TV)</v>
      </c>
      <c r="AF41" s="462">
        <f>VLOOKUP($R41,'database Aziende'!$M$13:$AK$595,19,FALSE)</f>
        <v>3853620262</v>
      </c>
      <c r="AG41" s="464" t="str">
        <f>VLOOKUP($R41,'database Aziende'!$M$13:$AK$595,20,FALSE)</f>
        <v>Alessandro Dalla Torre</v>
      </c>
      <c r="AH41" s="464">
        <f>VLOOKUP($R41,'database Aziende'!$M$13:$AK$595,21,FALSE)</f>
        <v>26260</v>
      </c>
      <c r="AI41" s="461" t="str">
        <f>VLOOKUP($R41,'database Aziende'!$M$13:$AK$595,22,FALSE)</f>
        <v>Conegliano (TV)</v>
      </c>
      <c r="AJ41" s="611" t="str">
        <f>VLOOKUP($R41,'database Aziende'!$M$13:$AK$595,23,FALSE)</f>
        <v>DLLLSN71S23C357M</v>
      </c>
      <c r="AK41" s="612">
        <f>VLOOKUP($R41,'database Aziende'!$M$13:$AK$595,24,FALSE)</f>
        <v>43589</v>
      </c>
      <c r="AL41" s="465" t="str">
        <f>VLOOKUP($R41,'database Aziende'!$M$13:$AK$595,25,FALSE)</f>
        <v>3279/C24D</v>
      </c>
    </row>
    <row r="42" spans="1:38" ht="24.75" customHeight="1">
      <c r="A42" s="466"/>
      <c r="B42" s="639">
        <v>8</v>
      </c>
      <c r="C42" s="640" t="str">
        <f>CONCATENATE('Elenco alunni'!A118," ",'Elenco alunni'!B118)</f>
        <v>FAVERO GIULIO</v>
      </c>
      <c r="D42" s="640" t="str">
        <f>CONCATENATE('Elenco alunni'!C118," ",'Elenco alunni'!D118)</f>
        <v>4 BII</v>
      </c>
      <c r="E42" s="470" t="str">
        <f>'Elenco alunni'!H118</f>
        <v>3476975763</v>
      </c>
      <c r="F42" s="609"/>
      <c r="G42" s="470" t="str">
        <f>'Elenco alunni'!G118</f>
        <v>giulio.favero@libero.it</v>
      </c>
      <c r="H42" s="472" t="str">
        <f>'Elenco alunni'!I118</f>
        <v>Via Noalese 20</v>
      </c>
      <c r="I42" s="472" t="str">
        <f>'Elenco alunni'!J118</f>
        <v>ZERO BRANCO</v>
      </c>
      <c r="J42" s="596" t="s">
        <v>3396</v>
      </c>
      <c r="K42" s="597" t="s">
        <v>3400</v>
      </c>
      <c r="L42" s="473" t="str">
        <f>VLOOKUP($R42,'database Aziende'!$M$13:$AE$595,8,FALSE)</f>
        <v>8.30</v>
      </c>
      <c r="M42" s="473" t="str">
        <f>VLOOKUP($R42,'database Aziende'!$M$13:$AE$595,9,FALSE)</f>
        <v>12.30</v>
      </c>
      <c r="N42" s="473" t="str">
        <f>VLOOKUP($R42,'database Aziende'!$M$13:$AE$595,10,FALSE)</f>
        <v>13.30</v>
      </c>
      <c r="O42" s="473" t="str">
        <f>VLOOKUP($R42,'database Aziende'!$M$13:$AE$595,11,FALSE)</f>
        <v>17.30</v>
      </c>
      <c r="P42" s="615" t="s">
        <v>3468</v>
      </c>
      <c r="Q42" s="637" t="s">
        <v>3467</v>
      </c>
      <c r="R42" s="638" t="s">
        <v>186</v>
      </c>
      <c r="S42" s="474" t="str">
        <f>VLOOKUP($R42,'database Aziende'!$M$13:$AE$595,2,FALSE)</f>
        <v>Via Don Luigi Peron 1</v>
      </c>
      <c r="T42" s="461">
        <f>VLOOKUP($R42,'database Aziende'!$M$13:$AE$595,3,FALSE)</f>
        <v>30174</v>
      </c>
      <c r="U42" s="461" t="str">
        <f>VLOOKUP($R42,'database Aziende'!$M$13:$AE$595,4,FALSE)</f>
        <v>Venezia (VE)</v>
      </c>
      <c r="V42" s="461" t="str">
        <f>VLOOKUP($R42,'database Aziende'!$M$13:$AE$595,5,FALSE)</f>
        <v>Enrico Puggioni</v>
      </c>
      <c r="W42" s="461" t="str">
        <f>VLOOKUP($R42,'database Aziende'!$M$13:$AE$595,6,FALSE)</f>
        <v>Ilaria Sguassero</v>
      </c>
      <c r="X42" s="462" t="str">
        <f>VLOOKUP($R42,'database Aziende'!$M$13:$AE$595,7,FALSE)</f>
        <v>0432 889787</v>
      </c>
      <c r="Y42" s="463" t="str">
        <f>VLOOKUP($R42,'database Aziende'!$M$13:$AE$595,12,FALSE)</f>
        <v>nicola.paro@beantech.it - andrea.pitussi@beantech.it</v>
      </c>
      <c r="Z42" s="463" t="str">
        <f>VLOOKUP($R42,'database Aziende'!$M$13:$AE$595,13,FALSE)</f>
        <v>https://www.beantech.it/</v>
      </c>
      <c r="AA42" s="461" t="str">
        <f>VLOOKUP($R42,'database Aziende'!$M$13:$AE$595,14,FALSE)</f>
        <v>51-250</v>
      </c>
      <c r="AB42" s="461">
        <f>VLOOKUP($R42,'database Aziende'!$M$13:$AE$595,15,FALSE)</f>
        <v>0</v>
      </c>
      <c r="AC42" s="462" t="str">
        <f t="shared" si="0"/>
        <v>BEANTECH</v>
      </c>
      <c r="AD42" s="461" t="str">
        <f>VLOOKUP($R42,'database Aziende'!$M$13:$AK$595,17,FALSE)</f>
        <v>Via Ivrea, 5</v>
      </c>
      <c r="AE42" s="461">
        <f>VLOOKUP($R42,'database Aziende'!$M$13:$AK$595,18,FALSE)</f>
        <v>30174</v>
      </c>
      <c r="AF42" s="462" t="str">
        <f>VLOOKUP($R42,'database Aziende'!$M$13:$AK$595,19,FALSE)</f>
        <v>02175740303</v>
      </c>
      <c r="AG42" s="464" t="str">
        <f>VLOOKUP($R42,'database Aziende'!$M$13:$AK$595,20,FALSE)</f>
        <v>Anziutti Massimiliano</v>
      </c>
      <c r="AH42" s="464">
        <f>VLOOKUP($R42,'database Aziende'!$M$13:$AK$595,21,FALSE)</f>
        <v>25625</v>
      </c>
      <c r="AI42" s="461" t="str">
        <f>VLOOKUP($R42,'database Aziende'!$M$13:$AK$595,22,FALSE)</f>
        <v>Tolmezzo (UD)</v>
      </c>
      <c r="AJ42" s="611" t="str">
        <f>VLOOKUP($R42,'database Aziende'!$M$13:$AK$595,23,FALSE)</f>
        <v>NZTMSM70A26L195H</v>
      </c>
      <c r="AK42" s="612">
        <f>VLOOKUP($R42,'database Aziende'!$M$13:$AK$595,24,FALSE)</f>
        <v>44127</v>
      </c>
      <c r="AL42" s="465" t="str">
        <f>VLOOKUP($R42,'database Aziende'!$M$13:$AK$595,25,FALSE)</f>
        <v>13269/C24</v>
      </c>
    </row>
    <row r="43" spans="1:38" ht="24.75" customHeight="1">
      <c r="A43" s="466"/>
      <c r="B43" s="639">
        <v>9</v>
      </c>
      <c r="C43" s="640" t="str">
        <f>CONCATENATE('Elenco alunni'!A119," ",'Elenco alunni'!B119)</f>
        <v>FOLTRAN GIANLUCA</v>
      </c>
      <c r="D43" s="640" t="str">
        <f>CONCATENATE('Elenco alunni'!C119," ",'Elenco alunni'!D119)</f>
        <v>4 BII</v>
      </c>
      <c r="E43" s="470" t="str">
        <f>'Elenco alunni'!H119</f>
        <v>349 8913577</v>
      </c>
      <c r="F43" s="609"/>
      <c r="G43" s="470" t="str">
        <f>'Elenco alunni'!G119</f>
        <v>francesca.simionato@gmail.com</v>
      </c>
      <c r="H43" s="472" t="str">
        <f>'Elenco alunni'!I119</f>
        <v>Via San Giuseppe 11b</v>
      </c>
      <c r="I43" s="472" t="str">
        <f>'Elenco alunni'!J119</f>
        <v>SUSEGANA</v>
      </c>
      <c r="J43" s="596" t="s">
        <v>3396</v>
      </c>
      <c r="K43" s="597" t="s">
        <v>3400</v>
      </c>
      <c r="L43" s="473" t="str">
        <f>VLOOKUP($R43,'database Aziende'!$M$13:$AE$595,8,FALSE)</f>
        <v>8.30</v>
      </c>
      <c r="M43" s="473" t="str">
        <f>VLOOKUP($R43,'database Aziende'!$M$13:$AE$595,9,FALSE)</f>
        <v>12.30</v>
      </c>
      <c r="N43" s="473" t="str">
        <f>VLOOKUP($R43,'database Aziende'!$M$13:$AE$595,10,FALSE)</f>
        <v>13.30</v>
      </c>
      <c r="O43" s="473" t="str">
        <f>VLOOKUP($R43,'database Aziende'!$M$13:$AE$595,11,FALSE)</f>
        <v>17.30</v>
      </c>
      <c r="P43" s="615" t="s">
        <v>3472</v>
      </c>
      <c r="Q43" s="637" t="s">
        <v>3467</v>
      </c>
      <c r="R43" s="644" t="s">
        <v>3473</v>
      </c>
      <c r="S43" s="474" t="str">
        <f>VLOOKUP($R43,'database Aziende'!$M$13:$AE$595,2,FALSE)</f>
        <v>Via Roma 4/D</v>
      </c>
      <c r="T43" s="461">
        <f>VLOOKUP($R43,'database Aziende'!$M$13:$AE$595,3,FALSE)</f>
        <v>31020</v>
      </c>
      <c r="U43" s="461" t="str">
        <f>VLOOKUP($R43,'database Aziende'!$M$13:$AE$595,4,FALSE)</f>
        <v>Lancenigo di Villorba (TV)</v>
      </c>
      <c r="V43" s="461" t="str">
        <f>VLOOKUP($R43,'database Aziende'!$M$13:$AE$595,5,FALSE)</f>
        <v>Danila Attene</v>
      </c>
      <c r="W43" s="461" t="str">
        <f>VLOOKUP($R43,'database Aziende'!$M$13:$AE$595,6,FALSE)</f>
        <v>Danila Attene</v>
      </c>
      <c r="X43" s="462" t="str">
        <f>VLOOKUP($R43,'database Aziende'!$M$13:$AE$595,7,FALSE)</f>
        <v>0422 910926</v>
      </c>
      <c r="Y43" s="463" t="str">
        <f>VLOOKUP($R43,'database Aziende'!$M$13:$AE$595,12,FALSE)</f>
        <v>servizi.bltv@confcooperative.it</v>
      </c>
      <c r="Z43" s="463" t="str">
        <f>VLOOKUP($R43,'database Aziende'!$M$13:$AE$595,13,FALSE)</f>
        <v>www.bellunotreviso.confcooperative.it</v>
      </c>
      <c r="AA43" s="461">
        <f>VLOOKUP($R43,'database Aziende'!$M$13:$AE$595,14,FALSE)</f>
        <v>13</v>
      </c>
      <c r="AB43" s="461" t="str">
        <f>VLOOKUP($R43,'database Aziende'!$M$13:$AE$595,15,FALSE)</f>
        <v>servizi alle imprese</v>
      </c>
      <c r="AC43" s="462" t="str">
        <f t="shared" si="0"/>
        <v>SER. COOP. DE. Soc. Coop.</v>
      </c>
      <c r="AD43" s="461" t="str">
        <f>VLOOKUP($R43,'database Aziende'!$M$13:$AK$595,17,FALSE)</f>
        <v>Via Roma 4/D</v>
      </c>
      <c r="AE43" s="461" t="str">
        <f>VLOOKUP($R43,'database Aziende'!$M$13:$AK$595,18,FALSE)</f>
        <v>Lancenigo di Villorba (TV)</v>
      </c>
      <c r="AF43" s="462" t="str">
        <f>VLOOKUP($R43,'database Aziende'!$M$13:$AK$595,19,FALSE)</f>
        <v>01757300262</v>
      </c>
      <c r="AG43" s="464" t="str">
        <f>VLOOKUP($R43,'database Aziende'!$M$13:$AK$595,20,FALSE)</f>
        <v>Claudio Venturin</v>
      </c>
      <c r="AH43" s="464">
        <f>VLOOKUP($R43,'database Aziende'!$M$13:$AK$595,21,FALSE)</f>
        <v>20444</v>
      </c>
      <c r="AI43" s="461" t="str">
        <f>VLOOKUP($R43,'database Aziende'!$M$13:$AK$595,22,FALSE)</f>
        <v>Vazzola (TV)</v>
      </c>
      <c r="AJ43" s="611" t="str">
        <f>VLOOKUP($R43,'database Aziende'!$M$13:$AK$595,23,FALSE)</f>
        <v>VNTCLD55T21L700F</v>
      </c>
      <c r="AK43" s="612">
        <f>VLOOKUP($R43,'database Aziende'!$M$13:$AK$595,24,FALSE)</f>
        <v>44341</v>
      </c>
      <c r="AL43" s="465" t="str">
        <f>VLOOKUP($R43,'database Aziende'!$M$13:$AK$595,25,FALSE)</f>
        <v>7416/C24D</v>
      </c>
    </row>
    <row r="44" spans="1:38" ht="24.75" customHeight="1">
      <c r="A44" s="466"/>
      <c r="B44" s="639">
        <v>10</v>
      </c>
      <c r="C44" s="640" t="str">
        <f>CONCATENATE('Elenco alunni'!A120," ",'Elenco alunni'!B120)</f>
        <v>GIANFREDA GONCALVES LEANDRO ANTONIO</v>
      </c>
      <c r="D44" s="640" t="str">
        <f>CONCATENATE('Elenco alunni'!C120," ",'Elenco alunni'!D120)</f>
        <v>4 BII</v>
      </c>
      <c r="E44" s="470" t="str">
        <f>'Elenco alunni'!H120</f>
        <v>3484811152</v>
      </c>
      <c r="F44" s="609"/>
      <c r="G44" s="470" t="str">
        <f>'Elenco alunni'!G120</f>
        <v>gianfredalea22@gmail.com</v>
      </c>
      <c r="H44" s="472" t="str">
        <f>'Elenco alunni'!I120</f>
        <v>STRADA DELLE ARCHE 6</v>
      </c>
      <c r="I44" s="472" t="str">
        <f>'Elenco alunni'!J120</f>
        <v>SPRESIANO</v>
      </c>
      <c r="J44" s="596" t="s">
        <v>3396</v>
      </c>
      <c r="K44" s="597" t="s">
        <v>3400</v>
      </c>
      <c r="L44" s="473" t="str">
        <f>VLOOKUP($R44,'database Aziende'!$M$13:$AE$595,8,FALSE)</f>
        <v>8.00</v>
      </c>
      <c r="M44" s="473" t="str">
        <f>VLOOKUP($R44,'database Aziende'!$M$13:$AE$595,9,FALSE)</f>
        <v>13.00</v>
      </c>
      <c r="N44" s="473" t="str">
        <f>VLOOKUP($R44,'database Aziende'!$M$13:$AE$595,10,FALSE)</f>
        <v>14.00</v>
      </c>
      <c r="O44" s="473" t="str">
        <f>VLOOKUP($R44,'database Aziende'!$M$13:$AE$595,11,FALSE)</f>
        <v>16.00</v>
      </c>
      <c r="P44" s="615" t="s">
        <v>3472</v>
      </c>
      <c r="Q44" s="637" t="s">
        <v>3467</v>
      </c>
      <c r="R44" s="638" t="s">
        <v>3300</v>
      </c>
      <c r="S44" s="474" t="str">
        <f>VLOOKUP($R44,'database Aziende'!$M$13:$AE$595,2,FALSE)</f>
        <v>Via Franchini 1</v>
      </c>
      <c r="T44" s="461">
        <f>VLOOKUP($R44,'database Aziende'!$M$13:$AE$595,3,FALSE)</f>
        <v>31020</v>
      </c>
      <c r="U44" s="461" t="str">
        <f>VLOOKUP($R44,'database Aziende'!$M$13:$AE$595,4,FALSE)</f>
        <v>Lancenigo Di Villorba (TV)</v>
      </c>
      <c r="V44" s="461" t="str">
        <f>VLOOKUP($R44,'database Aziende'!$M$13:$AE$595,5,FALSE)</f>
        <v>Di Virgilio Sergio</v>
      </c>
      <c r="W44" s="461" t="str">
        <f>VLOOKUP($R44,'database Aziende'!$M$13:$AE$595,6,FALSE)</f>
        <v>DOCENTE INCARICATO</v>
      </c>
      <c r="X44" s="462" t="str">
        <f>VLOOKUP($R44,'database Aziende'!$M$13:$AE$595,7,FALSE)</f>
        <v>04226171</v>
      </c>
      <c r="Y44" s="463" t="str">
        <f>VLOOKUP($R44,'database Aziende'!$M$13:$AE$595,12,FALSE)</f>
        <v>-</v>
      </c>
      <c r="Z44" s="463" t="str">
        <f>VLOOKUP($R44,'database Aziende'!$M$13:$AE$595,13,FALSE)</f>
        <v>www.itisplanck.it</v>
      </c>
      <c r="AA44" s="461">
        <f>VLOOKUP($R44,'database Aziende'!$M$13:$AE$595,14,FALSE)</f>
        <v>51</v>
      </c>
      <c r="AB44" s="461">
        <f>VLOOKUP($R44,'database Aziende'!$M$13:$AE$595,15,FALSE)</f>
        <v>0</v>
      </c>
      <c r="AC44" s="462" t="str">
        <f t="shared" si="0"/>
        <v xml:space="preserve">ITIS MAX PLANCK </v>
      </c>
      <c r="AD44" s="461" t="str">
        <f>VLOOKUP($R44,'database Aziende'!$M$13:$AK$595,17,FALSE)</f>
        <v>Via Franchini 1</v>
      </c>
      <c r="AE44" s="461" t="str">
        <f>VLOOKUP($R44,'database Aziende'!$M$13:$AK$595,18,FALSE)</f>
        <v>Lancenigo Di Villorba (TV)</v>
      </c>
      <c r="AF44" s="462" t="str">
        <f>VLOOKUP($R44,'database Aziende'!$M$13:$AK$595,19,FALSE)</f>
        <v>94000960263</v>
      </c>
      <c r="AG44" s="464" t="str">
        <f>VLOOKUP($R44,'database Aziende'!$M$13:$AK$595,20,FALSE)</f>
        <v>Pol Emanuela</v>
      </c>
      <c r="AH44" s="464">
        <f>VLOOKUP($R44,'database Aziende'!$M$13:$AK$595,21,FALSE)</f>
        <v>23256</v>
      </c>
      <c r="AI44" s="461" t="str">
        <f>VLOOKUP($R44,'database Aziende'!$M$13:$AK$595,22,FALSE)</f>
        <v>Spresiano (TV)</v>
      </c>
      <c r="AJ44" s="611" t="str">
        <f>VLOOKUP($R44,'database Aziende'!$M$13:$AK$595,23,FALSE)</f>
        <v>PLO MNL 63P42 I927Q</v>
      </c>
      <c r="AK44" s="612">
        <f>VLOOKUP($R44,'database Aziende'!$M$13:$AK$595,24,FALSE)</f>
        <v>42874</v>
      </c>
      <c r="AL44" s="465" t="str">
        <f>VLOOKUP($R44,'database Aziende'!$M$13:$AK$595,25,FALSE)</f>
        <v>-</v>
      </c>
    </row>
    <row r="45" spans="1:38" ht="24.75" customHeight="1">
      <c r="A45" s="466"/>
      <c r="B45" s="639">
        <v>11</v>
      </c>
      <c r="C45" s="640" t="str">
        <f>CONCATENATE('Elenco alunni'!A121," ",'Elenco alunni'!B121)</f>
        <v>KRYSHTAL NICOLO</v>
      </c>
      <c r="D45" s="640" t="str">
        <f>CONCATENATE('Elenco alunni'!C121," ",'Elenco alunni'!D121)</f>
        <v>4 BII</v>
      </c>
      <c r="E45" s="470" t="str">
        <f>'Elenco alunni'!H121</f>
        <v>3209341340</v>
      </c>
      <c r="F45" s="609"/>
      <c r="G45" s="470" t="str">
        <f>'Elenco alunni'!G121</f>
        <v>nicolonik02@gmail.com</v>
      </c>
      <c r="H45" s="472" t="str">
        <f>'Elenco alunni'!I121</f>
        <v>vicolo Fontane A 2</v>
      </c>
      <c r="I45" s="472" t="str">
        <f>'Elenco alunni'!J121</f>
        <v>TREVISO</v>
      </c>
      <c r="J45" s="596" t="s">
        <v>3396</v>
      </c>
      <c r="K45" s="597" t="s">
        <v>3400</v>
      </c>
      <c r="L45" s="473" t="str">
        <f>VLOOKUP($R45,'database Aziende'!$M$13:$AE$595,8,FALSE)</f>
        <v>9.00</v>
      </c>
      <c r="M45" s="473" t="str">
        <f>VLOOKUP($R45,'database Aziende'!$M$13:$AE$595,9,FALSE)</f>
        <v>13.00</v>
      </c>
      <c r="N45" s="473" t="str">
        <f>VLOOKUP($R45,'database Aziende'!$M$13:$AE$595,10,FALSE)</f>
        <v>14.00</v>
      </c>
      <c r="O45" s="473" t="str">
        <f>VLOOKUP($R45,'database Aziende'!$M$13:$AE$595,11,FALSE)</f>
        <v>18.00</v>
      </c>
      <c r="P45" s="615" t="s">
        <v>3474</v>
      </c>
      <c r="Q45" s="637" t="s">
        <v>3467</v>
      </c>
      <c r="R45" s="638" t="s">
        <v>631</v>
      </c>
      <c r="S45" s="474" t="str">
        <f>VLOOKUP($R45,'database Aziende'!$M$13:$AE$595,2,FALSE)</f>
        <v>V.le Fellissent 86/c</v>
      </c>
      <c r="T45" s="461">
        <f>VLOOKUP($R45,'database Aziende'!$M$13:$AE$595,3,FALSE)</f>
        <v>31100</v>
      </c>
      <c r="U45" s="461" t="str">
        <f>VLOOKUP($R45,'database Aziende'!$M$13:$AE$595,4,FALSE)</f>
        <v>Treviso (TV)</v>
      </c>
      <c r="V45" s="461" t="str">
        <f>VLOOKUP($R45,'database Aziende'!$M$13:$AE$595,5,FALSE)</f>
        <v>Palmisano Carmen</v>
      </c>
      <c r="W45" s="461" t="str">
        <f>VLOOKUP($R45,'database Aziende'!$M$13:$AE$595,6,FALSE)</f>
        <v>Palmisano carmen</v>
      </c>
      <c r="X45" s="462" t="str">
        <f>VLOOKUP($R45,'database Aziende'!$M$13:$AE$595,7,FALSE)</f>
        <v>0422 1722976</v>
      </c>
      <c r="Y45" s="463" t="str">
        <f>VLOOKUP($R45,'database Aziende'!$M$13:$AE$595,12,FALSE)</f>
        <v>info@fourteentec.com - carmen.palmisano@fourteentec.com</v>
      </c>
      <c r="Z45" s="463">
        <f>VLOOKUP($R45,'database Aziende'!$M$13:$AE$595,13,FALSE)</f>
        <v>0</v>
      </c>
      <c r="AA45" s="461">
        <f>VLOOKUP($R45,'database Aziende'!$M$13:$AE$595,14,FALSE)</f>
        <v>0</v>
      </c>
      <c r="AB45" s="461" t="str">
        <f>VLOOKUP($R45,'database Aziende'!$M$13:$AE$595,15,FALSE)</f>
        <v>consulenza informatica</v>
      </c>
      <c r="AC45" s="462" t="str">
        <f t="shared" si="0"/>
        <v>FOURTEEN TEC</v>
      </c>
      <c r="AD45" s="461" t="str">
        <f>VLOOKUP($R45,'database Aziende'!$M$13:$AK$595,17,FALSE)</f>
        <v>V.le Fellissent 86/c</v>
      </c>
      <c r="AE45" s="461" t="str">
        <f>VLOOKUP($R45,'database Aziende'!$M$13:$AK$595,18,FALSE)</f>
        <v>Treviso (TV)</v>
      </c>
      <c r="AF45" s="462" t="str">
        <f>VLOOKUP($R45,'database Aziende'!$M$13:$AK$595,19,FALSE)</f>
        <v>03446101200</v>
      </c>
      <c r="AG45" s="464" t="str">
        <f>VLOOKUP($R45,'database Aziende'!$M$13:$AK$595,20,FALSE)</f>
        <v>Palmisano Carmen</v>
      </c>
      <c r="AH45" s="464">
        <f>VLOOKUP($R45,'database Aziende'!$M$13:$AK$595,21,FALSE)</f>
        <v>31760</v>
      </c>
      <c r="AI45" s="461" t="str">
        <f>VLOOKUP($R45,'database Aziende'!$M$13:$AK$595,22,FALSE)</f>
        <v>Bari (BA)</v>
      </c>
      <c r="AJ45" s="611" t="str">
        <f>VLOOKUP($R45,'database Aziende'!$M$13:$AK$595,23,FALSE)</f>
        <v>PLMCMN86T54A66</v>
      </c>
      <c r="AK45" s="612">
        <f>VLOOKUP($R45,'database Aziende'!$M$13:$AK$595,24,FALSE)</f>
        <v>44323</v>
      </c>
      <c r="AL45" s="465" t="str">
        <f>VLOOKUP($R45,'database Aziende'!$M$13:$AK$595,25,FALSE)</f>
        <v>6431/C24</v>
      </c>
    </row>
    <row r="46" spans="1:38" ht="24.75" customHeight="1">
      <c r="A46" s="466"/>
      <c r="B46" s="639">
        <v>12</v>
      </c>
      <c r="C46" s="640" t="str">
        <f>CONCATENATE('Elenco alunni'!A122," ",'Elenco alunni'!B122)</f>
        <v>LATTANZIO ANDREA</v>
      </c>
      <c r="D46" s="640" t="str">
        <f>CONCATENATE('Elenco alunni'!C122," ",'Elenco alunni'!D122)</f>
        <v>4 BII</v>
      </c>
      <c r="E46" s="470" t="str">
        <f>'Elenco alunni'!H122</f>
        <v/>
      </c>
      <c r="F46" s="609"/>
      <c r="G46" s="470" t="str">
        <f>'Elenco alunni'!G122</f>
        <v>andrealattanziodedona@gmail.com</v>
      </c>
      <c r="H46" s="472" t="str">
        <f>'Elenco alunni'!I122</f>
        <v>V.LO GB MANDRUZZATO 1</v>
      </c>
      <c r="I46" s="472" t="str">
        <f>'Elenco alunni'!J122</f>
        <v>TREVISO</v>
      </c>
      <c r="J46" s="596" t="s">
        <v>3396</v>
      </c>
      <c r="K46" s="597" t="s">
        <v>3400</v>
      </c>
      <c r="L46" s="473" t="str">
        <f>VLOOKUP($R46,'database Aziende'!$M$13:$AE$595,8,FALSE)</f>
        <v>9.00</v>
      </c>
      <c r="M46" s="473" t="str">
        <f>VLOOKUP($R46,'database Aziende'!$M$13:$AE$595,9,FALSE)</f>
        <v>12.30</v>
      </c>
      <c r="N46" s="473" t="str">
        <f>VLOOKUP($R46,'database Aziende'!$M$13:$AE$595,10,FALSE)</f>
        <v>15.30</v>
      </c>
      <c r="O46" s="473" t="str">
        <f>VLOOKUP($R46,'database Aziende'!$M$13:$AE$595,11,FALSE)</f>
        <v>19.30</v>
      </c>
      <c r="P46" s="615" t="s">
        <v>3472</v>
      </c>
      <c r="Q46" s="637" t="s">
        <v>3467</v>
      </c>
      <c r="R46" s="638" t="s">
        <v>840</v>
      </c>
      <c r="S46" s="474" t="str">
        <f>VLOOKUP($R46,'database Aziende'!$M$13:$AE$595,2,FALSE)</f>
        <v>V. Santa Bona nuova 33/b</v>
      </c>
      <c r="T46" s="461">
        <f>VLOOKUP($R46,'database Aziende'!$M$13:$AE$595,3,FALSE)</f>
        <v>31100</v>
      </c>
      <c r="U46" s="461" t="str">
        <f>VLOOKUP($R46,'database Aziende'!$M$13:$AE$595,4,FALSE)</f>
        <v>Treviso (TV)</v>
      </c>
      <c r="V46" s="461" t="str">
        <f>VLOOKUP($R46,'database Aziende'!$M$13:$AE$595,5,FALSE)</f>
        <v>Paba Mario</v>
      </c>
      <c r="W46" s="461" t="str">
        <f>VLOOKUP($R46,'database Aziende'!$M$13:$AE$595,6,FALSE)</f>
        <v>Paba Mario</v>
      </c>
      <c r="X46" s="462" t="str">
        <f>VLOOKUP($R46,'database Aziende'!$M$13:$AE$595,7,FALSE)</f>
        <v>0422 1991085</v>
      </c>
      <c r="Y46" s="463" t="str">
        <f>VLOOKUP($R46,'database Aziende'!$M$13:$AE$595,12,FALSE)</f>
        <v>info@mpinformatica33.it</v>
      </c>
      <c r="Z46" s="463">
        <f>VLOOKUP($R46,'database Aziende'!$M$13:$AE$595,13,FALSE)</f>
        <v>0</v>
      </c>
      <c r="AA46" s="461">
        <f>VLOOKUP($R46,'database Aziende'!$M$13:$AE$595,14,FALSE)</f>
        <v>0</v>
      </c>
      <c r="AB46" s="461">
        <f>VLOOKUP($R46,'database Aziende'!$M$13:$AE$595,15,FALSE)</f>
        <v>0</v>
      </c>
      <c r="AC46" s="462" t="str">
        <f t="shared" si="0"/>
        <v>MP INFORMATICA TREVISO</v>
      </c>
      <c r="AD46" s="461" t="str">
        <f>VLOOKUP($R46,'database Aziende'!$M$13:$AK$595,17,FALSE)</f>
        <v>V. Santa Bona nuova 33/b</v>
      </c>
      <c r="AE46" s="461" t="str">
        <f>VLOOKUP($R46,'database Aziende'!$M$13:$AK$595,18,FALSE)</f>
        <v>Treviso (TV)</v>
      </c>
      <c r="AF46" s="462" t="str">
        <f>VLOOKUP($R46,'database Aziende'!$M$13:$AK$595,19,FALSE)</f>
        <v>10413371005</v>
      </c>
      <c r="AG46" s="464" t="str">
        <f>VLOOKUP($R46,'database Aziende'!$M$13:$AK$595,20,FALSE)</f>
        <v>Paba Mario</v>
      </c>
      <c r="AH46" s="464">
        <f>VLOOKUP($R46,'database Aziende'!$M$13:$AK$595,21,FALSE)</f>
        <v>26654</v>
      </c>
      <c r="AI46" s="461" t="str">
        <f>VLOOKUP($R46,'database Aziende'!$M$13:$AK$595,22,FALSE)</f>
        <v>Roma (RM)</v>
      </c>
      <c r="AJ46" s="611">
        <f>VLOOKUP($R46,'database Aziende'!$M$13:$AK$595,23,FALSE)</f>
        <v>0</v>
      </c>
      <c r="AK46" s="612">
        <f>VLOOKUP($R46,'database Aziende'!$M$13:$AK$595,24,FALSE)</f>
        <v>44336</v>
      </c>
      <c r="AL46" s="465" t="str">
        <f>VLOOKUP($R46,'database Aziende'!$M$13:$AK$595,25,FALSE)</f>
        <v>7189/C24D</v>
      </c>
    </row>
    <row r="47" spans="1:38" ht="24.75" customHeight="1">
      <c r="A47" s="466"/>
      <c r="B47" s="639">
        <v>13</v>
      </c>
      <c r="C47" s="640" t="str">
        <f>CONCATENATE('Elenco alunni'!A123," ",'Elenco alunni'!B123)</f>
        <v>NABOUSSY KARIM</v>
      </c>
      <c r="D47" s="640" t="str">
        <f>CONCATENATE('Elenco alunni'!C123," ",'Elenco alunni'!D123)</f>
        <v>4 BII</v>
      </c>
      <c r="E47" s="470" t="str">
        <f>'Elenco alunni'!H123</f>
        <v>0422874063</v>
      </c>
      <c r="F47" s="609"/>
      <c r="G47" s="470" t="str">
        <f>'Elenco alunni'!G123</f>
        <v>naboussykarim@gmail.com</v>
      </c>
      <c r="H47" s="472" t="str">
        <f>'Elenco alunni'!I123</f>
        <v>Gravoni, 40</v>
      </c>
      <c r="I47" s="472" t="str">
        <f>'Elenco alunni'!J123</f>
        <v>ARCADE</v>
      </c>
      <c r="J47" s="596" t="s">
        <v>3396</v>
      </c>
      <c r="K47" s="597" t="s">
        <v>3400</v>
      </c>
      <c r="L47" s="473" t="str">
        <f>VLOOKUP($R47,'database Aziende'!$M$13:$AE$595,8,FALSE)</f>
        <v>8.00</v>
      </c>
      <c r="M47" s="473" t="str">
        <f>VLOOKUP($R47,'database Aziende'!$M$13:$AE$595,9,FALSE)</f>
        <v>14.00</v>
      </c>
      <c r="N47" s="473" t="str">
        <f>VLOOKUP($R47,'database Aziende'!$M$13:$AE$595,10,FALSE)</f>
        <v>15.00</v>
      </c>
      <c r="O47" s="473" t="str">
        <f>VLOOKUP($R47,'database Aziende'!$M$13:$AE$595,11,FALSE)</f>
        <v>17.00</v>
      </c>
      <c r="P47" s="615" t="s">
        <v>3475</v>
      </c>
      <c r="Q47" s="637" t="s">
        <v>3467</v>
      </c>
      <c r="R47" s="638" t="s">
        <v>829</v>
      </c>
      <c r="S47" s="474" t="str">
        <f>VLOOKUP($R47,'database Aziende'!$M$13:$AE$595,2,FALSE)</f>
        <v>v. Municipio16</v>
      </c>
      <c r="T47" s="461">
        <f>VLOOKUP($R47,'database Aziende'!$M$13:$AE$595,3,FALSE)</f>
        <v>31100</v>
      </c>
      <c r="U47" s="461" t="str">
        <f>VLOOKUP($R47,'database Aziende'!$M$13:$AE$595,4,FALSE)</f>
        <v>Treviso (TV)</v>
      </c>
      <c r="V47" s="461" t="str">
        <f>VLOOKUP($R47,'database Aziende'!$M$13:$AE$595,5,FALSE)</f>
        <v>Coniglioni Venera</v>
      </c>
      <c r="W47" s="461" t="str">
        <f>VLOOKUP($R47,'database Aziende'!$M$13:$AE$595,6,FALSE)</f>
        <v>Roberto Meneghetti</v>
      </c>
      <c r="X47" s="462" t="str">
        <f>VLOOKUP($R47,'database Aziende'!$M$13:$AE$595,7,FALSE)</f>
        <v>0422-658354</v>
      </c>
      <c r="Y47" s="463" t="str">
        <f>VLOOKUP($R47,'database Aziende'!$M$13:$AE$595,12,FALSE)</f>
        <v>venera.coniglione@comune.treviso.it</v>
      </c>
      <c r="Z47" s="463" t="str">
        <f>VLOOKUP($R47,'database Aziende'!$M$13:$AE$595,13,FALSE)</f>
        <v>www.comune.trevisso.it</v>
      </c>
      <c r="AA47" s="461" t="str">
        <f>VLOOKUP($R47,'database Aziende'!$M$13:$AE$595,14,FALSE)</f>
        <v>Grande</v>
      </c>
      <c r="AB47" s="461" t="str">
        <f>VLOOKUP($R47,'database Aziende'!$M$13:$AE$595,15,FALSE)</f>
        <v>servizi informatici</v>
      </c>
      <c r="AC47" s="462" t="str">
        <f t="shared" si="0"/>
        <v>COMUNE DI TREVISO</v>
      </c>
      <c r="AD47" s="461" t="str">
        <f>VLOOKUP($R47,'database Aziende'!$M$13:$AK$595,17,FALSE)</f>
        <v>v. Municipio16</v>
      </c>
      <c r="AE47" s="461" t="str">
        <f>VLOOKUP($R47,'database Aziende'!$M$13:$AK$595,18,FALSE)</f>
        <v>Treviso (TV)</v>
      </c>
      <c r="AF47" s="462">
        <f>VLOOKUP($R47,'database Aziende'!$M$13:$AK$595,19,FALSE)</f>
        <v>80007310263</v>
      </c>
      <c r="AG47" s="464" t="str">
        <f>VLOOKUP($R47,'database Aziende'!$M$13:$AK$595,20,FALSE)</f>
        <v>Corocher Gaspare</v>
      </c>
      <c r="AH47" s="464">
        <f>VLOOKUP($R47,'database Aziende'!$M$13:$AK$595,21,FALSE)</f>
        <v>24097</v>
      </c>
      <c r="AI47" s="461" t="str">
        <f>VLOOKUP($R47,'database Aziende'!$M$13:$AK$595,22,FALSE)</f>
        <v>Motta di Livenza (TV)</v>
      </c>
      <c r="AJ47" s="611" t="str">
        <f>VLOOKUP($R47,'database Aziende'!$M$13:$AK$595,23,FALSE)</f>
        <v>CRCGPR65T21F770P</v>
      </c>
      <c r="AK47" s="612">
        <f>VLOOKUP($R47,'database Aziende'!$M$13:$AK$595,24,FALSE)</f>
        <v>43238</v>
      </c>
      <c r="AL47" s="465" t="str">
        <f>VLOOKUP($R47,'database Aziende'!$M$13:$AK$595,25,FALSE)</f>
        <v>7171/C24D</v>
      </c>
    </row>
    <row r="48" spans="1:38" ht="24.75" customHeight="1">
      <c r="A48" s="466"/>
      <c r="B48" s="639">
        <v>14</v>
      </c>
      <c r="C48" s="640" t="str">
        <f>CONCATENATE('Elenco alunni'!A124," ",'Elenco alunni'!B124)</f>
        <v>NICOLA THOMAS</v>
      </c>
      <c r="D48" s="640" t="str">
        <f>CONCATENATE('Elenco alunni'!C124," ",'Elenco alunni'!D124)</f>
        <v>4 BII</v>
      </c>
      <c r="E48" s="470" t="str">
        <f>'Elenco alunni'!H124</f>
        <v>3393373866</v>
      </c>
      <c r="F48" s="609"/>
      <c r="G48" s="470" t="str">
        <f>'Elenco alunni'!G124</f>
        <v>cuchibarbara@libero.it</v>
      </c>
      <c r="H48" s="472" t="str">
        <f>'Elenco alunni'!I124</f>
        <v>VIA SETTIMO 37</v>
      </c>
      <c r="I48" s="472" t="str">
        <f>'Elenco alunni'!J124</f>
        <v>MORGANO</v>
      </c>
      <c r="J48" s="596" t="s">
        <v>3396</v>
      </c>
      <c r="K48" s="597" t="s">
        <v>3400</v>
      </c>
      <c r="L48" s="473" t="str">
        <f>VLOOKUP($R48,'database Aziende'!$M$13:$AE$595,8,FALSE)</f>
        <v>9.00</v>
      </c>
      <c r="M48" s="473" t="str">
        <f>VLOOKUP($R48,'database Aziende'!$M$13:$AE$595,9,FALSE)</f>
        <v>13.00</v>
      </c>
      <c r="N48" s="473" t="str">
        <f>VLOOKUP($R48,'database Aziende'!$M$13:$AE$595,10,FALSE)</f>
        <v>14.00</v>
      </c>
      <c r="O48" s="473" t="str">
        <f>VLOOKUP($R48,'database Aziende'!$M$13:$AE$595,11,FALSE)</f>
        <v>16.30</v>
      </c>
      <c r="P48" s="615" t="s">
        <v>3475</v>
      </c>
      <c r="Q48" s="637" t="s">
        <v>3467</v>
      </c>
      <c r="R48" s="638" t="s">
        <v>2030</v>
      </c>
      <c r="S48" s="474" t="str">
        <f>VLOOKUP($R48,'database Aziende'!$M$13:$AE$595,2,FALSE)</f>
        <v>Vicolo Ongarie 13</v>
      </c>
      <c r="T48" s="461">
        <f>VLOOKUP($R48,'database Aziende'!$M$13:$AE$595,3,FALSE)</f>
        <v>31050</v>
      </c>
      <c r="U48" s="461" t="str">
        <f>VLOOKUP($R48,'database Aziende'!$M$13:$AE$595,4,FALSE)</f>
        <v>Morgano (TV)</v>
      </c>
      <c r="V48" s="461" t="str">
        <f>VLOOKUP($R48,'database Aziende'!$M$13:$AE$595,5,FALSE)</f>
        <v>Marangon Manola</v>
      </c>
      <c r="W48" s="461" t="str">
        <f>VLOOKUP($R48,'database Aziende'!$M$13:$AE$595,6,FALSE)</f>
        <v>Dalla Torre Marco - Todaro Stefano</v>
      </c>
      <c r="X48" s="462" t="str">
        <f>VLOOKUP($R48,'database Aziende'!$M$13:$AE$595,7,FALSE)</f>
        <v>0422 839217</v>
      </c>
      <c r="Y48" s="463" t="str">
        <f>VLOOKUP($R48,'database Aziende'!$M$13:$AE$595,12,FALSE)</f>
        <v>manola.marangon@mermecgroup.com</v>
      </c>
      <c r="Z48" s="463">
        <f>VLOOKUP($R48,'database Aziende'!$M$13:$AE$595,13,FALSE)</f>
        <v>0</v>
      </c>
      <c r="AA48" s="461" t="str">
        <f>VLOOKUP($R48,'database Aziende'!$M$13:$AE$595,14,FALSE)</f>
        <v>51-250</v>
      </c>
      <c r="AB48" s="461" t="str">
        <f>VLOOKUP($R48,'database Aziende'!$M$13:$AE$595,15,FALSE)</f>
        <v>Metalmeccanico</v>
      </c>
      <c r="AC48" s="462" t="str">
        <f t="shared" si="0"/>
        <v>MERMEC SPA</v>
      </c>
      <c r="AD48" s="461" t="str">
        <f>VLOOKUP($R48,'database Aziende'!$M$13:$AK$595,17,FALSE)</f>
        <v>Vicolo Ongarie 13</v>
      </c>
      <c r="AE48" s="461" t="str">
        <f>VLOOKUP($R48,'database Aziende'!$M$13:$AK$595,18,FALSE)</f>
        <v>Morgano (TV)</v>
      </c>
      <c r="AF48" s="462" t="str">
        <f>VLOOKUP($R48,'database Aziende'!$M$13:$AK$595,19,FALSE)</f>
        <v>05033050963</v>
      </c>
      <c r="AG48" s="464" t="str">
        <f>VLOOKUP($R48,'database Aziende'!$M$13:$AK$595,20,FALSE)</f>
        <v>Trione Luigi</v>
      </c>
      <c r="AH48" s="464" t="str">
        <f>VLOOKUP($R48,'database Aziende'!$M$13:$AK$595,21,FALSE)</f>
        <v>03/11/1964</v>
      </c>
      <c r="AI48" s="461" t="str">
        <f>VLOOKUP($R48,'database Aziende'!$M$13:$AK$595,22,FALSE)</f>
        <v>Bari (BA)</v>
      </c>
      <c r="AJ48" s="611" t="str">
        <f>VLOOKUP($R48,'database Aziende'!$M$13:$AK$595,23,FALSE)</f>
        <v>TRNLGU64S03A662F</v>
      </c>
      <c r="AK48" s="612" t="str">
        <f>VLOOKUP($R48,'database Aziende'!$M$13:$AK$595,24,FALSE)</f>
        <v>05/04/2018</v>
      </c>
      <c r="AL48" s="465" t="str">
        <f>VLOOKUP($R48,'database Aziende'!$M$13:$AK$595,25,FALSE)</f>
        <v>2284/C24d</v>
      </c>
    </row>
    <row r="49" spans="1:38" ht="24.75" customHeight="1">
      <c r="A49" s="466"/>
      <c r="B49" s="639">
        <v>15</v>
      </c>
      <c r="C49" s="640" t="str">
        <f>CONCATENATE('Elenco alunni'!A125," ",'Elenco alunni'!B125)</f>
        <v>PARATO GIUSEPPE</v>
      </c>
      <c r="D49" s="640" t="str">
        <f>CONCATENATE('Elenco alunni'!C125," ",'Elenco alunni'!D125)</f>
        <v>4 BII</v>
      </c>
      <c r="E49" s="470" t="str">
        <f>'Elenco alunni'!H125</f>
        <v>3938479990</v>
      </c>
      <c r="F49" s="609"/>
      <c r="G49" s="470" t="str">
        <f>'Elenco alunni'!G125</f>
        <v>parato.giuseppe@maxplanck.it</v>
      </c>
      <c r="H49" s="472" t="str">
        <f>'Elenco alunni'!I125</f>
        <v>Via Enrico Fermi 29</v>
      </c>
      <c r="I49" s="472" t="str">
        <f>'Elenco alunni'!J125</f>
        <v>ODERZO</v>
      </c>
      <c r="J49" s="596" t="s">
        <v>3396</v>
      </c>
      <c r="K49" s="597" t="s">
        <v>3400</v>
      </c>
      <c r="L49" s="473" t="str">
        <f>VLOOKUP($R49,'database Aziende'!$M$13:$AE$595,8,FALSE)</f>
        <v>8.15</v>
      </c>
      <c r="M49" s="473" t="str">
        <f>VLOOKUP($R49,'database Aziende'!$M$13:$AE$595,9,FALSE)</f>
        <v>12.30</v>
      </c>
      <c r="N49" s="473" t="str">
        <f>VLOOKUP($R49,'database Aziende'!$M$13:$AE$595,10,FALSE)</f>
        <v>14.30</v>
      </c>
      <c r="O49" s="473" t="str">
        <f>VLOOKUP($R49,'database Aziende'!$M$13:$AE$595,11,FALSE)</f>
        <v>17.30</v>
      </c>
      <c r="P49" s="615" t="s">
        <v>3476</v>
      </c>
      <c r="Q49" s="637" t="s">
        <v>3467</v>
      </c>
      <c r="R49" s="638" t="s">
        <v>740</v>
      </c>
      <c r="S49" s="474" t="str">
        <f>VLOOKUP($R49,'database Aziende'!$M$13:$AE$595,2,FALSE)</f>
        <v>Via Enrico Fermi 29/b</v>
      </c>
      <c r="T49" s="461">
        <f>VLOOKUP($R49,'database Aziende'!$M$13:$AE$595,3,FALSE)</f>
        <v>31046</v>
      </c>
      <c r="U49" s="461" t="str">
        <f>VLOOKUP($R49,'database Aziende'!$M$13:$AE$595,4,FALSE)</f>
        <v>Oderzo (TV)</v>
      </c>
      <c r="V49" s="461" t="str">
        <f>VLOOKUP($R49,'database Aziende'!$M$13:$AE$595,5,FALSE)</f>
        <v>Peater Gamelli</v>
      </c>
      <c r="W49" s="461" t="str">
        <f>VLOOKUP($R49,'database Aziende'!$M$13:$AE$595,6,FALSE)</f>
        <v>Peater Gamelli</v>
      </c>
      <c r="X49" s="462" t="str">
        <f>VLOOKUP($R49,'database Aziende'!$M$13:$AE$595,7,FALSE)</f>
        <v>393 8479990</v>
      </c>
      <c r="Y49" s="463" t="str">
        <f>VLOOKUP($R49,'database Aziende'!$M$13:$AE$595,12,FALSE)</f>
        <v>info@kart2000.com</v>
      </c>
      <c r="Z49" s="463" t="str">
        <f>VLOOKUP($R49,'database Aziende'!$M$13:$AE$595,13,FALSE)</f>
        <v>www.solutiontiming.com</v>
      </c>
      <c r="AA49" s="476">
        <f>VLOOKUP($R49,'database Aziende'!$M$13:$AE$595,14,FALSE)</f>
        <v>44470</v>
      </c>
      <c r="AB49" s="461">
        <f>VLOOKUP($R49,'database Aziende'!$M$13:$AE$595,15,FALSE)</f>
        <v>0</v>
      </c>
      <c r="AC49" s="462" t="str">
        <f t="shared" si="0"/>
        <v>KART 2000 INTERNATIONAL SRL</v>
      </c>
      <c r="AD49" s="461" t="str">
        <f>VLOOKUP($R49,'database Aziende'!$M$13:$AK$595,17,FALSE)</f>
        <v>Via Enrico Fermi, 29/b</v>
      </c>
      <c r="AE49" s="461" t="str">
        <f>VLOOKUP($R49,'database Aziende'!$M$13:$AK$595,18,FALSE)</f>
        <v>Oderzo (TV)</v>
      </c>
      <c r="AF49" s="462" t="str">
        <f>VLOOKUP($R49,'database Aziende'!$M$13:$AK$595,19,FALSE)</f>
        <v>03619650264</v>
      </c>
      <c r="AG49" s="464" t="str">
        <f>VLOOKUP($R49,'database Aziende'!$M$13:$AK$595,20,FALSE)</f>
        <v>Parato Giovanni</v>
      </c>
      <c r="AH49" s="464">
        <f>VLOOKUP($R49,'database Aziende'!$M$13:$AK$595,21,FALSE)</f>
        <v>22776</v>
      </c>
      <c r="AI49" s="461" t="str">
        <f>VLOOKUP($R49,'database Aziende'!$M$13:$AK$595,22,FALSE)</f>
        <v>Erchie (br)</v>
      </c>
      <c r="AJ49" s="611" t="str">
        <f>VLOOKUP($R49,'database Aziende'!$M$13:$AK$595,23,FALSE)</f>
        <v>PRTGNN62E10D422Q</v>
      </c>
      <c r="AK49" s="612">
        <f>VLOOKUP($R49,'database Aziende'!$M$13:$AK$595,24,FALSE)</f>
        <v>44336</v>
      </c>
      <c r="AL49" s="465" t="str">
        <f>VLOOKUP($R49,'database Aziende'!$M$13:$AK$595,25,FALSE)</f>
        <v>7167/C24D</v>
      </c>
    </row>
    <row r="50" spans="1:38" ht="24.75" customHeight="1">
      <c r="A50" s="466"/>
      <c r="B50" s="639">
        <v>16</v>
      </c>
      <c r="C50" s="640" t="str">
        <f>CONCATENATE('Elenco alunni'!A126," ",'Elenco alunni'!B126)</f>
        <v>PIRVU GIULIA</v>
      </c>
      <c r="D50" s="640" t="str">
        <f>CONCATENATE('Elenco alunni'!C126," ",'Elenco alunni'!D126)</f>
        <v>4 BII</v>
      </c>
      <c r="E50" s="470" t="str">
        <f>'Elenco alunni'!H126</f>
        <v>3283418114</v>
      </c>
      <c r="F50" s="609"/>
      <c r="G50" s="470" t="str">
        <f>'Elenco alunni'!G126</f>
        <v>pirvu.giulia@maxplanck.it</v>
      </c>
      <c r="H50" s="472" t="str">
        <f>'Elenco alunni'!I126</f>
        <v>Via Ronche di Sotto 5/A</v>
      </c>
      <c r="I50" s="472" t="str">
        <f>'Elenco alunni'!J126</f>
        <v>PONTE DI PIAVE</v>
      </c>
      <c r="J50" s="596" t="s">
        <v>3396</v>
      </c>
      <c r="K50" s="597" t="s">
        <v>3400</v>
      </c>
      <c r="L50" s="473" t="str">
        <f>VLOOKUP($R50,'database Aziende'!$M$13:$AE$595,8,FALSE)</f>
        <v>9.00</v>
      </c>
      <c r="M50" s="473" t="str">
        <f>VLOOKUP($R50,'database Aziende'!$M$13:$AE$595,9,FALSE)</f>
        <v>13.00</v>
      </c>
      <c r="N50" s="473" t="str">
        <f>VLOOKUP($R50,'database Aziende'!$M$13:$AE$595,10,FALSE)</f>
        <v>14.00</v>
      </c>
      <c r="O50" s="473" t="str">
        <f>VLOOKUP($R50,'database Aziende'!$M$13:$AE$595,11,FALSE)</f>
        <v>18.00</v>
      </c>
      <c r="P50" s="615" t="s">
        <v>3475</v>
      </c>
      <c r="Q50" s="637" t="s">
        <v>3467</v>
      </c>
      <c r="R50" s="638" t="s">
        <v>358</v>
      </c>
      <c r="S50" s="474" t="str">
        <f>VLOOKUP($R50,'database Aziende'!$M$13:$AE$595,2,FALSE)</f>
        <v>Via Pezza alta10/a</v>
      </c>
      <c r="T50" s="461">
        <f>VLOOKUP($R50,'database Aziende'!$M$13:$AE$595,3,FALSE)</f>
        <v>31046</v>
      </c>
      <c r="U50" s="461" t="str">
        <f>VLOOKUP($R50,'database Aziende'!$M$13:$AE$595,4,FALSE)</f>
        <v>Oderzo (TV)</v>
      </c>
      <c r="V50" s="461" t="str">
        <f>VLOOKUP($R50,'database Aziende'!$M$13:$AE$595,5,FALSE)</f>
        <v>Bragato Lidia</v>
      </c>
      <c r="W50" s="461" t="str">
        <f>VLOOKUP($R50,'database Aziende'!$M$13:$AE$595,6,FALSE)</f>
        <v>Bragogna Davide</v>
      </c>
      <c r="X50" s="462" t="str">
        <f>VLOOKUP($R50,'database Aziende'!$M$13:$AE$595,7,FALSE)</f>
        <v>0422 853611</v>
      </c>
      <c r="Y50" s="463" t="str">
        <f>VLOOKUP($R50,'database Aziende'!$M$13:$AE$595,12,FALSE)</f>
        <v>selezione@consulmarc.it</v>
      </c>
      <c r="Z50" s="463" t="str">
        <f>VLOOKUP($R50,'database Aziende'!$M$13:$AE$595,13,FALSE)</f>
        <v>www.consulmarc.it</v>
      </c>
      <c r="AA50" s="461">
        <f>VLOOKUP($R50,'database Aziende'!$M$13:$AE$595,14,FALSE)</f>
        <v>0</v>
      </c>
      <c r="AB50" s="461" t="str">
        <f>VLOOKUP($R50,'database Aziende'!$M$13:$AE$595,15,FALSE)</f>
        <v>servizzi innovativi aziende</v>
      </c>
      <c r="AC50" s="462" t="str">
        <f t="shared" si="0"/>
        <v>CONSULMARC SVILUPPO</v>
      </c>
      <c r="AD50" s="461" t="str">
        <f>VLOOKUP($R50,'database Aziende'!$M$13:$AK$595,17,FALSE)</f>
        <v>Via Pezza alta10/a</v>
      </c>
      <c r="AE50" s="461" t="str">
        <f>VLOOKUP($R50,'database Aziende'!$M$13:$AK$595,18,FALSE)</f>
        <v>Oderzo (TV)</v>
      </c>
      <c r="AF50" s="462" t="str">
        <f>VLOOKUP($R50,'database Aziende'!$M$13:$AK$595,19,FALSE)</f>
        <v>02116310281</v>
      </c>
      <c r="AG50" s="464" t="str">
        <f>VLOOKUP($R50,'database Aziende'!$M$13:$AK$595,20,FALSE)</f>
        <v>Elena Toffolo</v>
      </c>
      <c r="AH50" s="464">
        <f>VLOOKUP($R50,'database Aziende'!$M$13:$AK$595,21,FALSE)</f>
        <v>18867</v>
      </c>
      <c r="AI50" s="461" t="str">
        <f>VLOOKUP($R50,'database Aziende'!$M$13:$AK$595,22,FALSE)</f>
        <v>Venezia (VE)</v>
      </c>
      <c r="AJ50" s="611" t="str">
        <f>VLOOKUP($R50,'database Aziende'!$M$13:$AK$595,23,FALSE)</f>
        <v>TFFLNE51M67L736M</v>
      </c>
      <c r="AK50" s="612">
        <f>VLOOKUP($R50,'database Aziende'!$M$13:$AK$595,24,FALSE)</f>
        <v>43589</v>
      </c>
      <c r="AL50" s="465" t="str">
        <f>VLOOKUP($R50,'database Aziende'!$M$13:$AK$595,25,FALSE)</f>
        <v>3279/C24D</v>
      </c>
    </row>
    <row r="51" spans="1:38" ht="24.75" customHeight="1">
      <c r="A51" s="466"/>
      <c r="B51" s="639">
        <v>17</v>
      </c>
      <c r="C51" s="640" t="str">
        <f>CONCATENATE('Elenco alunni'!A127," ",'Elenco alunni'!B127)</f>
        <v>PLAKA XHULIO</v>
      </c>
      <c r="D51" s="640" t="str">
        <f>CONCATENATE('Elenco alunni'!C127," ",'Elenco alunni'!D127)</f>
        <v>4 BII</v>
      </c>
      <c r="E51" s="470" t="str">
        <f>'Elenco alunni'!H127</f>
        <v>3483505136</v>
      </c>
      <c r="F51" s="609"/>
      <c r="G51" s="470" t="str">
        <f>'Elenco alunni'!G127</f>
        <v>xulioplaka02@gmail.com</v>
      </c>
      <c r="H51" s="472" t="str">
        <f>'Elenco alunni'!I127</f>
        <v>VIA G. PUCCINI 2/9</v>
      </c>
      <c r="I51" s="472" t="str">
        <f>'Elenco alunni'!J127</f>
        <v>MASERADA SUL PIAVE</v>
      </c>
      <c r="J51" s="596" t="s">
        <v>3396</v>
      </c>
      <c r="K51" s="597" t="s">
        <v>3400</v>
      </c>
      <c r="L51" s="473" t="str">
        <f>VLOOKUP($R51,'database Aziende'!$M$13:$AE$595,8,FALSE)</f>
        <v>8.00</v>
      </c>
      <c r="M51" s="473" t="str">
        <f>VLOOKUP($R51,'database Aziende'!$M$13:$AE$595,9,FALSE)</f>
        <v>12.00</v>
      </c>
      <c r="N51" s="473" t="str">
        <f>VLOOKUP($R51,'database Aziende'!$M$13:$AE$595,10,FALSE)</f>
        <v>14.00</v>
      </c>
      <c r="O51" s="473" t="str">
        <f>VLOOKUP($R51,'database Aziende'!$M$13:$AE$595,11,FALSE)</f>
        <v>18.00</v>
      </c>
      <c r="P51" s="615" t="s">
        <v>3415</v>
      </c>
      <c r="Q51" s="637" t="s">
        <v>3467</v>
      </c>
      <c r="R51" s="638" t="s">
        <v>2953</v>
      </c>
      <c r="S51" s="474" t="str">
        <f>VLOOKUP($R51,'database Aziende'!$M$13:$AE$595,2,FALSE)</f>
        <v>V. Dolomiti 30</v>
      </c>
      <c r="T51" s="461">
        <f>VLOOKUP($R51,'database Aziende'!$M$13:$AE$595,3,FALSE)</f>
        <v>31052</v>
      </c>
      <c r="U51" s="461" t="str">
        <f>VLOOKUP($R51,'database Aziende'!$M$13:$AE$595,4,FALSE)</f>
        <v>Maserada sul Piave (TV)</v>
      </c>
      <c r="V51" s="461" t="str">
        <f>VLOOKUP($R51,'database Aziende'!$M$13:$AE$595,5,FALSE)</f>
        <v>Mion Pieralberto</v>
      </c>
      <c r="W51" s="461" t="str">
        <f>VLOOKUP($R51,'database Aziende'!$M$13:$AE$595,6,FALSE)</f>
        <v>Benedetti Ermes</v>
      </c>
      <c r="X51" s="462" t="str">
        <f>VLOOKUP($R51,'database Aziende'!$M$13:$AE$595,7,FALSE)</f>
        <v>0422 8777</v>
      </c>
      <c r="Y51" s="463" t="str">
        <f>VLOOKUP($R51,'database Aziende'!$M$13:$AE$595,12,FALSE)</f>
        <v>personale@h-farm.com</v>
      </c>
      <c r="Z51" s="463">
        <f>VLOOKUP($R51,'database Aziende'!$M$13:$AE$595,13,FALSE)</f>
        <v>0</v>
      </c>
      <c r="AA51" s="461">
        <f>VLOOKUP($R51,'database Aziende'!$M$13:$AE$595,14,FALSE)</f>
        <v>0</v>
      </c>
      <c r="AB51" s="461">
        <f>VLOOKUP($R51,'database Aziende'!$M$13:$AE$595,15,FALSE)</f>
        <v>0</v>
      </c>
      <c r="AC51" s="462" t="str">
        <f t="shared" si="0"/>
        <v>MION VENTOLTERMICO SPA</v>
      </c>
      <c r="AD51" s="461" t="str">
        <f>VLOOKUP($R51,'database Aziende'!$M$13:$AK$595,17,FALSE)</f>
        <v>V. Dolomiti 30</v>
      </c>
      <c r="AE51" s="461" t="str">
        <f>VLOOKUP($R51,'database Aziende'!$M$13:$AK$595,18,FALSE)</f>
        <v>Maserada sul Piave (TV)</v>
      </c>
      <c r="AF51" s="462" t="str">
        <f>VLOOKUP($R51,'database Aziende'!$M$13:$AK$595,19,FALSE)</f>
        <v>04053860260</v>
      </c>
      <c r="AG51" s="464" t="str">
        <f>VLOOKUP($R51,'database Aziende'!$M$13:$AK$595,20,FALSE)</f>
        <v>Mion Pieralberto</v>
      </c>
      <c r="AH51" s="464" t="str">
        <f>VLOOKUP($R51,'database Aziende'!$M$13:$AK$595,21,FALSE)</f>
        <v>30/07/1946</v>
      </c>
      <c r="AI51" s="461" t="str">
        <f>VLOOKUP($R51,'database Aziende'!$M$13:$AK$595,22,FALSE)</f>
        <v>Maserada sul Piave )TV)</v>
      </c>
      <c r="AJ51" s="611" t="str">
        <f>VLOOKUP($R51,'database Aziende'!$M$13:$AK$595,23,FALSE)</f>
        <v>MNIPLB46L30F012B</v>
      </c>
      <c r="AK51" s="612">
        <f>VLOOKUP($R51,'database Aziende'!$M$13:$AK$595,24,FALSE)</f>
        <v>42840</v>
      </c>
      <c r="AL51" s="465" t="str">
        <f>VLOOKUP($R51,'database Aziende'!$M$13:$AK$595,25,FALSE)</f>
        <v>26622/C24</v>
      </c>
    </row>
    <row r="52" spans="1:38" ht="24.75" customHeight="1">
      <c r="A52" s="466"/>
      <c r="B52" s="639">
        <v>18</v>
      </c>
      <c r="C52" s="640" t="str">
        <f>CONCATENATE('Elenco alunni'!A128," ",'Elenco alunni'!B128)</f>
        <v>SCABELLO SAMUELE</v>
      </c>
      <c r="D52" s="640" t="str">
        <f>CONCATENATE('Elenco alunni'!C128," ",'Elenco alunni'!D128)</f>
        <v>4 BII</v>
      </c>
      <c r="E52" s="470" t="str">
        <f>'Elenco alunni'!H128</f>
        <v/>
      </c>
      <c r="F52" s="609"/>
      <c r="G52" s="470" t="str">
        <f>'Elenco alunni'!G128</f>
        <v>pulce.samuele@gmail.com</v>
      </c>
      <c r="H52" s="472" t="str">
        <f>'Elenco alunni'!I128</f>
        <v>via Calmaggiore 33</v>
      </c>
      <c r="I52" s="472" t="str">
        <f>'Elenco alunni'!J128</f>
        <v>MASERADA SUL PIAVE</v>
      </c>
      <c r="J52" s="596" t="s">
        <v>3396</v>
      </c>
      <c r="K52" s="597" t="s">
        <v>3400</v>
      </c>
      <c r="L52" s="473" t="str">
        <f>VLOOKUP($R52,'database Aziende'!$M$13:$AE$595,8,FALSE)</f>
        <v>6.00</v>
      </c>
      <c r="M52" s="473" t="str">
        <f>VLOOKUP($R52,'database Aziende'!$M$13:$AE$595,9,FALSE)</f>
        <v>14.00</v>
      </c>
      <c r="N52" s="473" t="str">
        <f>VLOOKUP($R52,'database Aziende'!$M$13:$AE$595,10,FALSE)</f>
        <v>14.00</v>
      </c>
      <c r="O52" s="473" t="str">
        <f>VLOOKUP($R52,'database Aziende'!$M$13:$AE$595,11,FALSE)</f>
        <v>22.00</v>
      </c>
      <c r="P52" s="615" t="s">
        <v>3415</v>
      </c>
      <c r="Q52" s="637" t="s">
        <v>3467</v>
      </c>
      <c r="R52" s="638" t="s">
        <v>507</v>
      </c>
      <c r="S52" s="474" t="str">
        <f>VLOOKUP($R52,'database Aziende'!$M$13:$AE$595,2,FALSE)</f>
        <v>V. Antonio Canova 7</v>
      </c>
      <c r="T52" s="461">
        <f>VLOOKUP($R52,'database Aziende'!$M$13:$AE$595,3,FALSE)</f>
        <v>31040</v>
      </c>
      <c r="U52" s="461" t="str">
        <f>VLOOKUP($R52,'database Aziende'!$M$13:$AE$595,4,FALSE)</f>
        <v>Giavera del Montello (TV)</v>
      </c>
      <c r="V52" s="461" t="str">
        <f>VLOOKUP($R52,'database Aziende'!$M$13:$AE$595,5,FALSE)</f>
        <v>Anziliero Angela</v>
      </c>
      <c r="W52" s="461" t="str">
        <f>VLOOKUP($R52,'database Aziende'!$M$13:$AE$595,6,FALSE)</f>
        <v>Anziliero Angela</v>
      </c>
      <c r="X52" s="462" t="str">
        <f>VLOOKUP($R52,'database Aziende'!$M$13:$AE$595,7,FALSE)</f>
        <v>0422 775153</v>
      </c>
      <c r="Y52" s="463" t="str">
        <f>VLOOKUP($R52,'database Aziende'!$M$13:$AE$595,12,FALSE)</f>
        <v>info@ecmamobili.com</v>
      </c>
      <c r="Z52" s="463" t="str">
        <f>VLOOKUP($R52,'database Aziende'!$M$13:$AE$595,13,FALSE)</f>
        <v>www.ecmamobili.com</v>
      </c>
      <c r="AA52" s="461" t="str">
        <f>VLOOKUP($R52,'database Aziende'!$M$13:$AE$595,14,FALSE)</f>
        <v>11-50</v>
      </c>
      <c r="AB52" s="461" t="str">
        <f>VLOOKUP($R52,'database Aziende'!$M$13:$AE$595,15,FALSE)</f>
        <v>Elementi per mobili</v>
      </c>
      <c r="AC52" s="462" t="str">
        <f t="shared" si="0"/>
        <v>ECMA SRL</v>
      </c>
      <c r="AD52" s="461" t="str">
        <f>VLOOKUP($R52,'database Aziende'!$M$13:$AK$595,17,FALSE)</f>
        <v>V. Antonio Canova 7</v>
      </c>
      <c r="AE52" s="461" t="str">
        <f>VLOOKUP($R52,'database Aziende'!$M$13:$AK$595,18,FALSE)</f>
        <v>Giavera del Montello (TV)</v>
      </c>
      <c r="AF52" s="462" t="str">
        <f>VLOOKUP($R52,'database Aziende'!$M$13:$AK$595,19,FALSE)</f>
        <v>01894010261</v>
      </c>
      <c r="AG52" s="464" t="str">
        <f>VLOOKUP($R52,'database Aziende'!$M$13:$AK$595,20,FALSE)</f>
        <v>Angela Anziliero</v>
      </c>
      <c r="AH52" s="464">
        <f>VLOOKUP($R52,'database Aziende'!$M$13:$AK$595,21,FALSE)</f>
        <v>31432</v>
      </c>
      <c r="AI52" s="461" t="str">
        <f>VLOOKUP($R52,'database Aziende'!$M$13:$AK$595,22,FALSE)</f>
        <v>Valdobbiadene (TV)</v>
      </c>
      <c r="AJ52" s="611" t="str">
        <f>VLOOKUP($R52,'database Aziende'!$M$13:$AK$595,23,FALSE)</f>
        <v>NZLNGL86A60L565I</v>
      </c>
      <c r="AK52" s="612">
        <f>VLOOKUP($R52,'database Aziende'!$M$13:$AK$595,24,FALSE)</f>
        <v>44323</v>
      </c>
      <c r="AL52" s="465" t="str">
        <f>VLOOKUP($R52,'database Aziende'!$M$13:$AK$595,25,FALSE)</f>
        <v>6429/C24</v>
      </c>
    </row>
    <row r="53" spans="1:38" ht="24.75" customHeight="1">
      <c r="A53" s="466"/>
      <c r="B53" s="639">
        <v>19</v>
      </c>
      <c r="C53" s="640" t="str">
        <f>CONCATENATE('Elenco alunni'!A129," ",'Elenco alunni'!B129)</f>
        <v>SEGATO LEONARDO</v>
      </c>
      <c r="D53" s="640" t="str">
        <f>CONCATENATE('Elenco alunni'!C129," ",'Elenco alunni'!D129)</f>
        <v>4 BII</v>
      </c>
      <c r="E53" s="470" t="str">
        <f>'Elenco alunni'!H129</f>
        <v>3383281974</v>
      </c>
      <c r="F53" s="609"/>
      <c r="G53" s="470" t="str">
        <f>'Elenco alunni'!G129</f>
        <v>mauri.nico2002@libero.it</v>
      </c>
      <c r="H53" s="472" t="str">
        <f>'Elenco alunni'!I129</f>
        <v>via Ugo Arvedi 7</v>
      </c>
      <c r="I53" s="472" t="str">
        <f>'Elenco alunni'!J129</f>
        <v>CASIER</v>
      </c>
      <c r="J53" s="596" t="s">
        <v>3396</v>
      </c>
      <c r="K53" s="597" t="s">
        <v>3400</v>
      </c>
      <c r="L53" s="473" t="str">
        <f>VLOOKUP($R53,'database Aziende'!$M$13:$AE$595,8,FALSE)</f>
        <v>8.30</v>
      </c>
      <c r="M53" s="473" t="str">
        <f>VLOOKUP($R53,'database Aziende'!$M$13:$AE$595,9,FALSE)</f>
        <v>12.30</v>
      </c>
      <c r="N53" s="473" t="str">
        <f>VLOOKUP($R53,'database Aziende'!$M$13:$AE$595,10,FALSE)</f>
        <v>14.00</v>
      </c>
      <c r="O53" s="473" t="str">
        <f>VLOOKUP($R53,'database Aziende'!$M$13:$AE$595,11,FALSE)</f>
        <v>18.00</v>
      </c>
      <c r="P53" s="615" t="s">
        <v>3468</v>
      </c>
      <c r="Q53" s="637" t="s">
        <v>3467</v>
      </c>
      <c r="R53" s="638" t="s">
        <v>1054</v>
      </c>
      <c r="S53" s="474" t="str">
        <f>VLOOKUP($R53,'database Aziende'!$M$13:$AE$595,2,FALSE)</f>
        <v>v. Roma 4</v>
      </c>
      <c r="T53" s="461">
        <f>VLOOKUP($R53,'database Aziende'!$M$13:$AE$595,3,FALSE)</f>
        <v>31020</v>
      </c>
      <c r="U53" s="461" t="str">
        <f>VLOOKUP($R53,'database Aziende'!$M$13:$AE$595,4,FALSE)</f>
        <v>Villorba (TV)</v>
      </c>
      <c r="V53" s="461" t="str">
        <f>VLOOKUP($R53,'database Aziende'!$M$13:$AE$595,5,FALSE)</f>
        <v>Valeri Paolo</v>
      </c>
      <c r="W53" s="461" t="str">
        <f>VLOOKUP($R53,'database Aziende'!$M$13:$AE$595,6,FALSE)</f>
        <v>Valeri Paolo</v>
      </c>
      <c r="X53" s="462" t="str">
        <f>VLOOKUP($R53,'database Aziende'!$M$13:$AE$595,7,FALSE)</f>
        <v>0422 608043</v>
      </c>
      <c r="Y53" s="463" t="str">
        <f>VLOOKUP($R53,'database Aziende'!$M$13:$AE$595,12,FALSE)</f>
        <v>ufficio.personale@smc.it</v>
      </c>
      <c r="Z53" s="463" t="str">
        <f>VLOOKUP($R53,'database Aziende'!$M$13:$AE$595,13,FALSE)</f>
        <v>www.smc.it</v>
      </c>
      <c r="AA53" s="461">
        <f>VLOOKUP($R53,'database Aziende'!$M$13:$AE$595,14,FALSE)</f>
        <v>2</v>
      </c>
      <c r="AB53" s="461" t="str">
        <f>VLOOKUP($R53,'database Aziende'!$M$13:$AE$595,15,FALSE)</f>
        <v>servizi informatici</v>
      </c>
      <c r="AC53" s="462" t="str">
        <f t="shared" si="0"/>
        <v>SMC TREVISO SRL</v>
      </c>
      <c r="AD53" s="461" t="str">
        <f>VLOOKUP($R53,'database Aziende'!$M$13:$AK$595,17,FALSE)</f>
        <v>v. Roma 4</v>
      </c>
      <c r="AE53" s="461" t="str">
        <f>VLOOKUP($R53,'database Aziende'!$M$13:$AK$595,18,FALSE)</f>
        <v>Villorba (TV)</v>
      </c>
      <c r="AF53" s="462">
        <f>VLOOKUP($R53,'database Aziende'!$M$13:$AK$595,19,FALSE)</f>
        <v>3304900263</v>
      </c>
      <c r="AG53" s="464" t="str">
        <f>VLOOKUP($R53,'database Aziende'!$M$13:$AK$595,20,FALSE)</f>
        <v>Carlo Piccin</v>
      </c>
      <c r="AH53" s="464">
        <f>VLOOKUP($R53,'database Aziende'!$M$13:$AK$595,21,FALSE)</f>
        <v>19143</v>
      </c>
      <c r="AI53" s="461" t="str">
        <f>VLOOKUP($R53,'database Aziende'!$M$13:$AK$595,22,FALSE)</f>
        <v>Conegliano (TV)</v>
      </c>
      <c r="AJ53" s="611" t="str">
        <f>VLOOKUP($R53,'database Aziende'!$M$13:$AK$595,23,FALSE)</f>
        <v>PCCCRL52E29C957T</v>
      </c>
      <c r="AK53" s="612">
        <f>VLOOKUP($R53,'database Aziende'!$M$13:$AK$595,24,FALSE)</f>
        <v>43589</v>
      </c>
      <c r="AL53" s="465" t="str">
        <f>VLOOKUP($R53,'database Aziende'!$M$13:$AK$595,25,FALSE)</f>
        <v>3279/C24D</v>
      </c>
    </row>
    <row r="54" spans="1:38" ht="24.75" customHeight="1">
      <c r="A54" s="466"/>
      <c r="B54" s="639">
        <v>20</v>
      </c>
      <c r="C54" s="640" t="str">
        <f>CONCATENATE('Elenco alunni'!A130," ",'Elenco alunni'!B130)</f>
        <v>TREVISANI ANDREA</v>
      </c>
      <c r="D54" s="640" t="str">
        <f>CONCATENATE('Elenco alunni'!C130," ",'Elenco alunni'!D130)</f>
        <v>4 BII</v>
      </c>
      <c r="E54" s="470" t="str">
        <f>'Elenco alunni'!H130</f>
        <v>3473130375</v>
      </c>
      <c r="F54" s="609"/>
      <c r="G54" s="470" t="str">
        <f>'Elenco alunni'!G130</f>
        <v>trevisani.andrea@maxplanck.it</v>
      </c>
      <c r="H54" s="472" t="str">
        <f>'Elenco alunni'!I130</f>
        <v>VIA GRAZIA DELEDDA 8/B</v>
      </c>
      <c r="I54" s="472" t="str">
        <f>'Elenco alunni'!J130</f>
        <v>PAESE</v>
      </c>
      <c r="J54" s="596" t="s">
        <v>3396</v>
      </c>
      <c r="K54" s="597" t="s">
        <v>3400</v>
      </c>
      <c r="L54" s="473" t="str">
        <f>VLOOKUP($R54,'database Aziende'!$M$13:$AE$595,8,FALSE)</f>
        <v>8.30</v>
      </c>
      <c r="M54" s="473" t="str">
        <f>VLOOKUP($R54,'database Aziende'!$M$13:$AE$595,9,FALSE)</f>
        <v>12.30</v>
      </c>
      <c r="N54" s="473" t="str">
        <f>VLOOKUP($R54,'database Aziende'!$M$13:$AE$595,10,FALSE)</f>
        <v>14.30</v>
      </c>
      <c r="O54" s="473" t="str">
        <f>VLOOKUP($R54,'database Aziende'!$M$13:$AE$595,11,FALSE)</f>
        <v>18.30</v>
      </c>
      <c r="P54" s="615" t="s">
        <v>3471</v>
      </c>
      <c r="Q54" s="637" t="s">
        <v>3467</v>
      </c>
      <c r="R54" s="638" t="s">
        <v>113</v>
      </c>
      <c r="S54" s="474" t="str">
        <f>VLOOKUP($R54,'database Aziende'!$M$13:$AE$595,2,FALSE)</f>
        <v>V. Callegari 32</v>
      </c>
      <c r="T54" s="461">
        <f>VLOOKUP($R54,'database Aziende'!$M$13:$AE$595,3,FALSE)</f>
        <v>31030</v>
      </c>
      <c r="U54" s="461" t="str">
        <f>VLOOKUP($R54,'database Aziende'!$M$13:$AE$595,4,FALSE)</f>
        <v>Carbonera (TV)</v>
      </c>
      <c r="V54" s="461" t="str">
        <f>VLOOKUP($R54,'database Aziende'!$M$13:$AE$595,5,FALSE)</f>
        <v>Bonomo Barbara</v>
      </c>
      <c r="W54" s="461" t="str">
        <f>VLOOKUP($R54,'database Aziende'!$M$13:$AE$595,6,FALSE)</f>
        <v>Bonomo Barbara</v>
      </c>
      <c r="X54" s="462" t="str">
        <f>VLOOKUP($R54,'database Aziende'!$M$13:$AE$595,7,FALSE)</f>
        <v>0422 350401</v>
      </c>
      <c r="Y54" s="463" t="str">
        <f>VLOOKUP($R54,'database Aziende'!$M$13:$AE$595,12,FALSE)</f>
        <v>psicoalternativa@cooperativa-alternativa.it</v>
      </c>
      <c r="Z54" s="463" t="str">
        <f>VLOOKUP($R54,'database Aziende'!$M$13:$AE$595,13,FALSE)</f>
        <v>www.cooperativa-alternativa.it</v>
      </c>
      <c r="AA54" s="461">
        <f>VLOOKUP($R54,'database Aziende'!$M$13:$AE$595,14,FALSE)</f>
        <v>0</v>
      </c>
      <c r="AB54" s="461" t="str">
        <f>VLOOKUP($R54,'database Aziende'!$M$13:$AE$595,15,FALSE)</f>
        <v>servizi e ambiente</v>
      </c>
      <c r="AC54" s="462" t="str">
        <f t="shared" si="0"/>
        <v>ALTERNATIVA AMBIENTE COOPERATIVA</v>
      </c>
      <c r="AD54" s="461" t="str">
        <f>VLOOKUP($R54,'database Aziende'!$M$13:$AK$595,17,FALSE)</f>
        <v>V. Callegari 32</v>
      </c>
      <c r="AE54" s="461" t="str">
        <f>VLOOKUP($R54,'database Aziende'!$M$13:$AK$595,18,FALSE)</f>
        <v>Carbonera (TV)</v>
      </c>
      <c r="AF54" s="462" t="str">
        <f>VLOOKUP($R54,'database Aziende'!$M$13:$AK$595,19,FALSE)</f>
        <v>02507670269</v>
      </c>
      <c r="AG54" s="464" t="str">
        <f>VLOOKUP($R54,'database Aziende'!$M$13:$AK$595,20,FALSE)</f>
        <v>Marco Toffolo</v>
      </c>
      <c r="AH54" s="464">
        <f>VLOOKUP($R54,'database Aziende'!$M$13:$AK$595,21,FALSE)</f>
        <v>25823</v>
      </c>
      <c r="AI54" s="461" t="str">
        <f>VLOOKUP($R54,'database Aziende'!$M$13:$AK$595,22,FALSE)</f>
        <v>Oderzo (TV)</v>
      </c>
      <c r="AJ54" s="611" t="str">
        <f>VLOOKUP($R54,'database Aziende'!$M$13:$AK$595,23,FALSE)</f>
        <v>TFFMRC70912F999G</v>
      </c>
      <c r="AK54" s="612">
        <f>VLOOKUP($R54,'database Aziende'!$M$13:$AK$595,24,FALSE)</f>
        <v>43589</v>
      </c>
      <c r="AL54" s="465" t="str">
        <f>VLOOKUP($R54,'database Aziende'!$M$13:$AK$595,25,FALSE)</f>
        <v>3279/C24D</v>
      </c>
    </row>
    <row r="55" spans="1:38" ht="24.75" customHeight="1">
      <c r="A55" s="466"/>
      <c r="B55" s="639">
        <v>21</v>
      </c>
      <c r="C55" s="640" t="str">
        <f>CONCATENATE('Elenco alunni'!A131," ",'Elenco alunni'!B131)</f>
        <v>ZAMENGO RICCARDO</v>
      </c>
      <c r="D55" s="640" t="str">
        <f>CONCATENATE('Elenco alunni'!C131," ",'Elenco alunni'!D131)</f>
        <v>4 BII</v>
      </c>
      <c r="E55" s="470" t="str">
        <f>'Elenco alunni'!H131</f>
        <v>0499387842</v>
      </c>
      <c r="F55" s="609"/>
      <c r="G55" s="470" t="str">
        <f>'Elenco alunni'!G131</f>
        <v>zamengoricky@gmail.com</v>
      </c>
      <c r="H55" s="472" t="str">
        <f>'Elenco alunni'!I131</f>
        <v>VIA MALCANTON 32/A</v>
      </c>
      <c r="I55" s="472" t="str">
        <f>'Elenco alunni'!J131</f>
        <v>TREBASELEGHE</v>
      </c>
      <c r="J55" s="596" t="s">
        <v>3396</v>
      </c>
      <c r="K55" s="597" t="s">
        <v>3400</v>
      </c>
      <c r="L55" s="473" t="str">
        <f>VLOOKUP($R55,'database Aziende'!$M$13:$AE$595,8,FALSE)</f>
        <v>8.30</v>
      </c>
      <c r="M55" s="473" t="str">
        <f>VLOOKUP($R55,'database Aziende'!$M$13:$AE$595,9,FALSE)</f>
        <v>13.00</v>
      </c>
      <c r="N55" s="473" t="str">
        <f>VLOOKUP($R55,'database Aziende'!$M$13:$AE$595,10,FALSE)</f>
        <v>14.30</v>
      </c>
      <c r="O55" s="473" t="str">
        <f>VLOOKUP($R55,'database Aziende'!$M$13:$AE$595,11,FALSE)</f>
        <v>18.00</v>
      </c>
      <c r="P55" s="615" t="s">
        <v>3477</v>
      </c>
      <c r="Q55" s="637" t="s">
        <v>3467</v>
      </c>
      <c r="R55" s="638" t="s">
        <v>983</v>
      </c>
      <c r="S55" s="474" t="str">
        <f>VLOOKUP($R55,'database Aziende'!$M$13:$AE$595,2,FALSE)</f>
        <v>Via Lazzaretto 10/B</v>
      </c>
      <c r="T55" s="461">
        <f>VLOOKUP($R55,'database Aziende'!$M$13:$AE$595,3,FALSE)</f>
        <v>35010</v>
      </c>
      <c r="U55" s="461" t="str">
        <f>VLOOKUP($R55,'database Aziende'!$M$13:$AE$595,4,FALSE)</f>
        <v>Trebaselehe (PD)</v>
      </c>
      <c r="V55" s="461" t="str">
        <f>VLOOKUP($R55,'database Aziende'!$M$13:$AE$595,5,FALSE)</f>
        <v>Morello Roberto</v>
      </c>
      <c r="W55" s="461" t="str">
        <f>VLOOKUP($R55,'database Aziende'!$M$13:$AE$595,6,FALSE)</f>
        <v>Morello Roberto</v>
      </c>
      <c r="X55" s="462" t="str">
        <f>VLOOKUP($R55,'database Aziende'!$M$13:$AE$595,7,FALSE)</f>
        <v>049 0998416</v>
      </c>
      <c r="Y55" s="463" t="str">
        <f>VLOOKUP($R55,'database Aziende'!$M$13:$AE$595,12,FALSE)</f>
        <v>amministrazione@robyone.net</v>
      </c>
      <c r="Z55" s="463" t="str">
        <f>VLOOKUP($R55,'database Aziende'!$M$13:$AE$595,13,FALSE)</f>
        <v>www.robyone.net</v>
      </c>
      <c r="AA55" s="461" t="str">
        <f>VLOOKUP($R55,'database Aziende'!$M$13:$AE$595,14,FALSE)</f>
        <v>11-50</v>
      </c>
      <c r="AB55" s="461">
        <f>VLOOKUP($R55,'database Aziende'!$M$13:$AE$595,15,FALSE)</f>
        <v>0</v>
      </c>
      <c r="AC55" s="462" t="str">
        <f t="shared" si="0"/>
        <v>ROBYONE SRL</v>
      </c>
      <c r="AD55" s="461" t="str">
        <f>VLOOKUP($R55,'database Aziende'!$M$13:$AK$595,17,FALSE)</f>
        <v>Via Lazzaretto, 10/B</v>
      </c>
      <c r="AE55" s="461" t="str">
        <f>VLOOKUP($R55,'database Aziende'!$M$13:$AK$595,18,FALSE)</f>
        <v>Trebaseleghe (PD)</v>
      </c>
      <c r="AF55" s="462" t="str">
        <f>VLOOKUP($R55,'database Aziende'!$M$13:$AK$595,19,FALSE)</f>
        <v>04435720281</v>
      </c>
      <c r="AG55" s="464" t="str">
        <f>VLOOKUP($R55,'database Aziende'!$M$13:$AK$595,20,FALSE)</f>
        <v>Morello Roberto</v>
      </c>
      <c r="AH55" s="464">
        <f>VLOOKUP($R55,'database Aziende'!$M$13:$AK$595,21,FALSE)</f>
        <v>25148</v>
      </c>
      <c r="AI55" s="461" t="str">
        <f>VLOOKUP($R55,'database Aziende'!$M$13:$AK$595,22,FALSE)</f>
        <v>Camposampiero (PD)</v>
      </c>
      <c r="AJ55" s="611" t="str">
        <f>VLOOKUP($R55,'database Aziende'!$M$13:$AK$595,23,FALSE)</f>
        <v>MRLRRT68S06B563E</v>
      </c>
      <c r="AK55" s="612">
        <f>VLOOKUP($R55,'database Aziende'!$M$13:$AK$595,24,FALSE)</f>
        <v>44330</v>
      </c>
      <c r="AL55" s="465" t="str">
        <f>VLOOKUP($R55,'database Aziende'!$M$13:$AK$595,25,FALSE)</f>
        <v>6815/C24</v>
      </c>
    </row>
    <row r="56" spans="1:38" ht="24.75" customHeight="1">
      <c r="A56" s="466"/>
      <c r="B56" s="639">
        <v>22</v>
      </c>
      <c r="C56" s="640" t="str">
        <f>CONCATENATE('Elenco alunni'!A132," ",'Elenco alunni'!B132)</f>
        <v>ZAMPOLLI ENRICO</v>
      </c>
      <c r="D56" s="640" t="str">
        <f>CONCATENATE('Elenco alunni'!C132," ",'Elenco alunni'!D132)</f>
        <v>4 BII</v>
      </c>
      <c r="E56" s="470" t="str">
        <f>'Elenco alunni'!H132</f>
        <v>3472974227</v>
      </c>
      <c r="F56" s="609"/>
      <c r="G56" s="470" t="str">
        <f>'Elenco alunni'!G132</f>
        <v>zampolli.enrico@maxplanck.it</v>
      </c>
      <c r="H56" s="472" t="str">
        <f>'Elenco alunni'!I132</f>
        <v>Via Papa Giovanni XXIII 39</v>
      </c>
      <c r="I56" s="472" t="str">
        <f>'Elenco alunni'!J132</f>
        <v>CONEGLIANO</v>
      </c>
      <c r="J56" s="596" t="s">
        <v>3396</v>
      </c>
      <c r="K56" s="597" t="s">
        <v>3400</v>
      </c>
      <c r="L56" s="473" t="str">
        <f>VLOOKUP($R56,'database Aziende'!$M$13:$AE$595,8,FALSE)</f>
        <v>8.30</v>
      </c>
      <c r="M56" s="473" t="str">
        <f>VLOOKUP($R56,'database Aziende'!$M$13:$AE$595,9,FALSE)</f>
        <v>12.30</v>
      </c>
      <c r="N56" s="473" t="str">
        <f>VLOOKUP($R56,'database Aziende'!$M$13:$AE$595,10,FALSE)</f>
        <v>14.30</v>
      </c>
      <c r="O56" s="473" t="str">
        <f>VLOOKUP($R56,'database Aziende'!$M$13:$AE$595,11,FALSE)</f>
        <v>18.30</v>
      </c>
      <c r="P56" s="645" t="s">
        <v>3466</v>
      </c>
      <c r="Q56" s="637" t="s">
        <v>3467</v>
      </c>
      <c r="R56" s="644" t="s">
        <v>1246</v>
      </c>
      <c r="S56" s="474" t="str">
        <f>VLOOKUP($R56,'database Aziende'!$M$13:$AE$595,2,FALSE)</f>
        <v>v.le Italia 194</v>
      </c>
      <c r="T56" s="461">
        <f>VLOOKUP($R56,'database Aziende'!$M$13:$AE$595,3,FALSE)</f>
        <v>31015</v>
      </c>
      <c r="U56" s="461" t="str">
        <f>VLOOKUP($R56,'database Aziende'!$M$13:$AE$595,4,FALSE)</f>
        <v>Conegliano (TV)</v>
      </c>
      <c r="V56" s="461" t="str">
        <f>VLOOKUP($R56,'database Aziende'!$M$13:$AE$595,5,FALSE)</f>
        <v>Dal Tio Alice</v>
      </c>
      <c r="W56" s="461" t="str">
        <f>VLOOKUP($R56,'database Aziende'!$M$13:$AE$595,6,FALSE)</f>
        <v>Della Libera Antonio</v>
      </c>
      <c r="X56" s="462" t="str">
        <f>VLOOKUP($R56,'database Aziende'!$M$13:$AE$595,7,FALSE)</f>
        <v>0438 418072</v>
      </c>
      <c r="Y56" s="463" t="str">
        <f>VLOOKUP($R56,'database Aziende'!$M$13:$AE$595,12,FALSE)</f>
        <v>segreteria@adlgroup.it</v>
      </c>
      <c r="Z56" s="463" t="str">
        <f>VLOOKUP($R56,'database Aziende'!$M$13:$AE$595,13,FALSE)</f>
        <v>www.adlgroup.it</v>
      </c>
      <c r="AA56" s="461">
        <f>VLOOKUP($R56,'database Aziende'!$M$13:$AE$595,14,FALSE)</f>
        <v>0</v>
      </c>
      <c r="AB56" s="461" t="str">
        <f>VLOOKUP($R56,'database Aziende'!$M$13:$AE$595,15,FALSE)</f>
        <v>servizi informatici</v>
      </c>
      <c r="AC56" s="462" t="str">
        <f t="shared" si="0"/>
        <v xml:space="preserve">ADL S.R.L. </v>
      </c>
      <c r="AD56" s="461" t="str">
        <f>VLOOKUP($R56,'database Aziende'!$M$13:$AK$595,17,FALSE)</f>
        <v>v.le Italia 194</v>
      </c>
      <c r="AE56" s="461" t="str">
        <f>VLOOKUP($R56,'database Aziende'!$M$13:$AK$595,18,FALSE)</f>
        <v>Conegliano (TV)</v>
      </c>
      <c r="AF56" s="462" t="str">
        <f>VLOOKUP($R56,'database Aziende'!$M$13:$AK$595,19,FALSE)</f>
        <v>03685320263</v>
      </c>
      <c r="AG56" s="464" t="str">
        <f>VLOOKUP($R56,'database Aziende'!$M$13:$AK$595,20,FALSE)</f>
        <v>Katia Marchesin</v>
      </c>
      <c r="AH56" s="464">
        <f>VLOOKUP($R56,'database Aziende'!$M$13:$AK$595,21,FALSE)</f>
        <v>25505</v>
      </c>
      <c r="AI56" s="461" t="str">
        <f>VLOOKUP($R56,'database Aziende'!$M$13:$AK$595,22,FALSE)</f>
        <v>Conegliano (TV)</v>
      </c>
      <c r="AJ56" s="611" t="str">
        <f>VLOOKUP($R56,'database Aziende'!$M$13:$AK$595,23,FALSE)</f>
        <v>MRCKTA69R69Z114C</v>
      </c>
      <c r="AK56" s="612">
        <f>VLOOKUP($R56,'database Aziende'!$M$13:$AK$595,24,FALSE)</f>
        <v>44336</v>
      </c>
      <c r="AL56" s="465" t="str">
        <f>VLOOKUP($R56,'database Aziende'!$M$13:$AK$595,25,FALSE)</f>
        <v>7190/C24D</v>
      </c>
    </row>
    <row r="57" spans="1:38" ht="24.75" customHeight="1">
      <c r="A57" s="478"/>
      <c r="B57" s="646">
        <v>23</v>
      </c>
      <c r="C57" s="647" t="str">
        <f>CONCATENATE('Elenco alunni'!A133," ",'Elenco alunni'!B133)</f>
        <v>ZANE GIACOMO</v>
      </c>
      <c r="D57" s="647" t="str">
        <f>CONCATENATE('Elenco alunni'!C133," ",'Elenco alunni'!D133)</f>
        <v>4 BII</v>
      </c>
      <c r="E57" s="482" t="str">
        <f>'Elenco alunni'!H133</f>
        <v>3396968725</v>
      </c>
      <c r="F57" s="624"/>
      <c r="G57" s="482" t="str">
        <f>'Elenco alunni'!G133</f>
        <v>giacomo.zane97@gmail.com</v>
      </c>
      <c r="H57" s="484" t="str">
        <f>'Elenco alunni'!I133</f>
        <v>VIA TASCA, 2/3</v>
      </c>
      <c r="I57" s="484" t="str">
        <f>'Elenco alunni'!J133</f>
        <v>MOGLIANO VENETO</v>
      </c>
      <c r="J57" s="625" t="s">
        <v>3396</v>
      </c>
      <c r="K57" s="626" t="s">
        <v>3400</v>
      </c>
      <c r="L57" s="485">
        <f>VLOOKUP($R57,'database Aziende'!$M$13:$AE$595,8,FALSE)</f>
        <v>0</v>
      </c>
      <c r="M57" s="485">
        <f>VLOOKUP($R57,'database Aziende'!$M$13:$AE$595,9,FALSE)</f>
        <v>0</v>
      </c>
      <c r="N57" s="485">
        <f>VLOOKUP($R57,'database Aziende'!$M$13:$AE$595,10,FALSE)</f>
        <v>0</v>
      </c>
      <c r="O57" s="485">
        <f>VLOOKUP($R57,'database Aziende'!$M$13:$AE$595,11,FALSE)</f>
        <v>0</v>
      </c>
      <c r="P57" s="615" t="s">
        <v>3469</v>
      </c>
      <c r="Q57" s="637" t="s">
        <v>3467</v>
      </c>
      <c r="R57" s="638" t="s">
        <v>2419</v>
      </c>
      <c r="S57" s="537" t="str">
        <f>VLOOKUP($R57,'database Aziende'!$M$13:$AE$595,2,FALSE)</f>
        <v>Via I Maggio</v>
      </c>
      <c r="T57" s="511">
        <f>VLOOKUP($R57,'database Aziende'!$M$13:$AE$595,3,FALSE)</f>
        <v>31050</v>
      </c>
      <c r="U57" s="511" t="str">
        <f>VLOOKUP($R57,'database Aziende'!$M$13:$AE$595,4,FALSE)</f>
        <v>Monastier di Treviso (TV)</v>
      </c>
      <c r="V57" s="511" t="str">
        <f>VLOOKUP($R57,'database Aziende'!$M$13:$AE$595,5,FALSE)</f>
        <v>Luigi Bastianello</v>
      </c>
      <c r="W57" s="511" t="str">
        <f>VLOOKUP($R57,'database Aziende'!$M$13:$AE$595,6,FALSE)</f>
        <v>Luigi Bastianello</v>
      </c>
      <c r="X57" s="512" t="str">
        <f>VLOOKUP($R57,'database Aziende'!$M$13:$AE$595,7,FALSE)</f>
        <v>0422 791311</v>
      </c>
      <c r="Y57" s="513" t="str">
        <f>VLOOKUP($R57,'database Aziende'!$M$13:$AE$595,12,FALSE)</f>
        <v>info.it@texa.com</v>
      </c>
      <c r="Z57" s="513" t="str">
        <f>VLOOKUP($R57,'database Aziende'!$M$13:$AE$595,13,FALSE)</f>
        <v>www.texa.it</v>
      </c>
      <c r="AA57" s="511">
        <f>VLOOKUP($R57,'database Aziende'!$M$13:$AE$595,14,FALSE)</f>
        <v>0</v>
      </c>
      <c r="AB57" s="511" t="str">
        <f>VLOOKUP($R57,'database Aziende'!$M$13:$AE$595,15,FALSE)</f>
        <v>Diagnosi Elettronica</v>
      </c>
      <c r="AC57" s="512" t="str">
        <f t="shared" si="0"/>
        <v>TEXA SPA</v>
      </c>
      <c r="AD57" s="511" t="str">
        <f>VLOOKUP($R57,'database Aziende'!$M$13:$AK$595,17,FALSE)</f>
        <v>Via I Maggio</v>
      </c>
      <c r="AE57" s="511" t="str">
        <f>VLOOKUP($R57,'database Aziende'!$M$13:$AK$595,18,FALSE)</f>
        <v>Monastier di Treviso (TV)</v>
      </c>
      <c r="AF57" s="512" t="str">
        <f>VLOOKUP($R57,'database Aziende'!$M$13:$AK$595,19,FALSE)</f>
        <v>02413550266</v>
      </c>
      <c r="AG57" s="514" t="str">
        <f>VLOOKUP($R57,'database Aziende'!$M$13:$AK$595,20,FALSE)</f>
        <v>Luigi Bastianello</v>
      </c>
      <c r="AH57" s="514" t="str">
        <f>VLOOKUP($R57,'database Aziende'!$M$13:$AK$595,21,FALSE)</f>
        <v>7/08/1975</v>
      </c>
      <c r="AI57" s="511" t="str">
        <f>VLOOKUP($R57,'database Aziende'!$M$13:$AK$595,22,FALSE)</f>
        <v>Mirano (VE)</v>
      </c>
      <c r="AJ57" s="628" t="str">
        <f>VLOOKUP($R57,'database Aziende'!$M$13:$AK$595,23,FALSE)</f>
        <v>BSTLGU75M07F241T</v>
      </c>
      <c r="AK57" s="629">
        <f>VLOOKUP($R57,'database Aziende'!$M$13:$AK$595,24,FALSE)</f>
        <v>42786</v>
      </c>
      <c r="AL57" s="515" t="str">
        <f>VLOOKUP($R57,'database Aziende'!$M$13:$AK$595,25,FALSE)</f>
        <v>7191/C24D</v>
      </c>
    </row>
    <row r="58" spans="1:38" ht="24.75" customHeight="1">
      <c r="A58" s="630"/>
      <c r="B58" s="648">
        <v>1</v>
      </c>
      <c r="C58" s="649" t="str">
        <f>CONCATENATE('Elenco alunni'!A134," ",'Elenco alunni'!B134)</f>
        <v>ACQUILESI MATTIA</v>
      </c>
      <c r="D58" s="649" t="str">
        <f>CONCATENATE('Elenco alunni'!C134," ",'Elenco alunni'!D134)</f>
        <v>5 CII</v>
      </c>
      <c r="E58" s="633" t="str">
        <f>'Elenco alunni'!H134</f>
        <v/>
      </c>
      <c r="F58" s="634"/>
      <c r="G58" s="633" t="str">
        <f>'Elenco alunni'!G134</f>
        <v>bobo_68@hotmail.it</v>
      </c>
      <c r="H58" s="635" t="str">
        <f>'Elenco alunni'!I134</f>
        <v>VIA BENZI 39</v>
      </c>
      <c r="I58" s="635" t="str">
        <f>'Elenco alunni'!J134</f>
        <v>TREVISO</v>
      </c>
      <c r="J58" s="596" t="s">
        <v>3396</v>
      </c>
      <c r="K58" s="597" t="s">
        <v>3400</v>
      </c>
      <c r="L58" s="597" t="str">
        <f>VLOOKUP($R58,'database Aziende'!$M$13:$AE$595,8,FALSE)</f>
        <v>8.30</v>
      </c>
      <c r="M58" s="597" t="str">
        <f>VLOOKUP($R58,'database Aziende'!$M$13:$AE$595,9,FALSE)</f>
        <v>12.30</v>
      </c>
      <c r="N58" s="597" t="str">
        <f>VLOOKUP($R58,'database Aziende'!$M$13:$AE$595,10,FALSE)</f>
        <v>14.00</v>
      </c>
      <c r="O58" s="597" t="str">
        <f>VLOOKUP($R58,'database Aziende'!$M$13:$AE$595,11,FALSE)</f>
        <v>18.00</v>
      </c>
      <c r="P58" s="650" t="s">
        <v>3478</v>
      </c>
      <c r="Q58" s="651" t="s">
        <v>3479</v>
      </c>
      <c r="R58" s="652" t="s">
        <v>227</v>
      </c>
      <c r="S58" s="600" t="str">
        <f>VLOOKUP($R58,'database Aziende'!$M$13:$AE$595,2,FALSE)</f>
        <v>Piazza delle Istituzioni 39/F</v>
      </c>
      <c r="T58" s="601">
        <f>VLOOKUP($R58,'database Aziende'!$M$13:$AE$595,3,FALSE)</f>
        <v>31100</v>
      </c>
      <c r="U58" s="601" t="str">
        <f>VLOOKUP($R58,'database Aziende'!$M$13:$AE$595,4,FALSE)</f>
        <v>Treviso (TV)</v>
      </c>
      <c r="V58" s="601" t="str">
        <f>VLOOKUP($R58,'database Aziende'!$M$13:$AE$595,5,FALSE)</f>
        <v>Battaglion Francesca</v>
      </c>
      <c r="W58" s="601" t="str">
        <f>VLOOKUP($R58,'database Aziende'!$M$13:$AE$595,6,FALSE)</f>
        <v>Pavanello Mirko</v>
      </c>
      <c r="X58" s="602" t="str">
        <f>VLOOKUP($R58,'database Aziende'!$M$13:$AE$595,7,FALSE)</f>
        <v>0422 1627564</v>
      </c>
      <c r="Y58" s="603" t="str">
        <f>VLOOKUP($R58,'database Aziende'!$M$13:$AE$595,12,FALSE)</f>
        <v>amministrazione@consulting4business.it</v>
      </c>
      <c r="Z58" s="603">
        <f>VLOOKUP($R58,'database Aziende'!$M$13:$AE$595,13,FALSE)</f>
        <v>0</v>
      </c>
      <c r="AA58" s="601">
        <f>VLOOKUP($R58,'database Aziende'!$M$13:$AE$595,14,FALSE)</f>
        <v>15</v>
      </c>
      <c r="AB58" s="601" t="str">
        <f>VLOOKUP($R58,'database Aziende'!$M$13:$AE$595,15,FALSE)</f>
        <v>Gestione banche dati (Ateco 63.11.2)</v>
      </c>
      <c r="AC58" s="602" t="str">
        <f t="shared" si="0"/>
        <v>C 4 B SRL</v>
      </c>
      <c r="AD58" s="601" t="str">
        <f>VLOOKUP($R58,'database Aziende'!$M$13:$AK$595,17,FALSE)</f>
        <v xml:space="preserve">Via Pasquale Sottocorno, 3 - </v>
      </c>
      <c r="AE58" s="601" t="str">
        <f>VLOOKUP($R58,'database Aziende'!$M$13:$AK$595,18,FALSE)</f>
        <v>Milano (MI)</v>
      </c>
      <c r="AF58" s="602" t="str">
        <f>VLOOKUP($R58,'database Aziende'!$M$13:$AK$595,19,FALSE)</f>
        <v>04509100261</v>
      </c>
      <c r="AG58" s="604" t="str">
        <f>VLOOKUP($R58,'database Aziende'!$M$13:$AK$595,20,FALSE)</f>
        <v>Spiccia Simone</v>
      </c>
      <c r="AH58" s="604">
        <f>VLOOKUP($R58,'database Aziende'!$M$13:$AK$595,21,FALSE)</f>
        <v>30733</v>
      </c>
      <c r="AI58" s="601" t="str">
        <f>VLOOKUP($R58,'database Aziende'!$M$13:$AK$595,22,FALSE)</f>
        <v>Foligno (PG)</v>
      </c>
      <c r="AJ58" s="605" t="str">
        <f>VLOOKUP($R58,'database Aziende'!$M$13:$AK$595,23,FALSE)</f>
        <v>SPCSMN84B21D653G</v>
      </c>
      <c r="AK58" s="606">
        <f>VLOOKUP($R58,'database Aziende'!$M$13:$AK$595,24,FALSE)</f>
        <v>43589</v>
      </c>
      <c r="AL58" s="607" t="str">
        <f>VLOOKUP($R58,'database Aziende'!$M$13:$AK$595,25,FALSE)</f>
        <v>3279/C24D</v>
      </c>
    </row>
    <row r="59" spans="1:38" ht="24.75" customHeight="1">
      <c r="A59" s="466"/>
      <c r="B59" s="538">
        <v>2</v>
      </c>
      <c r="C59" s="539" t="str">
        <f>CONCATENATE('Elenco alunni'!A135," ",'Elenco alunni'!B135)</f>
        <v>DAL COL ALAN</v>
      </c>
      <c r="D59" s="539" t="str">
        <f>CONCATENATE('Elenco alunni'!C135," ",'Elenco alunni'!D135)</f>
        <v>5 CII</v>
      </c>
      <c r="E59" s="470" t="str">
        <f>'Elenco alunni'!H135</f>
        <v>3345617126</v>
      </c>
      <c r="F59" s="609"/>
      <c r="G59" s="470" t="str">
        <f>'Elenco alunni'!G135</f>
        <v>alandalcol03@gmail.com</v>
      </c>
      <c r="H59" s="472" t="str">
        <f>'Elenco alunni'!I135</f>
        <v>Schiavonesca Vecchia 19/B</v>
      </c>
      <c r="I59" s="472" t="str">
        <f>'Elenco alunni'!J135</f>
        <v>NERVESA DELLA BATTAGLIA</v>
      </c>
      <c r="J59" s="596" t="s">
        <v>3396</v>
      </c>
      <c r="K59" s="597" t="s">
        <v>3400</v>
      </c>
      <c r="L59" s="473" t="str">
        <f>VLOOKUP($R59,'database Aziende'!$M$13:$AE$595,8,FALSE)</f>
        <v>8.30</v>
      </c>
      <c r="M59" s="473" t="str">
        <f>VLOOKUP($R59,'database Aziende'!$M$13:$AE$595,9,FALSE)</f>
        <v>12.30</v>
      </c>
      <c r="N59" s="473" t="str">
        <f>VLOOKUP($R59,'database Aziende'!$M$13:$AE$595,10,FALSE)</f>
        <v>14.00</v>
      </c>
      <c r="O59" s="653" t="str">
        <f>VLOOKUP($R59,'database Aziende'!$M$13:$AE$595,11,FALSE)</f>
        <v>18.00</v>
      </c>
      <c r="P59" s="654" t="s">
        <v>3480</v>
      </c>
      <c r="Q59" s="655" t="s">
        <v>3479</v>
      </c>
      <c r="R59" s="652" t="s">
        <v>1054</v>
      </c>
      <c r="S59" s="474" t="str">
        <f>VLOOKUP($R59,'database Aziende'!$M$13:$AE$595,2,FALSE)</f>
        <v>v. Roma 4</v>
      </c>
      <c r="T59" s="461">
        <f>VLOOKUP($R59,'database Aziende'!$M$13:$AE$595,3,FALSE)</f>
        <v>31020</v>
      </c>
      <c r="U59" s="461" t="str">
        <f>VLOOKUP($R59,'database Aziende'!$M$13:$AE$595,4,FALSE)</f>
        <v>Villorba (TV)</v>
      </c>
      <c r="V59" s="461" t="str">
        <f>VLOOKUP($R59,'database Aziende'!$M$13:$AE$595,5,FALSE)</f>
        <v>Valeri Paolo</v>
      </c>
      <c r="W59" s="461" t="str">
        <f>VLOOKUP($R59,'database Aziende'!$M$13:$AE$595,6,FALSE)</f>
        <v>Valeri Paolo</v>
      </c>
      <c r="X59" s="462" t="str">
        <f>VLOOKUP($R59,'database Aziende'!$M$13:$AE$595,7,FALSE)</f>
        <v>0422 608043</v>
      </c>
      <c r="Y59" s="463" t="str">
        <f>VLOOKUP($R59,'database Aziende'!$M$13:$AE$595,12,FALSE)</f>
        <v>ufficio.personale@smc.it</v>
      </c>
      <c r="Z59" s="463" t="str">
        <f>VLOOKUP($R59,'database Aziende'!$M$13:$AE$595,13,FALSE)</f>
        <v>www.smc.it</v>
      </c>
      <c r="AA59" s="461">
        <f>VLOOKUP($R59,'database Aziende'!$M$13:$AE$595,14,FALSE)</f>
        <v>2</v>
      </c>
      <c r="AB59" s="461" t="str">
        <f>VLOOKUP($R59,'database Aziende'!$M$13:$AE$595,15,FALSE)</f>
        <v>servizi informatici</v>
      </c>
      <c r="AC59" s="462" t="str">
        <f t="shared" si="0"/>
        <v>SMC TREVISO SRL</v>
      </c>
      <c r="AD59" s="461" t="str">
        <f>VLOOKUP($R59,'database Aziende'!$M$13:$AK$595,17,FALSE)</f>
        <v>v. Roma 4</v>
      </c>
      <c r="AE59" s="461" t="str">
        <f>VLOOKUP($R59,'database Aziende'!$M$13:$AK$595,18,FALSE)</f>
        <v>Villorba (TV)</v>
      </c>
      <c r="AF59" s="462">
        <f>VLOOKUP($R59,'database Aziende'!$M$13:$AK$595,19,FALSE)</f>
        <v>3304900263</v>
      </c>
      <c r="AG59" s="464" t="str">
        <f>VLOOKUP($R59,'database Aziende'!$M$13:$AK$595,20,FALSE)</f>
        <v>Carlo Piccin</v>
      </c>
      <c r="AH59" s="464">
        <f>VLOOKUP($R59,'database Aziende'!$M$13:$AK$595,21,FALSE)</f>
        <v>19143</v>
      </c>
      <c r="AI59" s="461" t="str">
        <f>VLOOKUP($R59,'database Aziende'!$M$13:$AK$595,22,FALSE)</f>
        <v>Conegliano (TV)</v>
      </c>
      <c r="AJ59" s="611" t="str">
        <f>VLOOKUP($R59,'database Aziende'!$M$13:$AK$595,23,FALSE)</f>
        <v>PCCCRL52E29C957T</v>
      </c>
      <c r="AK59" s="612">
        <f>VLOOKUP($R59,'database Aziende'!$M$13:$AK$595,24,FALSE)</f>
        <v>43589</v>
      </c>
      <c r="AL59" s="465" t="str">
        <f>VLOOKUP($R59,'database Aziende'!$M$13:$AK$595,25,FALSE)</f>
        <v>3279/C24D</v>
      </c>
    </row>
    <row r="60" spans="1:38" ht="24.75" customHeight="1">
      <c r="A60" s="466"/>
      <c r="B60" s="538">
        <v>3</v>
      </c>
      <c r="C60" s="539" t="str">
        <f>CONCATENATE('Elenco alunni'!A136," ",'Elenco alunni'!B136)</f>
        <v>DONOLATO EDOARDO</v>
      </c>
      <c r="D60" s="539" t="str">
        <f>CONCATENATE('Elenco alunni'!C136," ",'Elenco alunni'!D136)</f>
        <v>5 CII</v>
      </c>
      <c r="E60" s="470" t="str">
        <f>'Elenco alunni'!H136</f>
        <v>3478618960</v>
      </c>
      <c r="F60" s="609"/>
      <c r="G60" s="470" t="str">
        <f>'Elenco alunni'!G136</f>
        <v>donolato.edoardo@maxplanck.it</v>
      </c>
      <c r="H60" s="472" t="str">
        <f>'Elenco alunni'!I136</f>
        <v>VIA TERRAGLIO 68/D</v>
      </c>
      <c r="I60" s="472" t="str">
        <f>'Elenco alunni'!J136</f>
        <v>TREVISO</v>
      </c>
      <c r="J60" s="596" t="s">
        <v>3396</v>
      </c>
      <c r="K60" s="597" t="s">
        <v>3400</v>
      </c>
      <c r="L60" s="473" t="str">
        <f>VLOOKUP($R60,'database Aziende'!$M$13:$AE$595,8,FALSE)</f>
        <v>8.30</v>
      </c>
      <c r="M60" s="473" t="str">
        <f>VLOOKUP($R60,'database Aziende'!$M$13:$AE$595,9,FALSE)</f>
        <v>12.30</v>
      </c>
      <c r="N60" s="473" t="str">
        <f>VLOOKUP($R60,'database Aziende'!$M$13:$AE$595,10,FALSE)</f>
        <v>13.30</v>
      </c>
      <c r="O60" s="653" t="str">
        <f>VLOOKUP($R60,'database Aziende'!$M$13:$AE$595,11,FALSE)</f>
        <v>17.30</v>
      </c>
      <c r="P60" s="654" t="s">
        <v>3481</v>
      </c>
      <c r="Q60" s="655" t="s">
        <v>3479</v>
      </c>
      <c r="R60" s="656" t="s">
        <v>186</v>
      </c>
      <c r="S60" s="474" t="str">
        <f>VLOOKUP($R60,'database Aziende'!$M$13:$AE$595,2,FALSE)</f>
        <v>Via Don Luigi Peron 1</v>
      </c>
      <c r="T60" s="461">
        <f>VLOOKUP($R60,'database Aziende'!$M$13:$AE$595,3,FALSE)</f>
        <v>30174</v>
      </c>
      <c r="U60" s="461" t="str">
        <f>VLOOKUP($R60,'database Aziende'!$M$13:$AE$595,4,FALSE)</f>
        <v>Venezia (VE)</v>
      </c>
      <c r="V60" s="461" t="str">
        <f>VLOOKUP($R60,'database Aziende'!$M$13:$AE$595,5,FALSE)</f>
        <v>Enrico Puggioni</v>
      </c>
      <c r="W60" s="461" t="str">
        <f>VLOOKUP($R60,'database Aziende'!$M$13:$AE$595,6,FALSE)</f>
        <v>Ilaria Sguassero</v>
      </c>
      <c r="X60" s="462" t="str">
        <f>VLOOKUP($R60,'database Aziende'!$M$13:$AE$595,7,FALSE)</f>
        <v>0432 889787</v>
      </c>
      <c r="Y60" s="463" t="str">
        <f>VLOOKUP($R60,'database Aziende'!$M$13:$AE$595,12,FALSE)</f>
        <v>nicola.paro@beantech.it - andrea.pitussi@beantech.it</v>
      </c>
      <c r="Z60" s="463" t="str">
        <f>VLOOKUP($R60,'database Aziende'!$M$13:$AE$595,13,FALSE)</f>
        <v>https://www.beantech.it/</v>
      </c>
      <c r="AA60" s="461" t="str">
        <f>VLOOKUP($R60,'database Aziende'!$M$13:$AE$595,14,FALSE)</f>
        <v>51-250</v>
      </c>
      <c r="AB60" s="461">
        <f>VLOOKUP($R60,'database Aziende'!$M$13:$AE$595,15,FALSE)</f>
        <v>0</v>
      </c>
      <c r="AC60" s="462" t="str">
        <f t="shared" si="0"/>
        <v>BEANTECH</v>
      </c>
      <c r="AD60" s="461" t="str">
        <f>VLOOKUP($R60,'database Aziende'!$M$13:$AK$595,17,FALSE)</f>
        <v>Via Ivrea, 5</v>
      </c>
      <c r="AE60" s="461">
        <f>VLOOKUP($R60,'database Aziende'!$M$13:$AK$595,18,FALSE)</f>
        <v>30174</v>
      </c>
      <c r="AF60" s="462" t="str">
        <f>VLOOKUP($R60,'database Aziende'!$M$13:$AK$595,19,FALSE)</f>
        <v>02175740303</v>
      </c>
      <c r="AG60" s="464" t="str">
        <f>VLOOKUP($R60,'database Aziende'!$M$13:$AK$595,20,FALSE)</f>
        <v>Anziutti Massimiliano</v>
      </c>
      <c r="AH60" s="464">
        <f>VLOOKUP($R60,'database Aziende'!$M$13:$AK$595,21,FALSE)</f>
        <v>25625</v>
      </c>
      <c r="AI60" s="461" t="str">
        <f>VLOOKUP($R60,'database Aziende'!$M$13:$AK$595,22,FALSE)</f>
        <v>Tolmezzo (UD)</v>
      </c>
      <c r="AJ60" s="611" t="str">
        <f>VLOOKUP($R60,'database Aziende'!$M$13:$AK$595,23,FALSE)</f>
        <v>NZTMSM70A26L195H</v>
      </c>
      <c r="AK60" s="612">
        <f>VLOOKUP($R60,'database Aziende'!$M$13:$AK$595,24,FALSE)</f>
        <v>44127</v>
      </c>
      <c r="AL60" s="465" t="str">
        <f>VLOOKUP($R60,'database Aziende'!$M$13:$AK$595,25,FALSE)</f>
        <v>13269/C24</v>
      </c>
    </row>
    <row r="61" spans="1:38" ht="24.75" customHeight="1">
      <c r="A61" s="466"/>
      <c r="B61" s="538">
        <v>4</v>
      </c>
      <c r="C61" s="539" t="str">
        <f>CONCATENATE('Elenco alunni'!A137," ",'Elenco alunni'!B137)</f>
        <v>FANTIN TOMMASO</v>
      </c>
      <c r="D61" s="539" t="str">
        <f>CONCATENATE('Elenco alunni'!C137," ",'Elenco alunni'!D137)</f>
        <v>5 CII</v>
      </c>
      <c r="E61" s="470" t="str">
        <f>'Elenco alunni'!H137</f>
        <v/>
      </c>
      <c r="F61" s="609"/>
      <c r="G61" s="470" t="str">
        <f>'Elenco alunni'!G137</f>
        <v>Chiarasantin74@gmail.com</v>
      </c>
      <c r="H61" s="472" t="str">
        <f>'Elenco alunni'!I137</f>
        <v>via del mutton n 38/a</v>
      </c>
      <c r="I61" s="472" t="str">
        <f>'Elenco alunni'!J137</f>
        <v>ISTRANA</v>
      </c>
      <c r="J61" s="596" t="s">
        <v>3396</v>
      </c>
      <c r="K61" s="597" t="s">
        <v>3400</v>
      </c>
      <c r="L61" s="473" t="str">
        <f>VLOOKUP($R61,'database Aziende'!$M$13:$AE$595,8,FALSE)</f>
        <v>8.30</v>
      </c>
      <c r="M61" s="473" t="str">
        <f>VLOOKUP($R61,'database Aziende'!$M$13:$AE$595,9,FALSE)</f>
        <v>12.30</v>
      </c>
      <c r="N61" s="473" t="str">
        <f>VLOOKUP($R61,'database Aziende'!$M$13:$AE$595,10,FALSE)</f>
        <v>14.00</v>
      </c>
      <c r="O61" s="653" t="str">
        <f>VLOOKUP($R61,'database Aziende'!$M$13:$AE$595,11,FALSE)</f>
        <v>18.00</v>
      </c>
      <c r="P61" s="654" t="s">
        <v>3478</v>
      </c>
      <c r="Q61" s="655" t="s">
        <v>3479</v>
      </c>
      <c r="R61" s="67" t="s">
        <v>227</v>
      </c>
      <c r="S61" s="474" t="str">
        <f>VLOOKUP($R61,'database Aziende'!$M$13:$AE$595,2,FALSE)</f>
        <v>Piazza delle Istituzioni 39/F</v>
      </c>
      <c r="T61" s="461">
        <f>VLOOKUP($R61,'database Aziende'!$M$13:$AE$595,3,FALSE)</f>
        <v>31100</v>
      </c>
      <c r="U61" s="461" t="str">
        <f>VLOOKUP($R61,'database Aziende'!$M$13:$AE$595,4,FALSE)</f>
        <v>Treviso (TV)</v>
      </c>
      <c r="V61" s="461" t="str">
        <f>VLOOKUP($R61,'database Aziende'!$M$13:$AE$595,5,FALSE)</f>
        <v>Battaglion Francesca</v>
      </c>
      <c r="W61" s="461" t="str">
        <f>VLOOKUP($R61,'database Aziende'!$M$13:$AE$595,6,FALSE)</f>
        <v>Pavanello Mirko</v>
      </c>
      <c r="X61" s="462" t="str">
        <f>VLOOKUP($R61,'database Aziende'!$M$13:$AE$595,7,FALSE)</f>
        <v>0422 1627564</v>
      </c>
      <c r="Y61" s="463" t="str">
        <f>VLOOKUP($R61,'database Aziende'!$M$13:$AE$595,12,FALSE)</f>
        <v>amministrazione@consulting4business.it</v>
      </c>
      <c r="Z61" s="463">
        <f>VLOOKUP($R61,'database Aziende'!$M$13:$AE$595,13,FALSE)</f>
        <v>0</v>
      </c>
      <c r="AA61" s="461">
        <f>VLOOKUP($R61,'database Aziende'!$M$13:$AE$595,14,FALSE)</f>
        <v>15</v>
      </c>
      <c r="AB61" s="461" t="str">
        <f>VLOOKUP($R61,'database Aziende'!$M$13:$AE$595,15,FALSE)</f>
        <v>Gestione banche dati (Ateco 63.11.2)</v>
      </c>
      <c r="AC61" s="462" t="str">
        <f t="shared" si="0"/>
        <v>C 4 B SRL</v>
      </c>
      <c r="AD61" s="461" t="str">
        <f>VLOOKUP($R61,'database Aziende'!$M$13:$AK$595,17,FALSE)</f>
        <v xml:space="preserve">Via Pasquale Sottocorno, 3 - </v>
      </c>
      <c r="AE61" s="461" t="str">
        <f>VLOOKUP($R61,'database Aziende'!$M$13:$AK$595,18,FALSE)</f>
        <v>Milano (MI)</v>
      </c>
      <c r="AF61" s="462" t="str">
        <f>VLOOKUP($R61,'database Aziende'!$M$13:$AK$595,19,FALSE)</f>
        <v>04509100261</v>
      </c>
      <c r="AG61" s="464" t="str">
        <f>VLOOKUP($R61,'database Aziende'!$M$13:$AK$595,20,FALSE)</f>
        <v>Spiccia Simone</v>
      </c>
      <c r="AH61" s="464">
        <f>VLOOKUP($R61,'database Aziende'!$M$13:$AK$595,21,FALSE)</f>
        <v>30733</v>
      </c>
      <c r="AI61" s="461" t="str">
        <f>VLOOKUP($R61,'database Aziende'!$M$13:$AK$595,22,FALSE)</f>
        <v>Foligno (PG)</v>
      </c>
      <c r="AJ61" s="611" t="str">
        <f>VLOOKUP($R61,'database Aziende'!$M$13:$AK$595,23,FALSE)</f>
        <v>SPCSMN84B21D653G</v>
      </c>
      <c r="AK61" s="612">
        <f>VLOOKUP($R61,'database Aziende'!$M$13:$AK$595,24,FALSE)</f>
        <v>43589</v>
      </c>
      <c r="AL61" s="465" t="str">
        <f>VLOOKUP($R61,'database Aziende'!$M$13:$AK$595,25,FALSE)</f>
        <v>3279/C24D</v>
      </c>
    </row>
    <row r="62" spans="1:38" ht="24.75" customHeight="1">
      <c r="A62" s="657"/>
      <c r="B62" s="538">
        <v>5</v>
      </c>
      <c r="C62" s="539" t="str">
        <f>CONCATENATE('Elenco alunni'!A138," ",'Elenco alunni'!B138)</f>
        <v>FAVARETTO DIEGO</v>
      </c>
      <c r="D62" s="539" t="str">
        <f>CONCATENATE('Elenco alunni'!C138," ",'Elenco alunni'!D138)</f>
        <v>5 CII</v>
      </c>
      <c r="E62" s="470" t="str">
        <f>'Elenco alunni'!H138</f>
        <v>3487484485</v>
      </c>
      <c r="F62" s="609"/>
      <c r="G62" s="470" t="str">
        <f>'Elenco alunni'!G138</f>
        <v>diegofav23@gmail.com</v>
      </c>
      <c r="H62" s="472" t="str">
        <f>'Elenco alunni'!I138</f>
        <v>VIA ENRICO MATTEI, 6</v>
      </c>
      <c r="I62" s="472" t="str">
        <f>'Elenco alunni'!J138</f>
        <v>MONASTIER</v>
      </c>
      <c r="J62" s="596" t="s">
        <v>3396</v>
      </c>
      <c r="K62" s="597" t="s">
        <v>3400</v>
      </c>
      <c r="L62" s="473">
        <f>VLOOKUP($R62,'database Aziende'!$M$13:$AE$595,8,FALSE)</f>
        <v>0</v>
      </c>
      <c r="M62" s="473">
        <f>VLOOKUP($R62,'database Aziende'!$M$13:$AE$595,9,FALSE)</f>
        <v>0</v>
      </c>
      <c r="N62" s="473">
        <f>VLOOKUP($R62,'database Aziende'!$M$13:$AE$595,10,FALSE)</f>
        <v>0</v>
      </c>
      <c r="O62" s="653">
        <f>VLOOKUP($R62,'database Aziende'!$M$13:$AE$595,11,FALSE)</f>
        <v>0</v>
      </c>
      <c r="P62" s="654" t="s">
        <v>3482</v>
      </c>
      <c r="Q62" s="655" t="s">
        <v>3479</v>
      </c>
      <c r="R62" s="67" t="s">
        <v>2419</v>
      </c>
      <c r="S62" s="474" t="str">
        <f>VLOOKUP($R62,'database Aziende'!$M$13:$AE$595,2,FALSE)</f>
        <v>Via I Maggio</v>
      </c>
      <c r="T62" s="461">
        <f>VLOOKUP($R62,'database Aziende'!$M$13:$AE$595,3,FALSE)</f>
        <v>31050</v>
      </c>
      <c r="U62" s="461" t="str">
        <f>VLOOKUP($R62,'database Aziende'!$M$13:$AE$595,4,FALSE)</f>
        <v>Monastier di Treviso (TV)</v>
      </c>
      <c r="V62" s="461" t="str">
        <f>VLOOKUP($R62,'database Aziende'!$M$13:$AE$595,5,FALSE)</f>
        <v>Luigi Bastianello</v>
      </c>
      <c r="W62" s="461" t="str">
        <f>VLOOKUP($R62,'database Aziende'!$M$13:$AE$595,6,FALSE)</f>
        <v>Luigi Bastianello</v>
      </c>
      <c r="X62" s="462" t="str">
        <f>VLOOKUP($R62,'database Aziende'!$M$13:$AE$595,7,FALSE)</f>
        <v>0422 791311</v>
      </c>
      <c r="Y62" s="463" t="str">
        <f>VLOOKUP($R62,'database Aziende'!$M$13:$AE$595,12,FALSE)</f>
        <v>info.it@texa.com</v>
      </c>
      <c r="Z62" s="463" t="str">
        <f>VLOOKUP($R62,'database Aziende'!$M$13:$AE$595,13,FALSE)</f>
        <v>www.texa.it</v>
      </c>
      <c r="AA62" s="461">
        <f>VLOOKUP($R62,'database Aziende'!$M$13:$AE$595,14,FALSE)</f>
        <v>0</v>
      </c>
      <c r="AB62" s="461" t="str">
        <f>VLOOKUP($R62,'database Aziende'!$M$13:$AE$595,15,FALSE)</f>
        <v>Diagnosi Elettronica</v>
      </c>
      <c r="AC62" s="462" t="str">
        <f t="shared" si="0"/>
        <v>TEXA SPA</v>
      </c>
      <c r="AD62" s="461" t="str">
        <f>VLOOKUP($R62,'database Aziende'!$M$13:$AK$595,17,FALSE)</f>
        <v>Via I Maggio</v>
      </c>
      <c r="AE62" s="461" t="str">
        <f>VLOOKUP($R62,'database Aziende'!$M$13:$AK$595,18,FALSE)</f>
        <v>Monastier di Treviso (TV)</v>
      </c>
      <c r="AF62" s="462" t="str">
        <f>VLOOKUP($R62,'database Aziende'!$M$13:$AK$595,19,FALSE)</f>
        <v>02413550266</v>
      </c>
      <c r="AG62" s="464" t="str">
        <f>VLOOKUP($R62,'database Aziende'!$M$13:$AK$595,20,FALSE)</f>
        <v>Luigi Bastianello</v>
      </c>
      <c r="AH62" s="464" t="str">
        <f>VLOOKUP($R62,'database Aziende'!$M$13:$AK$595,21,FALSE)</f>
        <v>7/08/1975</v>
      </c>
      <c r="AI62" s="461" t="str">
        <f>VLOOKUP($R62,'database Aziende'!$M$13:$AK$595,22,FALSE)</f>
        <v>Mirano (VE)</v>
      </c>
      <c r="AJ62" s="611" t="str">
        <f>VLOOKUP($R62,'database Aziende'!$M$13:$AK$595,23,FALSE)</f>
        <v>BSTLGU75M07F241T</v>
      </c>
      <c r="AK62" s="612">
        <f>VLOOKUP($R62,'database Aziende'!$M$13:$AK$595,24,FALSE)</f>
        <v>42786</v>
      </c>
      <c r="AL62" s="465" t="str">
        <f>VLOOKUP($R62,'database Aziende'!$M$13:$AK$595,25,FALSE)</f>
        <v>7191/C24D</v>
      </c>
    </row>
    <row r="63" spans="1:38" ht="24.75" customHeight="1">
      <c r="A63" s="466"/>
      <c r="B63" s="538">
        <v>6</v>
      </c>
      <c r="C63" s="539" t="str">
        <f>CONCATENATE('Elenco alunni'!A139," ",'Elenco alunni'!B139)</f>
        <v>FLORIAN MARCO</v>
      </c>
      <c r="D63" s="539" t="str">
        <f>CONCATENATE('Elenco alunni'!C139," ",'Elenco alunni'!D139)</f>
        <v>5 CII</v>
      </c>
      <c r="E63" s="470" t="str">
        <f>'Elenco alunni'!H139</f>
        <v>3933126084</v>
      </c>
      <c r="F63" s="609"/>
      <c r="G63" s="470" t="str">
        <f>'Elenco alunni'!G139</f>
        <v>florian.marco@maxplanck.it</v>
      </c>
      <c r="H63" s="472" t="str">
        <f>'Elenco alunni'!I139</f>
        <v>via zecchina 53/a</v>
      </c>
      <c r="I63" s="472" t="str">
        <f>'Elenco alunni'!J139</f>
        <v>QUINTO DI TREVISO</v>
      </c>
      <c r="J63" s="596" t="s">
        <v>3396</v>
      </c>
      <c r="K63" s="597" t="s">
        <v>3400</v>
      </c>
      <c r="L63" s="473" t="str">
        <f>VLOOKUP($R63,'database Aziende'!$M$13:$AE$595,8,FALSE)</f>
        <v>8.30</v>
      </c>
      <c r="M63" s="473" t="str">
        <f>VLOOKUP($R63,'database Aziende'!$M$13:$AE$595,9,FALSE)</f>
        <v>12.30</v>
      </c>
      <c r="N63" s="473" t="str">
        <f>VLOOKUP($R63,'database Aziende'!$M$13:$AE$595,10,FALSE)</f>
        <v>14.30</v>
      </c>
      <c r="O63" s="653" t="str">
        <f>VLOOKUP($R63,'database Aziende'!$M$13:$AE$595,11,FALSE)</f>
        <v>18.30</v>
      </c>
      <c r="P63" s="654" t="s">
        <v>3482</v>
      </c>
      <c r="Q63" s="655" t="s">
        <v>3479</v>
      </c>
      <c r="R63" s="67" t="s">
        <v>693</v>
      </c>
      <c r="S63" s="474" t="str">
        <f>VLOOKUP($R63,'database Aziende'!$M$13:$AE$595,2,FALSE)</f>
        <v>V.lo Zaccaria 4</v>
      </c>
      <c r="T63" s="461">
        <f>VLOOKUP($R63,'database Aziende'!$M$13:$AE$595,3,FALSE)</f>
        <v>31039</v>
      </c>
      <c r="U63" s="461" t="str">
        <f>VLOOKUP($R63,'database Aziende'!$M$13:$AE$595,4,FALSE)</f>
        <v>Quinto di Treviso (TV)</v>
      </c>
      <c r="V63" s="461" t="str">
        <f>VLOOKUP($R63,'database Aziende'!$M$13:$AE$595,5,FALSE)</f>
        <v>Franceschet Mauro</v>
      </c>
      <c r="W63" s="461" t="str">
        <f>VLOOKUP($R63,'database Aziende'!$M$13:$AE$595,6,FALSE)</f>
        <v>Franceschet Mauro</v>
      </c>
      <c r="X63" s="462" t="str">
        <f>VLOOKUP($R63,'database Aziende'!$M$13:$AE$595,7,FALSE)</f>
        <v>0422 97097</v>
      </c>
      <c r="Y63" s="463" t="str">
        <f>VLOOKUP($R63,'database Aziende'!$M$13:$AE$595,12,FALSE)</f>
        <v>amministrazione@ideagrip.it</v>
      </c>
      <c r="Z63" s="463">
        <f>VLOOKUP($R63,'database Aziende'!$M$13:$AE$595,13,FALSE)</f>
        <v>0</v>
      </c>
      <c r="AA63" s="461">
        <f>VLOOKUP($R63,'database Aziende'!$M$13:$AE$595,14,FALSE)</f>
        <v>0</v>
      </c>
      <c r="AB63" s="461" t="str">
        <f>VLOOKUP($R63,'database Aziende'!$M$13:$AE$595,15,FALSE)</f>
        <v>servizi informatici</v>
      </c>
      <c r="AC63" s="462" t="str">
        <f t="shared" si="0"/>
        <v>IDEA GRIP SNC</v>
      </c>
      <c r="AD63" s="461" t="str">
        <f>VLOOKUP($R63,'database Aziende'!$M$13:$AK$595,17,FALSE)</f>
        <v>V.lo Zaccaria 4</v>
      </c>
      <c r="AE63" s="461" t="str">
        <f>VLOOKUP($R63,'database Aziende'!$M$13:$AK$595,18,FALSE)</f>
        <v>Quinto di Treviso (TV)</v>
      </c>
      <c r="AF63" s="462" t="str">
        <f>VLOOKUP($R63,'database Aziende'!$M$13:$AK$595,19,FALSE)</f>
        <v>04045190263</v>
      </c>
      <c r="AG63" s="464" t="str">
        <f>VLOOKUP($R63,'database Aziende'!$M$13:$AK$595,20,FALSE)</f>
        <v>Franceschet Mauro</v>
      </c>
      <c r="AH63" s="464">
        <f>VLOOKUP($R63,'database Aziende'!$M$13:$AK$595,21,FALSE)</f>
        <v>25571</v>
      </c>
      <c r="AI63" s="461" t="str">
        <f>VLOOKUP($R63,'database Aziende'!$M$13:$AK$595,22,FALSE)</f>
        <v>Torino (TO)</v>
      </c>
      <c r="AJ63" s="611" t="str">
        <f>VLOOKUP($R63,'database Aziende'!$M$13:$AK$595,23,FALSE)</f>
        <v>FRNMRA70A03L219D</v>
      </c>
      <c r="AK63" s="612">
        <f>VLOOKUP($R63,'database Aziende'!$M$13:$AK$595,24,FALSE)</f>
        <v>44247</v>
      </c>
      <c r="AL63" s="465" t="str">
        <f>VLOOKUP($R63,'database Aziende'!$M$13:$AK$595,25,FALSE)</f>
        <v>2621/C24</v>
      </c>
    </row>
    <row r="64" spans="1:38" ht="24.75" customHeight="1">
      <c r="A64" s="466"/>
      <c r="B64" s="538">
        <v>7</v>
      </c>
      <c r="C64" s="539" t="str">
        <f>CONCATENATE('Elenco alunni'!A140," ",'Elenco alunni'!B140)</f>
        <v>GALLINA MARCO</v>
      </c>
      <c r="D64" s="539" t="str">
        <f>CONCATENATE('Elenco alunni'!C140," ",'Elenco alunni'!D140)</f>
        <v>5 CII</v>
      </c>
      <c r="E64" s="470" t="str">
        <f>'Elenco alunni'!H140</f>
        <v>0422450634</v>
      </c>
      <c r="F64" s="609"/>
      <c r="G64" s="470" t="str">
        <f>'Elenco alunni'!G140</f>
        <v>marcogallina2003@gmail.com</v>
      </c>
      <c r="H64" s="472" t="str">
        <f>'Elenco alunni'!I140</f>
        <v>VIA ENRICO DE NICOLA, 5</v>
      </c>
      <c r="I64" s="472" t="str">
        <f>'Elenco alunni'!J140</f>
        <v>PAESE</v>
      </c>
      <c r="J64" s="596" t="s">
        <v>3396</v>
      </c>
      <c r="K64" s="597" t="s">
        <v>3400</v>
      </c>
      <c r="L64" s="473" t="str">
        <f>VLOOKUP($R64,'database Aziende'!$M$13:$AE$595,8,FALSE)</f>
        <v>8.30</v>
      </c>
      <c r="M64" s="473" t="str">
        <f>VLOOKUP($R64,'database Aziende'!$M$13:$AE$595,9,FALSE)</f>
        <v>12.30</v>
      </c>
      <c r="N64" s="473" t="str">
        <f>VLOOKUP($R64,'database Aziende'!$M$13:$AE$595,10,FALSE)</f>
        <v>14.30</v>
      </c>
      <c r="O64" s="653" t="str">
        <f>VLOOKUP($R64,'database Aziende'!$M$13:$AE$595,11,FALSE)</f>
        <v>18.30</v>
      </c>
      <c r="P64" s="654" t="s">
        <v>3483</v>
      </c>
      <c r="Q64" s="655" t="s">
        <v>3479</v>
      </c>
      <c r="R64" s="128" t="s">
        <v>1192</v>
      </c>
      <c r="S64" s="474" t="str">
        <f>VLOOKUP($R64,'database Aziende'!$M$13:$AE$595,2,FALSE)</f>
        <v>Via Castagnole 20/h</v>
      </c>
      <c r="T64" s="461">
        <f>VLOOKUP($R64,'database Aziende'!$M$13:$AE$595,3,FALSE)</f>
        <v>31100</v>
      </c>
      <c r="U64" s="461" t="str">
        <f>VLOOKUP($R64,'database Aziende'!$M$13:$AE$595,4,FALSE)</f>
        <v>Treviso (TV)</v>
      </c>
      <c r="V64" s="461" t="str">
        <f>VLOOKUP($R64,'database Aziende'!$M$13:$AE$595,5,FALSE)</f>
        <v>Baldasso Domenico</v>
      </c>
      <c r="W64" s="461" t="str">
        <f>VLOOKUP($R64,'database Aziende'!$M$13:$AE$595,6,FALSE)</f>
        <v>Baldasso Domenico</v>
      </c>
      <c r="X64" s="462" t="str">
        <f>VLOOKUP($R64,'database Aziende'!$M$13:$AE$595,7,FALSE)</f>
        <v>340 2590388</v>
      </c>
      <c r="Y64" s="463" t="str">
        <f>VLOOKUP($R64,'database Aziende'!$M$13:$AE$595,12,FALSE)</f>
        <v>domenico@ubware.it</v>
      </c>
      <c r="Z64" s="463">
        <f>VLOOKUP($R64,'database Aziende'!$M$13:$AE$595,13,FALSE)</f>
        <v>0</v>
      </c>
      <c r="AA64" s="529">
        <f>VLOOKUP($R64,'database Aziende'!$M$13:$AE$595,14,FALSE)</f>
        <v>43739</v>
      </c>
      <c r="AB64" s="461" t="str">
        <f>VLOOKUP($R64,'database Aziende'!$M$13:$AE$595,15,FALSE)</f>
        <v>servizi informatici</v>
      </c>
      <c r="AC64" s="462" t="str">
        <f t="shared" si="0"/>
        <v>UBWARE SRL</v>
      </c>
      <c r="AD64" s="461" t="str">
        <f>VLOOKUP($R64,'database Aziende'!$M$13:$AK$595,17,FALSE)</f>
        <v>Via Castagnole 20/h</v>
      </c>
      <c r="AE64" s="461" t="str">
        <f>VLOOKUP($R64,'database Aziende'!$M$13:$AK$595,18,FALSE)</f>
        <v>Treviso (TV)</v>
      </c>
      <c r="AF64" s="462">
        <f>VLOOKUP($R64,'database Aziende'!$M$13:$AK$595,19,FALSE)</f>
        <v>4362080261</v>
      </c>
      <c r="AG64" s="464" t="str">
        <f>VLOOKUP($R64,'database Aziende'!$M$13:$AK$595,20,FALSE)</f>
        <v>Domenico Baldasso</v>
      </c>
      <c r="AH64" s="464">
        <f>VLOOKUP($R64,'database Aziende'!$M$13:$AK$595,21,FALSE)</f>
        <v>28329</v>
      </c>
      <c r="AI64" s="461" t="str">
        <f>VLOOKUP($R64,'database Aziende'!$M$13:$AK$595,22,FALSE)</f>
        <v>Treviso (TV)</v>
      </c>
      <c r="AJ64" s="611" t="str">
        <f>VLOOKUP($R64,'database Aziende'!$M$13:$AK$595,23,FALSE)</f>
        <v>BLDDNC77L23L407N</v>
      </c>
      <c r="AK64" s="612">
        <f>VLOOKUP($R64,'database Aziende'!$M$13:$AK$595,24,FALSE)</f>
        <v>43589</v>
      </c>
      <c r="AL64" s="465" t="str">
        <f>VLOOKUP($R64,'database Aziende'!$M$13:$AK$595,25,FALSE)</f>
        <v>3279/C24D</v>
      </c>
    </row>
    <row r="65" spans="1:38" ht="24.75" customHeight="1">
      <c r="A65" s="466"/>
      <c r="B65" s="538">
        <v>8</v>
      </c>
      <c r="C65" s="539" t="str">
        <f>CONCATENATE('Elenco alunni'!A141," ",'Elenco alunni'!B141)</f>
        <v>GOLLESSI LUCA</v>
      </c>
      <c r="D65" s="539" t="str">
        <f>CONCATENATE('Elenco alunni'!C141," ",'Elenco alunni'!D141)</f>
        <v>5 CII</v>
      </c>
      <c r="E65" s="470" t="str">
        <f>'Elenco alunni'!H141</f>
        <v>3398989855</v>
      </c>
      <c r="F65" s="609"/>
      <c r="G65" s="470" t="str">
        <f>'Elenco alunni'!G141</f>
        <v>gollessi.luca@maxplanck.it</v>
      </c>
      <c r="H65" s="472" t="str">
        <f>'Elenco alunni'!I141</f>
        <v>VIA BONISIOLO, 61.I</v>
      </c>
      <c r="I65" s="472" t="str">
        <f>'Elenco alunni'!J141</f>
        <v>CASALE SUL SILE</v>
      </c>
      <c r="J65" s="596" t="s">
        <v>3396</v>
      </c>
      <c r="K65" s="597" t="s">
        <v>3400</v>
      </c>
      <c r="L65" s="658" t="str">
        <f>VLOOKUP($R65,'database Aziende'!$M$13:$AE$595,8,FALSE)</f>
        <v>08.30</v>
      </c>
      <c r="M65" s="658" t="str">
        <f>VLOOKUP($R65,'database Aziende'!$M$13:$AE$595,9,FALSE)</f>
        <v>12.30</v>
      </c>
      <c r="N65" s="658" t="str">
        <f>VLOOKUP($R65,'database Aziende'!$M$13:$AE$595,10,FALSE)</f>
        <v>15.30</v>
      </c>
      <c r="O65" s="659" t="str">
        <f>VLOOKUP($R65,'database Aziende'!$M$13:$AE$595,11,FALSE)</f>
        <v>19.00</v>
      </c>
      <c r="P65" s="654" t="s">
        <v>3484</v>
      </c>
      <c r="Q65" s="655" t="s">
        <v>3479</v>
      </c>
      <c r="R65" s="67" t="s">
        <v>3134</v>
      </c>
      <c r="S65" s="660" t="str">
        <f>VLOOKUP($R65,'database Aziende'!$M$13:$AE$595,2,FALSE)</f>
        <v>Via Podgora 2 31032</v>
      </c>
      <c r="T65" s="661">
        <f>VLOOKUP($R65,'database Aziende'!$M$13:$AE$595,3,FALSE)</f>
        <v>31032</v>
      </c>
      <c r="U65" s="661" t="str">
        <f>VLOOKUP($R65,'database Aziende'!$M$13:$AE$595,4,FALSE)</f>
        <v>Casale sul Sile (TV)</v>
      </c>
      <c r="V65" s="661" t="str">
        <f>VLOOKUP($R65,'database Aziende'!$M$13:$AE$595,5,FALSE)</f>
        <v>Biotti Di lorenzo</v>
      </c>
      <c r="W65" s="661" t="str">
        <f>VLOOKUP($R65,'database Aziende'!$M$13:$AE$595,6,FALSE)</f>
        <v>Biotti Di lorenzo</v>
      </c>
      <c r="X65" s="662" t="str">
        <f>VLOOKUP($R65,'database Aziende'!$M$13:$AE$595,7,FALSE)</f>
        <v>0422 788145</v>
      </c>
      <c r="Y65" s="663" t="str">
        <f>VLOOKUP($R65,'database Aziende'!$M$13:$AE$595,12,FALSE)</f>
        <v>videoservice_biotti@tin.it</v>
      </c>
      <c r="Z65" s="663">
        <f>VLOOKUP($R65,'database Aziende'!$M$13:$AE$595,13,FALSE)</f>
        <v>0</v>
      </c>
      <c r="AA65" s="664">
        <f>VLOOKUP($R65,'database Aziende'!$M$13:$AE$595,14,FALSE)</f>
        <v>43739</v>
      </c>
      <c r="AB65" s="661" t="str">
        <f>VLOOKUP($R65,'database Aziende'!$M$13:$AE$595,15,FALSE)</f>
        <v>Commercio/Artigianato</v>
      </c>
      <c r="AC65" s="662" t="str">
        <f t="shared" si="0"/>
        <v>VIDEO SERVICE DI LORENZO BIOTTI</v>
      </c>
      <c r="AD65" s="661" t="str">
        <f>VLOOKUP($R65,'database Aziende'!$M$13:$AK$595,17,FALSE)</f>
        <v>Via Podgora 2 31032</v>
      </c>
      <c r="AE65" s="661" t="str">
        <f>VLOOKUP($R65,'database Aziende'!$M$13:$AK$595,18,FALSE)</f>
        <v>Casale sul Sile (TV)</v>
      </c>
      <c r="AF65" s="662" t="str">
        <f>VLOOKUP($R65,'database Aziende'!$M$13:$AK$595,19,FALSE)</f>
        <v>01898760260</v>
      </c>
      <c r="AG65" s="665" t="str">
        <f>VLOOKUP($R65,'database Aziende'!$M$13:$AK$595,20,FALSE)</f>
        <v>Lorenzo Biotti</v>
      </c>
      <c r="AH65" s="665" t="str">
        <f>VLOOKUP($R65,'database Aziende'!$M$13:$AK$595,21,FALSE)</f>
        <v>12/11/1961</v>
      </c>
      <c r="AI65" s="661" t="str">
        <f>VLOOKUP($R65,'database Aziende'!$M$13:$AK$595,22,FALSE)</f>
        <v>Treviso (TV)</v>
      </c>
      <c r="AJ65" s="666" t="str">
        <f>VLOOKUP($R65,'database Aziende'!$M$13:$AK$595,23,FALSE)</f>
        <v>BTTLNR61M12B879P</v>
      </c>
      <c r="AK65" s="667">
        <f>VLOOKUP($R65,'database Aziende'!$M$13:$AK$595,24,FALSE)</f>
        <v>42857</v>
      </c>
      <c r="AL65" s="668" t="str">
        <f>VLOOKUP($R65,'database Aziende'!$M$13:$AK$595,25,FALSE)</f>
        <v>5918/C24</v>
      </c>
    </row>
    <row r="66" spans="1:38" ht="24.75" customHeight="1">
      <c r="A66" s="466"/>
      <c r="B66" s="538">
        <v>9</v>
      </c>
      <c r="C66" s="539" t="str">
        <f>CONCATENATE('Elenco alunni'!A142," ",'Elenco alunni'!B142)</f>
        <v>MANIACI GABRIELE</v>
      </c>
      <c r="D66" s="539" t="str">
        <f>CONCATENATE('Elenco alunni'!C142," ",'Elenco alunni'!D142)</f>
        <v>5 CII</v>
      </c>
      <c r="E66" s="470" t="str">
        <f>'Elenco alunni'!H142</f>
        <v>3406891991</v>
      </c>
      <c r="F66" s="609"/>
      <c r="G66" s="470" t="str">
        <f>'Elenco alunni'!G142</f>
        <v>gabriele.maniaci@gmail.com</v>
      </c>
      <c r="H66" s="472" t="str">
        <f>'Elenco alunni'!I142</f>
        <v>Via F. Corridoni, 31</v>
      </c>
      <c r="I66" s="472" t="str">
        <f>'Elenco alunni'!J142</f>
        <v>CARBONERA</v>
      </c>
      <c r="J66" s="596" t="s">
        <v>3396</v>
      </c>
      <c r="K66" s="597" t="s">
        <v>3400</v>
      </c>
      <c r="L66" s="597" t="str">
        <f>VLOOKUP($R66,'database Aziende'!$M$13:$AE$595,8,FALSE)</f>
        <v>9.00</v>
      </c>
      <c r="M66" s="597" t="str">
        <f>VLOOKUP($R66,'database Aziende'!$M$13:$AE$595,9,FALSE)</f>
        <v>13.00</v>
      </c>
      <c r="N66" s="597" t="str">
        <f>VLOOKUP($R66,'database Aziende'!$M$13:$AE$595,10,FALSE)</f>
        <v>14.00</v>
      </c>
      <c r="O66" s="669" t="str">
        <f>VLOOKUP($R66,'database Aziende'!$M$13:$AE$595,11,FALSE)</f>
        <v>18.00</v>
      </c>
      <c r="P66" s="670" t="s">
        <v>3485</v>
      </c>
      <c r="Q66" s="655" t="s">
        <v>3479</v>
      </c>
      <c r="R66" s="671" t="s">
        <v>1266</v>
      </c>
      <c r="S66" s="600" t="str">
        <f>VLOOKUP($R66,'database Aziende'!$M$13:$AE$595,2,FALSE)</f>
        <v>Via A. Volta2</v>
      </c>
      <c r="T66" s="601">
        <f>VLOOKUP($R66,'database Aziende'!$M$13:$AE$595,3,FALSE)</f>
        <v>31020</v>
      </c>
      <c r="U66" s="601" t="str">
        <f>VLOOKUP($R66,'database Aziende'!$M$13:$AE$595,4,FALSE)</f>
        <v>Villorba (TV)</v>
      </c>
      <c r="V66" s="601" t="str">
        <f>VLOOKUP($R66,'database Aziende'!$M$13:$AE$595,5,FALSE)</f>
        <v>Elena Pera</v>
      </c>
      <c r="W66" s="601" t="str">
        <f>VLOOKUP($R66,'database Aziende'!$M$13:$AE$595,6,FALSE)</f>
        <v xml:space="preserve">De Nardi Giorgio </v>
      </c>
      <c r="X66" s="602" t="str">
        <f>VLOOKUP($R66,'database Aziende'!$M$13:$AE$595,7,FALSE)</f>
        <v>0422 6184</v>
      </c>
      <c r="Y66" s="603" t="str">
        <f>VLOOKUP($R66,'database Aziende'!$M$13:$AE$595,12,FALSE)</f>
        <v>HumanResources@aton.com</v>
      </c>
      <c r="Z66" s="603">
        <f>VLOOKUP($R66,'database Aziende'!$M$13:$AE$595,13,FALSE)</f>
        <v>0</v>
      </c>
      <c r="AA66" s="601">
        <f>VLOOKUP($R66,'database Aziende'!$M$13:$AE$595,14,FALSE)</f>
        <v>0</v>
      </c>
      <c r="AB66" s="601">
        <f>VLOOKUP($R66,'database Aziende'!$M$13:$AE$595,15,FALSE)</f>
        <v>0</v>
      </c>
      <c r="AC66" s="602" t="str">
        <f t="shared" si="0"/>
        <v>ATON</v>
      </c>
      <c r="AD66" s="601" t="str">
        <f>VLOOKUP($R66,'database Aziende'!$M$13:$AK$595,17,FALSE)</f>
        <v>Via A. Volta2</v>
      </c>
      <c r="AE66" s="601" t="str">
        <f>VLOOKUP($R66,'database Aziende'!$M$13:$AK$595,18,FALSE)</f>
        <v>Villorba (TV)</v>
      </c>
      <c r="AF66" s="602" t="str">
        <f>VLOOKUP($R66,'database Aziende'!$M$13:$AK$595,19,FALSE)</f>
        <v>02479320265</v>
      </c>
      <c r="AG66" s="604" t="str">
        <f>VLOOKUP($R66,'database Aziende'!$M$13:$AK$595,20,FALSE)</f>
        <v>Giorgio De Nardi</v>
      </c>
      <c r="AH66" s="604">
        <f>VLOOKUP($R66,'database Aziende'!$M$13:$AK$595,21,FALSE)</f>
        <v>22107</v>
      </c>
      <c r="AI66" s="601" t="str">
        <f>VLOOKUP($R66,'database Aziende'!$M$13:$AK$595,22,FALSE)</f>
        <v>Venezia (VE)</v>
      </c>
      <c r="AJ66" s="605" t="str">
        <f>VLOOKUP($R66,'database Aziende'!$M$13:$AK$595,23,FALSE)</f>
        <v>DNRGRG60L10L736L</v>
      </c>
      <c r="AK66" s="606">
        <f>VLOOKUP($R66,'database Aziende'!$M$13:$AK$595,24,FALSE)</f>
        <v>43589</v>
      </c>
      <c r="AL66" s="607" t="str">
        <f>VLOOKUP($R66,'database Aziende'!$M$13:$AK$595,25,FALSE)</f>
        <v>3279/C24D</v>
      </c>
    </row>
    <row r="67" spans="1:38" ht="24.75" customHeight="1">
      <c r="A67" s="466"/>
      <c r="B67" s="538">
        <v>10</v>
      </c>
      <c r="C67" s="539" t="str">
        <f>CONCATENATE('Elenco alunni'!A143," ",'Elenco alunni'!B143)</f>
        <v>MESTRINER GABRIELE</v>
      </c>
      <c r="D67" s="539" t="str">
        <f>CONCATENATE('Elenco alunni'!C143," ",'Elenco alunni'!D143)</f>
        <v>5 CII</v>
      </c>
      <c r="E67" s="470" t="str">
        <f>'Elenco alunni'!H143</f>
        <v>3479266075</v>
      </c>
      <c r="F67" s="609"/>
      <c r="G67" s="470" t="str">
        <f>'Elenco alunni'!G143</f>
        <v>Mestriner.gabriele@gmail.com</v>
      </c>
      <c r="H67" s="472" t="str">
        <f>'Elenco alunni'!I143</f>
        <v>VIA DEL DAINO 25/2</v>
      </c>
      <c r="I67" s="472" t="str">
        <f>'Elenco alunni'!J143</f>
        <v>TREVISO</v>
      </c>
      <c r="J67" s="596" t="s">
        <v>3396</v>
      </c>
      <c r="K67" s="597" t="s">
        <v>3400</v>
      </c>
      <c r="L67" s="473" t="str">
        <f>VLOOKUP($R67,'database Aziende'!$M$13:$AE$595,8,FALSE)</f>
        <v xml:space="preserve">9.00 </v>
      </c>
      <c r="M67" s="473" t="str">
        <f>VLOOKUP($R67,'database Aziende'!$M$13:$AE$595,9,FALSE)</f>
        <v>12.30</v>
      </c>
      <c r="N67" s="473" t="str">
        <f>VLOOKUP($R67,'database Aziende'!$M$13:$AE$595,10,FALSE)</f>
        <v>15.30</v>
      </c>
      <c r="O67" s="653" t="str">
        <f>VLOOKUP($R67,'database Aziende'!$M$13:$AE$595,11,FALSE)</f>
        <v>19.00</v>
      </c>
      <c r="P67" s="654" t="s">
        <v>3486</v>
      </c>
      <c r="Q67" s="655" t="s">
        <v>3479</v>
      </c>
      <c r="R67" s="656" t="s">
        <v>722</v>
      </c>
      <c r="S67" s="474" t="str">
        <f>VLOOKUP($R67,'database Aziende'!$M$13:$AE$595,2,FALSE)</f>
        <v>Via Donatori del Sangue 7</v>
      </c>
      <c r="T67" s="461">
        <f>VLOOKUP($R67,'database Aziende'!$M$13:$AE$595,3,FALSE)</f>
        <v>31020</v>
      </c>
      <c r="U67" s="461" t="str">
        <f>VLOOKUP($R67,'database Aziende'!$M$13:$AE$595,4,FALSE)</f>
        <v>Villorba (TV)</v>
      </c>
      <c r="V67" s="461">
        <f>VLOOKUP($R67,'database Aziende'!$M$13:$AE$595,5,FALSE)</f>
        <v>0</v>
      </c>
      <c r="W67" s="461">
        <f>VLOOKUP($R67,'database Aziende'!$M$13:$AE$595,6,FALSE)</f>
        <v>0</v>
      </c>
      <c r="X67" s="462" t="str">
        <f>VLOOKUP($R67,'database Aziende'!$M$13:$AE$595,7,FALSE)</f>
        <v>339 3377039</v>
      </c>
      <c r="Y67" s="463" t="str">
        <f>VLOOKUP($R67,'database Aziende'!$M$13:$AE$595,12,FALSE)</f>
        <v>box@jazzinformatica.it</v>
      </c>
      <c r="Z67" s="463" t="str">
        <f>VLOOKUP($R67,'database Aziende'!$M$13:$AE$595,13,FALSE)</f>
        <v>www.jazzinformatica.it</v>
      </c>
      <c r="AA67" s="461">
        <f>VLOOKUP($R67,'database Aziende'!$M$13:$AE$595,14,FALSE)</f>
        <v>0</v>
      </c>
      <c r="AB67" s="461" t="str">
        <f>VLOOKUP($R67,'database Aziende'!$M$13:$AE$595,15,FALSE)</f>
        <v>servizi hardware informatici</v>
      </c>
      <c r="AC67" s="462" t="str">
        <f t="shared" si="0"/>
        <v>JAZZ INFORMATICA</v>
      </c>
      <c r="AD67" s="461" t="str">
        <f>VLOOKUP($R67,'database Aziende'!$M$13:$AK$595,17,FALSE)</f>
        <v>Via Donatori del Sangue 7</v>
      </c>
      <c r="AE67" s="461" t="str">
        <f>VLOOKUP($R67,'database Aziende'!$M$13:$AK$595,18,FALSE)</f>
        <v>Villorba (TV)</v>
      </c>
      <c r="AF67" s="462" t="str">
        <f>VLOOKUP($R67,'database Aziende'!$M$13:$AK$595,19,FALSE)</f>
        <v>04331790263</v>
      </c>
      <c r="AG67" s="464" t="str">
        <f>VLOOKUP($R67,'database Aziende'!$M$13:$AK$595,20,FALSE)</f>
        <v>Lucio rettore</v>
      </c>
      <c r="AH67" s="464">
        <f>VLOOKUP($R67,'database Aziende'!$M$13:$AK$595,21,FALSE)</f>
        <v>25025</v>
      </c>
      <c r="AI67" s="461" t="str">
        <f>VLOOKUP($R67,'database Aziende'!$M$13:$AK$595,22,FALSE)</f>
        <v>Maser (TV)</v>
      </c>
      <c r="AJ67" s="611" t="str">
        <f>VLOOKUP($R67,'database Aziende'!$M$13:$AK$595,23,FALSE)</f>
        <v>RTTLCU68L06F009Q</v>
      </c>
      <c r="AK67" s="612">
        <f>VLOOKUP($R67,'database Aziende'!$M$13:$AK$595,24,FALSE)</f>
        <v>43589</v>
      </c>
      <c r="AL67" s="465" t="str">
        <f>VLOOKUP($R67,'database Aziende'!$M$13:$AK$595,25,FALSE)</f>
        <v>3279/C24D</v>
      </c>
    </row>
    <row r="68" spans="1:38" ht="24.75" customHeight="1">
      <c r="A68" s="466"/>
      <c r="B68" s="538">
        <v>11</v>
      </c>
      <c r="C68" s="539" t="str">
        <f>CONCATENATE('Elenco alunni'!A144," ",'Elenco alunni'!B144)</f>
        <v>MUSSATO MATTIA</v>
      </c>
      <c r="D68" s="539" t="str">
        <f>CONCATENATE('Elenco alunni'!C144," ",'Elenco alunni'!D144)</f>
        <v>5 CII</v>
      </c>
      <c r="E68" s="470" t="str">
        <f>'Elenco alunni'!H144</f>
        <v>0422958564</v>
      </c>
      <c r="F68" s="609"/>
      <c r="G68" s="470" t="str">
        <f>'Elenco alunni'!G144</f>
        <v>esterot291@gmail.com</v>
      </c>
      <c r="H68" s="472" t="str">
        <f>'Elenco alunni'!I144</f>
        <v>via dei mille 19A</v>
      </c>
      <c r="I68" s="472" t="str">
        <f>'Elenco alunni'!J144</f>
        <v>PAESE</v>
      </c>
      <c r="J68" s="596" t="s">
        <v>3396</v>
      </c>
      <c r="K68" s="597" t="s">
        <v>3400</v>
      </c>
      <c r="L68" s="473" t="str">
        <f>VLOOKUP($R68,'database Aziende'!$M$13:$AE$595,8,FALSE)</f>
        <v>8.30</v>
      </c>
      <c r="M68" s="473" t="str">
        <f>VLOOKUP($R68,'database Aziende'!$M$13:$AE$595,9,FALSE)</f>
        <v>12.30</v>
      </c>
      <c r="N68" s="473" t="str">
        <f>VLOOKUP($R68,'database Aziende'!$M$13:$AE$595,10,FALSE)</f>
        <v>14.30</v>
      </c>
      <c r="O68" s="653" t="str">
        <f>VLOOKUP($R68,'database Aziende'!$M$13:$AE$595,11,FALSE)</f>
        <v>18.30</v>
      </c>
      <c r="P68" s="654" t="s">
        <v>3483</v>
      </c>
      <c r="Q68" s="655" t="s">
        <v>3479</v>
      </c>
      <c r="R68" s="128" t="s">
        <v>1192</v>
      </c>
      <c r="S68" s="474" t="str">
        <f>VLOOKUP($R68,'database Aziende'!$M$13:$AE$595,2,FALSE)</f>
        <v>Via Castagnole 20/h</v>
      </c>
      <c r="T68" s="461">
        <f>VLOOKUP($R68,'database Aziende'!$M$13:$AE$595,3,FALSE)</f>
        <v>31100</v>
      </c>
      <c r="U68" s="461" t="str">
        <f>VLOOKUP($R68,'database Aziende'!$M$13:$AE$595,4,FALSE)</f>
        <v>Treviso (TV)</v>
      </c>
      <c r="V68" s="461" t="str">
        <f>VLOOKUP($R68,'database Aziende'!$M$13:$AE$595,5,FALSE)</f>
        <v>Baldasso Domenico</v>
      </c>
      <c r="W68" s="461" t="str">
        <f>VLOOKUP($R68,'database Aziende'!$M$13:$AE$595,6,FALSE)</f>
        <v>Baldasso Domenico</v>
      </c>
      <c r="X68" s="462" t="str">
        <f>VLOOKUP($R68,'database Aziende'!$M$13:$AE$595,7,FALSE)</f>
        <v>340 2590388</v>
      </c>
      <c r="Y68" s="463" t="str">
        <f>VLOOKUP($R68,'database Aziende'!$M$13:$AE$595,12,FALSE)</f>
        <v>domenico@ubware.it</v>
      </c>
      <c r="Z68" s="463">
        <f>VLOOKUP($R68,'database Aziende'!$M$13:$AE$595,13,FALSE)</f>
        <v>0</v>
      </c>
      <c r="AA68" s="529">
        <f>VLOOKUP($R68,'database Aziende'!$M$13:$AE$595,14,FALSE)</f>
        <v>43739</v>
      </c>
      <c r="AB68" s="461" t="str">
        <f>VLOOKUP($R68,'database Aziende'!$M$13:$AE$595,15,FALSE)</f>
        <v>servizi informatici</v>
      </c>
      <c r="AC68" s="462" t="str">
        <f t="shared" si="0"/>
        <v>UBWARE SRL</v>
      </c>
      <c r="AD68" s="461" t="str">
        <f>VLOOKUP($R68,'database Aziende'!$M$13:$AK$595,17,FALSE)</f>
        <v>Via Castagnole 20/h</v>
      </c>
      <c r="AE68" s="461" t="str">
        <f>VLOOKUP($R68,'database Aziende'!$M$13:$AK$595,18,FALSE)</f>
        <v>Treviso (TV)</v>
      </c>
      <c r="AF68" s="462">
        <f>VLOOKUP($R68,'database Aziende'!$M$13:$AK$595,19,FALSE)</f>
        <v>4362080261</v>
      </c>
      <c r="AG68" s="464" t="str">
        <f>VLOOKUP($R68,'database Aziende'!$M$13:$AK$595,20,FALSE)</f>
        <v>Domenico Baldasso</v>
      </c>
      <c r="AH68" s="464">
        <f>VLOOKUP($R68,'database Aziende'!$M$13:$AK$595,21,FALSE)</f>
        <v>28329</v>
      </c>
      <c r="AI68" s="461" t="str">
        <f>VLOOKUP($R68,'database Aziende'!$M$13:$AK$595,22,FALSE)</f>
        <v>Treviso (TV)</v>
      </c>
      <c r="AJ68" s="611" t="str">
        <f>VLOOKUP($R68,'database Aziende'!$M$13:$AK$595,23,FALSE)</f>
        <v>BLDDNC77L23L407N</v>
      </c>
      <c r="AK68" s="612">
        <f>VLOOKUP($R68,'database Aziende'!$M$13:$AK$595,24,FALSE)</f>
        <v>43589</v>
      </c>
      <c r="AL68" s="465" t="str">
        <f>VLOOKUP($R68,'database Aziende'!$M$13:$AK$595,25,FALSE)</f>
        <v>3279/C24D</v>
      </c>
    </row>
    <row r="69" spans="1:38" ht="24.75" customHeight="1">
      <c r="A69" s="466"/>
      <c r="B69" s="538">
        <v>12</v>
      </c>
      <c r="C69" s="539" t="str">
        <f>CONCATENATE('Elenco alunni'!A145," ",'Elenco alunni'!B145)</f>
        <v>PABA FRANCESCO</v>
      </c>
      <c r="D69" s="539" t="str">
        <f>CONCATENATE('Elenco alunni'!C145," ",'Elenco alunni'!D145)</f>
        <v>5 CII</v>
      </c>
      <c r="E69" s="470" t="str">
        <f>'Elenco alunni'!H145</f>
        <v>3930235254</v>
      </c>
      <c r="F69" s="609"/>
      <c r="G69" s="470" t="str">
        <f>'Elenco alunni'!G145</f>
        <v>paba.francesco@maxplanck.it</v>
      </c>
      <c r="H69" s="472" t="str">
        <f>'Elenco alunni'!I145</f>
        <v>via capodistria 25</v>
      </c>
      <c r="I69" s="472" t="str">
        <f>'Elenco alunni'!J145</f>
        <v>TREVISO</v>
      </c>
      <c r="J69" s="596" t="s">
        <v>3396</v>
      </c>
      <c r="K69" s="597" t="s">
        <v>3400</v>
      </c>
      <c r="L69" s="473" t="str">
        <f>VLOOKUP($R69,'database Aziende'!$M$13:$AE$595,8,FALSE)</f>
        <v>9.00</v>
      </c>
      <c r="M69" s="473" t="str">
        <f>VLOOKUP($R69,'database Aziende'!$M$13:$AE$595,9,FALSE)</f>
        <v>12.30</v>
      </c>
      <c r="N69" s="473" t="str">
        <f>VLOOKUP($R69,'database Aziende'!$M$13:$AE$595,10,FALSE)</f>
        <v>15.30</v>
      </c>
      <c r="O69" s="653" t="str">
        <f>VLOOKUP($R69,'database Aziende'!$M$13:$AE$595,11,FALSE)</f>
        <v>19.30</v>
      </c>
      <c r="P69" s="654" t="s">
        <v>3487</v>
      </c>
      <c r="Q69" s="655" t="s">
        <v>3479</v>
      </c>
      <c r="R69" s="67" t="s">
        <v>840</v>
      </c>
      <c r="S69" s="474" t="str">
        <f>VLOOKUP($R69,'database Aziende'!$M$13:$AE$595,2,FALSE)</f>
        <v>V. Santa Bona nuova 33/b</v>
      </c>
      <c r="T69" s="461">
        <f>VLOOKUP($R69,'database Aziende'!$M$13:$AE$595,3,FALSE)</f>
        <v>31100</v>
      </c>
      <c r="U69" s="461" t="str">
        <f>VLOOKUP($R69,'database Aziende'!$M$13:$AE$595,4,FALSE)</f>
        <v>Treviso (TV)</v>
      </c>
      <c r="V69" s="461" t="str">
        <f>VLOOKUP($R69,'database Aziende'!$M$13:$AE$595,5,FALSE)</f>
        <v>Paba Mario</v>
      </c>
      <c r="W69" s="461" t="str">
        <f>VLOOKUP($R69,'database Aziende'!$M$13:$AE$595,6,FALSE)</f>
        <v>Paba Mario</v>
      </c>
      <c r="X69" s="462" t="str">
        <f>VLOOKUP($R69,'database Aziende'!$M$13:$AE$595,7,FALSE)</f>
        <v>0422 1991085</v>
      </c>
      <c r="Y69" s="463" t="str">
        <f>VLOOKUP($R69,'database Aziende'!$M$13:$AE$595,12,FALSE)</f>
        <v>info@mpinformatica33.it</v>
      </c>
      <c r="Z69" s="463">
        <f>VLOOKUP($R69,'database Aziende'!$M$13:$AE$595,13,FALSE)</f>
        <v>0</v>
      </c>
      <c r="AA69" s="461">
        <f>VLOOKUP($R69,'database Aziende'!$M$13:$AE$595,14,FALSE)</f>
        <v>0</v>
      </c>
      <c r="AB69" s="461">
        <f>VLOOKUP($R69,'database Aziende'!$M$13:$AE$595,15,FALSE)</f>
        <v>0</v>
      </c>
      <c r="AC69" s="462" t="str">
        <f t="shared" si="0"/>
        <v>MP INFORMATICA TREVISO</v>
      </c>
      <c r="AD69" s="461" t="str">
        <f>VLOOKUP($R69,'database Aziende'!$M$13:$AK$595,17,FALSE)</f>
        <v>V. Santa Bona nuova 33/b</v>
      </c>
      <c r="AE69" s="461" t="str">
        <f>VLOOKUP($R69,'database Aziende'!$M$13:$AK$595,18,FALSE)</f>
        <v>Treviso (TV)</v>
      </c>
      <c r="AF69" s="462" t="str">
        <f>VLOOKUP($R69,'database Aziende'!$M$13:$AK$595,19,FALSE)</f>
        <v>10413371005</v>
      </c>
      <c r="AG69" s="464" t="str">
        <f>VLOOKUP($R69,'database Aziende'!$M$13:$AK$595,20,FALSE)</f>
        <v>Paba Mario</v>
      </c>
      <c r="AH69" s="464">
        <f>VLOOKUP($R69,'database Aziende'!$M$13:$AK$595,21,FALSE)</f>
        <v>26654</v>
      </c>
      <c r="AI69" s="461" t="str">
        <f>VLOOKUP($R69,'database Aziende'!$M$13:$AK$595,22,FALSE)</f>
        <v>Roma (RM)</v>
      </c>
      <c r="AJ69" s="611">
        <f>VLOOKUP($R69,'database Aziende'!$M$13:$AK$595,23,FALSE)</f>
        <v>0</v>
      </c>
      <c r="AK69" s="612">
        <f>VLOOKUP($R69,'database Aziende'!$M$13:$AK$595,24,FALSE)</f>
        <v>44336</v>
      </c>
      <c r="AL69" s="465" t="str">
        <f>VLOOKUP($R69,'database Aziende'!$M$13:$AK$595,25,FALSE)</f>
        <v>7189/C24D</v>
      </c>
    </row>
    <row r="70" spans="1:38" ht="24.75" customHeight="1">
      <c r="A70" s="466"/>
      <c r="B70" s="538">
        <v>13</v>
      </c>
      <c r="C70" s="539" t="str">
        <f>CONCATENATE('Elenco alunni'!A146," ",'Elenco alunni'!B146)</f>
        <v>PASINI ALBERTO</v>
      </c>
      <c r="D70" s="539" t="str">
        <f>CONCATENATE('Elenco alunni'!C146," ",'Elenco alunni'!D146)</f>
        <v>5 CII</v>
      </c>
      <c r="E70" s="470" t="str">
        <f>'Elenco alunni'!H146</f>
        <v>3351325661</v>
      </c>
      <c r="F70" s="609"/>
      <c r="G70" s="470" t="str">
        <f>'Elenco alunni'!G146</f>
        <v>riccardoalberto.pasi@gmail.com</v>
      </c>
      <c r="H70" s="472" t="str">
        <f>'Elenco alunni'!I146</f>
        <v>VICOLO PIAVE 20</v>
      </c>
      <c r="I70" s="472" t="str">
        <f>'Elenco alunni'!J146</f>
        <v>TREVISO</v>
      </c>
      <c r="J70" s="596" t="s">
        <v>3396</v>
      </c>
      <c r="K70" s="597" t="s">
        <v>3400</v>
      </c>
      <c r="L70" s="473" t="str">
        <f>VLOOKUP($R70,'database Aziende'!$M$13:$AE$595,8,FALSE)</f>
        <v>8.00</v>
      </c>
      <c r="M70" s="473" t="str">
        <f>VLOOKUP($R70,'database Aziende'!$M$13:$AE$595,9,FALSE)</f>
        <v>14.00</v>
      </c>
      <c r="N70" s="473" t="str">
        <f>VLOOKUP($R70,'database Aziende'!$M$13:$AE$595,10,FALSE)</f>
        <v>15.00</v>
      </c>
      <c r="O70" s="653" t="str">
        <f>VLOOKUP($R70,'database Aziende'!$M$13:$AE$595,11,FALSE)</f>
        <v>17.00</v>
      </c>
      <c r="P70" s="654" t="s">
        <v>3478</v>
      </c>
      <c r="Q70" s="655" t="s">
        <v>3479</v>
      </c>
      <c r="R70" s="67" t="s">
        <v>829</v>
      </c>
      <c r="S70" s="474" t="str">
        <f>VLOOKUP($R70,'database Aziende'!$M$13:$AE$595,2,FALSE)</f>
        <v>v. Municipio16</v>
      </c>
      <c r="T70" s="461">
        <f>VLOOKUP($R70,'database Aziende'!$M$13:$AE$595,3,FALSE)</f>
        <v>31100</v>
      </c>
      <c r="U70" s="461" t="str">
        <f>VLOOKUP($R70,'database Aziende'!$M$13:$AE$595,4,FALSE)</f>
        <v>Treviso (TV)</v>
      </c>
      <c r="V70" s="461" t="str">
        <f>VLOOKUP($R70,'database Aziende'!$M$13:$AE$595,5,FALSE)</f>
        <v>Coniglioni Venera</v>
      </c>
      <c r="W70" s="461" t="str">
        <f>VLOOKUP($R70,'database Aziende'!$M$13:$AE$595,6,FALSE)</f>
        <v>Roberto Meneghetti</v>
      </c>
      <c r="X70" s="462" t="str">
        <f>VLOOKUP($R70,'database Aziende'!$M$13:$AE$595,7,FALSE)</f>
        <v>0422-658354</v>
      </c>
      <c r="Y70" s="463" t="str">
        <f>VLOOKUP($R70,'database Aziende'!$M$13:$AE$595,12,FALSE)</f>
        <v>venera.coniglione@comune.treviso.it</v>
      </c>
      <c r="Z70" s="463" t="str">
        <f>VLOOKUP($R70,'database Aziende'!$M$13:$AE$595,13,FALSE)</f>
        <v>www.comune.trevisso.it</v>
      </c>
      <c r="AA70" s="461" t="str">
        <f>VLOOKUP($R70,'database Aziende'!$M$13:$AE$595,14,FALSE)</f>
        <v>Grande</v>
      </c>
      <c r="AB70" s="461" t="str">
        <f>VLOOKUP($R70,'database Aziende'!$M$13:$AE$595,15,FALSE)</f>
        <v>servizi informatici</v>
      </c>
      <c r="AC70" s="462" t="str">
        <f t="shared" si="0"/>
        <v>COMUNE DI TREVISO</v>
      </c>
      <c r="AD70" s="461" t="str">
        <f>VLOOKUP($R70,'database Aziende'!$M$13:$AK$595,17,FALSE)</f>
        <v>v. Municipio16</v>
      </c>
      <c r="AE70" s="461" t="str">
        <f>VLOOKUP($R70,'database Aziende'!$M$13:$AK$595,18,FALSE)</f>
        <v>Treviso (TV)</v>
      </c>
      <c r="AF70" s="462">
        <f>VLOOKUP($R70,'database Aziende'!$M$13:$AK$595,19,FALSE)</f>
        <v>80007310263</v>
      </c>
      <c r="AG70" s="464" t="str">
        <f>VLOOKUP($R70,'database Aziende'!$M$13:$AK$595,20,FALSE)</f>
        <v>Corocher Gaspare</v>
      </c>
      <c r="AH70" s="464">
        <f>VLOOKUP($R70,'database Aziende'!$M$13:$AK$595,21,FALSE)</f>
        <v>24097</v>
      </c>
      <c r="AI70" s="461" t="str">
        <f>VLOOKUP($R70,'database Aziende'!$M$13:$AK$595,22,FALSE)</f>
        <v>Motta di Livenza (TV)</v>
      </c>
      <c r="AJ70" s="611" t="str">
        <f>VLOOKUP($R70,'database Aziende'!$M$13:$AK$595,23,FALSE)</f>
        <v>CRCGPR65T21F770P</v>
      </c>
      <c r="AK70" s="612">
        <f>VLOOKUP($R70,'database Aziende'!$M$13:$AK$595,24,FALSE)</f>
        <v>43238</v>
      </c>
      <c r="AL70" s="465" t="str">
        <f>VLOOKUP($R70,'database Aziende'!$M$13:$AK$595,25,FALSE)</f>
        <v>7171/C24D</v>
      </c>
    </row>
    <row r="71" spans="1:38" ht="24.75" customHeight="1">
      <c r="A71" s="466"/>
      <c r="B71" s="538">
        <v>14</v>
      </c>
      <c r="C71" s="539" t="str">
        <f>CONCATENATE('Elenco alunni'!A147," ",'Elenco alunni'!B147)</f>
        <v>PAVAN ALESSANDRO</v>
      </c>
      <c r="D71" s="539" t="str">
        <f>CONCATENATE('Elenco alunni'!C147," ",'Elenco alunni'!D147)</f>
        <v>5 CII</v>
      </c>
      <c r="E71" s="470" t="str">
        <f>'Elenco alunni'!H147</f>
        <v/>
      </c>
      <c r="F71" s="609"/>
      <c r="G71" s="470" t="str">
        <f>'Elenco alunni'!G147</f>
        <v>a.pavan2002@gmail.com</v>
      </c>
      <c r="H71" s="472" t="str">
        <f>'Elenco alunni'!I147</f>
        <v>Via Martiri della Libertà, 5</v>
      </c>
      <c r="I71" s="472" t="str">
        <f>'Elenco alunni'!J147</f>
        <v>BREDA DI PIAVE</v>
      </c>
      <c r="J71" s="596" t="s">
        <v>3396</v>
      </c>
      <c r="K71" s="597" t="s">
        <v>3400</v>
      </c>
      <c r="L71" s="473" t="str">
        <f>VLOOKUP($R71,'database Aziende'!$M$13:$AE$595,8,FALSE)</f>
        <v xml:space="preserve">9.00 </v>
      </c>
      <c r="M71" s="473" t="str">
        <f>VLOOKUP($R71,'database Aziende'!$M$13:$AE$595,9,FALSE)</f>
        <v>12.30</v>
      </c>
      <c r="N71" s="473" t="str">
        <f>VLOOKUP($R71,'database Aziende'!$M$13:$AE$595,10,FALSE)</f>
        <v>15.30</v>
      </c>
      <c r="O71" s="653" t="str">
        <f>VLOOKUP($R71,'database Aziende'!$M$13:$AE$595,11,FALSE)</f>
        <v>19.00</v>
      </c>
      <c r="P71" s="654" t="s">
        <v>3486</v>
      </c>
      <c r="Q71" s="655" t="s">
        <v>3479</v>
      </c>
      <c r="R71" s="656" t="s">
        <v>722</v>
      </c>
      <c r="S71" s="474" t="str">
        <f>VLOOKUP($R71,'database Aziende'!$M$13:$AE$595,2,FALSE)</f>
        <v>Via Donatori del Sangue 7</v>
      </c>
      <c r="T71" s="461">
        <f>VLOOKUP($R71,'database Aziende'!$M$13:$AE$595,3,FALSE)</f>
        <v>31020</v>
      </c>
      <c r="U71" s="461" t="str">
        <f>VLOOKUP($R71,'database Aziende'!$M$13:$AE$595,4,FALSE)</f>
        <v>Villorba (TV)</v>
      </c>
      <c r="V71" s="461">
        <f>VLOOKUP($R71,'database Aziende'!$M$13:$AE$595,5,FALSE)</f>
        <v>0</v>
      </c>
      <c r="W71" s="461">
        <f>VLOOKUP($R71,'database Aziende'!$M$13:$AE$595,6,FALSE)</f>
        <v>0</v>
      </c>
      <c r="X71" s="462" t="str">
        <f>VLOOKUP($R71,'database Aziende'!$M$13:$AE$595,7,FALSE)</f>
        <v>339 3377039</v>
      </c>
      <c r="Y71" s="463" t="str">
        <f>VLOOKUP($R71,'database Aziende'!$M$13:$AE$595,12,FALSE)</f>
        <v>box@jazzinformatica.it</v>
      </c>
      <c r="Z71" s="463" t="str">
        <f>VLOOKUP($R71,'database Aziende'!$M$13:$AE$595,13,FALSE)</f>
        <v>www.jazzinformatica.it</v>
      </c>
      <c r="AA71" s="461">
        <f>VLOOKUP($R71,'database Aziende'!$M$13:$AE$595,14,FALSE)</f>
        <v>0</v>
      </c>
      <c r="AB71" s="461" t="str">
        <f>VLOOKUP($R71,'database Aziende'!$M$13:$AE$595,15,FALSE)</f>
        <v>servizi hardware informatici</v>
      </c>
      <c r="AC71" s="462" t="str">
        <f t="shared" si="0"/>
        <v>JAZZ INFORMATICA</v>
      </c>
      <c r="AD71" s="461" t="str">
        <f>VLOOKUP($R71,'database Aziende'!$M$13:$AK$595,17,FALSE)</f>
        <v>Via Donatori del Sangue 7</v>
      </c>
      <c r="AE71" s="461" t="str">
        <f>VLOOKUP($R71,'database Aziende'!$M$13:$AK$595,18,FALSE)</f>
        <v>Villorba (TV)</v>
      </c>
      <c r="AF71" s="462" t="str">
        <f>VLOOKUP($R71,'database Aziende'!$M$13:$AK$595,19,FALSE)</f>
        <v>04331790263</v>
      </c>
      <c r="AG71" s="464" t="str">
        <f>VLOOKUP($R71,'database Aziende'!$M$13:$AK$595,20,FALSE)</f>
        <v>Lucio rettore</v>
      </c>
      <c r="AH71" s="464">
        <f>VLOOKUP($R71,'database Aziende'!$M$13:$AK$595,21,FALSE)</f>
        <v>25025</v>
      </c>
      <c r="AI71" s="461" t="str">
        <f>VLOOKUP($R71,'database Aziende'!$M$13:$AK$595,22,FALSE)</f>
        <v>Maser (TV)</v>
      </c>
      <c r="AJ71" s="611" t="str">
        <f>VLOOKUP($R71,'database Aziende'!$M$13:$AK$595,23,FALSE)</f>
        <v>RTTLCU68L06F009Q</v>
      </c>
      <c r="AK71" s="612">
        <f>VLOOKUP($R71,'database Aziende'!$M$13:$AK$595,24,FALSE)</f>
        <v>43589</v>
      </c>
      <c r="AL71" s="465" t="str">
        <f>VLOOKUP($R71,'database Aziende'!$M$13:$AK$595,25,FALSE)</f>
        <v>3279/C24D</v>
      </c>
    </row>
    <row r="72" spans="1:38" ht="24.75" customHeight="1">
      <c r="A72" s="466"/>
      <c r="B72" s="538">
        <v>15</v>
      </c>
      <c r="C72" s="672" t="str">
        <f>CONCATENATE('Elenco alunni'!A148," ",'Elenco alunni'!B148)</f>
        <v>PAVAN RICCARDO</v>
      </c>
      <c r="D72" s="539" t="str">
        <f>CONCATENATE('Elenco alunni'!C148," ",'Elenco alunni'!D148)</f>
        <v>5 CII</v>
      </c>
      <c r="E72" s="470" t="str">
        <f>'Elenco alunni'!H148</f>
        <v>3408550274</v>
      </c>
      <c r="F72" s="609"/>
      <c r="G72" s="470" t="str">
        <f>'Elenco alunni'!G148</f>
        <v>pavan.riccardo@maxplanck.it</v>
      </c>
      <c r="H72" s="472" t="str">
        <f>'Elenco alunni'!I148</f>
        <v>Via Demetrio Rossi, 54/B</v>
      </c>
      <c r="I72" s="472" t="str">
        <f>'Elenco alunni'!J148</f>
        <v>MASERADA SUL PIAVE</v>
      </c>
      <c r="J72" s="596" t="s">
        <v>3396</v>
      </c>
      <c r="K72" s="597" t="s">
        <v>3400</v>
      </c>
      <c r="L72" s="473" t="e">
        <f>VLOOKUP($R72,'database Aziende'!$M$13:$AE$595,8,FALSE)</f>
        <v>#N/A</v>
      </c>
      <c r="M72" s="473" t="e">
        <f>VLOOKUP($R72,'database Aziende'!$M$13:$AE$595,9,FALSE)</f>
        <v>#N/A</v>
      </c>
      <c r="N72" s="473" t="e">
        <f>VLOOKUP($R72,'database Aziende'!$M$13:$AE$595,10,FALSE)</f>
        <v>#N/A</v>
      </c>
      <c r="O72" s="653" t="e">
        <f>VLOOKUP($R72,'database Aziende'!$M$13:$AE$595,11,FALSE)</f>
        <v>#N/A</v>
      </c>
      <c r="P72" s="673"/>
      <c r="Q72" s="655" t="s">
        <v>3479</v>
      </c>
      <c r="R72" s="674" t="s">
        <v>3488</v>
      </c>
      <c r="S72" s="474" t="e">
        <f>VLOOKUP($R72,'database Aziende'!$M$13:$AE$595,2,FALSE)</f>
        <v>#N/A</v>
      </c>
      <c r="T72" s="461" t="e">
        <f>VLOOKUP($R72,'database Aziende'!$M$13:$AE$595,3,FALSE)</f>
        <v>#N/A</v>
      </c>
      <c r="U72" s="461" t="e">
        <f>VLOOKUP($R72,'database Aziende'!$M$13:$AE$595,4,FALSE)</f>
        <v>#N/A</v>
      </c>
      <c r="V72" s="461" t="e">
        <f>VLOOKUP($R72,'database Aziende'!$M$13:$AE$595,5,FALSE)</f>
        <v>#N/A</v>
      </c>
      <c r="W72" s="461" t="e">
        <f>VLOOKUP($R72,'database Aziende'!$M$13:$AE$595,6,FALSE)</f>
        <v>#N/A</v>
      </c>
      <c r="X72" s="462" t="e">
        <f>VLOOKUP($R72,'database Aziende'!$M$13:$AE$595,7,FALSE)</f>
        <v>#N/A</v>
      </c>
      <c r="Y72" s="463" t="e">
        <f>VLOOKUP($R72,'database Aziende'!$M$13:$AE$595,12,FALSE)</f>
        <v>#N/A</v>
      </c>
      <c r="Z72" s="463" t="e">
        <f>VLOOKUP($R72,'database Aziende'!$M$13:$AE$595,13,FALSE)</f>
        <v>#N/A</v>
      </c>
      <c r="AA72" s="461" t="e">
        <f>VLOOKUP($R72,'database Aziende'!$M$13:$AE$595,14,FALSE)</f>
        <v>#N/A</v>
      </c>
      <c r="AB72" s="461" t="e">
        <f>VLOOKUP($R72,'database Aziende'!$M$13:$AE$595,15,FALSE)</f>
        <v>#N/A</v>
      </c>
      <c r="AC72" s="462" t="str">
        <f t="shared" si="0"/>
        <v>----------</v>
      </c>
      <c r="AD72" s="461" t="e">
        <f>VLOOKUP($R72,'database Aziende'!$M$13:$AK$595,17,FALSE)</f>
        <v>#N/A</v>
      </c>
      <c r="AE72" s="461" t="e">
        <f>VLOOKUP($R72,'database Aziende'!$M$13:$AK$595,18,FALSE)</f>
        <v>#N/A</v>
      </c>
      <c r="AF72" s="462" t="e">
        <f>VLOOKUP($R72,'database Aziende'!$M$13:$AK$595,19,FALSE)</f>
        <v>#N/A</v>
      </c>
      <c r="AG72" s="464" t="e">
        <f>VLOOKUP($R72,'database Aziende'!$M$13:$AK$595,20,FALSE)</f>
        <v>#N/A</v>
      </c>
      <c r="AH72" s="464" t="e">
        <f>VLOOKUP($R72,'database Aziende'!$M$13:$AK$595,21,FALSE)</f>
        <v>#N/A</v>
      </c>
      <c r="AI72" s="461" t="e">
        <f>VLOOKUP($R72,'database Aziende'!$M$13:$AK$595,22,FALSE)</f>
        <v>#N/A</v>
      </c>
      <c r="AJ72" s="611" t="e">
        <f>VLOOKUP($R72,'database Aziende'!$M$13:$AK$595,23,FALSE)</f>
        <v>#N/A</v>
      </c>
      <c r="AK72" s="612" t="e">
        <f>VLOOKUP($R72,'database Aziende'!$M$13:$AK$595,24,FALSE)</f>
        <v>#N/A</v>
      </c>
      <c r="AL72" s="465" t="e">
        <f>VLOOKUP($R72,'database Aziende'!$M$13:$AK$595,25,FALSE)</f>
        <v>#N/A</v>
      </c>
    </row>
    <row r="73" spans="1:38" ht="24.75" customHeight="1">
      <c r="A73" s="466"/>
      <c r="B73" s="538">
        <v>16</v>
      </c>
      <c r="C73" s="539" t="str">
        <f>CONCATENATE('Elenco alunni'!A149," ",'Elenco alunni'!B149)</f>
        <v>PIZZOLATO ERMES</v>
      </c>
      <c r="D73" s="539" t="str">
        <f>CONCATENATE('Elenco alunni'!C149," ",'Elenco alunni'!D149)</f>
        <v>5 CII</v>
      </c>
      <c r="E73" s="470" t="str">
        <f>'Elenco alunni'!H149</f>
        <v/>
      </c>
      <c r="F73" s="609"/>
      <c r="G73" s="470" t="str">
        <f>'Elenco alunni'!G149</f>
        <v>pizzolato.er2@gmail.com</v>
      </c>
      <c r="H73" s="472" t="str">
        <f>'Elenco alunni'!I149</f>
        <v>CASTELLO 34</v>
      </c>
      <c r="I73" s="472" t="str">
        <f>'Elenco alunni'!J149</f>
        <v>TREVIGNANO</v>
      </c>
      <c r="J73" s="596" t="s">
        <v>3396</v>
      </c>
      <c r="K73" s="597" t="s">
        <v>3400</v>
      </c>
      <c r="L73" s="473" t="str">
        <f>VLOOKUP($R73,'database Aziende'!$M$13:$AE$595,8,FALSE)</f>
        <v>09.00</v>
      </c>
      <c r="M73" s="473" t="str">
        <f>VLOOKUP($R73,'database Aziende'!$M$13:$AE$595,9,FALSE)</f>
        <v>1300</v>
      </c>
      <c r="N73" s="473" t="str">
        <f>VLOOKUP($R73,'database Aziende'!$M$13:$AE$595,10,FALSE)</f>
        <v>13.30</v>
      </c>
      <c r="O73" s="653" t="str">
        <f>VLOOKUP($R73,'database Aziende'!$M$13:$AE$595,11,FALSE)</f>
        <v>17.30</v>
      </c>
      <c r="P73" s="654" t="s">
        <v>3489</v>
      </c>
      <c r="Q73" s="655" t="s">
        <v>3479</v>
      </c>
      <c r="R73" s="675" t="s">
        <v>2973</v>
      </c>
      <c r="S73" s="474" t="str">
        <f>VLOOKUP($R73,'database Aziende'!$M$13:$AE$595,2,FALSE)</f>
        <v>Via Feltrina Sud 162</v>
      </c>
      <c r="T73" s="461">
        <f>VLOOKUP($R73,'database Aziende'!$M$13:$AE$595,3,FALSE)</f>
        <v>31044</v>
      </c>
      <c r="U73" s="461" t="str">
        <f>VLOOKUP($R73,'database Aziende'!$M$13:$AE$595,4,FALSE)</f>
        <v>Montebelluna (TV)</v>
      </c>
      <c r="V73" s="461" t="str">
        <f>VLOOKUP($R73,'database Aziende'!$M$13:$AE$595,5,FALSE)</f>
        <v>Alampora Giuseppe</v>
      </c>
      <c r="W73" s="461" t="str">
        <f>VLOOKUP($R73,'database Aziende'!$M$13:$AE$595,6,FALSE)</f>
        <v>Alampora Giuseppe</v>
      </c>
      <c r="X73" s="462" t="str">
        <f>VLOOKUP($R73,'database Aziende'!$M$13:$AE$595,7,FALSE)</f>
        <v>3472360611</v>
      </c>
      <c r="Y73" s="463" t="str">
        <f>VLOOKUP($R73,'database Aziende'!$M$13:$AE$595,12,FALSE)</f>
        <v>monkeyevolutionsrl@gmail.com</v>
      </c>
      <c r="Z73" s="463">
        <f>VLOOKUP($R73,'database Aziende'!$M$13:$AE$595,13,FALSE)</f>
        <v>0</v>
      </c>
      <c r="AA73" s="676">
        <f>VLOOKUP($R73,'database Aziende'!$M$13:$AE$595,14,FALSE)</f>
        <v>44470</v>
      </c>
      <c r="AB73" s="461">
        <f>VLOOKUP($R73,'database Aziende'!$M$13:$AE$595,15,FALSE)</f>
        <v>0</v>
      </c>
      <c r="AC73" s="462" t="str">
        <f t="shared" si="0"/>
        <v>MONKEY EVOLUTIONS.R.L.</v>
      </c>
      <c r="AD73" s="461" t="str">
        <f>VLOOKUP($R73,'database Aziende'!$M$13:$AK$595,17,FALSE)</f>
        <v>Via Feltrina Sud, 162</v>
      </c>
      <c r="AE73" s="461" t="str">
        <f>VLOOKUP($R73,'database Aziende'!$M$13:$AK$595,18,FALSE)</f>
        <v xml:space="preserve">Montebelluno </v>
      </c>
      <c r="AF73" s="462" t="str">
        <f>VLOOKUP($R73,'database Aziende'!$M$13:$AK$595,19,FALSE)</f>
        <v>05113990260</v>
      </c>
      <c r="AG73" s="464" t="str">
        <f>VLOOKUP($R73,'database Aziende'!$M$13:$AK$595,20,FALSE)</f>
        <v xml:space="preserve">Zanatta Stefano </v>
      </c>
      <c r="AH73" s="464" t="str">
        <f>VLOOKUP($R73,'database Aziende'!$M$13:$AK$595,21,FALSE)</f>
        <v>09/10/1957</v>
      </c>
      <c r="AI73" s="461" t="str">
        <f>VLOOKUP($R73,'database Aziende'!$M$13:$AK$595,22,FALSE)</f>
        <v>Montebelluna (TV)</v>
      </c>
      <c r="AJ73" s="611" t="str">
        <f>VLOOKUP($R73,'database Aziende'!$M$13:$AK$595,23,FALSE)</f>
        <v>ZNTSFN75R09F4430</v>
      </c>
      <c r="AK73" s="612">
        <f>VLOOKUP($R73,'database Aziende'!$M$13:$AK$595,24,FALSE)</f>
        <v>42842</v>
      </c>
      <c r="AL73" s="465" t="str">
        <f>VLOOKUP($R73,'database Aziende'!$M$13:$AK$595,25,FALSE)</f>
        <v>9554/C24D</v>
      </c>
    </row>
    <row r="74" spans="1:38" ht="24.75" customHeight="1">
      <c r="A74" s="486"/>
      <c r="B74" s="538">
        <v>17</v>
      </c>
      <c r="C74" s="539" t="str">
        <f>CONCATENATE('Elenco alunni'!A150," ",'Elenco alunni'!B150)</f>
        <v>SACCHET LUCA</v>
      </c>
      <c r="D74" s="539" t="str">
        <f>CONCATENATE('Elenco alunni'!C150," ",'Elenco alunni'!D150)</f>
        <v>5 CII</v>
      </c>
      <c r="E74" s="470" t="str">
        <f>'Elenco alunni'!H150</f>
        <v>0422442742</v>
      </c>
      <c r="F74" s="609"/>
      <c r="G74" s="470" t="str">
        <f>'Elenco alunni'!G150</f>
        <v>sacchet.luca@maxplanck.it</v>
      </c>
      <c r="H74" s="472" t="str">
        <f>'Elenco alunni'!I150</f>
        <v>VIA XXV APRILE, 7/C</v>
      </c>
      <c r="I74" s="472" t="str">
        <f>'Elenco alunni'!J150</f>
        <v>PONZANO</v>
      </c>
      <c r="J74" s="596" t="s">
        <v>3396</v>
      </c>
      <c r="K74" s="597" t="s">
        <v>3400</v>
      </c>
      <c r="L74" s="473">
        <f>VLOOKUP($R74,'database Aziende'!$M$13:$AE$595,8,FALSE)</f>
        <v>0</v>
      </c>
      <c r="M74" s="473">
        <f>VLOOKUP($R74,'database Aziende'!$M$13:$AE$595,9,FALSE)</f>
        <v>0</v>
      </c>
      <c r="N74" s="473">
        <f>VLOOKUP($R74,'database Aziende'!$M$13:$AE$595,10,FALSE)</f>
        <v>0</v>
      </c>
      <c r="O74" s="653">
        <f>VLOOKUP($R74,'database Aziende'!$M$13:$AE$595,11,FALSE)</f>
        <v>0</v>
      </c>
      <c r="P74" s="654" t="s">
        <v>3490</v>
      </c>
      <c r="Q74" s="655" t="s">
        <v>3479</v>
      </c>
      <c r="R74" s="671" t="s">
        <v>767</v>
      </c>
      <c r="S74" s="474" t="str">
        <f>VLOOKUP($R74,'database Aziende'!$M$13:$AE$595,2,FALSE)</f>
        <v>Vicolo Giuseppe Verdi 89</v>
      </c>
      <c r="T74" s="461">
        <f>VLOOKUP($R74,'database Aziende'!$M$13:$AE$595,3,FALSE)</f>
        <v>31020</v>
      </c>
      <c r="U74" s="461" t="str">
        <f>VLOOKUP($R74,'database Aziende'!$M$13:$AE$595,4,FALSE)</f>
        <v>Villorba (TV)</v>
      </c>
      <c r="V74" s="461" t="str">
        <f>VLOOKUP($R74,'database Aziende'!$M$13:$AE$595,5,FALSE)</f>
        <v>Diego Visentin</v>
      </c>
      <c r="W74" s="461" t="str">
        <f>VLOOKUP($R74,'database Aziende'!$M$13:$AE$595,6,FALSE)</f>
        <v>Diego Visentin</v>
      </c>
      <c r="X74" s="462" t="str">
        <f>VLOOKUP($R74,'database Aziende'!$M$13:$AE$595,7,FALSE)</f>
        <v>340 224 7886</v>
      </c>
      <c r="Y74" s="463" t="str">
        <f>VLOOKUP($R74,'database Aziende'!$M$13:$AE$595,12,FALSE)</f>
        <v>dv@kuik.it</v>
      </c>
      <c r="Z74" s="463">
        <f>VLOOKUP($R74,'database Aziende'!$M$13:$AE$595,13,FALSE)</f>
        <v>0</v>
      </c>
      <c r="AA74" s="461">
        <f>VLOOKUP($R74,'database Aziende'!$M$13:$AE$595,14,FALSE)</f>
        <v>0</v>
      </c>
      <c r="AB74" s="461" t="str">
        <f>VLOOKUP($R74,'database Aziende'!$M$13:$AE$595,15,FALSE)</f>
        <v>Servizi informatici</v>
      </c>
      <c r="AC74" s="462" t="str">
        <f t="shared" si="0"/>
        <v>KUIK</v>
      </c>
      <c r="AD74" s="461" t="str">
        <f>VLOOKUP($R74,'database Aziende'!$M$13:$AK$595,17,FALSE)</f>
        <v>Vicolo Giuseppe Verdi 89</v>
      </c>
      <c r="AE74" s="461" t="str">
        <f>VLOOKUP($R74,'database Aziende'!$M$13:$AK$595,18,FALSE)</f>
        <v>Villorba (TV)</v>
      </c>
      <c r="AF74" s="462" t="str">
        <f>VLOOKUP($R74,'database Aziende'!$M$13:$AK$595,19,FALSE)</f>
        <v>04498830266</v>
      </c>
      <c r="AG74" s="464" t="str">
        <f>VLOOKUP($R74,'database Aziende'!$M$13:$AK$595,20,FALSE)</f>
        <v>Visentin Diego</v>
      </c>
      <c r="AH74" s="464">
        <f>VLOOKUP($R74,'database Aziende'!$M$13:$AK$595,21,FALSE)</f>
        <v>29583</v>
      </c>
      <c r="AI74" s="461" t="str">
        <f>VLOOKUP($R74,'database Aziende'!$M$13:$AK$595,22,FALSE)</f>
        <v>Conegliano (TV)</v>
      </c>
      <c r="AJ74" s="611" t="str">
        <f>VLOOKUP($R74,'database Aziende'!$M$13:$AK$595,23,FALSE)</f>
        <v>VSNDGI80T28C957R</v>
      </c>
      <c r="AK74" s="612">
        <f>VLOOKUP($R74,'database Aziende'!$M$13:$AK$595,24,FALSE)</f>
        <v>44128</v>
      </c>
      <c r="AL74" s="465" t="str">
        <f>VLOOKUP($R74,'database Aziende'!$M$13:$AK$595,25,FALSE)</f>
        <v>13321/C24</v>
      </c>
    </row>
    <row r="75" spans="1:38" ht="24.75" customHeight="1">
      <c r="A75" s="641"/>
      <c r="B75" s="538">
        <v>18</v>
      </c>
      <c r="C75" s="539" t="str">
        <f>CONCATENATE('Elenco alunni'!A151," ",'Elenco alunni'!B151)</f>
        <v>SARTOR MICHELE</v>
      </c>
      <c r="D75" s="539" t="str">
        <f>CONCATENATE('Elenco alunni'!C151," ",'Elenco alunni'!D151)</f>
        <v>5 CII</v>
      </c>
      <c r="E75" s="470" t="str">
        <f>'Elenco alunni'!H151</f>
        <v>3403174668</v>
      </c>
      <c r="F75" s="609"/>
      <c r="G75" s="470" t="str">
        <f>'Elenco alunni'!G151</f>
        <v>sarmiki8@gmail.com</v>
      </c>
      <c r="H75" s="472" t="str">
        <f>'Elenco alunni'!I151</f>
        <v>Via E. De Nicola 9</v>
      </c>
      <c r="I75" s="472" t="str">
        <f>'Elenco alunni'!J151</f>
        <v>PAESE</v>
      </c>
      <c r="J75" s="596" t="s">
        <v>3396</v>
      </c>
      <c r="K75" s="597" t="s">
        <v>3400</v>
      </c>
      <c r="L75" s="473" t="str">
        <f>VLOOKUP($R75,'database Aziende'!$M$13:$AE$595,8,FALSE)</f>
        <v>8.30</v>
      </c>
      <c r="M75" s="473" t="str">
        <f>VLOOKUP($R75,'database Aziende'!$M$13:$AE$595,9,FALSE)</f>
        <v>12.30</v>
      </c>
      <c r="N75" s="473" t="str">
        <f>VLOOKUP($R75,'database Aziende'!$M$13:$AE$595,10,FALSE)</f>
        <v>14.30</v>
      </c>
      <c r="O75" s="653" t="str">
        <f>VLOOKUP($R75,'database Aziende'!$M$13:$AE$595,11,FALSE)</f>
        <v>18.30</v>
      </c>
      <c r="P75" s="654" t="s">
        <v>3483</v>
      </c>
      <c r="Q75" s="655" t="s">
        <v>3479</v>
      </c>
      <c r="R75" s="128" t="s">
        <v>1192</v>
      </c>
      <c r="S75" s="474" t="str">
        <f>VLOOKUP($R75,'database Aziende'!$M$13:$AE$595,2,FALSE)</f>
        <v>Via Castagnole 20/h</v>
      </c>
      <c r="T75" s="461">
        <f>VLOOKUP($R75,'database Aziende'!$M$13:$AE$595,3,FALSE)</f>
        <v>31100</v>
      </c>
      <c r="U75" s="461" t="str">
        <f>VLOOKUP($R75,'database Aziende'!$M$13:$AE$595,4,FALSE)</f>
        <v>Treviso (TV)</v>
      </c>
      <c r="V75" s="461" t="str">
        <f>VLOOKUP($R75,'database Aziende'!$M$13:$AE$595,5,FALSE)</f>
        <v>Baldasso Domenico</v>
      </c>
      <c r="W75" s="461" t="str">
        <f>VLOOKUP($R75,'database Aziende'!$M$13:$AE$595,6,FALSE)</f>
        <v>Baldasso Domenico</v>
      </c>
      <c r="X75" s="462" t="str">
        <f>VLOOKUP($R75,'database Aziende'!$M$13:$AE$595,7,FALSE)</f>
        <v>340 2590388</v>
      </c>
      <c r="Y75" s="463" t="str">
        <f>VLOOKUP($R75,'database Aziende'!$M$13:$AE$595,12,FALSE)</f>
        <v>domenico@ubware.it</v>
      </c>
      <c r="Z75" s="463">
        <f>VLOOKUP($R75,'database Aziende'!$M$13:$AE$595,13,FALSE)</f>
        <v>0</v>
      </c>
      <c r="AA75" s="529">
        <f>VLOOKUP($R75,'database Aziende'!$M$13:$AE$595,14,FALSE)</f>
        <v>43739</v>
      </c>
      <c r="AB75" s="461" t="str">
        <f>VLOOKUP($R75,'database Aziende'!$M$13:$AE$595,15,FALSE)</f>
        <v>servizi informatici</v>
      </c>
      <c r="AC75" s="462" t="str">
        <f t="shared" si="0"/>
        <v>UBWARE SRL</v>
      </c>
      <c r="AD75" s="461" t="str">
        <f>VLOOKUP($R75,'database Aziende'!$M$13:$AK$595,17,FALSE)</f>
        <v>Via Castagnole 20/h</v>
      </c>
      <c r="AE75" s="461" t="str">
        <f>VLOOKUP($R75,'database Aziende'!$M$13:$AK$595,18,FALSE)</f>
        <v>Treviso (TV)</v>
      </c>
      <c r="AF75" s="462">
        <f>VLOOKUP($R75,'database Aziende'!$M$13:$AK$595,19,FALSE)</f>
        <v>4362080261</v>
      </c>
      <c r="AG75" s="464" t="str">
        <f>VLOOKUP($R75,'database Aziende'!$M$13:$AK$595,20,FALSE)</f>
        <v>Domenico Baldasso</v>
      </c>
      <c r="AH75" s="464">
        <f>VLOOKUP($R75,'database Aziende'!$M$13:$AK$595,21,FALSE)</f>
        <v>28329</v>
      </c>
      <c r="AI75" s="461" t="str">
        <f>VLOOKUP($R75,'database Aziende'!$M$13:$AK$595,22,FALSE)</f>
        <v>Treviso (TV)</v>
      </c>
      <c r="AJ75" s="611" t="str">
        <f>VLOOKUP($R75,'database Aziende'!$M$13:$AK$595,23,FALSE)</f>
        <v>BLDDNC77L23L407N</v>
      </c>
      <c r="AK75" s="612">
        <f>VLOOKUP($R75,'database Aziende'!$M$13:$AK$595,24,FALSE)</f>
        <v>43589</v>
      </c>
      <c r="AL75" s="465" t="str">
        <f>VLOOKUP($R75,'database Aziende'!$M$13:$AK$595,25,FALSE)</f>
        <v>3279/C24D</v>
      </c>
    </row>
    <row r="76" spans="1:38" ht="24.75" customHeight="1">
      <c r="A76" s="677"/>
      <c r="B76" s="538">
        <v>19</v>
      </c>
      <c r="C76" s="539" t="str">
        <f>CONCATENATE('Elenco alunni'!A152," ",'Elenco alunni'!B152)</f>
        <v>STOLFO RICCARDO</v>
      </c>
      <c r="D76" s="539" t="str">
        <f>CONCATENATE('Elenco alunni'!C152," ",'Elenco alunni'!D152)</f>
        <v>5 CII</v>
      </c>
      <c r="E76" s="470" t="str">
        <f>'Elenco alunni'!H152</f>
        <v>3477019053</v>
      </c>
      <c r="F76" s="609"/>
      <c r="G76" s="470" t="str">
        <f>'Elenco alunni'!G152</f>
        <v>rickystol03@gmail.com</v>
      </c>
      <c r="H76" s="472" t="str">
        <f>'Elenco alunni'!I152</f>
        <v>VIA RISORGIMENTO 4/A</v>
      </c>
      <c r="I76" s="472" t="str">
        <f>'Elenco alunni'!J152</f>
        <v>PONZANO</v>
      </c>
      <c r="J76" s="596" t="s">
        <v>3396</v>
      </c>
      <c r="K76" s="597" t="s">
        <v>3400</v>
      </c>
      <c r="L76" s="473">
        <f>VLOOKUP($R76,'database Aziende'!$M$13:$AE$595,8,FALSE)</f>
        <v>0</v>
      </c>
      <c r="M76" s="473">
        <f>VLOOKUP($R76,'database Aziende'!$M$13:$AE$595,9,FALSE)</f>
        <v>0</v>
      </c>
      <c r="N76" s="473">
        <f>VLOOKUP($R76,'database Aziende'!$M$13:$AE$595,10,FALSE)</f>
        <v>0</v>
      </c>
      <c r="O76" s="653">
        <f>VLOOKUP($R76,'database Aziende'!$M$13:$AE$595,11,FALSE)</f>
        <v>0</v>
      </c>
      <c r="P76" s="654" t="s">
        <v>3490</v>
      </c>
      <c r="Q76" s="655" t="s">
        <v>3479</v>
      </c>
      <c r="R76" s="671" t="s">
        <v>767</v>
      </c>
      <c r="S76" s="474" t="str">
        <f>VLOOKUP($R76,'database Aziende'!$M$13:$AE$595,2,FALSE)</f>
        <v>Vicolo Giuseppe Verdi 89</v>
      </c>
      <c r="T76" s="461">
        <f>VLOOKUP($R76,'database Aziende'!$M$13:$AE$595,3,FALSE)</f>
        <v>31020</v>
      </c>
      <c r="U76" s="461" t="str">
        <f>VLOOKUP($R76,'database Aziende'!$M$13:$AE$595,4,FALSE)</f>
        <v>Villorba (TV)</v>
      </c>
      <c r="V76" s="461" t="str">
        <f>VLOOKUP($R76,'database Aziende'!$M$13:$AE$595,5,FALSE)</f>
        <v>Diego Visentin</v>
      </c>
      <c r="W76" s="461" t="str">
        <f>VLOOKUP($R76,'database Aziende'!$M$13:$AE$595,6,FALSE)</f>
        <v>Diego Visentin</v>
      </c>
      <c r="X76" s="462" t="str">
        <f>VLOOKUP($R76,'database Aziende'!$M$13:$AE$595,7,FALSE)</f>
        <v>340 224 7886</v>
      </c>
      <c r="Y76" s="463" t="str">
        <f>VLOOKUP($R76,'database Aziende'!$M$13:$AE$595,12,FALSE)</f>
        <v>dv@kuik.it</v>
      </c>
      <c r="Z76" s="463">
        <f>VLOOKUP($R76,'database Aziende'!$M$13:$AE$595,13,FALSE)</f>
        <v>0</v>
      </c>
      <c r="AA76" s="461">
        <f>VLOOKUP($R76,'database Aziende'!$M$13:$AE$595,14,FALSE)</f>
        <v>0</v>
      </c>
      <c r="AB76" s="461" t="str">
        <f>VLOOKUP($R76,'database Aziende'!$M$13:$AE$595,15,FALSE)</f>
        <v>Servizi informatici</v>
      </c>
      <c r="AC76" s="462" t="str">
        <f t="shared" si="0"/>
        <v>KUIK</v>
      </c>
      <c r="AD76" s="461" t="str">
        <f>VLOOKUP($R76,'database Aziende'!$M$13:$AK$595,17,FALSE)</f>
        <v>Vicolo Giuseppe Verdi 89</v>
      </c>
      <c r="AE76" s="461" t="str">
        <f>VLOOKUP($R76,'database Aziende'!$M$13:$AK$595,18,FALSE)</f>
        <v>Villorba (TV)</v>
      </c>
      <c r="AF76" s="462" t="str">
        <f>VLOOKUP($R76,'database Aziende'!$M$13:$AK$595,19,FALSE)</f>
        <v>04498830266</v>
      </c>
      <c r="AG76" s="464" t="str">
        <f>VLOOKUP($R76,'database Aziende'!$M$13:$AK$595,20,FALSE)</f>
        <v>Visentin Diego</v>
      </c>
      <c r="AH76" s="464">
        <f>VLOOKUP($R76,'database Aziende'!$M$13:$AK$595,21,FALSE)</f>
        <v>29583</v>
      </c>
      <c r="AI76" s="461" t="str">
        <f>VLOOKUP($R76,'database Aziende'!$M$13:$AK$595,22,FALSE)</f>
        <v>Conegliano (TV)</v>
      </c>
      <c r="AJ76" s="611" t="str">
        <f>VLOOKUP($R76,'database Aziende'!$M$13:$AK$595,23,FALSE)</f>
        <v>VSNDGI80T28C957R</v>
      </c>
      <c r="AK76" s="612">
        <f>VLOOKUP($R76,'database Aziende'!$M$13:$AK$595,24,FALSE)</f>
        <v>44128</v>
      </c>
      <c r="AL76" s="465" t="str">
        <f>VLOOKUP($R76,'database Aziende'!$M$13:$AK$595,25,FALSE)</f>
        <v>13321/C24</v>
      </c>
    </row>
    <row r="77" spans="1:38" ht="24.75" customHeight="1">
      <c r="A77" s="677"/>
      <c r="B77" s="538">
        <v>20</v>
      </c>
      <c r="C77" s="539" t="str">
        <f>CONCATENATE('Elenco alunni'!A153," ",'Elenco alunni'!B153)</f>
        <v>TREVISIOL TOMMASO</v>
      </c>
      <c r="D77" s="539" t="str">
        <f>CONCATENATE('Elenco alunni'!C153," ",'Elenco alunni'!D153)</f>
        <v>5 CII</v>
      </c>
      <c r="E77" s="470" t="str">
        <f>'Elenco alunni'!H153</f>
        <v>3479066343</v>
      </c>
      <c r="F77" s="609"/>
      <c r="G77" s="470" t="str">
        <f>'Elenco alunni'!G153</f>
        <v>vivamauri@inwind.it</v>
      </c>
      <c r="H77" s="472" t="str">
        <f>'Elenco alunni'!I153</f>
        <v>via del domincale 1/5</v>
      </c>
      <c r="I77" s="472" t="str">
        <f>'Elenco alunni'!J153</f>
        <v>VILLORBA</v>
      </c>
      <c r="J77" s="596" t="s">
        <v>3396</v>
      </c>
      <c r="K77" s="597" t="s">
        <v>3400</v>
      </c>
      <c r="L77" s="473" t="str">
        <f>VLOOKUP($R77,'database Aziende'!$M$13:$AE$595,8,FALSE)</f>
        <v>9.00</v>
      </c>
      <c r="M77" s="473" t="str">
        <f>VLOOKUP($R77,'database Aziende'!$M$13:$AE$595,9,FALSE)</f>
        <v>13.00</v>
      </c>
      <c r="N77" s="473" t="str">
        <f>VLOOKUP($R77,'database Aziende'!$M$13:$AE$595,10,FALSE)</f>
        <v>14.00</v>
      </c>
      <c r="O77" s="653" t="str">
        <f>VLOOKUP($R77,'database Aziende'!$M$13:$AE$595,11,FALSE)</f>
        <v>18.00</v>
      </c>
      <c r="P77" s="670" t="s">
        <v>3485</v>
      </c>
      <c r="Q77" s="655" t="s">
        <v>3479</v>
      </c>
      <c r="R77" s="652" t="s">
        <v>1266</v>
      </c>
      <c r="S77" s="474" t="str">
        <f>VLOOKUP($R77,'database Aziende'!$M$13:$AE$595,2,FALSE)</f>
        <v>Via A. Volta2</v>
      </c>
      <c r="T77" s="461">
        <f>VLOOKUP($R77,'database Aziende'!$M$13:$AE$595,3,FALSE)</f>
        <v>31020</v>
      </c>
      <c r="U77" s="461" t="str">
        <f>VLOOKUP($R77,'database Aziende'!$M$13:$AE$595,4,FALSE)</f>
        <v>Villorba (TV)</v>
      </c>
      <c r="V77" s="461" t="str">
        <f>VLOOKUP($R77,'database Aziende'!$M$13:$AE$595,5,FALSE)</f>
        <v>Elena Pera</v>
      </c>
      <c r="W77" s="461" t="str">
        <f>VLOOKUP($R77,'database Aziende'!$M$13:$AE$595,6,FALSE)</f>
        <v xml:space="preserve">De Nardi Giorgio </v>
      </c>
      <c r="X77" s="462" t="str">
        <f>VLOOKUP($R77,'database Aziende'!$M$13:$AE$595,7,FALSE)</f>
        <v>0422 6184</v>
      </c>
      <c r="Y77" s="463" t="str">
        <f>VLOOKUP($R77,'database Aziende'!$M$13:$AE$595,12,FALSE)</f>
        <v>HumanResources@aton.com</v>
      </c>
      <c r="Z77" s="463">
        <f>VLOOKUP($R77,'database Aziende'!$M$13:$AE$595,13,FALSE)</f>
        <v>0</v>
      </c>
      <c r="AA77" s="461">
        <f>VLOOKUP($R77,'database Aziende'!$M$13:$AE$595,14,FALSE)</f>
        <v>0</v>
      </c>
      <c r="AB77" s="461">
        <f>VLOOKUP($R77,'database Aziende'!$M$13:$AE$595,15,FALSE)</f>
        <v>0</v>
      </c>
      <c r="AC77" s="462" t="str">
        <f t="shared" si="0"/>
        <v>ATON</v>
      </c>
      <c r="AD77" s="461" t="str">
        <f>VLOOKUP($R77,'database Aziende'!$M$13:$AK$595,17,FALSE)</f>
        <v>Via A. Volta2</v>
      </c>
      <c r="AE77" s="461" t="str">
        <f>VLOOKUP($R77,'database Aziende'!$M$13:$AK$595,18,FALSE)</f>
        <v>Villorba (TV)</v>
      </c>
      <c r="AF77" s="462" t="str">
        <f>VLOOKUP($R77,'database Aziende'!$M$13:$AK$595,19,FALSE)</f>
        <v>02479320265</v>
      </c>
      <c r="AG77" s="464" t="str">
        <f>VLOOKUP($R77,'database Aziende'!$M$13:$AK$595,20,FALSE)</f>
        <v>Giorgio De Nardi</v>
      </c>
      <c r="AH77" s="464">
        <f>VLOOKUP($R77,'database Aziende'!$M$13:$AK$595,21,FALSE)</f>
        <v>22107</v>
      </c>
      <c r="AI77" s="461" t="str">
        <f>VLOOKUP($R77,'database Aziende'!$M$13:$AK$595,22,FALSE)</f>
        <v>Venezia (VE)</v>
      </c>
      <c r="AJ77" s="611" t="str">
        <f>VLOOKUP($R77,'database Aziende'!$M$13:$AK$595,23,FALSE)</f>
        <v>DNRGRG60L10L736L</v>
      </c>
      <c r="AK77" s="612">
        <f>VLOOKUP($R77,'database Aziende'!$M$13:$AK$595,24,FALSE)</f>
        <v>43589</v>
      </c>
      <c r="AL77" s="465" t="str">
        <f>VLOOKUP($R77,'database Aziende'!$M$13:$AK$595,25,FALSE)</f>
        <v>3279/C24D</v>
      </c>
    </row>
    <row r="78" spans="1:38" ht="24.75" customHeight="1">
      <c r="A78" s="677"/>
      <c r="B78" s="538">
        <v>21</v>
      </c>
      <c r="C78" s="539" t="str">
        <f>CONCATENATE('Elenco alunni'!A154," ",'Elenco alunni'!B154)</f>
        <v>VETTOR ALESSANDRO</v>
      </c>
      <c r="D78" s="539" t="str">
        <f>CONCATENATE('Elenco alunni'!C154," ",'Elenco alunni'!D154)</f>
        <v>5 CII</v>
      </c>
      <c r="E78" s="470" t="str">
        <f>'Elenco alunni'!H154</f>
        <v/>
      </c>
      <c r="F78" s="609"/>
      <c r="G78" s="470" t="str">
        <f>'Elenco alunni'!G154</f>
        <v>massimo.vettor@gmail.com</v>
      </c>
      <c r="H78" s="472" t="str">
        <f>'Elenco alunni'!I154</f>
        <v>VIA SAN MARTINO 28</v>
      </c>
      <c r="I78" s="472" t="str">
        <f>'Elenco alunni'!J154</f>
        <v>CARBONERA</v>
      </c>
      <c r="J78" s="596" t="s">
        <v>3396</v>
      </c>
      <c r="K78" s="597" t="s">
        <v>3400</v>
      </c>
      <c r="L78" s="473">
        <f>VLOOKUP($R78,'database Aziende'!$M$13:$AE$595,8,FALSE)</f>
        <v>0</v>
      </c>
      <c r="M78" s="473">
        <f>VLOOKUP($R78,'database Aziende'!$M$13:$AE$595,9,FALSE)</f>
        <v>0</v>
      </c>
      <c r="N78" s="473">
        <f>VLOOKUP($R78,'database Aziende'!$M$13:$AE$595,10,FALSE)</f>
        <v>0</v>
      </c>
      <c r="O78" s="653">
        <f>VLOOKUP($R78,'database Aziende'!$M$13:$AE$595,11,FALSE)</f>
        <v>0</v>
      </c>
      <c r="P78" s="670" t="s">
        <v>3491</v>
      </c>
      <c r="Q78" s="655" t="s">
        <v>3479</v>
      </c>
      <c r="R78" s="652" t="s">
        <v>1233</v>
      </c>
      <c r="S78" s="474" t="str">
        <f>VLOOKUP($R78,'database Aziende'!$M$13:$AE$595,2,FALSE)</f>
        <v>Vicolo Boccacavalla 12</v>
      </c>
      <c r="T78" s="461">
        <f>VLOOKUP($R78,'database Aziende'!$M$13:$AE$595,3,FALSE)</f>
        <v>31044</v>
      </c>
      <c r="U78" s="461" t="str">
        <f>VLOOKUP($R78,'database Aziende'!$M$13:$AE$595,4,FALSE)</f>
        <v>Montebelluna (TV)</v>
      </c>
      <c r="V78" s="461" t="str">
        <f>VLOOKUP($R78,'database Aziende'!$M$13:$AE$595,5,FALSE)</f>
        <v>Nicola Bressan</v>
      </c>
      <c r="W78" s="461">
        <f>VLOOKUP($R78,'database Aziende'!$M$13:$AE$595,6,FALSE)</f>
        <v>0</v>
      </c>
      <c r="X78" s="462" t="str">
        <f>VLOOKUP($R78,'database Aziende'!$M$13:$AE$595,7,FALSE)</f>
        <v>0423 614249, 347 4248450</v>
      </c>
      <c r="Y78" s="463" t="str">
        <f>VLOOKUP($R78,'database Aziende'!$M$13:$AE$595,12,FALSE)</f>
        <v>nicola.bressan@yarix.com</v>
      </c>
      <c r="Z78" s="463" t="str">
        <f>VLOOKUP($R78,'database Aziende'!$M$13:$AE$595,13,FALSE)</f>
        <v>www.yarix.com</v>
      </c>
      <c r="AA78" s="461">
        <f>VLOOKUP($R78,'database Aziende'!$M$13:$AE$595,14,FALSE)</f>
        <v>0</v>
      </c>
      <c r="AB78" s="461">
        <f>VLOOKUP($R78,'database Aziende'!$M$13:$AE$595,15,FALSE)</f>
        <v>0</v>
      </c>
      <c r="AC78" s="462" t="str">
        <f t="shared" si="0"/>
        <v>YARIX</v>
      </c>
      <c r="AD78" s="461" t="str">
        <f>VLOOKUP($R78,'database Aziende'!$M$13:$AK$595,17,FALSE)</f>
        <v>Vicolo Boccacavalla 12</v>
      </c>
      <c r="AE78" s="461" t="str">
        <f>VLOOKUP($R78,'database Aziende'!$M$13:$AK$595,18,FALSE)</f>
        <v>Montebelluna (TV)</v>
      </c>
      <c r="AF78" s="462">
        <f>VLOOKUP($R78,'database Aziende'!$M$13:$AK$595,19,FALSE)</f>
        <v>0</v>
      </c>
      <c r="AG78" s="464">
        <f>VLOOKUP($R78,'database Aziende'!$M$13:$AK$595,20,FALSE)</f>
        <v>0</v>
      </c>
      <c r="AH78" s="464">
        <f>VLOOKUP($R78,'database Aziende'!$M$13:$AK$595,21,FALSE)</f>
        <v>0</v>
      </c>
      <c r="AI78" s="461">
        <f>VLOOKUP($R78,'database Aziende'!$M$13:$AK$595,22,FALSE)</f>
        <v>0</v>
      </c>
      <c r="AJ78" s="611">
        <f>VLOOKUP($R78,'database Aziende'!$M$13:$AK$595,23,FALSE)</f>
        <v>0</v>
      </c>
      <c r="AK78" s="612">
        <f>VLOOKUP($R78,'database Aziende'!$M$13:$AK$595,24,FALSE)</f>
        <v>0</v>
      </c>
      <c r="AL78" s="465">
        <f>VLOOKUP($R78,'database Aziende'!$M$13:$AK$595,25,FALSE)</f>
        <v>0</v>
      </c>
    </row>
    <row r="79" spans="1:38" ht="24.75" customHeight="1">
      <c r="A79" s="677"/>
      <c r="B79" s="538">
        <v>22</v>
      </c>
      <c r="C79" s="539" t="str">
        <f>CONCATENATE('Elenco alunni'!A155," ",'Elenco alunni'!B155)</f>
        <v>VISENTIN FABIO</v>
      </c>
      <c r="D79" s="539" t="str">
        <f>CONCATENATE('Elenco alunni'!C155," ",'Elenco alunni'!D155)</f>
        <v>5 CII</v>
      </c>
      <c r="E79" s="470" t="str">
        <f>'Elenco alunni'!H155</f>
        <v>3382998778</v>
      </c>
      <c r="F79" s="609"/>
      <c r="G79" s="470" t="str">
        <f>'Elenco alunni'!G155</f>
        <v>visentin.fabio.060303@maxplanck.it</v>
      </c>
      <c r="H79" s="472" t="str">
        <f>'Elenco alunni'!I155</f>
        <v>VIA FORLANI 66 CONSCIO</v>
      </c>
      <c r="I79" s="472" t="str">
        <f>'Elenco alunni'!J155</f>
        <v>CASALE SUL SILE</v>
      </c>
      <c r="J79" s="596" t="s">
        <v>3396</v>
      </c>
      <c r="K79" s="597" t="s">
        <v>3400</v>
      </c>
      <c r="L79" s="473" t="str">
        <f>VLOOKUP($R79,'database Aziende'!$M$13:$AE$595,8,FALSE)</f>
        <v>9.00</v>
      </c>
      <c r="M79" s="473" t="str">
        <f>VLOOKUP($R79,'database Aziende'!$M$13:$AE$595,9,FALSE)</f>
        <v>13.00</v>
      </c>
      <c r="N79" s="473" t="str">
        <f>VLOOKUP($R79,'database Aziende'!$M$13:$AE$595,10,FALSE)</f>
        <v>14.30</v>
      </c>
      <c r="O79" s="653" t="str">
        <f>VLOOKUP($R79,'database Aziende'!$M$13:$AE$595,11,FALSE)</f>
        <v>18.30</v>
      </c>
      <c r="P79" s="654" t="s">
        <v>3489</v>
      </c>
      <c r="Q79" s="655" t="s">
        <v>3479</v>
      </c>
      <c r="R79" s="67" t="s">
        <v>465</v>
      </c>
      <c r="S79" s="474" t="str">
        <f>VLOOKUP($R79,'database Aziende'!$M$13:$AE$595,2,FALSE)</f>
        <v>Viale Appiani 26/A</v>
      </c>
      <c r="T79" s="461">
        <f>VLOOKUP($R79,'database Aziende'!$M$13:$AE$595,3,FALSE)</f>
        <v>31100</v>
      </c>
      <c r="U79" s="461" t="str">
        <f>VLOOKUP($R79,'database Aziende'!$M$13:$AE$595,4,FALSE)</f>
        <v>Treviso (TV)</v>
      </c>
      <c r="V79" s="461" t="str">
        <f>VLOOKUP($R79,'database Aziende'!$M$13:$AE$595,5,FALSE)</f>
        <v xml:space="preserve">Andolfo Denis </v>
      </c>
      <c r="W79" s="461" t="str">
        <f>VLOOKUP($R79,'database Aziende'!$M$13:$AE$595,6,FALSE)</f>
        <v>AndolfoDenis</v>
      </c>
      <c r="X79" s="462" t="str">
        <f>VLOOKUP($R79,'database Aziende'!$M$13:$AE$595,7,FALSE)</f>
        <v>348 0633710</v>
      </c>
      <c r="Y79" s="463" t="str">
        <f>VLOOKUP($R79,'database Aziende'!$M$13:$AE$595,12,FALSE)</f>
        <v>info@directfromitaly.it</v>
      </c>
      <c r="Z79" s="463">
        <f>VLOOKUP($R79,'database Aziende'!$M$13:$AE$595,13,FALSE)</f>
        <v>0</v>
      </c>
      <c r="AA79" s="676">
        <f>VLOOKUP($R79,'database Aziende'!$M$13:$AE$595,14,FALSE)</f>
        <v>44470</v>
      </c>
      <c r="AB79" s="461" t="str">
        <f>VLOOKUP($R79,'database Aziende'!$M$13:$AE$595,15,FALSE)</f>
        <v>Ateco 47.91.1</v>
      </c>
      <c r="AC79" s="462" t="str">
        <f t="shared" si="0"/>
        <v>DIRECT FROM ITALY</v>
      </c>
      <c r="AD79" s="461" t="str">
        <f>VLOOKUP($R79,'database Aziende'!$M$13:$AK$595,17,FALSE)</f>
        <v>Viale Appiani 26/A</v>
      </c>
      <c r="AE79" s="461" t="str">
        <f>VLOOKUP($R79,'database Aziende'!$M$13:$AK$595,18,FALSE)</f>
        <v>Treviso (TV)</v>
      </c>
      <c r="AF79" s="462" t="str">
        <f>VLOOKUP($R79,'database Aziende'!$M$13:$AK$595,19,FALSE)</f>
        <v>05031550261</v>
      </c>
      <c r="AG79" s="464" t="str">
        <f>VLOOKUP($R79,'database Aziende'!$M$13:$AK$595,20,FALSE)</f>
        <v>Andolfo Denis</v>
      </c>
      <c r="AH79" s="464">
        <f>VLOOKUP($R79,'database Aziende'!$M$13:$AK$595,21,FALSE)</f>
        <v>26183</v>
      </c>
      <c r="AI79" s="461" t="str">
        <f>VLOOKUP($R79,'database Aziende'!$M$13:$AK$595,22,FALSE)</f>
        <v>Montebelluna (TV)</v>
      </c>
      <c r="AJ79" s="611" t="str">
        <f>VLOOKUP($R79,'database Aziende'!$M$13:$AK$595,23,FALSE)</f>
        <v>NDLDNS71P07F443B</v>
      </c>
      <c r="AK79" s="612">
        <f>VLOOKUP($R79,'database Aziende'!$M$13:$AK$595,24,FALSE)</f>
        <v>44443</v>
      </c>
      <c r="AL79" s="465" t="str">
        <f>VLOOKUP($R79,'database Aziende'!$M$13:$AK$595,25,FALSE)</f>
        <v>0013391/c24</v>
      </c>
    </row>
    <row r="80" spans="1:38" ht="24.75" customHeight="1">
      <c r="A80" s="677"/>
      <c r="B80" s="538">
        <v>23</v>
      </c>
      <c r="C80" s="539" t="str">
        <f>CONCATENATE('Elenco alunni'!A156," ",'Elenco alunni'!B156)</f>
        <v>ZANATTA MICHELE</v>
      </c>
      <c r="D80" s="539" t="str">
        <f>CONCATENATE('Elenco alunni'!C156," ",'Elenco alunni'!D156)</f>
        <v>5 CII</v>
      </c>
      <c r="E80" s="470" t="str">
        <f>'Elenco alunni'!H156</f>
        <v>3489856270</v>
      </c>
      <c r="F80" s="609"/>
      <c r="G80" s="470" t="str">
        <f>'Elenco alunni'!G156</f>
        <v>mickyzanatta@icloud.com</v>
      </c>
      <c r="H80" s="472" t="str">
        <f>'Elenco alunni'!I156</f>
        <v>VIA VOLPAGO SUD 50</v>
      </c>
      <c r="I80" s="472" t="str">
        <f>'Elenco alunni'!J156</f>
        <v>PONZANO</v>
      </c>
      <c r="J80" s="596" t="s">
        <v>3396</v>
      </c>
      <c r="K80" s="597" t="s">
        <v>3400</v>
      </c>
      <c r="L80" s="473" t="str">
        <f>VLOOKUP($R80,'database Aziende'!$M$13:$AE$595,8,FALSE)</f>
        <v>8.30</v>
      </c>
      <c r="M80" s="473" t="str">
        <f>VLOOKUP($R80,'database Aziende'!$M$13:$AE$595,9,FALSE)</f>
        <v>12.30</v>
      </c>
      <c r="N80" s="473" t="str">
        <f>VLOOKUP($R80,'database Aziende'!$M$13:$AE$595,10,FALSE)</f>
        <v>14.00</v>
      </c>
      <c r="O80" s="653" t="str">
        <f>VLOOKUP($R80,'database Aziende'!$M$13:$AE$595,11,FALSE)</f>
        <v>18.00</v>
      </c>
      <c r="P80" s="654" t="s">
        <v>3480</v>
      </c>
      <c r="Q80" s="655" t="s">
        <v>3479</v>
      </c>
      <c r="R80" s="652" t="s">
        <v>1054</v>
      </c>
      <c r="S80" s="474" t="str">
        <f>VLOOKUP($R80,'database Aziende'!$M$13:$AE$595,2,FALSE)</f>
        <v>v. Roma 4</v>
      </c>
      <c r="T80" s="461">
        <f>VLOOKUP($R80,'database Aziende'!$M$13:$AE$595,3,FALSE)</f>
        <v>31020</v>
      </c>
      <c r="U80" s="461" t="str">
        <f>VLOOKUP($R80,'database Aziende'!$M$13:$AE$595,4,FALSE)</f>
        <v>Villorba (TV)</v>
      </c>
      <c r="V80" s="461" t="str">
        <f>VLOOKUP($R80,'database Aziende'!$M$13:$AE$595,5,FALSE)</f>
        <v>Valeri Paolo</v>
      </c>
      <c r="W80" s="461" t="str">
        <f>VLOOKUP($R80,'database Aziende'!$M$13:$AE$595,6,FALSE)</f>
        <v>Valeri Paolo</v>
      </c>
      <c r="X80" s="462" t="str">
        <f>VLOOKUP($R80,'database Aziende'!$M$13:$AE$595,7,FALSE)</f>
        <v>0422 608043</v>
      </c>
      <c r="Y80" s="463" t="str">
        <f>VLOOKUP($R80,'database Aziende'!$M$13:$AE$595,12,FALSE)</f>
        <v>ufficio.personale@smc.it</v>
      </c>
      <c r="Z80" s="463" t="str">
        <f>VLOOKUP($R80,'database Aziende'!$M$13:$AE$595,13,FALSE)</f>
        <v>www.smc.it</v>
      </c>
      <c r="AA80" s="461">
        <f>VLOOKUP($R80,'database Aziende'!$M$13:$AE$595,14,FALSE)</f>
        <v>2</v>
      </c>
      <c r="AB80" s="461" t="str">
        <f>VLOOKUP($R80,'database Aziende'!$M$13:$AE$595,15,FALSE)</f>
        <v>servizi informatici</v>
      </c>
      <c r="AC80" s="462" t="str">
        <f t="shared" si="0"/>
        <v>SMC TREVISO SRL</v>
      </c>
      <c r="AD80" s="461" t="str">
        <f>VLOOKUP($R80,'database Aziende'!$M$13:$AK$595,17,FALSE)</f>
        <v>v. Roma 4</v>
      </c>
      <c r="AE80" s="461" t="str">
        <f>VLOOKUP($R80,'database Aziende'!$M$13:$AK$595,18,FALSE)</f>
        <v>Villorba (TV)</v>
      </c>
      <c r="AF80" s="462">
        <f>VLOOKUP($R80,'database Aziende'!$M$13:$AK$595,19,FALSE)</f>
        <v>3304900263</v>
      </c>
      <c r="AG80" s="464" t="str">
        <f>VLOOKUP($R80,'database Aziende'!$M$13:$AK$595,20,FALSE)</f>
        <v>Carlo Piccin</v>
      </c>
      <c r="AH80" s="464">
        <f>VLOOKUP($R80,'database Aziende'!$M$13:$AK$595,21,FALSE)</f>
        <v>19143</v>
      </c>
      <c r="AI80" s="461" t="str">
        <f>VLOOKUP($R80,'database Aziende'!$M$13:$AK$595,22,FALSE)</f>
        <v>Conegliano (TV)</v>
      </c>
      <c r="AJ80" s="611" t="str">
        <f>VLOOKUP($R80,'database Aziende'!$M$13:$AK$595,23,FALSE)</f>
        <v>PCCCRL52E29C957T</v>
      </c>
      <c r="AK80" s="612">
        <f>VLOOKUP($R80,'database Aziende'!$M$13:$AK$595,24,FALSE)</f>
        <v>43589</v>
      </c>
      <c r="AL80" s="465" t="str">
        <f>VLOOKUP($R80,'database Aziende'!$M$13:$AK$595,25,FALSE)</f>
        <v>3279/C24D</v>
      </c>
    </row>
    <row r="81" spans="1:38" ht="24.75" customHeight="1">
      <c r="A81" s="678"/>
      <c r="B81" s="679">
        <v>24</v>
      </c>
      <c r="C81" s="680" t="str">
        <f>CONCATENATE('Elenco alunni'!A157," ",'Elenco alunni'!B157)</f>
        <v>ZANCHETTA MARCO</v>
      </c>
      <c r="D81" s="680" t="str">
        <f>CONCATENATE('Elenco alunni'!C157," ",'Elenco alunni'!D157)</f>
        <v>5 CII</v>
      </c>
      <c r="E81" s="482" t="str">
        <f>'Elenco alunni'!H157</f>
        <v>0438435386</v>
      </c>
      <c r="F81" s="624"/>
      <c r="G81" s="482" t="str">
        <f>'Elenco alunni'!G157</f>
        <v>info@tmzanchetta.it</v>
      </c>
      <c r="H81" s="484" t="str">
        <f>'Elenco alunni'!I157</f>
        <v>VIA CONEGLIANO, 28</v>
      </c>
      <c r="I81" s="484" t="str">
        <f>'Elenco alunni'!J157</f>
        <v>SUSEGANA</v>
      </c>
      <c r="J81" s="625" t="s">
        <v>3396</v>
      </c>
      <c r="K81" s="626" t="s">
        <v>3400</v>
      </c>
      <c r="L81" s="485" t="str">
        <f>VLOOKUP($R81,'database Aziende'!$M$13:$AE$595,8,FALSE)</f>
        <v>8.15</v>
      </c>
      <c r="M81" s="485" t="str">
        <f>VLOOKUP($R81,'database Aziende'!$M$13:$AE$595,9,FALSE)</f>
        <v>12.15</v>
      </c>
      <c r="N81" s="485" t="str">
        <f>VLOOKUP($R81,'database Aziende'!$M$13:$AE$595,10,FALSE)</f>
        <v>14.00</v>
      </c>
      <c r="O81" s="681" t="str">
        <f>VLOOKUP($R81,'database Aziende'!$M$13:$AE$595,11,FALSE)</f>
        <v>18.00</v>
      </c>
      <c r="P81" s="654" t="s">
        <v>3491</v>
      </c>
      <c r="Q81" s="655" t="s">
        <v>3479</v>
      </c>
      <c r="R81" s="652" t="s">
        <v>306</v>
      </c>
      <c r="S81" s="537" t="str">
        <f>VLOOKUP($R81,'database Aziende'!$M$13:$AE$595,2,FALSE)</f>
        <v>v. Conegliano 94/B</v>
      </c>
      <c r="T81" s="511">
        <f>VLOOKUP($R81,'database Aziende'!$M$13:$AE$595,3,FALSE)</f>
        <v>31015</v>
      </c>
      <c r="U81" s="511" t="str">
        <f>VLOOKUP($R81,'database Aziende'!$M$13:$AE$595,4,FALSE)</f>
        <v>Susegana (TV)</v>
      </c>
      <c r="V81" s="511" t="str">
        <f>VLOOKUP($R81,'database Aziende'!$M$13:$AE$595,5,FALSE)</f>
        <v>Sartor Giovanni</v>
      </c>
      <c r="W81" s="511" t="str">
        <f>VLOOKUP($R81,'database Aziende'!$M$13:$AE$595,6,FALSE)</f>
        <v>Dei Negri Gino</v>
      </c>
      <c r="X81" s="512" t="str">
        <f>VLOOKUP($R81,'database Aziende'!$M$13:$AE$595,7,FALSE)</f>
        <v>0438 450500</v>
      </c>
      <c r="Y81" s="513" t="str">
        <f>VLOOKUP($R81,'database Aziende'!$M$13:$AE$595,12,FALSE)</f>
        <v>sartor@computersrl.com</v>
      </c>
      <c r="Z81" s="513" t="str">
        <f>VLOOKUP($R81,'database Aziende'!$M$13:$AE$595,13,FALSE)</f>
        <v>www.computersrl.com</v>
      </c>
      <c r="AA81" s="511">
        <f>VLOOKUP($R81,'database Aziende'!$M$13:$AE$595,14,FALSE)</f>
        <v>13</v>
      </c>
      <c r="AB81" s="511" t="str">
        <f>VLOOKUP($R81,'database Aziende'!$M$13:$AE$595,15,FALSE)</f>
        <v>servizi informatici</v>
      </c>
      <c r="AC81" s="512" t="str">
        <f t="shared" si="0"/>
        <v>COMPUTER SRL</v>
      </c>
      <c r="AD81" s="511" t="str">
        <f>VLOOKUP($R81,'database Aziende'!$M$13:$AK$595,17,FALSE)</f>
        <v>v. Conegliano 94/B</v>
      </c>
      <c r="AE81" s="511" t="str">
        <f>VLOOKUP($R81,'database Aziende'!$M$13:$AK$595,18,FALSE)</f>
        <v>Susegana (TV)</v>
      </c>
      <c r="AF81" s="512" t="str">
        <f>VLOOKUP($R81,'database Aziende'!$M$13:$AK$595,19,FALSE)</f>
        <v>0721520260</v>
      </c>
      <c r="AG81" s="514" t="str">
        <f>VLOOKUP($R81,'database Aziende'!$M$13:$AK$595,20,FALSE)</f>
        <v>Giovanni Sartor</v>
      </c>
      <c r="AH81" s="514">
        <f>VLOOKUP($R81,'database Aziende'!$M$13:$AK$595,21,FALSE)</f>
        <v>17019</v>
      </c>
      <c r="AI81" s="511" t="str">
        <f>VLOOKUP($R81,'database Aziende'!$M$13:$AK$595,22,FALSE)</f>
        <v>San Vendemmiano (TV)</v>
      </c>
      <c r="AJ81" s="628" t="str">
        <f>VLOOKUP($R81,'database Aziende'!$M$13:$AK$595,23,FALSE)</f>
        <v>SRTGNN46M05I382A</v>
      </c>
      <c r="AK81" s="629">
        <f>VLOOKUP($R81,'database Aziende'!$M$13:$AK$595,24,FALSE)</f>
        <v>43589</v>
      </c>
      <c r="AL81" s="515" t="str">
        <f>VLOOKUP($R81,'database Aziende'!$M$13:$AK$595,25,FALSE)</f>
        <v>3279/C24D</v>
      </c>
    </row>
    <row r="82" spans="1:38" ht="24.75" customHeight="1">
      <c r="A82" s="682"/>
      <c r="B82" s="683">
        <v>1</v>
      </c>
      <c r="C82" s="684" t="str">
        <f>CONCATENATE('Elenco alunni'!A158," ",'Elenco alunni'!B158)</f>
        <v>BIASIN FILIPPO</v>
      </c>
      <c r="D82" s="684" t="str">
        <f>CONCATENATE('Elenco alunni'!C158," ",'Elenco alunni'!D158)</f>
        <v>4 DAR</v>
      </c>
      <c r="E82" s="490" t="str">
        <f>'Elenco alunni'!H158</f>
        <v>3471461392</v>
      </c>
      <c r="F82" s="685"/>
      <c r="G82" s="490" t="str">
        <f>'Elenco alunni'!G158</f>
        <v>biasin.filippo@maxplanck.it</v>
      </c>
      <c r="H82" s="492" t="str">
        <f>'Elenco alunni'!I158</f>
        <v>vicolo Silvio Serena,9</v>
      </c>
      <c r="I82" s="492" t="str">
        <f>'Elenco alunni'!J158</f>
        <v>CARBONERA</v>
      </c>
      <c r="J82" s="686" t="s">
        <v>3396</v>
      </c>
      <c r="K82" s="493" t="s">
        <v>3400</v>
      </c>
      <c r="L82" s="493" t="str">
        <f>VLOOKUP($R82,'database Aziende'!$M$13:$AE$595,8,FALSE)</f>
        <v>8.00</v>
      </c>
      <c r="M82" s="493" t="str">
        <f>VLOOKUP($R82,'database Aziende'!$M$13:$AE$595,9,FALSE)</f>
        <v>12.00</v>
      </c>
      <c r="N82" s="493" t="str">
        <f>VLOOKUP($R82,'database Aziende'!$M$13:$AE$595,10,FALSE)</f>
        <v>13.00</v>
      </c>
      <c r="O82" s="493" t="str">
        <f>VLOOKUP($R82,'database Aziende'!$M$13:$AE$595,11,FALSE)</f>
        <v>17.00</v>
      </c>
      <c r="P82" s="687" t="s">
        <v>3492</v>
      </c>
      <c r="Q82" s="651" t="s">
        <v>3493</v>
      </c>
      <c r="R82" s="67" t="s">
        <v>1860</v>
      </c>
      <c r="S82" s="688" t="str">
        <f>VLOOKUP($R82,'database Aziende'!$M$13:$AE$595,2,FALSE)</f>
        <v>V. Treviso 66</v>
      </c>
      <c r="T82" s="496">
        <f>VLOOKUP($R82,'database Aziende'!$M$13:$AE$595,3,FALSE)</f>
        <v>31020</v>
      </c>
      <c r="U82" s="496" t="str">
        <f>VLOOKUP($R82,'database Aziende'!$M$13:$AE$595,4,FALSE)</f>
        <v>Silea (TV)</v>
      </c>
      <c r="V82" s="496" t="str">
        <f>VLOOKUP($R82,'database Aziende'!$M$13:$AE$595,5,FALSE)</f>
        <v>De Lazzari Massimo</v>
      </c>
      <c r="W82" s="496" t="str">
        <f>VLOOKUP($R82,'database Aziende'!$M$13:$AE$595,6,FALSE)</f>
        <v>Automazione: Fabio Negroni, Telecomunicazioni: Ing. Mattiuzzo Nicola, Gabrielli Guerrino - Elettronico: Massimo De Lazzari</v>
      </c>
      <c r="X82" s="497" t="str">
        <f>VLOOKUP($R82,'database Aziende'!$M$13:$AE$595,7,FALSE)</f>
        <v>0422 4647</v>
      </c>
      <c r="Y82" s="498" t="str">
        <f>VLOOKUP($R82,'database Aziende'!$M$13:$AE$595,12,FALSE)</f>
        <v>info@eurogroup.com</v>
      </c>
      <c r="Z82" s="498" t="str">
        <f>VLOOKUP($R82,'database Aziende'!$M$13:$AE$595,13,FALSE)</f>
        <v>www.eurogroup.com</v>
      </c>
      <c r="AA82" s="496">
        <f>VLOOKUP($R82,'database Aziende'!$M$13:$AE$595,14,FALSE)</f>
        <v>0</v>
      </c>
      <c r="AB82" s="496" t="str">
        <f>VLOOKUP($R82,'database Aziende'!$M$13:$AE$595,15,FALSE)</f>
        <v>Impianti Tecnologici  Industriali</v>
      </c>
      <c r="AC82" s="497" t="str">
        <f t="shared" si="0"/>
        <v>EUROGROUP SPA</v>
      </c>
      <c r="AD82" s="496" t="str">
        <f>VLOOKUP($R82,'database Aziende'!$M$13:$AK$595,17,FALSE)</f>
        <v>V. Treviso 66</v>
      </c>
      <c r="AE82" s="496" t="str">
        <f>VLOOKUP($R82,'database Aziende'!$M$13:$AK$595,18,FALSE)</f>
        <v>Silea (TV)</v>
      </c>
      <c r="AF82" s="497" t="str">
        <f>VLOOKUP($R82,'database Aziende'!$M$13:$AK$595,19,FALSE)</f>
        <v>00030280267</v>
      </c>
      <c r="AG82" s="499" t="str">
        <f>VLOOKUP($R82,'database Aziende'!$M$13:$AK$595,20,FALSE)</f>
        <v>Walter Piologo</v>
      </c>
      <c r="AH82" s="499" t="str">
        <f>VLOOKUP($R82,'database Aziende'!$M$13:$AK$595,21,FALSE)</f>
        <v>15/05/1953</v>
      </c>
      <c r="AI82" s="496" t="str">
        <f>VLOOKUP($R82,'database Aziende'!$M$13:$AK$595,22,FALSE)</f>
        <v>Breda di P.ve (TV)</v>
      </c>
      <c r="AJ82" s="642" t="str">
        <f>VLOOKUP($R82,'database Aziende'!$M$13:$AK$595,23,FALSE)</f>
        <v>PLCWTR53E15B128D</v>
      </c>
      <c r="AK82" s="643">
        <f>VLOOKUP($R82,'database Aziende'!$M$13:$AK$595,24,FALSE)</f>
        <v>43589</v>
      </c>
      <c r="AL82" s="500" t="str">
        <f>VLOOKUP($R82,'database Aziende'!$M$13:$AK$595,25,FALSE)</f>
        <v>3279/C24D</v>
      </c>
    </row>
    <row r="83" spans="1:38" ht="24.75" customHeight="1">
      <c r="A83" s="689"/>
      <c r="B83" s="639">
        <v>2</v>
      </c>
      <c r="C83" s="468" t="str">
        <f>CONCATENATE('Elenco alunni'!A159," ",'Elenco alunni'!B159)</f>
        <v>BORTOLETTO DAVIDE</v>
      </c>
      <c r="D83" s="468" t="str">
        <f>CONCATENATE('Elenco alunni'!C159," ",'Elenco alunni'!D159)</f>
        <v>4 DAR</v>
      </c>
      <c r="E83" s="470" t="str">
        <f>'Elenco alunni'!H159</f>
        <v>3802568999</v>
      </c>
      <c r="F83" s="609"/>
      <c r="G83" s="470" t="str">
        <f>'Elenco alunni'!G159</f>
        <v>a.bribidi@gmail.com</v>
      </c>
      <c r="H83" s="472" t="str">
        <f>'Elenco alunni'!I159</f>
        <v>VIA M. PINARELLO NR. 30</v>
      </c>
      <c r="I83" s="472" t="str">
        <f>'Elenco alunni'!J159</f>
        <v>VILLORBA</v>
      </c>
      <c r="J83" s="596" t="s">
        <v>3396</v>
      </c>
      <c r="K83" s="597" t="s">
        <v>3400</v>
      </c>
      <c r="L83" s="473" t="str">
        <f>VLOOKUP($R83,'database Aziende'!$M$13:$AE$595,8,FALSE)</f>
        <v>8.00</v>
      </c>
      <c r="M83" s="473" t="str">
        <f>VLOOKUP($R83,'database Aziende'!$M$13:$AE$595,9,FALSE)</f>
        <v>12.00</v>
      </c>
      <c r="N83" s="473" t="str">
        <f>VLOOKUP($R83,'database Aziende'!$M$13:$AE$595,10,FALSE)</f>
        <v>13.30</v>
      </c>
      <c r="O83" s="473" t="str">
        <f>VLOOKUP($R83,'database Aziende'!$M$13:$AE$595,11,FALSE)</f>
        <v>17.30</v>
      </c>
      <c r="P83" s="687" t="s">
        <v>3494</v>
      </c>
      <c r="Q83" s="651" t="s">
        <v>3495</v>
      </c>
      <c r="R83" s="280" t="s">
        <v>41</v>
      </c>
      <c r="S83" s="690" t="str">
        <f>VLOOKUP($R83,'database Aziende'!$M$13:$AE$595,2,FALSE)</f>
        <v>Via Senatore Fabbri 60</v>
      </c>
      <c r="T83" s="461">
        <f>VLOOKUP($R83,'database Aziende'!$M$13:$AE$595,3,FALSE)</f>
        <v>31027</v>
      </c>
      <c r="U83" s="461" t="str">
        <f>VLOOKUP($R83,'database Aziende'!$M$13:$AE$595,4,FALSE)</f>
        <v>Spresiano (TV)</v>
      </c>
      <c r="V83" s="461" t="str">
        <f>VLOOKUP($R83,'database Aziende'!$M$13:$AE$595,5,FALSE)</f>
        <v>Alvise Piccoli</v>
      </c>
      <c r="W83" s="461" t="str">
        <f>VLOOKUP($R83,'database Aziende'!$M$13:$AE$595,6,FALSE)</f>
        <v>Alvise Piccoli</v>
      </c>
      <c r="X83" s="462" t="str">
        <f>VLOOKUP($R83,'database Aziende'!$M$13:$AE$595,7,FALSE)</f>
        <v>0422 880820 / 3939261440</v>
      </c>
      <c r="Y83" s="463" t="str">
        <f>VLOOKUP($R83,'database Aziende'!$M$13:$AE$595,12,FALSE)</f>
        <v>info@abar.it</v>
      </c>
      <c r="Z83" s="463" t="str">
        <f>VLOOKUP($R83,'database Aziende'!$M$13:$AE$595,13,FALSE)</f>
        <v>www.abar.it</v>
      </c>
      <c r="AA83" s="461">
        <f>VLOOKUP($R83,'database Aziende'!$M$13:$AE$595,14,FALSE)</f>
        <v>1</v>
      </c>
      <c r="AB83" s="461" t="str">
        <f>VLOOKUP($R83,'database Aziende'!$M$13:$AE$595,15,FALSE)</f>
        <v>servizi informatici</v>
      </c>
      <c r="AC83" s="462" t="str">
        <f t="shared" si="0"/>
        <v>ABAR SRL</v>
      </c>
      <c r="AD83" s="461" t="str">
        <f>VLOOKUP($R83,'database Aziende'!$M$13:$AK$595,17,FALSE)</f>
        <v>Via Senatore Fabbri 60</v>
      </c>
      <c r="AE83" s="461" t="str">
        <f>VLOOKUP($R83,'database Aziende'!$M$13:$AK$595,18,FALSE)</f>
        <v>Spresiano (TV)</v>
      </c>
      <c r="AF83" s="462">
        <f>VLOOKUP($R83,'database Aziende'!$M$13:$AK$595,19,FALSE)</f>
        <v>4271680268</v>
      </c>
      <c r="AG83" s="464" t="str">
        <f>VLOOKUP($R83,'database Aziende'!$M$13:$AK$595,20,FALSE)</f>
        <v>Davide Scantamburlo</v>
      </c>
      <c r="AH83" s="464">
        <f>VLOOKUP($R83,'database Aziende'!$M$13:$AK$595,21,FALSE)</f>
        <v>28886</v>
      </c>
      <c r="AI83" s="461" t="str">
        <f>VLOOKUP($R83,'database Aziende'!$M$13:$AK$595,22,FALSE)</f>
        <v>Treviso (TV)</v>
      </c>
      <c r="AJ83" s="611" t="str">
        <f>VLOOKUP($R83,'database Aziende'!$M$13:$AK$595,23,FALSE)</f>
        <v>SCNDVD73A31L407N</v>
      </c>
      <c r="AK83" s="612">
        <f>VLOOKUP($R83,'database Aziende'!$M$13:$AK$595,24,FALSE)</f>
        <v>43589</v>
      </c>
      <c r="AL83" s="465" t="str">
        <f>VLOOKUP($R83,'database Aziende'!$M$13:$AK$595,25,FALSE)</f>
        <v>3279/C24D</v>
      </c>
    </row>
    <row r="84" spans="1:38" ht="24.75" customHeight="1">
      <c r="A84" s="691"/>
      <c r="B84" s="692">
        <v>3</v>
      </c>
      <c r="C84" s="468" t="str">
        <f>CONCATENATE('Elenco alunni'!A160," ",'Elenco alunni'!B160)</f>
        <v>BORTOLOZZO CHRISTIAN</v>
      </c>
      <c r="D84" s="468" t="str">
        <f>CONCATENATE('Elenco alunni'!C160," ",'Elenco alunni'!D160)</f>
        <v>4 DAR</v>
      </c>
      <c r="E84" s="470" t="str">
        <f>'Elenco alunni'!H160</f>
        <v>3290288755</v>
      </c>
      <c r="F84" s="609"/>
      <c r="G84" s="470" t="str">
        <f>'Elenco alunni'!G160</f>
        <v>bortolozzo.christian@maxplanck.it</v>
      </c>
      <c r="H84" s="472" t="str">
        <f>'Elenco alunni'!I160</f>
        <v>via lotto 23</v>
      </c>
      <c r="I84" s="472" t="str">
        <f>'Elenco alunni'!J160</f>
        <v>PAESE</v>
      </c>
      <c r="J84" s="596" t="s">
        <v>3396</v>
      </c>
      <c r="K84" s="597" t="s">
        <v>3400</v>
      </c>
      <c r="L84" s="473" t="str">
        <f>VLOOKUP($R84,'database Aziende'!$M$13:$AE$595,8,FALSE)</f>
        <v>8.00</v>
      </c>
      <c r="M84" s="473" t="str">
        <f>VLOOKUP($R84,'database Aziende'!$M$13:$AE$595,9,FALSE)</f>
        <v>12.00</v>
      </c>
      <c r="N84" s="473" t="str">
        <f>VLOOKUP($R84,'database Aziende'!$M$13:$AE$595,10,FALSE)</f>
        <v>13.30</v>
      </c>
      <c r="O84" s="473" t="str">
        <f>VLOOKUP($R84,'database Aziende'!$M$13:$AE$595,11,FALSE)</f>
        <v>16.30</v>
      </c>
      <c r="P84" s="693" t="s">
        <v>3496</v>
      </c>
      <c r="Q84" s="651" t="s">
        <v>3493</v>
      </c>
      <c r="R84" s="67" t="s">
        <v>1457</v>
      </c>
      <c r="S84" s="690" t="str">
        <f>VLOOKUP($R84,'database Aziende'!$M$13:$AE$595,2,FALSE)</f>
        <v>Via Gen. E. Reginato13</v>
      </c>
      <c r="T84" s="461">
        <f>VLOOKUP($R84,'database Aziende'!$M$13:$AE$595,3,FALSE)</f>
        <v>31100</v>
      </c>
      <c r="U84" s="461" t="str">
        <f>VLOOKUP($R84,'database Aziende'!$M$13:$AE$595,4,FALSE)</f>
        <v>Treviso (TV)</v>
      </c>
      <c r="V84" s="461" t="str">
        <f>VLOOKUP($R84,'database Aziende'!$M$13:$AE$595,5,FALSE)</f>
        <v>Tesser Luigino</v>
      </c>
      <c r="W84" s="461" t="str">
        <f>VLOOKUP($R84,'database Aziende'!$M$13:$AE$595,6,FALSE)</f>
        <v>Tesser Luigino</v>
      </c>
      <c r="X84" s="462" t="str">
        <f>VLOOKUP($R84,'database Aziende'!$M$13:$AE$595,7,FALSE)</f>
        <v>0422 230283</v>
      </c>
      <c r="Y84" s="463" t="str">
        <f>VLOOKUP($R84,'database Aziende'!$M$13:$AE$595,12,FALSE)</f>
        <v>noc@tesser.it </v>
      </c>
      <c r="Z84" s="463">
        <f>VLOOKUP($R84,'database Aziende'!$M$13:$AE$595,13,FALSE)</f>
        <v>0</v>
      </c>
      <c r="AA84" s="461">
        <f>VLOOKUP($R84,'database Aziende'!$M$13:$AE$595,14,FALSE)</f>
        <v>0</v>
      </c>
      <c r="AB84" s="461">
        <f>VLOOKUP($R84,'database Aziende'!$M$13:$AE$595,15,FALSE)</f>
        <v>0</v>
      </c>
      <c r="AC84" s="462" t="str">
        <f t="shared" si="0"/>
        <v>TESSER ANTENNE</v>
      </c>
      <c r="AD84" s="461" t="str">
        <f>VLOOKUP($R84,'database Aziende'!$M$13:$AK$595,17,FALSE)</f>
        <v>Via Gen. E. Reginato13</v>
      </c>
      <c r="AE84" s="461" t="str">
        <f>VLOOKUP($R84,'database Aziende'!$M$13:$AK$595,18,FALSE)</f>
        <v>Treviso (TV)</v>
      </c>
      <c r="AF84" s="462" t="str">
        <f>VLOOKUP($R84,'database Aziende'!$M$13:$AK$595,19,FALSE)</f>
        <v>01893880268</v>
      </c>
      <c r="AG84" s="464" t="str">
        <f>VLOOKUP($R84,'database Aziende'!$M$13:$AK$595,20,FALSE)</f>
        <v>Luigino Tesser</v>
      </c>
      <c r="AH84" s="464">
        <f>VLOOKUP($R84,'database Aziende'!$M$13:$AK$595,21,FALSE)</f>
        <v>20795</v>
      </c>
      <c r="AI84" s="461" t="str">
        <f>VLOOKUP($R84,'database Aziende'!$M$13:$AK$595,22,FALSE)</f>
        <v>Mogliano Veneto (TV)</v>
      </c>
      <c r="AJ84" s="611" t="str">
        <f>VLOOKUP($R84,'database Aziende'!$M$13:$AK$595,23,FALSE)</f>
        <v>TSSLGN56T06F269M</v>
      </c>
      <c r="AK84" s="612">
        <f>VLOOKUP($R84,'database Aziende'!$M$13:$AK$595,24,FALSE)</f>
        <v>43589</v>
      </c>
      <c r="AL84" s="465" t="str">
        <f>VLOOKUP($R84,'database Aziende'!$M$13:$AK$595,25,FALSE)</f>
        <v>3279/C24D</v>
      </c>
    </row>
    <row r="85" spans="1:38" ht="24.75" customHeight="1">
      <c r="A85" s="691"/>
      <c r="B85" s="692">
        <v>4</v>
      </c>
      <c r="C85" s="468" t="str">
        <f>CONCATENATE('Elenco alunni'!A161," ",'Elenco alunni'!B161)</f>
        <v>CAVASIN GIULIA</v>
      </c>
      <c r="D85" s="468" t="str">
        <f>CONCATENATE('Elenco alunni'!C161," ",'Elenco alunni'!D161)</f>
        <v>4 DAR</v>
      </c>
      <c r="E85" s="470" t="str">
        <f>'Elenco alunni'!H161</f>
        <v>0422450877</v>
      </c>
      <c r="F85" s="609"/>
      <c r="G85" s="470" t="str">
        <f>'Elenco alunni'!G161</f>
        <v>giu.cavasin03@gmail.com</v>
      </c>
      <c r="H85" s="472" t="str">
        <f>'Elenco alunni'!I161</f>
        <v>Via San Luca 44/C</v>
      </c>
      <c r="I85" s="472" t="str">
        <f>'Elenco alunni'!J161</f>
        <v>PAESE</v>
      </c>
      <c r="J85" s="596" t="s">
        <v>3396</v>
      </c>
      <c r="K85" s="597" t="s">
        <v>3400</v>
      </c>
      <c r="L85" s="473" t="str">
        <f>VLOOKUP($R85,'database Aziende'!$M$13:$AE$595,8,FALSE)</f>
        <v>8.00</v>
      </c>
      <c r="M85" s="473" t="str">
        <f>VLOOKUP($R85,'database Aziende'!$M$13:$AE$595,9,FALSE)</f>
        <v>13.00</v>
      </c>
      <c r="N85" s="473" t="str">
        <f>VLOOKUP($R85,'database Aziende'!$M$13:$AE$595,10,FALSE)</f>
        <v>14.00</v>
      </c>
      <c r="O85" s="473" t="str">
        <f>VLOOKUP($R85,'database Aziende'!$M$13:$AE$595,11,FALSE)</f>
        <v>16.00</v>
      </c>
      <c r="P85" s="693" t="s">
        <v>3493</v>
      </c>
      <c r="Q85" s="651" t="s">
        <v>3493</v>
      </c>
      <c r="R85" s="694" t="s">
        <v>3300</v>
      </c>
      <c r="S85" s="690" t="str">
        <f>VLOOKUP($R85,'database Aziende'!$M$13:$AE$595,2,FALSE)</f>
        <v>Via Franchini 1</v>
      </c>
      <c r="T85" s="461">
        <f>VLOOKUP($R85,'database Aziende'!$M$13:$AE$595,3,FALSE)</f>
        <v>31020</v>
      </c>
      <c r="U85" s="461" t="str">
        <f>VLOOKUP($R85,'database Aziende'!$M$13:$AE$595,4,FALSE)</f>
        <v>Lancenigo Di Villorba (TV)</v>
      </c>
      <c r="V85" s="461" t="str">
        <f>VLOOKUP($R85,'database Aziende'!$M$13:$AE$595,5,FALSE)</f>
        <v>Di Virgilio Sergio</v>
      </c>
      <c r="W85" s="461" t="str">
        <f>VLOOKUP($R85,'database Aziende'!$M$13:$AE$595,6,FALSE)</f>
        <v>DOCENTE INCARICATO</v>
      </c>
      <c r="X85" s="462" t="str">
        <f>VLOOKUP($R85,'database Aziende'!$M$13:$AE$595,7,FALSE)</f>
        <v>04226171</v>
      </c>
      <c r="Y85" s="463" t="str">
        <f>VLOOKUP($R85,'database Aziende'!$M$13:$AE$595,12,FALSE)</f>
        <v>-</v>
      </c>
      <c r="Z85" s="463" t="str">
        <f>VLOOKUP($R85,'database Aziende'!$M$13:$AE$595,13,FALSE)</f>
        <v>www.itisplanck.it</v>
      </c>
      <c r="AA85" s="461">
        <f>VLOOKUP($R85,'database Aziende'!$M$13:$AE$595,14,FALSE)</f>
        <v>51</v>
      </c>
      <c r="AB85" s="461">
        <f>VLOOKUP($R85,'database Aziende'!$M$13:$AE$595,15,FALSE)</f>
        <v>0</v>
      </c>
      <c r="AC85" s="462" t="str">
        <f t="shared" si="0"/>
        <v xml:space="preserve">ITIS MAX PLANCK </v>
      </c>
      <c r="AD85" s="461" t="str">
        <f>VLOOKUP($R85,'database Aziende'!$M$13:$AK$595,17,FALSE)</f>
        <v>Via Franchini 1</v>
      </c>
      <c r="AE85" s="461" t="str">
        <f>VLOOKUP($R85,'database Aziende'!$M$13:$AK$595,18,FALSE)</f>
        <v>Lancenigo Di Villorba (TV)</v>
      </c>
      <c r="AF85" s="462" t="str">
        <f>VLOOKUP($R85,'database Aziende'!$M$13:$AK$595,19,FALSE)</f>
        <v>94000960263</v>
      </c>
      <c r="AG85" s="464" t="str">
        <f>VLOOKUP($R85,'database Aziende'!$M$13:$AK$595,20,FALSE)</f>
        <v>Pol Emanuela</v>
      </c>
      <c r="AH85" s="464">
        <f>VLOOKUP($R85,'database Aziende'!$M$13:$AK$595,21,FALSE)</f>
        <v>23256</v>
      </c>
      <c r="AI85" s="461" t="str">
        <f>VLOOKUP($R85,'database Aziende'!$M$13:$AK$595,22,FALSE)</f>
        <v>Spresiano (TV)</v>
      </c>
      <c r="AJ85" s="611" t="str">
        <f>VLOOKUP($R85,'database Aziende'!$M$13:$AK$595,23,FALSE)</f>
        <v>PLO MNL 63P42 I927Q</v>
      </c>
      <c r="AK85" s="612">
        <f>VLOOKUP($R85,'database Aziende'!$M$13:$AK$595,24,FALSE)</f>
        <v>42874</v>
      </c>
      <c r="AL85" s="465" t="str">
        <f>VLOOKUP($R85,'database Aziende'!$M$13:$AK$595,25,FALSE)</f>
        <v>-</v>
      </c>
    </row>
    <row r="86" spans="1:38" ht="24.75" customHeight="1">
      <c r="A86" s="691"/>
      <c r="B86" s="639">
        <v>5</v>
      </c>
      <c r="C86" s="468" t="str">
        <f>CONCATENATE('Elenco alunni'!A162," ",'Elenco alunni'!B162)</f>
        <v>CESTARO ANDREA</v>
      </c>
      <c r="D86" s="468" t="str">
        <f>CONCATENATE('Elenco alunni'!C162," ",'Elenco alunni'!D162)</f>
        <v>4 DAR</v>
      </c>
      <c r="E86" s="470" t="str">
        <f>'Elenco alunni'!H162</f>
        <v/>
      </c>
      <c r="F86" s="609"/>
      <c r="G86" s="470" t="str">
        <f>'Elenco alunni'!G162</f>
        <v>famigliacestaro96@libero.it</v>
      </c>
      <c r="H86" s="472" t="str">
        <f>'Elenco alunni'!I162</f>
        <v>VIA MALOMBRA 5</v>
      </c>
      <c r="I86" s="472" t="str">
        <f>'Elenco alunni'!J162</f>
        <v>MOGLIANO VENETO</v>
      </c>
      <c r="J86" s="596" t="s">
        <v>3396</v>
      </c>
      <c r="K86" s="597" t="s">
        <v>3400</v>
      </c>
      <c r="L86" s="473" t="str">
        <f>VLOOKUP($R86,'database Aziende'!$M$13:$AE$595,8,FALSE)</f>
        <v>9.00</v>
      </c>
      <c r="M86" s="473" t="str">
        <f>VLOOKUP($R86,'database Aziende'!$M$13:$AE$595,9,FALSE)</f>
        <v>13.30</v>
      </c>
      <c r="N86" s="473" t="str">
        <f>VLOOKUP($R86,'database Aziende'!$M$13:$AE$595,10,FALSE)</f>
        <v>14.30</v>
      </c>
      <c r="O86" s="473" t="str">
        <f>VLOOKUP($R86,'database Aziende'!$M$13:$AE$595,11,FALSE)</f>
        <v>18.00</v>
      </c>
      <c r="P86" s="687" t="s">
        <v>3497</v>
      </c>
      <c r="Q86" s="651" t="s">
        <v>3495</v>
      </c>
      <c r="R86" s="67" t="s">
        <v>446</v>
      </c>
      <c r="S86" s="690" t="str">
        <f>VLOOKUP($R86,'database Aziende'!$M$13:$AE$595,2,FALSE)</f>
        <v>Via Delle Industrie 17/A</v>
      </c>
      <c r="T86" s="461">
        <f>VLOOKUP($R86,'database Aziende'!$M$13:$AE$595,3,FALSE)</f>
        <v>30175</v>
      </c>
      <c r="U86" s="461" t="str">
        <f>VLOOKUP($R86,'database Aziende'!$M$13:$AE$595,4,FALSE)</f>
        <v>Venezia (VE)</v>
      </c>
      <c r="V86" s="461" t="str">
        <f>VLOOKUP($R86,'database Aziende'!$M$13:$AE$595,5,FALSE)</f>
        <v>Gianluca Romanelli</v>
      </c>
      <c r="W86" s="461" t="str">
        <f>VLOOKUP($R86,'database Aziende'!$M$13:$AE$595,6,FALSE)</f>
        <v>Marco Baù</v>
      </c>
      <c r="X86" s="462" t="str">
        <f>VLOOKUP($R86,'database Aziende'!$M$13:$AE$595,7,FALSE)</f>
        <v>041 8629000</v>
      </c>
      <c r="Y86" s="463" t="str">
        <f>VLOOKUP($R86,'database Aziende'!$M$13:$AE$595,12,FALSE)</f>
        <v>info@henko.it</v>
      </c>
      <c r="Z86" s="463">
        <f>VLOOKUP($R86,'database Aziende'!$M$13:$AE$595,13,FALSE)</f>
        <v>0</v>
      </c>
      <c r="AA86" s="461" t="str">
        <f>VLOOKUP($R86,'database Aziende'!$M$13:$AE$595,14,FALSE)</f>
        <v>11-50</v>
      </c>
      <c r="AB86" s="461">
        <f>VLOOKUP($R86,'database Aziende'!$M$13:$AE$595,15,FALSE)</f>
        <v>0</v>
      </c>
      <c r="AC86" s="462" t="str">
        <f t="shared" si="0"/>
        <v>HENKO SRL</v>
      </c>
      <c r="AD86" s="461" t="str">
        <f>VLOOKUP($R86,'database Aziende'!$M$13:$AK$595,17,FALSE)</f>
        <v>Via DELLE INDUSTRIE, 17/A</v>
      </c>
      <c r="AE86" s="461" t="str">
        <f>VLOOKUP($R86,'database Aziende'!$M$13:$AK$595,18,FALSE)</f>
        <v>Venezia (VE)</v>
      </c>
      <c r="AF86" s="462" t="str">
        <f>VLOOKUP($R86,'database Aziende'!$M$13:$AK$595,19,FALSE)</f>
        <v>04531800276</v>
      </c>
      <c r="AG86" s="464" t="str">
        <f>VLOOKUP($R86,'database Aziende'!$M$13:$AK$595,20,FALSE)</f>
        <v>Scarfì Michele</v>
      </c>
      <c r="AH86" s="464">
        <f>VLOOKUP($R86,'database Aziende'!$M$13:$AK$595,21,FALSE)</f>
        <v>22783</v>
      </c>
      <c r="AI86" s="461" t="str">
        <f>VLOOKUP($R86,'database Aziende'!$M$13:$AK$595,22,FALSE)</f>
        <v>Venezia (VE)</v>
      </c>
      <c r="AJ86" s="611" t="str">
        <f>VLOOKUP($R86,'database Aziende'!$M$13:$AK$595,23,FALSE)</f>
        <v>SCRMHL62E17L736W</v>
      </c>
      <c r="AK86" s="612">
        <f>VLOOKUP($R86,'database Aziende'!$M$13:$AK$595,24,FALSE)</f>
        <v>44323</v>
      </c>
      <c r="AL86" s="465" t="str">
        <f>VLOOKUP($R86,'database Aziende'!$M$13:$AK$595,25,FALSE)</f>
        <v>6448/C24</v>
      </c>
    </row>
    <row r="87" spans="1:38" ht="24.75" customHeight="1">
      <c r="A87" s="695"/>
      <c r="B87" s="639">
        <v>6</v>
      </c>
      <c r="C87" s="468" t="str">
        <f>CONCATENATE('Elenco alunni'!A163," ",'Elenco alunni'!B163)</f>
        <v>DARISI NICHOLAS</v>
      </c>
      <c r="D87" s="468" t="str">
        <f>CONCATENATE('Elenco alunni'!C163," ",'Elenco alunni'!D163)</f>
        <v>4 DAR</v>
      </c>
      <c r="E87" s="470" t="str">
        <f>'Elenco alunni'!H163</f>
        <v>3356159952</v>
      </c>
      <c r="F87" s="609"/>
      <c r="G87" s="470" t="str">
        <f>'Elenco alunni'!G163</f>
        <v>ketti.berti@gmail.com</v>
      </c>
      <c r="H87" s="472" t="str">
        <f>'Elenco alunni'!I163</f>
        <v>via Ca Polverin 107</v>
      </c>
      <c r="I87" s="472" t="str">
        <f>'Elenco alunni'!J163</f>
        <v>CASALE SUL SILE</v>
      </c>
      <c r="J87" s="596" t="s">
        <v>3396</v>
      </c>
      <c r="K87" s="597" t="s">
        <v>3400</v>
      </c>
      <c r="L87" s="473" t="str">
        <f>VLOOKUP($R87,'database Aziende'!$M$13:$AE$595,8,FALSE)</f>
        <v xml:space="preserve">9.00 </v>
      </c>
      <c r="M87" s="473" t="str">
        <f>VLOOKUP($R87,'database Aziende'!$M$13:$AE$595,9,FALSE)</f>
        <v>12.30</v>
      </c>
      <c r="N87" s="473" t="str">
        <f>VLOOKUP($R87,'database Aziende'!$M$13:$AE$595,10,FALSE)</f>
        <v>15.30</v>
      </c>
      <c r="O87" s="473" t="str">
        <f>VLOOKUP($R87,'database Aziende'!$M$13:$AE$595,11,FALSE)</f>
        <v>19.00</v>
      </c>
      <c r="P87" s="687" t="s">
        <v>3498</v>
      </c>
      <c r="Q87" s="651" t="s">
        <v>3495</v>
      </c>
      <c r="R87" s="67" t="s">
        <v>722</v>
      </c>
      <c r="S87" s="690" t="str">
        <f>VLOOKUP($R87,'database Aziende'!$M$13:$AE$595,2,FALSE)</f>
        <v>Via Donatori del Sangue 7</v>
      </c>
      <c r="T87" s="461">
        <f>VLOOKUP($R87,'database Aziende'!$M$13:$AE$595,3,FALSE)</f>
        <v>31020</v>
      </c>
      <c r="U87" s="461" t="str">
        <f>VLOOKUP($R87,'database Aziende'!$M$13:$AE$595,4,FALSE)</f>
        <v>Villorba (TV)</v>
      </c>
      <c r="V87" s="461" t="s">
        <v>3499</v>
      </c>
      <c r="W87" s="461" t="s">
        <v>3499</v>
      </c>
      <c r="X87" s="462" t="str">
        <f>VLOOKUP($R87,'database Aziende'!$M$13:$AE$595,7,FALSE)</f>
        <v>339 3377039</v>
      </c>
      <c r="Y87" s="463" t="str">
        <f>VLOOKUP($R87,'database Aziende'!$M$13:$AE$595,12,FALSE)</f>
        <v>box@jazzinformatica.it</v>
      </c>
      <c r="Z87" s="463" t="str">
        <f>VLOOKUP($R87,'database Aziende'!$M$13:$AE$595,13,FALSE)</f>
        <v>www.jazzinformatica.it</v>
      </c>
      <c r="AA87" s="461">
        <f>VLOOKUP($R87,'database Aziende'!$M$13:$AE$595,14,FALSE)</f>
        <v>0</v>
      </c>
      <c r="AB87" s="461" t="str">
        <f>VLOOKUP($R87,'database Aziende'!$M$13:$AE$595,15,FALSE)</f>
        <v>servizi hardware informatici</v>
      </c>
      <c r="AC87" s="462" t="str">
        <f t="shared" si="0"/>
        <v>JAZZ INFORMATICA</v>
      </c>
      <c r="AD87" s="461" t="str">
        <f>VLOOKUP($R87,'database Aziende'!$M$13:$AK$595,17,FALSE)</f>
        <v>Via Donatori del Sangue 7</v>
      </c>
      <c r="AE87" s="461" t="str">
        <f>VLOOKUP($R87,'database Aziende'!$M$13:$AK$595,18,FALSE)</f>
        <v>Villorba (TV)</v>
      </c>
      <c r="AF87" s="462" t="str">
        <f>VLOOKUP($R87,'database Aziende'!$M$13:$AK$595,19,FALSE)</f>
        <v>04331790263</v>
      </c>
      <c r="AG87" s="464" t="str">
        <f>VLOOKUP($R87,'database Aziende'!$M$13:$AK$595,20,FALSE)</f>
        <v>Lucio rettore</v>
      </c>
      <c r="AH87" s="464">
        <f>VLOOKUP($R87,'database Aziende'!$M$13:$AK$595,21,FALSE)</f>
        <v>25025</v>
      </c>
      <c r="AI87" s="461" t="str">
        <f>VLOOKUP($R87,'database Aziende'!$M$13:$AK$595,22,FALSE)</f>
        <v>Maser (TV)</v>
      </c>
      <c r="AJ87" s="611" t="str">
        <f>VLOOKUP($R87,'database Aziende'!$M$13:$AK$595,23,FALSE)</f>
        <v>RTTLCU68L06F009Q</v>
      </c>
      <c r="AK87" s="612">
        <f>VLOOKUP($R87,'database Aziende'!$M$13:$AK$595,24,FALSE)</f>
        <v>43589</v>
      </c>
      <c r="AL87" s="465" t="str">
        <f>VLOOKUP($R87,'database Aziende'!$M$13:$AK$595,25,FALSE)</f>
        <v>3279/C24D</v>
      </c>
    </row>
    <row r="88" spans="1:38" ht="24.75" customHeight="1">
      <c r="A88" s="696"/>
      <c r="B88" s="639">
        <v>7</v>
      </c>
      <c r="C88" s="468" t="str">
        <f>CONCATENATE('Elenco alunni'!A164," ",'Elenco alunni'!B164)</f>
        <v>DE NINNO RICCARDO</v>
      </c>
      <c r="D88" s="468" t="str">
        <f>CONCATENATE('Elenco alunni'!C164," ",'Elenco alunni'!D164)</f>
        <v>4 DAR</v>
      </c>
      <c r="E88" s="470" t="str">
        <f>'Elenco alunni'!H164</f>
        <v/>
      </c>
      <c r="F88" s="609"/>
      <c r="G88" s="470" t="str">
        <f>'Elenco alunni'!G164</f>
        <v>dnmike70@yahoo.it</v>
      </c>
      <c r="H88" s="472" t="str">
        <f>'Elenco alunni'!I164</f>
        <v>VIA ZERMANESE SUPERIORE 43</v>
      </c>
      <c r="I88" s="472" t="str">
        <f>'Elenco alunni'!J164</f>
        <v>CASIER</v>
      </c>
      <c r="J88" s="596" t="s">
        <v>3396</v>
      </c>
      <c r="K88" s="597" t="s">
        <v>3400</v>
      </c>
      <c r="L88" s="473" t="str">
        <f>VLOOKUP($R88,'database Aziende'!$M$13:$AE$595,8,FALSE)</f>
        <v>8.30</v>
      </c>
      <c r="M88" s="473" t="str">
        <f>VLOOKUP($R88,'database Aziende'!$M$13:$AE$595,9,FALSE)</f>
        <v>12.30</v>
      </c>
      <c r="N88" s="473" t="str">
        <f>VLOOKUP($R88,'database Aziende'!$M$13:$AE$595,10,FALSE)</f>
        <v>14.00</v>
      </c>
      <c r="O88" s="473" t="str">
        <f>VLOOKUP($R88,'database Aziende'!$M$13:$AE$595,11,FALSE)</f>
        <v>18.00</v>
      </c>
      <c r="P88" s="687" t="s">
        <v>3452</v>
      </c>
      <c r="Q88" s="651" t="s">
        <v>3495</v>
      </c>
      <c r="R88" s="67" t="s">
        <v>227</v>
      </c>
      <c r="S88" s="690" t="str">
        <f>VLOOKUP($R88,'database Aziende'!$M$13:$AE$595,2,FALSE)</f>
        <v>Piazza delle Istituzioni 39/F</v>
      </c>
      <c r="T88" s="461">
        <f>VLOOKUP($R88,'database Aziende'!$M$13:$AE$595,3,FALSE)</f>
        <v>31100</v>
      </c>
      <c r="U88" s="461" t="str">
        <f>VLOOKUP($R88,'database Aziende'!$M$13:$AE$595,4,FALSE)</f>
        <v>Treviso (TV)</v>
      </c>
      <c r="V88" s="461" t="str">
        <f>VLOOKUP($R88,'database Aziende'!$M$13:$AE$595,5,FALSE)</f>
        <v>Battaglion Francesca</v>
      </c>
      <c r="W88" s="461" t="str">
        <f>VLOOKUP($R88,'database Aziende'!$M$13:$AE$595,6,FALSE)</f>
        <v>Pavanello Mirko</v>
      </c>
      <c r="X88" s="462" t="str">
        <f>VLOOKUP($R88,'database Aziende'!$M$13:$AE$595,7,FALSE)</f>
        <v>0422 1627564</v>
      </c>
      <c r="Y88" s="463" t="str">
        <f>VLOOKUP($R88,'database Aziende'!$M$13:$AE$595,12,FALSE)</f>
        <v>amministrazione@consulting4business.it</v>
      </c>
      <c r="Z88" s="463">
        <f>VLOOKUP($R88,'database Aziende'!$M$13:$AE$595,13,FALSE)</f>
        <v>0</v>
      </c>
      <c r="AA88" s="461">
        <f>VLOOKUP($R88,'database Aziende'!$M$13:$AE$595,14,FALSE)</f>
        <v>15</v>
      </c>
      <c r="AB88" s="461" t="str">
        <f>VLOOKUP($R88,'database Aziende'!$M$13:$AE$595,15,FALSE)</f>
        <v>Gestione banche dati (Ateco 63.11.2)</v>
      </c>
      <c r="AC88" s="462" t="str">
        <f t="shared" si="0"/>
        <v>C 4 B SRL</v>
      </c>
      <c r="AD88" s="461" t="str">
        <f>VLOOKUP($R88,'database Aziende'!$M$13:$AK$595,17,FALSE)</f>
        <v xml:space="preserve">Via Pasquale Sottocorno, 3 - </v>
      </c>
      <c r="AE88" s="461" t="str">
        <f>VLOOKUP($R88,'database Aziende'!$M$13:$AK$595,18,FALSE)</f>
        <v>Milano (MI)</v>
      </c>
      <c r="AF88" s="462" t="str">
        <f>VLOOKUP($R88,'database Aziende'!$M$13:$AK$595,19,FALSE)</f>
        <v>04509100261</v>
      </c>
      <c r="AG88" s="464" t="str">
        <f>VLOOKUP($R88,'database Aziende'!$M$13:$AK$595,20,FALSE)</f>
        <v>Spiccia Simone</v>
      </c>
      <c r="AH88" s="464">
        <f>VLOOKUP($R88,'database Aziende'!$M$13:$AK$595,21,FALSE)</f>
        <v>30733</v>
      </c>
      <c r="AI88" s="461" t="str">
        <f>VLOOKUP($R88,'database Aziende'!$M$13:$AK$595,22,FALSE)</f>
        <v>Foligno (PG)</v>
      </c>
      <c r="AJ88" s="611" t="str">
        <f>VLOOKUP($R88,'database Aziende'!$M$13:$AK$595,23,FALSE)</f>
        <v>SPCSMN84B21D653G</v>
      </c>
      <c r="AK88" s="612">
        <f>VLOOKUP($R88,'database Aziende'!$M$13:$AK$595,24,FALSE)</f>
        <v>43589</v>
      </c>
      <c r="AL88" s="465" t="str">
        <f>VLOOKUP($R88,'database Aziende'!$M$13:$AK$595,25,FALSE)</f>
        <v>3279/C24D</v>
      </c>
    </row>
    <row r="89" spans="1:38" ht="24.75" customHeight="1">
      <c r="A89" s="695"/>
      <c r="B89" s="639">
        <v>8</v>
      </c>
      <c r="C89" s="468" t="str">
        <f>CONCATENATE('Elenco alunni'!A165," ",'Elenco alunni'!B165)</f>
        <v>DI GATI DAVIDE</v>
      </c>
      <c r="D89" s="468" t="str">
        <f>CONCATENATE('Elenco alunni'!C165," ",'Elenco alunni'!D165)</f>
        <v>4 DAR</v>
      </c>
      <c r="E89" s="470" t="str">
        <f>'Elenco alunni'!H165</f>
        <v/>
      </c>
      <c r="F89" s="609"/>
      <c r="G89" s="470" t="str">
        <f>'Elenco alunni'!G165</f>
        <v>davilinda24@gmail.com</v>
      </c>
      <c r="H89" s="472" t="str">
        <f>'Elenco alunni'!I165</f>
        <v>VIA TIBERIO 95</v>
      </c>
      <c r="I89" s="472" t="str">
        <f>'Elenco alunni'!J165</f>
        <v>CAMPOBASSO</v>
      </c>
      <c r="J89" s="596" t="s">
        <v>3396</v>
      </c>
      <c r="K89" s="597" t="s">
        <v>3400</v>
      </c>
      <c r="L89" s="485">
        <f>VLOOKUP($R89,'database Aziende'!$M$13:$AE$595,8,FALSE)</f>
        <v>0</v>
      </c>
      <c r="M89" s="485">
        <f>VLOOKUP($R89,'database Aziende'!$M$13:$AE$595,9,FALSE)</f>
        <v>0</v>
      </c>
      <c r="N89" s="485">
        <f>VLOOKUP($R89,'database Aziende'!$M$13:$AE$595,10,FALSE)</f>
        <v>0</v>
      </c>
      <c r="O89" s="485">
        <f>VLOOKUP($R89,'database Aziende'!$M$13:$AE$595,11,FALSE)</f>
        <v>0</v>
      </c>
      <c r="P89" s="687" t="s">
        <v>3500</v>
      </c>
      <c r="Q89" s="651" t="s">
        <v>3495</v>
      </c>
      <c r="R89" s="67" t="s">
        <v>2419</v>
      </c>
      <c r="S89" s="697" t="str">
        <f>VLOOKUP($R89,'database Aziende'!$M$13:$AE$595,2,FALSE)</f>
        <v>Via I Maggio</v>
      </c>
      <c r="T89" s="511">
        <f>VLOOKUP($R89,'database Aziende'!$M$13:$AE$595,3,FALSE)</f>
        <v>31050</v>
      </c>
      <c r="U89" s="511" t="str">
        <f>VLOOKUP($R89,'database Aziende'!$M$13:$AE$595,4,FALSE)</f>
        <v>Monastier di Treviso (TV)</v>
      </c>
      <c r="V89" s="511" t="str">
        <f>VLOOKUP($R89,'database Aziende'!$M$13:$AE$595,5,FALSE)</f>
        <v>Luigi Bastianello</v>
      </c>
      <c r="W89" s="511" t="str">
        <f>VLOOKUP($R89,'database Aziende'!$M$13:$AE$595,6,FALSE)</f>
        <v>Luigi Bastianello</v>
      </c>
      <c r="X89" s="512" t="str">
        <f>VLOOKUP($R89,'database Aziende'!$M$13:$AE$595,7,FALSE)</f>
        <v>0422 791311</v>
      </c>
      <c r="Y89" s="513" t="str">
        <f>VLOOKUP($R89,'database Aziende'!$M$13:$AE$595,12,FALSE)</f>
        <v>info.it@texa.com</v>
      </c>
      <c r="Z89" s="513" t="str">
        <f>VLOOKUP($R89,'database Aziende'!$M$13:$AE$595,13,FALSE)</f>
        <v>www.texa.it</v>
      </c>
      <c r="AA89" s="511">
        <f>VLOOKUP($R89,'database Aziende'!$M$13:$AE$595,14,FALSE)</f>
        <v>0</v>
      </c>
      <c r="AB89" s="511" t="str">
        <f>VLOOKUP($R89,'database Aziende'!$M$13:$AE$595,15,FALSE)</f>
        <v>Diagnosi Elettronica</v>
      </c>
      <c r="AC89" s="512" t="str">
        <f t="shared" si="0"/>
        <v>TEXA SPA</v>
      </c>
      <c r="AD89" s="511" t="str">
        <f>VLOOKUP($R89,'database Aziende'!$M$13:$AK$595,17,FALSE)</f>
        <v>Via I Maggio</v>
      </c>
      <c r="AE89" s="511" t="str">
        <f>VLOOKUP($R89,'database Aziende'!$M$13:$AK$595,18,FALSE)</f>
        <v>Monastier di Treviso (TV)</v>
      </c>
      <c r="AF89" s="512" t="str">
        <f>VLOOKUP($R89,'database Aziende'!$M$13:$AK$595,19,FALSE)</f>
        <v>02413550266</v>
      </c>
      <c r="AG89" s="514" t="str">
        <f>VLOOKUP($R89,'database Aziende'!$M$13:$AK$595,20,FALSE)</f>
        <v>Luigi Bastianello</v>
      </c>
      <c r="AH89" s="514" t="str">
        <f>VLOOKUP($R89,'database Aziende'!$M$13:$AK$595,21,FALSE)</f>
        <v>7/08/1975</v>
      </c>
      <c r="AI89" s="511" t="str">
        <f>VLOOKUP($R89,'database Aziende'!$M$13:$AK$595,22,FALSE)</f>
        <v>Mirano (VE)</v>
      </c>
      <c r="AJ89" s="628" t="str">
        <f>VLOOKUP($R89,'database Aziende'!$M$13:$AK$595,23,FALSE)</f>
        <v>BSTLGU75M07F241T</v>
      </c>
      <c r="AK89" s="629">
        <f>VLOOKUP($R89,'database Aziende'!$M$13:$AK$595,24,FALSE)</f>
        <v>42786</v>
      </c>
      <c r="AL89" s="515" t="str">
        <f>VLOOKUP($R89,'database Aziende'!$M$13:$AK$595,25,FALSE)</f>
        <v>7191/C24D</v>
      </c>
    </row>
    <row r="90" spans="1:38" ht="24.75" customHeight="1">
      <c r="A90" s="698"/>
      <c r="B90" s="692">
        <v>9</v>
      </c>
      <c r="C90" s="468" t="str">
        <f>CONCATENATE('Elenco alunni'!A166," ",'Elenco alunni'!B166)</f>
        <v>GIANESE LEONARDO</v>
      </c>
      <c r="D90" s="468" t="str">
        <f>CONCATENATE('Elenco alunni'!C166," ",'Elenco alunni'!D166)</f>
        <v>4 DAR</v>
      </c>
      <c r="E90" s="470" t="str">
        <f>'Elenco alunni'!H166</f>
        <v>3883275047</v>
      </c>
      <c r="F90" s="609"/>
      <c r="G90" s="470" t="str">
        <f>'Elenco alunni'!G166</f>
        <v>leonardo.gianese@gmail.com</v>
      </c>
      <c r="H90" s="472" t="str">
        <f>'Elenco alunni'!I166</f>
        <v>Via Andrea Palladio,4</v>
      </c>
      <c r="I90" s="472" t="str">
        <f>'Elenco alunni'!J166</f>
        <v>CASIER</v>
      </c>
      <c r="J90" s="596" t="s">
        <v>3396</v>
      </c>
      <c r="K90" s="597" t="s">
        <v>3400</v>
      </c>
      <c r="L90" s="597" t="str">
        <f>VLOOKUP($R90,'database Aziende'!$M$13:$AE$595,8,FALSE)</f>
        <v>8.30</v>
      </c>
      <c r="M90" s="597" t="str">
        <f>VLOOKUP($R90,'database Aziende'!$M$13:$AE$595,9,FALSE)</f>
        <v>12.30</v>
      </c>
      <c r="N90" s="597" t="str">
        <f>VLOOKUP($R90,'database Aziende'!$M$13:$AE$595,10,FALSE)</f>
        <v>14.30</v>
      </c>
      <c r="O90" s="597" t="str">
        <f>VLOOKUP($R90,'database Aziende'!$M$13:$AE$595,11,FALSE)</f>
        <v>18.30</v>
      </c>
      <c r="P90" s="687" t="s">
        <v>3501</v>
      </c>
      <c r="Q90" s="651" t="s">
        <v>3493</v>
      </c>
      <c r="R90" s="67" t="s">
        <v>113</v>
      </c>
      <c r="S90" s="688" t="str">
        <f>VLOOKUP($R90,'database Aziende'!$M$13:$AE$595,2,FALSE)</f>
        <v>V. Callegari 32</v>
      </c>
      <c r="T90" s="496">
        <f>VLOOKUP($R90,'database Aziende'!$M$13:$AE$595,3,FALSE)</f>
        <v>31030</v>
      </c>
      <c r="U90" s="496" t="str">
        <f>VLOOKUP($R90,'database Aziende'!$M$13:$AE$595,4,FALSE)</f>
        <v>Carbonera (TV)</v>
      </c>
      <c r="V90" s="496" t="str">
        <f>VLOOKUP($R90,'database Aziende'!$M$13:$AE$595,5,FALSE)</f>
        <v>Bonomo Barbara</v>
      </c>
      <c r="W90" s="496" t="str">
        <f>VLOOKUP($R90,'database Aziende'!$M$13:$AE$595,6,FALSE)</f>
        <v>Bonomo Barbara</v>
      </c>
      <c r="X90" s="497" t="str">
        <f>VLOOKUP($R90,'database Aziende'!$M$13:$AE$595,7,FALSE)</f>
        <v>0422 350401</v>
      </c>
      <c r="Y90" s="498" t="str">
        <f>VLOOKUP($R90,'database Aziende'!$M$13:$AE$595,12,FALSE)</f>
        <v>psicoalternativa@cooperativa-alternativa.it</v>
      </c>
      <c r="Z90" s="498" t="str">
        <f>VLOOKUP($R90,'database Aziende'!$M$13:$AE$595,13,FALSE)</f>
        <v>www.cooperativa-alternativa.it</v>
      </c>
      <c r="AA90" s="496">
        <f>VLOOKUP($R90,'database Aziende'!$M$13:$AE$595,14,FALSE)</f>
        <v>0</v>
      </c>
      <c r="AB90" s="496" t="str">
        <f>VLOOKUP($R90,'database Aziende'!$M$13:$AE$595,15,FALSE)</f>
        <v>servizi e ambiente</v>
      </c>
      <c r="AC90" s="497" t="str">
        <f t="shared" si="0"/>
        <v>ALTERNATIVA AMBIENTE COOPERATIVA</v>
      </c>
      <c r="AD90" s="496" t="str">
        <f>VLOOKUP($R90,'database Aziende'!$M$13:$AK$595,17,FALSE)</f>
        <v>V. Callegari 32</v>
      </c>
      <c r="AE90" s="496" t="str">
        <f>VLOOKUP($R90,'database Aziende'!$M$13:$AK$595,18,FALSE)</f>
        <v>Carbonera (TV)</v>
      </c>
      <c r="AF90" s="497" t="str">
        <f>VLOOKUP($R90,'database Aziende'!$M$13:$AK$595,19,FALSE)</f>
        <v>02507670269</v>
      </c>
      <c r="AG90" s="499" t="str">
        <f>VLOOKUP($R90,'database Aziende'!$M$13:$AK$595,20,FALSE)</f>
        <v>Marco Toffolo</v>
      </c>
      <c r="AH90" s="499">
        <f>VLOOKUP($R90,'database Aziende'!$M$13:$AK$595,21,FALSE)</f>
        <v>25823</v>
      </c>
      <c r="AI90" s="496" t="str">
        <f>VLOOKUP($R90,'database Aziende'!$M$13:$AK$595,22,FALSE)</f>
        <v>Oderzo (TV)</v>
      </c>
      <c r="AJ90" s="642" t="str">
        <f>VLOOKUP($R90,'database Aziende'!$M$13:$AK$595,23,FALSE)</f>
        <v>TFFMRC70912F999G</v>
      </c>
      <c r="AK90" s="643">
        <f>VLOOKUP($R90,'database Aziende'!$M$13:$AK$595,24,FALSE)</f>
        <v>43589</v>
      </c>
      <c r="AL90" s="500" t="str">
        <f>VLOOKUP($R90,'database Aziende'!$M$13:$AK$595,25,FALSE)</f>
        <v>3279/C24D</v>
      </c>
    </row>
    <row r="91" spans="1:38" ht="24.75" customHeight="1">
      <c r="A91" s="695"/>
      <c r="B91" s="639">
        <v>10</v>
      </c>
      <c r="C91" s="468" t="str">
        <f>CONCATENATE('Elenco alunni'!A167," ",'Elenco alunni'!B167)</f>
        <v>LIN RUIZE</v>
      </c>
      <c r="D91" s="468" t="str">
        <f>CONCATENATE('Elenco alunni'!C167," ",'Elenco alunni'!D167)</f>
        <v>4 DAR</v>
      </c>
      <c r="E91" s="470" t="str">
        <f>'Elenco alunni'!H167</f>
        <v>3283459376</v>
      </c>
      <c r="F91" s="609"/>
      <c r="G91" s="470" t="str">
        <f>'Elenco alunni'!G167</f>
        <v>ruizelin@gmail.com</v>
      </c>
      <c r="H91" s="472" t="str">
        <f>'Elenco alunni'!I167</f>
        <v>ROMA , 123/3</v>
      </c>
      <c r="I91" s="472" t="str">
        <f>'Elenco alunni'!J167</f>
        <v>VILLORBA</v>
      </c>
      <c r="J91" s="596" t="s">
        <v>3396</v>
      </c>
      <c r="K91" s="597" t="s">
        <v>3400</v>
      </c>
      <c r="L91" s="473" t="str">
        <f>VLOOKUP($R91,'database Aziende'!$M$13:$AE$595,8,FALSE)</f>
        <v>8.30</v>
      </c>
      <c r="M91" s="473" t="str">
        <f>VLOOKUP($R91,'database Aziende'!$M$13:$AE$595,9,FALSE)</f>
        <v>12.30</v>
      </c>
      <c r="N91" s="473" t="str">
        <f>VLOOKUP($R91,'database Aziende'!$M$13:$AE$595,10,FALSE)</f>
        <v>14.30</v>
      </c>
      <c r="O91" s="473" t="str">
        <f>VLOOKUP($R91,'database Aziende'!$M$13:$AE$595,11,FALSE)</f>
        <v>18.30</v>
      </c>
      <c r="P91" s="687" t="s">
        <v>3502</v>
      </c>
      <c r="Q91" s="651" t="s">
        <v>3495</v>
      </c>
      <c r="R91" s="53" t="s">
        <v>1192</v>
      </c>
      <c r="S91" s="690" t="str">
        <f>VLOOKUP($R91,'database Aziende'!$M$13:$AE$595,2,FALSE)</f>
        <v>Via Castagnole 20/h</v>
      </c>
      <c r="T91" s="461">
        <f>VLOOKUP($R91,'database Aziende'!$M$13:$AE$595,3,FALSE)</f>
        <v>31100</v>
      </c>
      <c r="U91" s="461" t="str">
        <f>VLOOKUP($R91,'database Aziende'!$M$13:$AE$595,4,FALSE)</f>
        <v>Treviso (TV)</v>
      </c>
      <c r="V91" s="461" t="str">
        <f>VLOOKUP($R91,'database Aziende'!$M$13:$AE$595,5,FALSE)</f>
        <v>Baldasso Domenico</v>
      </c>
      <c r="W91" s="461" t="str">
        <f>VLOOKUP($R91,'database Aziende'!$M$13:$AE$595,6,FALSE)</f>
        <v>Baldasso Domenico</v>
      </c>
      <c r="X91" s="462" t="str">
        <f>VLOOKUP($R91,'database Aziende'!$M$13:$AE$595,7,FALSE)</f>
        <v>340 2590388</v>
      </c>
      <c r="Y91" s="463" t="str">
        <f>VLOOKUP($R91,'database Aziende'!$M$13:$AE$595,12,FALSE)</f>
        <v>domenico@ubware.it</v>
      </c>
      <c r="Z91" s="463">
        <f>VLOOKUP($R91,'database Aziende'!$M$13:$AE$595,13,FALSE)</f>
        <v>0</v>
      </c>
      <c r="AA91" s="529">
        <f>VLOOKUP($R91,'database Aziende'!$M$13:$AE$595,14,FALSE)</f>
        <v>43739</v>
      </c>
      <c r="AB91" s="461" t="str">
        <f>VLOOKUP($R91,'database Aziende'!$M$13:$AE$595,15,FALSE)</f>
        <v>servizi informatici</v>
      </c>
      <c r="AC91" s="462" t="str">
        <f t="shared" si="0"/>
        <v>UBWARE SRL</v>
      </c>
      <c r="AD91" s="461" t="str">
        <f>VLOOKUP($R91,'database Aziende'!$M$13:$AK$595,17,FALSE)</f>
        <v>Via Castagnole 20/h</v>
      </c>
      <c r="AE91" s="461" t="str">
        <f>VLOOKUP($R91,'database Aziende'!$M$13:$AK$595,18,FALSE)</f>
        <v>Treviso (TV)</v>
      </c>
      <c r="AF91" s="462">
        <f>VLOOKUP($R91,'database Aziende'!$M$13:$AK$595,19,FALSE)</f>
        <v>4362080261</v>
      </c>
      <c r="AG91" s="464" t="str">
        <f>VLOOKUP($R91,'database Aziende'!$M$13:$AK$595,20,FALSE)</f>
        <v>Domenico Baldasso</v>
      </c>
      <c r="AH91" s="464">
        <f>VLOOKUP($R91,'database Aziende'!$M$13:$AK$595,21,FALSE)</f>
        <v>28329</v>
      </c>
      <c r="AI91" s="461" t="str">
        <f>VLOOKUP($R91,'database Aziende'!$M$13:$AK$595,22,FALSE)</f>
        <v>Treviso (TV)</v>
      </c>
      <c r="AJ91" s="611" t="str">
        <f>VLOOKUP($R91,'database Aziende'!$M$13:$AK$595,23,FALSE)</f>
        <v>BLDDNC77L23L407N</v>
      </c>
      <c r="AK91" s="612">
        <f>VLOOKUP($R91,'database Aziende'!$M$13:$AK$595,24,FALSE)</f>
        <v>43589</v>
      </c>
      <c r="AL91" s="465" t="str">
        <f>VLOOKUP($R91,'database Aziende'!$M$13:$AK$595,25,FALSE)</f>
        <v>3279/C24D</v>
      </c>
    </row>
    <row r="92" spans="1:38" ht="24.75" customHeight="1">
      <c r="A92" s="695"/>
      <c r="B92" s="692">
        <v>11</v>
      </c>
      <c r="C92" s="468" t="str">
        <f>CONCATENATE('Elenco alunni'!A168," ",'Elenco alunni'!B168)</f>
        <v>MANCINI RICCARDO</v>
      </c>
      <c r="D92" s="468" t="str">
        <f>CONCATENATE('Elenco alunni'!C168," ",'Elenco alunni'!D168)</f>
        <v>4 DAR</v>
      </c>
      <c r="E92" s="470" t="str">
        <f>'Elenco alunni'!H168</f>
        <v>0422444451</v>
      </c>
      <c r="F92" s="609"/>
      <c r="G92" s="470" t="str">
        <f>'Elenco alunni'!G168</f>
        <v/>
      </c>
      <c r="H92" s="472" t="str">
        <f>'Elenco alunni'!I168</f>
        <v xml:space="preserve">VIA DIVISIONE ALPINA TAURINENSE </v>
      </c>
      <c r="I92" s="472" t="str">
        <f>'Elenco alunni'!J168</f>
        <v>ZERO BRANCO</v>
      </c>
      <c r="J92" s="596" t="s">
        <v>3396</v>
      </c>
      <c r="K92" s="597" t="s">
        <v>3400</v>
      </c>
      <c r="L92" s="473" t="str">
        <f>VLOOKUP($R92,'database Aziende'!$M$13:$AE$595,8,FALSE)</f>
        <v>8.00</v>
      </c>
      <c r="M92" s="473" t="str">
        <f>VLOOKUP($R92,'database Aziende'!$M$13:$AE$595,9,FALSE)</f>
        <v>12.00</v>
      </c>
      <c r="N92" s="473" t="str">
        <f>VLOOKUP($R92,'database Aziende'!$M$13:$AE$595,10,FALSE)</f>
        <v>13.30</v>
      </c>
      <c r="O92" s="473" t="str">
        <f>VLOOKUP($R92,'database Aziende'!$M$13:$AE$595,11,FALSE)</f>
        <v>16.30</v>
      </c>
      <c r="P92" s="693" t="s">
        <v>3496</v>
      </c>
      <c r="Q92" s="651" t="s">
        <v>3493</v>
      </c>
      <c r="R92" s="67" t="s">
        <v>1457</v>
      </c>
      <c r="S92" s="690" t="str">
        <f>VLOOKUP($R92,'database Aziende'!$M$13:$AE$595,2,FALSE)</f>
        <v>Via Gen. E. Reginato13</v>
      </c>
      <c r="T92" s="461">
        <f>VLOOKUP($R92,'database Aziende'!$M$13:$AE$595,3,FALSE)</f>
        <v>31100</v>
      </c>
      <c r="U92" s="461" t="str">
        <f>VLOOKUP($R92,'database Aziende'!$M$13:$AE$595,4,FALSE)</f>
        <v>Treviso (TV)</v>
      </c>
      <c r="V92" s="461" t="str">
        <f>VLOOKUP($R92,'database Aziende'!$M$13:$AE$595,5,FALSE)</f>
        <v>Tesser Luigino</v>
      </c>
      <c r="W92" s="461" t="str">
        <f>VLOOKUP($R92,'database Aziende'!$M$13:$AE$595,6,FALSE)</f>
        <v>Tesser Luigino</v>
      </c>
      <c r="X92" s="462" t="str">
        <f>VLOOKUP($R92,'database Aziende'!$M$13:$AE$595,7,FALSE)</f>
        <v>0422 230283</v>
      </c>
      <c r="Y92" s="463" t="str">
        <f>VLOOKUP($R92,'database Aziende'!$M$13:$AE$595,12,FALSE)</f>
        <v>noc@tesser.it </v>
      </c>
      <c r="Z92" s="463">
        <f>VLOOKUP($R92,'database Aziende'!$M$13:$AE$595,13,FALSE)</f>
        <v>0</v>
      </c>
      <c r="AA92" s="461">
        <f>VLOOKUP($R92,'database Aziende'!$M$13:$AE$595,14,FALSE)</f>
        <v>0</v>
      </c>
      <c r="AB92" s="461">
        <f>VLOOKUP($R92,'database Aziende'!$M$13:$AE$595,15,FALSE)</f>
        <v>0</v>
      </c>
      <c r="AC92" s="462" t="str">
        <f t="shared" si="0"/>
        <v>TESSER ANTENNE</v>
      </c>
      <c r="AD92" s="461" t="str">
        <f>VLOOKUP($R92,'database Aziende'!$M$13:$AK$595,17,FALSE)</f>
        <v>Via Gen. E. Reginato13</v>
      </c>
      <c r="AE92" s="461" t="str">
        <f>VLOOKUP($R92,'database Aziende'!$M$13:$AK$595,18,FALSE)</f>
        <v>Treviso (TV)</v>
      </c>
      <c r="AF92" s="462" t="str">
        <f>VLOOKUP($R92,'database Aziende'!$M$13:$AK$595,19,FALSE)</f>
        <v>01893880268</v>
      </c>
      <c r="AG92" s="464" t="str">
        <f>VLOOKUP($R92,'database Aziende'!$M$13:$AK$595,20,FALSE)</f>
        <v>Luigino Tesser</v>
      </c>
      <c r="AH92" s="464">
        <f>VLOOKUP($R92,'database Aziende'!$M$13:$AK$595,21,FALSE)</f>
        <v>20795</v>
      </c>
      <c r="AI92" s="461" t="str">
        <f>VLOOKUP($R92,'database Aziende'!$M$13:$AK$595,22,FALSE)</f>
        <v>Mogliano Veneto (TV)</v>
      </c>
      <c r="AJ92" s="611" t="str">
        <f>VLOOKUP($R92,'database Aziende'!$M$13:$AK$595,23,FALSE)</f>
        <v>TSSLGN56T06F269M</v>
      </c>
      <c r="AK92" s="612">
        <f>VLOOKUP($R92,'database Aziende'!$M$13:$AK$595,24,FALSE)</f>
        <v>43589</v>
      </c>
      <c r="AL92" s="465" t="str">
        <f>VLOOKUP($R92,'database Aziende'!$M$13:$AK$595,25,FALSE)</f>
        <v>3279/C24D</v>
      </c>
    </row>
    <row r="93" spans="1:38" ht="24.75" customHeight="1">
      <c r="A93" s="466"/>
      <c r="B93" s="639">
        <v>12</v>
      </c>
      <c r="C93" s="468" t="str">
        <f>CONCATENATE('Elenco alunni'!A169," ",'Elenco alunni'!B169)</f>
        <v>MARIN DAVIDE</v>
      </c>
      <c r="D93" s="468" t="str">
        <f>CONCATENATE('Elenco alunni'!C169," ",'Elenco alunni'!D169)</f>
        <v>4 DAR</v>
      </c>
      <c r="E93" s="470" t="str">
        <f>'Elenco alunni'!H169</f>
        <v>3471575441</v>
      </c>
      <c r="F93" s="609"/>
      <c r="G93" s="470" t="str">
        <f>'Elenco alunni'!G169</f>
        <v>marin.davide@maxplanck.it</v>
      </c>
      <c r="H93" s="472" t="str">
        <f>'Elenco alunni'!I169</f>
        <v>via Marconi 15</v>
      </c>
      <c r="I93" s="472" t="str">
        <f>'Elenco alunni'!J169</f>
        <v>QUINTO DI TREVISO</v>
      </c>
      <c r="J93" s="596" t="s">
        <v>3396</v>
      </c>
      <c r="K93" s="597" t="s">
        <v>3400</v>
      </c>
      <c r="L93" s="473" t="str">
        <f>VLOOKUP($R93,'database Aziende'!$M$13:$AE$595,8,FALSE)</f>
        <v>8.30</v>
      </c>
      <c r="M93" s="473" t="str">
        <f>VLOOKUP($R93,'database Aziende'!$M$13:$AE$595,9,FALSE)</f>
        <v>12.30</v>
      </c>
      <c r="N93" s="473" t="str">
        <f>VLOOKUP($R93,'database Aziende'!$M$13:$AE$595,10,FALSE)</f>
        <v>14.30</v>
      </c>
      <c r="O93" s="473" t="str">
        <f>VLOOKUP($R93,'database Aziende'!$M$13:$AE$595,11,FALSE)</f>
        <v>18.30</v>
      </c>
      <c r="P93" s="687" t="s">
        <v>3503</v>
      </c>
      <c r="Q93" s="651" t="s">
        <v>3495</v>
      </c>
      <c r="R93" s="67" t="s">
        <v>693</v>
      </c>
      <c r="S93" s="690" t="str">
        <f>VLOOKUP($R93,'database Aziende'!$M$13:$AE$595,2,FALSE)</f>
        <v>V.lo Zaccaria 4</v>
      </c>
      <c r="T93" s="461">
        <f>VLOOKUP($R93,'database Aziende'!$M$13:$AE$595,3,FALSE)</f>
        <v>31039</v>
      </c>
      <c r="U93" s="461" t="str">
        <f>VLOOKUP($R93,'database Aziende'!$M$13:$AE$595,4,FALSE)</f>
        <v>Quinto di Treviso (TV)</v>
      </c>
      <c r="V93" s="461" t="str">
        <f>VLOOKUP($R93,'database Aziende'!$M$13:$AE$595,5,FALSE)</f>
        <v>Franceschet Mauro</v>
      </c>
      <c r="W93" s="461" t="str">
        <f>VLOOKUP($R93,'database Aziende'!$M$13:$AE$595,6,FALSE)</f>
        <v>Franceschet Mauro</v>
      </c>
      <c r="X93" s="462" t="str">
        <f>VLOOKUP($R93,'database Aziende'!$M$13:$AE$595,7,FALSE)</f>
        <v>0422 97097</v>
      </c>
      <c r="Y93" s="463" t="str">
        <f>VLOOKUP($R93,'database Aziende'!$M$13:$AE$595,12,FALSE)</f>
        <v>amministrazione@ideagrip.it</v>
      </c>
      <c r="Z93" s="463">
        <f>VLOOKUP($R93,'database Aziende'!$M$13:$AE$595,13,FALSE)</f>
        <v>0</v>
      </c>
      <c r="AA93" s="461">
        <f>VLOOKUP($R93,'database Aziende'!$M$13:$AE$595,14,FALSE)</f>
        <v>0</v>
      </c>
      <c r="AB93" s="461" t="str">
        <f>VLOOKUP($R93,'database Aziende'!$M$13:$AE$595,15,FALSE)</f>
        <v>servizi informatici</v>
      </c>
      <c r="AC93" s="462" t="str">
        <f t="shared" si="0"/>
        <v>IDEA GRIP SNC</v>
      </c>
      <c r="AD93" s="461" t="str">
        <f>VLOOKUP($R93,'database Aziende'!$M$13:$AK$595,17,FALSE)</f>
        <v>V.lo Zaccaria 4</v>
      </c>
      <c r="AE93" s="461" t="str">
        <f>VLOOKUP($R93,'database Aziende'!$M$13:$AK$595,18,FALSE)</f>
        <v>Quinto di Treviso (TV)</v>
      </c>
      <c r="AF93" s="462" t="str">
        <f>VLOOKUP($R93,'database Aziende'!$M$13:$AK$595,19,FALSE)</f>
        <v>04045190263</v>
      </c>
      <c r="AG93" s="464" t="str">
        <f>VLOOKUP($R93,'database Aziende'!$M$13:$AK$595,20,FALSE)</f>
        <v>Franceschet Mauro</v>
      </c>
      <c r="AH93" s="464">
        <f>VLOOKUP($R93,'database Aziende'!$M$13:$AK$595,21,FALSE)</f>
        <v>25571</v>
      </c>
      <c r="AI93" s="461" t="str">
        <f>VLOOKUP($R93,'database Aziende'!$M$13:$AK$595,22,FALSE)</f>
        <v>Torino (TO)</v>
      </c>
      <c r="AJ93" s="611" t="str">
        <f>VLOOKUP($R93,'database Aziende'!$M$13:$AK$595,23,FALSE)</f>
        <v>FRNMRA70A03L219D</v>
      </c>
      <c r="AK93" s="612">
        <f>VLOOKUP($R93,'database Aziende'!$M$13:$AK$595,24,FALSE)</f>
        <v>44247</v>
      </c>
      <c r="AL93" s="465" t="str">
        <f>VLOOKUP($R93,'database Aziende'!$M$13:$AK$595,25,FALSE)</f>
        <v>2621/C24</v>
      </c>
    </row>
    <row r="94" spans="1:38" ht="24.75" customHeight="1">
      <c r="A94" s="466"/>
      <c r="B94" s="639">
        <v>13</v>
      </c>
      <c r="C94" s="468" t="str">
        <f>CONCATENATE('Elenco alunni'!A170," ",'Elenco alunni'!B170)</f>
        <v>MARIOTTO FRANCESCO</v>
      </c>
      <c r="D94" s="468" t="str">
        <f>CONCATENATE('Elenco alunni'!C170," ",'Elenco alunni'!D170)</f>
        <v>4 DAR</v>
      </c>
      <c r="E94" s="470" t="str">
        <f>'Elenco alunni'!H170</f>
        <v>3351552444</v>
      </c>
      <c r="F94" s="609"/>
      <c r="G94" s="470" t="str">
        <f>'Elenco alunni'!G170</f>
        <v>mariotto.francesco@maxplanck.it</v>
      </c>
      <c r="H94" s="472" t="str">
        <f>'Elenco alunni'!I170</f>
        <v>STRADA DEI VEGRI N. 46/A</v>
      </c>
      <c r="I94" s="472" t="str">
        <f>'Elenco alunni'!J170</f>
        <v>SPRESIANO</v>
      </c>
      <c r="J94" s="596" t="s">
        <v>3396</v>
      </c>
      <c r="K94" s="597" t="s">
        <v>3400</v>
      </c>
      <c r="L94" s="473" t="str">
        <f>VLOOKUP($R94,'database Aziende'!$M$13:$AE$595,8,FALSE)</f>
        <v>8.30</v>
      </c>
      <c r="M94" s="473" t="str">
        <f>VLOOKUP($R94,'database Aziende'!$M$13:$AE$595,9,FALSE)</f>
        <v>12.30</v>
      </c>
      <c r="N94" s="473" t="str">
        <f>VLOOKUP($R94,'database Aziende'!$M$13:$AE$595,10,FALSE)</f>
        <v>15.30</v>
      </c>
      <c r="O94" s="473" t="str">
        <f>VLOOKUP($R94,'database Aziende'!$M$13:$AE$595,11,FALSE)</f>
        <v>19.00</v>
      </c>
      <c r="P94" s="687" t="s">
        <v>3504</v>
      </c>
      <c r="Q94" s="651" t="s">
        <v>3495</v>
      </c>
      <c r="R94" s="67" t="s">
        <v>966</v>
      </c>
      <c r="S94" s="690" t="str">
        <f>VLOOKUP($R94,'database Aziende'!$M$13:$AE$595,2,FALSE)</f>
        <v>v. Dante Alighieri 126/B</v>
      </c>
      <c r="T94" s="461">
        <f>VLOOKUP($R94,'database Aziende'!$M$13:$AE$595,3,FALSE)</f>
        <v>31027</v>
      </c>
      <c r="U94" s="461" t="str">
        <f>VLOOKUP($R94,'database Aziende'!$M$13:$AE$595,4,FALSE)</f>
        <v>Spresiano (TV)</v>
      </c>
      <c r="V94" s="461" t="str">
        <f>VLOOKUP($R94,'database Aziende'!$M$13:$AE$595,5,FALSE)</f>
        <v>Gottardo Matteo</v>
      </c>
      <c r="W94" s="461" t="str">
        <f>VLOOKUP($R94,'database Aziende'!$M$13:$AE$595,6,FALSE)</f>
        <v>Modesto Ilaria</v>
      </c>
      <c r="X94" s="462" t="str">
        <f>VLOOKUP($R94,'database Aziende'!$M$13:$AE$595,7,FALSE)</f>
        <v>0422 725644</v>
      </c>
      <c r="Y94" s="463" t="str">
        <f>VLOOKUP($R94,'database Aziende'!$M$13:$AE$595,12,FALSE)</f>
        <v>info@radiotv2000.it</v>
      </c>
      <c r="Z94" s="463" t="str">
        <f>VLOOKUP($R94,'database Aziende'!$M$13:$AE$595,13,FALSE)</f>
        <v>www.radiotv2000.expertonline.it</v>
      </c>
      <c r="AA94" s="461">
        <f>VLOOKUP($R94,'database Aziende'!$M$13:$AE$595,14,FALSE)</f>
        <v>8</v>
      </c>
      <c r="AB94" s="461" t="str">
        <f>VLOOKUP($R94,'database Aziende'!$M$13:$AE$595,15,FALSE)</f>
        <v>commercio apparecchi</v>
      </c>
      <c r="AC94" s="462" t="str">
        <f t="shared" si="0"/>
        <v>RADIO TV 2000 SRL</v>
      </c>
      <c r="AD94" s="461" t="str">
        <f>VLOOKUP($R94,'database Aziende'!$M$13:$AK$595,17,FALSE)</f>
        <v>v. Dante Alighieri 126/B</v>
      </c>
      <c r="AE94" s="461" t="str">
        <f>VLOOKUP($R94,'database Aziende'!$M$13:$AK$595,18,FALSE)</f>
        <v>Spresiano (TV)</v>
      </c>
      <c r="AF94" s="462">
        <f>VLOOKUP($R94,'database Aziende'!$M$13:$AK$595,19,FALSE)</f>
        <v>3762800260</v>
      </c>
      <c r="AG94" s="464" t="str">
        <f>VLOOKUP($R94,'database Aziende'!$M$13:$AK$595,20,FALSE)</f>
        <v>Matteo Gottardo</v>
      </c>
      <c r="AH94" s="464">
        <f>VLOOKUP($R94,'database Aziende'!$M$13:$AK$595,21,FALSE)</f>
        <v>27141</v>
      </c>
      <c r="AI94" s="461" t="str">
        <f>VLOOKUP($R94,'database Aziende'!$M$13:$AK$595,22,FALSE)</f>
        <v>Treviso (TV)</v>
      </c>
      <c r="AJ94" s="611" t="str">
        <f>VLOOKUP($R94,'database Aziende'!$M$13:$AK$595,23,FALSE)</f>
        <v>GTTMTT74B22L407J</v>
      </c>
      <c r="AK94" s="612">
        <f>VLOOKUP($R94,'database Aziende'!$M$13:$AK$595,24,FALSE)</f>
        <v>43589</v>
      </c>
      <c r="AL94" s="465" t="str">
        <f>VLOOKUP($R94,'database Aziende'!$M$13:$AK$595,25,FALSE)</f>
        <v>3279/C24D</v>
      </c>
    </row>
    <row r="95" spans="1:38" ht="24.75" customHeight="1">
      <c r="A95" s="466"/>
      <c r="B95" s="639">
        <v>14</v>
      </c>
      <c r="C95" s="468" t="str">
        <f>CONCATENATE('Elenco alunni'!A171," ",'Elenco alunni'!B171)</f>
        <v>MARSURA FRANCESCO EMANUEL</v>
      </c>
      <c r="D95" s="468" t="str">
        <f>CONCATENATE('Elenco alunni'!C171," ",'Elenco alunni'!D171)</f>
        <v>4 DAR</v>
      </c>
      <c r="E95" s="470" t="str">
        <f>'Elenco alunni'!H171</f>
        <v>0422720213</v>
      </c>
      <c r="F95" s="609"/>
      <c r="G95" s="470" t="str">
        <f>'Elenco alunni'!G171</f>
        <v>vict.6548@gmail.com</v>
      </c>
      <c r="H95" s="472" t="str">
        <f>'Elenco alunni'!I171</f>
        <v>Via Roma 61/B</v>
      </c>
      <c r="I95" s="472" t="str">
        <f>'Elenco alunni'!J171</f>
        <v>ARCADE</v>
      </c>
      <c r="J95" s="596" t="s">
        <v>3396</v>
      </c>
      <c r="K95" s="597" t="s">
        <v>3400</v>
      </c>
      <c r="L95" s="658" t="str">
        <f>VLOOKUP($R95,'database Aziende'!$M$13:$AE$595,8,FALSE)</f>
        <v>8.00</v>
      </c>
      <c r="M95" s="658" t="str">
        <f>VLOOKUP($R95,'database Aziende'!$M$13:$AE$595,9,FALSE)</f>
        <v>12.00</v>
      </c>
      <c r="N95" s="658" t="str">
        <f>VLOOKUP($R95,'database Aziende'!$M$13:$AE$595,10,FALSE)</f>
        <v>13.30</v>
      </c>
      <c r="O95" s="658" t="str">
        <f>VLOOKUP($R95,'database Aziende'!$M$13:$AE$595,11,FALSE)</f>
        <v>17.30</v>
      </c>
      <c r="P95" s="687" t="s">
        <v>3494</v>
      </c>
      <c r="Q95" s="651" t="s">
        <v>3495</v>
      </c>
      <c r="R95" s="67" t="s">
        <v>41</v>
      </c>
      <c r="S95" s="699" t="str">
        <f>VLOOKUP($R95,'database Aziende'!$M$13:$AE$595,2,FALSE)</f>
        <v>Via Senatore Fabbri 60</v>
      </c>
      <c r="T95" s="661">
        <f>VLOOKUP($R95,'database Aziende'!$M$13:$AE$595,3,FALSE)</f>
        <v>31027</v>
      </c>
      <c r="U95" s="661" t="str">
        <f>VLOOKUP($R95,'database Aziende'!$M$13:$AE$595,4,FALSE)</f>
        <v>Spresiano (TV)</v>
      </c>
      <c r="V95" s="661" t="str">
        <f>VLOOKUP($R95,'database Aziende'!$M$13:$AE$595,5,FALSE)</f>
        <v>Alvise Piccoli</v>
      </c>
      <c r="W95" s="661" t="str">
        <f>VLOOKUP($R95,'database Aziende'!$M$13:$AE$595,6,FALSE)</f>
        <v>Alvise Piccoli</v>
      </c>
      <c r="X95" s="662" t="str">
        <f>VLOOKUP($R95,'database Aziende'!$M$13:$AE$595,7,FALSE)</f>
        <v>0422 880820 / 3939261440</v>
      </c>
      <c r="Y95" s="663" t="str">
        <f>VLOOKUP($R95,'database Aziende'!$M$13:$AE$595,12,FALSE)</f>
        <v>info@abar.it</v>
      </c>
      <c r="Z95" s="663" t="str">
        <f>VLOOKUP($R95,'database Aziende'!$M$13:$AE$595,13,FALSE)</f>
        <v>www.abar.it</v>
      </c>
      <c r="AA95" s="661">
        <f>VLOOKUP($R95,'database Aziende'!$M$13:$AE$595,14,FALSE)</f>
        <v>1</v>
      </c>
      <c r="AB95" s="661" t="str">
        <f>VLOOKUP($R95,'database Aziende'!$M$13:$AE$595,15,FALSE)</f>
        <v>servizi informatici</v>
      </c>
      <c r="AC95" s="662" t="str">
        <f t="shared" si="0"/>
        <v>ABAR SRL</v>
      </c>
      <c r="AD95" s="661" t="str">
        <f>VLOOKUP($R95,'database Aziende'!$M$13:$AK$595,17,FALSE)</f>
        <v>Via Senatore Fabbri 60</v>
      </c>
      <c r="AE95" s="661" t="str">
        <f>VLOOKUP($R95,'database Aziende'!$M$13:$AK$595,18,FALSE)</f>
        <v>Spresiano (TV)</v>
      </c>
      <c r="AF95" s="662">
        <f>VLOOKUP($R95,'database Aziende'!$M$13:$AK$595,19,FALSE)</f>
        <v>4271680268</v>
      </c>
      <c r="AG95" s="665" t="str">
        <f>VLOOKUP($R95,'database Aziende'!$M$13:$AK$595,20,FALSE)</f>
        <v>Davide Scantamburlo</v>
      </c>
      <c r="AH95" s="665">
        <f>VLOOKUP($R95,'database Aziende'!$M$13:$AK$595,21,FALSE)</f>
        <v>28886</v>
      </c>
      <c r="AI95" s="661" t="str">
        <f>VLOOKUP($R95,'database Aziende'!$M$13:$AK$595,22,FALSE)</f>
        <v>Treviso (TV)</v>
      </c>
      <c r="AJ95" s="666" t="str">
        <f>VLOOKUP($R95,'database Aziende'!$M$13:$AK$595,23,FALSE)</f>
        <v>SCNDVD73A31L407N</v>
      </c>
      <c r="AK95" s="667">
        <f>VLOOKUP($R95,'database Aziende'!$M$13:$AK$595,24,FALSE)</f>
        <v>43589</v>
      </c>
      <c r="AL95" s="668" t="str">
        <f>VLOOKUP($R95,'database Aziende'!$M$13:$AK$595,25,FALSE)</f>
        <v>3279/C24D</v>
      </c>
    </row>
    <row r="96" spans="1:38" ht="24.75" customHeight="1">
      <c r="A96" s="641"/>
      <c r="B96" s="692">
        <v>15</v>
      </c>
      <c r="C96" s="468" t="str">
        <f>CONCATENATE('Elenco alunni'!A172," ",'Elenco alunni'!B172)</f>
        <v>MURA MARCO</v>
      </c>
      <c r="D96" s="468" t="str">
        <f>CONCATENATE('Elenco alunni'!C172," ",'Elenco alunni'!D172)</f>
        <v>4 DAR</v>
      </c>
      <c r="E96" s="470" t="str">
        <f>'Elenco alunni'!H172</f>
        <v/>
      </c>
      <c r="F96" s="609"/>
      <c r="G96" s="470" t="str">
        <f>'Elenco alunni'!G172</f>
        <v>marcomura2002@gmail.com</v>
      </c>
      <c r="H96" s="472" t="str">
        <f>'Elenco alunni'!I172</f>
        <v>VIA GUIZZA 7</v>
      </c>
      <c r="I96" s="472" t="str">
        <f>'Elenco alunni'!J172</f>
        <v>QUINTO DI TREVISO</v>
      </c>
      <c r="J96" s="596" t="s">
        <v>3396</v>
      </c>
      <c r="K96" s="597" t="s">
        <v>3400</v>
      </c>
      <c r="L96" s="700">
        <f>VLOOKUP($R96,'database Aziende'!$M$13:$AE$595,8,FALSE)</f>
        <v>0.33333333333333331</v>
      </c>
      <c r="M96" s="701">
        <f>VLOOKUP($R96,'database Aziende'!$M$13:$AE$595,9,FALSE)</f>
        <v>0.54166666666666663</v>
      </c>
      <c r="N96" s="473" t="str">
        <f>VLOOKUP($R96,'database Aziende'!$M$13:$AE$595,10,FALSE)</f>
        <v>14.00</v>
      </c>
      <c r="O96" s="473" t="str">
        <f>VLOOKUP($R96,'database Aziende'!$M$13:$AE$595,11,FALSE)</f>
        <v>17.00</v>
      </c>
      <c r="P96" s="702" t="s">
        <v>3505</v>
      </c>
      <c r="Q96" s="651" t="s">
        <v>3493</v>
      </c>
      <c r="R96" s="703" t="s">
        <v>540</v>
      </c>
      <c r="S96" s="461" t="str">
        <f>VLOOKUP($R96,'database Aziende'!$M$13:$AE$595,2,FALSE)</f>
        <v>Via Scattolin 26</v>
      </c>
      <c r="T96" s="461">
        <f>VLOOKUP($R96,'database Aziende'!$M$13:$AE$595,3,FALSE)</f>
        <v>31055</v>
      </c>
      <c r="U96" s="461" t="str">
        <f>VLOOKUP($R96,'database Aziende'!$M$13:$AE$595,4,FALSE)</f>
        <v>Quinto (TV)</v>
      </c>
      <c r="V96" s="461" t="str">
        <f>VLOOKUP($R96,'database Aziende'!$M$13:$AE$595,5,FALSE)</f>
        <v>Gasparini Franco</v>
      </c>
      <c r="W96" s="461" t="str">
        <f>VLOOKUP($R96,'database Aziende'!$M$13:$AE$595,6,FALSE)</f>
        <v>Bortoletto Ivan</v>
      </c>
      <c r="X96" s="462" t="str">
        <f>VLOOKUP($R96,'database Aziende'!$M$13:$AE$595,7,FALSE)</f>
        <v>0422 445426</v>
      </c>
      <c r="Y96" s="463" t="str">
        <f>VLOOKUP($R96,'database Aziende'!$M$13:$AE$595,12,FALSE)</f>
        <v>amministrazione@emergo.srl</v>
      </c>
      <c r="Z96" s="463">
        <f>VLOOKUP($R96,'database Aziende'!$M$13:$AE$595,13,FALSE)</f>
        <v>0</v>
      </c>
      <c r="AA96" s="461" t="str">
        <f>VLOOKUP($R96,'database Aziende'!$M$13:$AE$595,14,FALSE)</f>
        <v>10-50</v>
      </c>
      <c r="AB96" s="461" t="str">
        <f>VLOOKUP($R96,'database Aziende'!$M$13:$AE$595,15,FALSE)</f>
        <v>Ateco 43.21.02 - Progett.Realiz.Manut.Imp.e Sistemi Telecom.Elettronici e Informatici</v>
      </c>
      <c r="AC96" s="462" t="str">
        <f t="shared" si="0"/>
        <v>EMERGO S.R.L.</v>
      </c>
      <c r="AD96" s="461" t="str">
        <f>VLOOKUP($R96,'database Aziende'!$M$13:$AK$595,17,FALSE)</f>
        <v>Viale della Repubblica 209</v>
      </c>
      <c r="AE96" s="461" t="str">
        <f>VLOOKUP($R96,'database Aziende'!$M$13:$AK$595,18,FALSE)</f>
        <v>Treviso (TV)</v>
      </c>
      <c r="AF96" s="462" t="str">
        <f>VLOOKUP($R96,'database Aziende'!$M$13:$AK$595,19,FALSE)</f>
        <v>04467060267</v>
      </c>
      <c r="AG96" s="464" t="str">
        <f>VLOOKUP($R96,'database Aziende'!$M$13:$AK$595,20,FALSE)</f>
        <v>Miglioranza Ido</v>
      </c>
      <c r="AH96" s="464">
        <f>VLOOKUP($R96,'database Aziende'!$M$13:$AK$595,21,FALSE)</f>
        <v>26921</v>
      </c>
      <c r="AI96" s="461" t="str">
        <f>VLOOKUP($R96,'database Aziende'!$M$13:$AK$595,22,FALSE)</f>
        <v>Treviso (TV)</v>
      </c>
      <c r="AJ96" s="464" t="str">
        <f>VLOOKUP($R96,'database Aziende'!$M$13:$AK$595,23,FALSE)</f>
        <v>MGLDIO73P14L407E</v>
      </c>
      <c r="AK96" s="464">
        <f>VLOOKUP($R96,'database Aziende'!$M$13:$AK$595,24,FALSE)</f>
        <v>44333</v>
      </c>
      <c r="AL96" s="465" t="str">
        <f>VLOOKUP($R96,'database Aziende'!$M$13:$AK$595,25,FALSE)</f>
        <v>6928</v>
      </c>
    </row>
    <row r="97" spans="1:38" ht="24.75" customHeight="1">
      <c r="A97" s="466"/>
      <c r="B97" s="692">
        <v>16</v>
      </c>
      <c r="C97" s="468" t="str">
        <f>CONCATENATE('Elenco alunni'!A173," ",'Elenco alunni'!B173)</f>
        <v>NAVE LAURA</v>
      </c>
      <c r="D97" s="468" t="str">
        <f>CONCATENATE('Elenco alunni'!C173," ",'Elenco alunni'!D173)</f>
        <v>4 DAR</v>
      </c>
      <c r="E97" s="470" t="str">
        <f>'Elenco alunni'!H173</f>
        <v/>
      </c>
      <c r="F97" s="609"/>
      <c r="G97" s="470" t="str">
        <f>'Elenco alunni'!G173</f>
        <v>lauranave09@gmail.com</v>
      </c>
      <c r="H97" s="472" t="str">
        <f>'Elenco alunni'!I173</f>
        <v>Via Tinca 6</v>
      </c>
      <c r="I97" s="472" t="str">
        <f>'Elenco alunni'!J173</f>
        <v>MASERADA SUL PIAVE</v>
      </c>
      <c r="J97" s="596" t="s">
        <v>3396</v>
      </c>
      <c r="K97" s="597" t="s">
        <v>3400</v>
      </c>
      <c r="L97" s="473" t="str">
        <f>VLOOKUP($R97,'database Aziende'!$M$13:$AE$595,8,FALSE)</f>
        <v>8.30</v>
      </c>
      <c r="M97" s="473" t="str">
        <f>VLOOKUP($R97,'database Aziende'!$M$13:$AE$595,9,FALSE)</f>
        <v>12.00</v>
      </c>
      <c r="N97" s="473" t="str">
        <f>VLOOKUP($R97,'database Aziende'!$M$13:$AE$595,10,FALSE)</f>
        <v>13.30</v>
      </c>
      <c r="O97" s="473" t="str">
        <f>VLOOKUP($R97,'database Aziende'!$M$13:$AE$595,11,FALSE)</f>
        <v>18.00</v>
      </c>
      <c r="P97" s="702" t="s">
        <v>3506</v>
      </c>
      <c r="Q97" s="651" t="s">
        <v>3493</v>
      </c>
      <c r="R97" s="67" t="s">
        <v>70</v>
      </c>
      <c r="S97" s="461" t="str">
        <f>VLOOKUP($R97,'database Aziende'!$M$13:$AE$595,2,FALSE)</f>
        <v>V.Franchini 1</v>
      </c>
      <c r="T97" s="461">
        <f>VLOOKUP($R97,'database Aziende'!$M$13:$AE$595,3,FALSE)</f>
        <v>31010</v>
      </c>
      <c r="U97" s="461" t="str">
        <f>VLOOKUP($R97,'database Aziende'!$M$13:$AE$595,4,FALSE)</f>
        <v>Villorba (TV)</v>
      </c>
      <c r="V97" s="461" t="str">
        <f>VLOOKUP($R97,'database Aziende'!$M$13:$AE$595,5,FALSE)</f>
        <v>Dalla Torre Alessandro</v>
      </c>
      <c r="W97" s="461" t="str">
        <f>VLOOKUP($R97,'database Aziende'!$M$13:$AE$595,6,FALSE)</f>
        <v>Comacchio Alex</v>
      </c>
      <c r="X97" s="462" t="str">
        <f>VLOOKUP($R97,'database Aziende'!$M$13:$AE$595,7,FALSE)</f>
        <v>0438 309131</v>
      </c>
      <c r="Y97" s="463" t="str">
        <f>VLOOKUP($R97,'database Aziende'!$M$13:$AE$595,12,FALSE)</f>
        <v>info@adfweb.com   a.dallatorre@adfweb.com</v>
      </c>
      <c r="Z97" s="463" t="str">
        <f>VLOOKUP($R97,'database Aziende'!$M$13:$AE$595,13,FALSE)</f>
        <v>www.adfweb.com</v>
      </c>
      <c r="AA97" s="461">
        <f>VLOOKUP($R97,'database Aziende'!$M$13:$AE$595,14,FALSE)</f>
        <v>8</v>
      </c>
      <c r="AB97" s="461" t="str">
        <f>VLOOKUP($R97,'database Aziende'!$M$13:$AE$595,15,FALSE)</f>
        <v>produz. schede elettroniche</v>
      </c>
      <c r="AC97" s="462" t="str">
        <f t="shared" si="0"/>
        <v>ADFWEB SRL</v>
      </c>
      <c r="AD97" s="461" t="str">
        <f>VLOOKUP($R97,'database Aziende'!$M$13:$AK$595,17,FALSE)</f>
        <v>V.Franchini 1</v>
      </c>
      <c r="AE97" s="461" t="str">
        <f>VLOOKUP($R97,'database Aziende'!$M$13:$AK$595,18,FALSE)</f>
        <v>Villorba (TV)</v>
      </c>
      <c r="AF97" s="462">
        <f>VLOOKUP($R97,'database Aziende'!$M$13:$AK$595,19,FALSE)</f>
        <v>3853620262</v>
      </c>
      <c r="AG97" s="464" t="str">
        <f>VLOOKUP($R97,'database Aziende'!$M$13:$AK$595,20,FALSE)</f>
        <v>Alessandro Dalla Torre</v>
      </c>
      <c r="AH97" s="464">
        <f>VLOOKUP($R97,'database Aziende'!$M$13:$AK$595,21,FALSE)</f>
        <v>26260</v>
      </c>
      <c r="AI97" s="461" t="str">
        <f>VLOOKUP($R97,'database Aziende'!$M$13:$AK$595,22,FALSE)</f>
        <v>Conegliano (TV)</v>
      </c>
      <c r="AJ97" s="464" t="str">
        <f>VLOOKUP($R97,'database Aziende'!$M$13:$AK$595,23,FALSE)</f>
        <v>DLLLSN71S23C357M</v>
      </c>
      <c r="AK97" s="464">
        <f>VLOOKUP($R97,'database Aziende'!$M$13:$AK$595,24,FALSE)</f>
        <v>43589</v>
      </c>
      <c r="AL97" s="465" t="str">
        <f>VLOOKUP($R97,'database Aziende'!$M$13:$AK$595,25,FALSE)</f>
        <v>3279/C24D</v>
      </c>
    </row>
    <row r="98" spans="1:38" ht="24.75" customHeight="1">
      <c r="A98" s="466"/>
      <c r="B98" s="639">
        <v>17</v>
      </c>
      <c r="C98" s="468" t="str">
        <f>CONCATENATE('Elenco alunni'!A174," ",'Elenco alunni'!B174)</f>
        <v>PRETTO MATTEO</v>
      </c>
      <c r="D98" s="468" t="str">
        <f>CONCATENATE('Elenco alunni'!C174," ",'Elenco alunni'!D174)</f>
        <v>4 DAR</v>
      </c>
      <c r="E98" s="470" t="str">
        <f>'Elenco alunni'!H174</f>
        <v>0422822793</v>
      </c>
      <c r="F98" s="609"/>
      <c r="G98" s="470" t="str">
        <f>'Elenco alunni'!G174</f>
        <v>prettomatteo03@gmail.com</v>
      </c>
      <c r="H98" s="472" t="str">
        <f>'Elenco alunni'!I174</f>
        <v>VIA BIGONE 45</v>
      </c>
      <c r="I98" s="472" t="str">
        <f>'Elenco alunni'!J174</f>
        <v>CASALE SUL SILE</v>
      </c>
      <c r="J98" s="596" t="s">
        <v>3396</v>
      </c>
      <c r="K98" s="597" t="s">
        <v>3400</v>
      </c>
      <c r="L98" s="473" t="str">
        <f>VLOOKUP($R98,'database Aziende'!$M$13:$AE$595,8,FALSE)</f>
        <v xml:space="preserve">9.00 </v>
      </c>
      <c r="M98" s="473" t="str">
        <f>VLOOKUP($R98,'database Aziende'!$M$13:$AE$595,9,FALSE)</f>
        <v>12.30</v>
      </c>
      <c r="N98" s="473" t="str">
        <f>VLOOKUP($R98,'database Aziende'!$M$13:$AE$595,10,FALSE)</f>
        <v>15.30</v>
      </c>
      <c r="O98" s="473" t="str">
        <f>VLOOKUP($R98,'database Aziende'!$M$13:$AE$595,11,FALSE)</f>
        <v>19.00</v>
      </c>
      <c r="P98" s="687" t="s">
        <v>3498</v>
      </c>
      <c r="Q98" s="651" t="s">
        <v>3495</v>
      </c>
      <c r="R98" s="67" t="s">
        <v>722</v>
      </c>
      <c r="S98" s="461" t="str">
        <f>VLOOKUP($R98,'database Aziende'!$M$13:$AE$595,2,FALSE)</f>
        <v>Via Donatori del Sangue 7</v>
      </c>
      <c r="T98" s="461">
        <f>VLOOKUP($R98,'database Aziende'!$M$13:$AE$595,3,FALSE)</f>
        <v>31020</v>
      </c>
      <c r="U98" s="461" t="str">
        <f>VLOOKUP($R98,'database Aziende'!$M$13:$AE$595,4,FALSE)</f>
        <v>Villorba (TV)</v>
      </c>
      <c r="V98" s="461" t="s">
        <v>3499</v>
      </c>
      <c r="W98" s="461" t="s">
        <v>3499</v>
      </c>
      <c r="X98" s="462" t="str">
        <f>VLOOKUP($R98,'database Aziende'!$M$13:$AE$595,7,FALSE)</f>
        <v>339 3377039</v>
      </c>
      <c r="Y98" s="463" t="str">
        <f>VLOOKUP($R98,'database Aziende'!$M$13:$AE$595,12,FALSE)</f>
        <v>box@jazzinformatica.it</v>
      </c>
      <c r="Z98" s="463" t="str">
        <f>VLOOKUP($R98,'database Aziende'!$M$13:$AE$595,13,FALSE)</f>
        <v>www.jazzinformatica.it</v>
      </c>
      <c r="AA98" s="461">
        <f>VLOOKUP($R98,'database Aziende'!$M$13:$AE$595,14,FALSE)</f>
        <v>0</v>
      </c>
      <c r="AB98" s="461" t="str">
        <f>VLOOKUP($R98,'database Aziende'!$M$13:$AE$595,15,FALSE)</f>
        <v>servizi hardware informatici</v>
      </c>
      <c r="AC98" s="462" t="str">
        <f t="shared" si="0"/>
        <v>JAZZ INFORMATICA</v>
      </c>
      <c r="AD98" s="461" t="str">
        <f>VLOOKUP($R98,'database Aziende'!$M$13:$AK$595,17,FALSE)</f>
        <v>Via Donatori del Sangue 7</v>
      </c>
      <c r="AE98" s="461" t="str">
        <f>VLOOKUP($R98,'database Aziende'!$M$13:$AK$595,18,FALSE)</f>
        <v>Villorba (TV)</v>
      </c>
      <c r="AF98" s="462" t="str">
        <f>VLOOKUP($R98,'database Aziende'!$M$13:$AK$595,19,FALSE)</f>
        <v>04331790263</v>
      </c>
      <c r="AG98" s="464" t="str">
        <f>VLOOKUP($R98,'database Aziende'!$M$13:$AK$595,20,FALSE)</f>
        <v>Lucio rettore</v>
      </c>
      <c r="AH98" s="464">
        <f>VLOOKUP($R98,'database Aziende'!$M$13:$AK$595,21,FALSE)</f>
        <v>25025</v>
      </c>
      <c r="AI98" s="461" t="str">
        <f>VLOOKUP($R98,'database Aziende'!$M$13:$AK$595,22,FALSE)</f>
        <v>Maser (TV)</v>
      </c>
      <c r="AJ98" s="464" t="str">
        <f>VLOOKUP($R98,'database Aziende'!$M$13:$AK$595,23,FALSE)</f>
        <v>RTTLCU68L06F009Q</v>
      </c>
      <c r="AK98" s="464">
        <f>VLOOKUP($R98,'database Aziende'!$M$13:$AK$595,24,FALSE)</f>
        <v>43589</v>
      </c>
      <c r="AL98" s="465" t="str">
        <f>VLOOKUP($R98,'database Aziende'!$M$13:$AK$595,25,FALSE)</f>
        <v>3279/C24D</v>
      </c>
    </row>
    <row r="99" spans="1:38" ht="24.75" customHeight="1">
      <c r="A99" s="466"/>
      <c r="B99" s="639">
        <v>18</v>
      </c>
      <c r="C99" s="468" t="str">
        <f>CONCATENATE('Elenco alunni'!A175," ",'Elenco alunni'!B175)</f>
        <v>SACCON MANUELE</v>
      </c>
      <c r="D99" s="468" t="str">
        <f>CONCATENATE('Elenco alunni'!C175," ",'Elenco alunni'!D175)</f>
        <v>4 DAR</v>
      </c>
      <c r="E99" s="470" t="str">
        <f>'Elenco alunni'!H175</f>
        <v>3483559200</v>
      </c>
      <c r="F99" s="609"/>
      <c r="G99" s="470" t="str">
        <f>'Elenco alunni'!G175</f>
        <v>manusacco2003@gmail.com</v>
      </c>
      <c r="H99" s="472" t="str">
        <f>'Elenco alunni'!I175</f>
        <v>VIA MOLINO DI SOPRA, 5</v>
      </c>
      <c r="I99" s="472" t="str">
        <f>'Elenco alunni'!J175</f>
        <v>CODOGNE'</v>
      </c>
      <c r="J99" s="596" t="s">
        <v>3396</v>
      </c>
      <c r="K99" s="597" t="s">
        <v>3400</v>
      </c>
      <c r="L99" s="473" t="str">
        <f>VLOOKUP($R99,'database Aziende'!$M$13:$AE$595,8,FALSE)</f>
        <v>8.30</v>
      </c>
      <c r="M99" s="473" t="str">
        <f>VLOOKUP($R99,'database Aziende'!$M$13:$AE$595,9,FALSE)</f>
        <v>12.30</v>
      </c>
      <c r="N99" s="473" t="str">
        <f>VLOOKUP($R99,'database Aziende'!$M$13:$AE$595,10,FALSE)</f>
        <v>14.00</v>
      </c>
      <c r="O99" s="473" t="str">
        <f>VLOOKUP($R99,'database Aziende'!$M$13:$AE$595,11,FALSE)</f>
        <v>18.00</v>
      </c>
      <c r="P99" s="687" t="s">
        <v>3452</v>
      </c>
      <c r="Q99" s="651" t="s">
        <v>3495</v>
      </c>
      <c r="R99" s="67" t="s">
        <v>227</v>
      </c>
      <c r="S99" s="461" t="str">
        <f>VLOOKUP($R99,'database Aziende'!$M$13:$AE$595,2,FALSE)</f>
        <v>Piazza delle Istituzioni 39/F</v>
      </c>
      <c r="T99" s="461">
        <f>VLOOKUP($R99,'database Aziende'!$M$13:$AE$595,3,FALSE)</f>
        <v>31100</v>
      </c>
      <c r="U99" s="461" t="str">
        <f>VLOOKUP($R99,'database Aziende'!$M$13:$AE$595,4,FALSE)</f>
        <v>Treviso (TV)</v>
      </c>
      <c r="V99" s="461" t="str">
        <f>VLOOKUP($R99,'database Aziende'!$M$13:$AE$595,5,FALSE)</f>
        <v>Battaglion Francesca</v>
      </c>
      <c r="W99" s="461" t="str">
        <f>VLOOKUP($R99,'database Aziende'!$M$13:$AE$595,6,FALSE)</f>
        <v>Pavanello Mirko</v>
      </c>
      <c r="X99" s="462" t="str">
        <f>VLOOKUP($R99,'database Aziende'!$M$13:$AE$595,7,FALSE)</f>
        <v>0422 1627564</v>
      </c>
      <c r="Y99" s="463" t="str">
        <f>VLOOKUP($R99,'database Aziende'!$M$13:$AE$595,12,FALSE)</f>
        <v>amministrazione@consulting4business.it</v>
      </c>
      <c r="Z99" s="463">
        <f>VLOOKUP($R99,'database Aziende'!$M$13:$AE$595,13,FALSE)</f>
        <v>0</v>
      </c>
      <c r="AA99" s="461">
        <f>VLOOKUP($R99,'database Aziende'!$M$13:$AE$595,14,FALSE)</f>
        <v>15</v>
      </c>
      <c r="AB99" s="461" t="str">
        <f>VLOOKUP($R99,'database Aziende'!$M$13:$AE$595,15,FALSE)</f>
        <v>Gestione banche dati (Ateco 63.11.2)</v>
      </c>
      <c r="AC99" s="462" t="str">
        <f t="shared" si="0"/>
        <v>C 4 B SRL</v>
      </c>
      <c r="AD99" s="461" t="str">
        <f>VLOOKUP($R99,'database Aziende'!$M$13:$AK$595,17,FALSE)</f>
        <v xml:space="preserve">Via Pasquale Sottocorno, 3 - </v>
      </c>
      <c r="AE99" s="461" t="str">
        <f>VLOOKUP($R99,'database Aziende'!$M$13:$AK$595,18,FALSE)</f>
        <v>Milano (MI)</v>
      </c>
      <c r="AF99" s="462" t="str">
        <f>VLOOKUP($R99,'database Aziende'!$M$13:$AK$595,19,FALSE)</f>
        <v>04509100261</v>
      </c>
      <c r="AG99" s="464" t="str">
        <f>VLOOKUP($R99,'database Aziende'!$M$13:$AK$595,20,FALSE)</f>
        <v>Spiccia Simone</v>
      </c>
      <c r="AH99" s="464">
        <f>VLOOKUP($R99,'database Aziende'!$M$13:$AK$595,21,FALSE)</f>
        <v>30733</v>
      </c>
      <c r="AI99" s="461" t="str">
        <f>VLOOKUP($R99,'database Aziende'!$M$13:$AK$595,22,FALSE)</f>
        <v>Foligno (PG)</v>
      </c>
      <c r="AJ99" s="464" t="str">
        <f>VLOOKUP($R99,'database Aziende'!$M$13:$AK$595,23,FALSE)</f>
        <v>SPCSMN84B21D653G</v>
      </c>
      <c r="AK99" s="464">
        <f>VLOOKUP($R99,'database Aziende'!$M$13:$AK$595,24,FALSE)</f>
        <v>43589</v>
      </c>
      <c r="AL99" s="465" t="str">
        <f>VLOOKUP($R99,'database Aziende'!$M$13:$AK$595,25,FALSE)</f>
        <v>3279/C24D</v>
      </c>
    </row>
    <row r="100" spans="1:38" ht="24.75" customHeight="1">
      <c r="A100" s="466"/>
      <c r="B100" s="639">
        <v>19</v>
      </c>
      <c r="C100" s="468" t="str">
        <f>CONCATENATE('Elenco alunni'!A176," ",'Elenco alunni'!B176)</f>
        <v>SARTORETTO ALESSIO</v>
      </c>
      <c r="D100" s="468" t="str">
        <f>CONCATENATE('Elenco alunni'!C176," ",'Elenco alunni'!D176)</f>
        <v>4 DAR</v>
      </c>
      <c r="E100" s="470" t="str">
        <f>'Elenco alunni'!H176</f>
        <v>3334227918</v>
      </c>
      <c r="F100" s="609"/>
      <c r="G100" s="470" t="str">
        <f>'Elenco alunni'!G176</f>
        <v>lucia.libralesso@gmail.com</v>
      </c>
      <c r="H100" s="472" t="str">
        <f>'Elenco alunni'!I176</f>
        <v>via delle cave 10/A</v>
      </c>
      <c r="I100" s="472" t="str">
        <f>'Elenco alunni'!J176</f>
        <v>TREVISO</v>
      </c>
      <c r="J100" s="596" t="s">
        <v>3396</v>
      </c>
      <c r="K100" s="597" t="s">
        <v>3400</v>
      </c>
      <c r="L100" s="473" t="str">
        <f>VLOOKUP($R100,'database Aziende'!$M$13:$AE$595,8,FALSE)</f>
        <v>8.30</v>
      </c>
      <c r="M100" s="473" t="str">
        <f>VLOOKUP($R100,'database Aziende'!$M$13:$AE$595,9,FALSE)</f>
        <v>12.30</v>
      </c>
      <c r="N100" s="473" t="str">
        <f>VLOOKUP($R100,'database Aziende'!$M$13:$AE$595,10,FALSE)</f>
        <v>14.30</v>
      </c>
      <c r="O100" s="473" t="str">
        <f>VLOOKUP($R100,'database Aziende'!$M$13:$AE$595,11,FALSE)</f>
        <v>18.30</v>
      </c>
      <c r="P100" s="687" t="s">
        <v>3502</v>
      </c>
      <c r="Q100" s="651" t="s">
        <v>3495</v>
      </c>
      <c r="R100" s="67" t="s">
        <v>1192</v>
      </c>
      <c r="S100" s="461" t="str">
        <f>VLOOKUP($R100,'database Aziende'!$M$13:$AE$595,2,FALSE)</f>
        <v>Via Castagnole 20/h</v>
      </c>
      <c r="T100" s="461">
        <f>VLOOKUP($R100,'database Aziende'!$M$13:$AE$595,3,FALSE)</f>
        <v>31100</v>
      </c>
      <c r="U100" s="461" t="str">
        <f>VLOOKUP($R100,'database Aziende'!$M$13:$AE$595,4,FALSE)</f>
        <v>Treviso (TV)</v>
      </c>
      <c r="V100" s="461" t="str">
        <f>VLOOKUP($R100,'database Aziende'!$M$13:$AE$595,5,FALSE)</f>
        <v>Baldasso Domenico</v>
      </c>
      <c r="W100" s="461" t="str">
        <f>VLOOKUP($R100,'database Aziende'!$M$13:$AE$595,6,FALSE)</f>
        <v>Baldasso Domenico</v>
      </c>
      <c r="X100" s="462" t="str">
        <f>VLOOKUP($R100,'database Aziende'!$M$13:$AE$595,7,FALSE)</f>
        <v>340 2590388</v>
      </c>
      <c r="Y100" s="463" t="str">
        <f>VLOOKUP($R100,'database Aziende'!$M$13:$AE$595,12,FALSE)</f>
        <v>domenico@ubware.it</v>
      </c>
      <c r="Z100" s="463">
        <f>VLOOKUP($R100,'database Aziende'!$M$13:$AE$595,13,FALSE)</f>
        <v>0</v>
      </c>
      <c r="AA100" s="529">
        <f>VLOOKUP($R100,'database Aziende'!$M$13:$AE$595,14,FALSE)</f>
        <v>43739</v>
      </c>
      <c r="AB100" s="461" t="str">
        <f>VLOOKUP($R100,'database Aziende'!$M$13:$AE$595,15,FALSE)</f>
        <v>servizi informatici</v>
      </c>
      <c r="AC100" s="462" t="str">
        <f t="shared" si="0"/>
        <v>UBWARE SRL</v>
      </c>
      <c r="AD100" s="461" t="str">
        <f>VLOOKUP($R100,'database Aziende'!$M$13:$AK$595,17,FALSE)</f>
        <v>Via Castagnole 20/h</v>
      </c>
      <c r="AE100" s="461" t="str">
        <f>VLOOKUP($R100,'database Aziende'!$M$13:$AK$595,18,FALSE)</f>
        <v>Treviso (TV)</v>
      </c>
      <c r="AF100" s="462">
        <f>VLOOKUP($R100,'database Aziende'!$M$13:$AK$595,19,FALSE)</f>
        <v>4362080261</v>
      </c>
      <c r="AG100" s="464" t="str">
        <f>VLOOKUP($R100,'database Aziende'!$M$13:$AK$595,20,FALSE)</f>
        <v>Domenico Baldasso</v>
      </c>
      <c r="AH100" s="464">
        <f>VLOOKUP($R100,'database Aziende'!$M$13:$AK$595,21,FALSE)</f>
        <v>28329</v>
      </c>
      <c r="AI100" s="461" t="str">
        <f>VLOOKUP($R100,'database Aziende'!$M$13:$AK$595,22,FALSE)</f>
        <v>Treviso (TV)</v>
      </c>
      <c r="AJ100" s="464" t="str">
        <f>VLOOKUP($R100,'database Aziende'!$M$13:$AK$595,23,FALSE)</f>
        <v>BLDDNC77L23L407N</v>
      </c>
      <c r="AK100" s="464">
        <f>VLOOKUP($R100,'database Aziende'!$M$13:$AK$595,24,FALSE)</f>
        <v>43589</v>
      </c>
      <c r="AL100" s="465" t="str">
        <f>VLOOKUP($R100,'database Aziende'!$M$13:$AK$595,25,FALSE)</f>
        <v>3279/C24D</v>
      </c>
    </row>
    <row r="101" spans="1:38" ht="24.75" customHeight="1">
      <c r="A101" s="466"/>
      <c r="B101" s="692">
        <v>20</v>
      </c>
      <c r="C101" s="468" t="str">
        <f>CONCATENATE('Elenco alunni'!A177," ",'Elenco alunni'!B177)</f>
        <v>SCANDIUZZI ELEONORA</v>
      </c>
      <c r="D101" s="468" t="str">
        <f>CONCATENATE('Elenco alunni'!C177," ",'Elenco alunni'!D177)</f>
        <v>4 DAR</v>
      </c>
      <c r="E101" s="470" t="str">
        <f>'Elenco alunni'!H177</f>
        <v>3475510608</v>
      </c>
      <c r="F101" s="609"/>
      <c r="G101" s="470" t="str">
        <f>'Elenco alunni'!G177</f>
        <v>ziamantova@gmail.com</v>
      </c>
      <c r="H101" s="472" t="str">
        <f>'Elenco alunni'!I177</f>
        <v>via dello stadio 32/a</v>
      </c>
      <c r="I101" s="472" t="str">
        <f>'Elenco alunni'!J177</f>
        <v>MASERADA SUL PIAVE</v>
      </c>
      <c r="J101" s="596" t="s">
        <v>3396</v>
      </c>
      <c r="K101" s="597" t="s">
        <v>3400</v>
      </c>
      <c r="L101" s="473" t="str">
        <f>VLOOKUP($R101,'database Aziende'!$M$13:$AE$595,8,FALSE)</f>
        <v>8.00</v>
      </c>
      <c r="M101" s="473" t="str">
        <f>VLOOKUP($R101,'database Aziende'!$M$13:$AE$595,9,FALSE)</f>
        <v>12.00</v>
      </c>
      <c r="N101" s="473" t="str">
        <f>VLOOKUP($R101,'database Aziende'!$M$13:$AE$595,10,FALSE)</f>
        <v>13.00</v>
      </c>
      <c r="O101" s="473" t="str">
        <f>VLOOKUP($R101,'database Aziende'!$M$13:$AE$595,11,FALSE)</f>
        <v>17.00</v>
      </c>
      <c r="P101" s="687" t="s">
        <v>3492</v>
      </c>
      <c r="Q101" s="651" t="s">
        <v>3493</v>
      </c>
      <c r="R101" s="67" t="s">
        <v>1860</v>
      </c>
      <c r="S101" s="461" t="str">
        <f>VLOOKUP($R101,'database Aziende'!$M$13:$AE$595,2,FALSE)</f>
        <v>V. Treviso 66</v>
      </c>
      <c r="T101" s="461">
        <f>VLOOKUP($R101,'database Aziende'!$M$13:$AE$595,3,FALSE)</f>
        <v>31020</v>
      </c>
      <c r="U101" s="461" t="str">
        <f>VLOOKUP($R101,'database Aziende'!$M$13:$AE$595,4,FALSE)</f>
        <v>Silea (TV)</v>
      </c>
      <c r="V101" s="461" t="str">
        <f>VLOOKUP($R101,'database Aziende'!$M$13:$AE$595,5,FALSE)</f>
        <v>De Lazzari Massimo</v>
      </c>
      <c r="W101" s="461" t="str">
        <f>VLOOKUP($R101,'database Aziende'!$M$13:$AE$595,6,FALSE)</f>
        <v>Automazione: Fabio Negroni, Telecomunicazioni: Ing. Mattiuzzo Nicola, Gabrielli Guerrino - Elettronico: Massimo De Lazzari</v>
      </c>
      <c r="X101" s="462" t="str">
        <f>VLOOKUP($R101,'database Aziende'!$M$13:$AE$595,7,FALSE)</f>
        <v>0422 4647</v>
      </c>
      <c r="Y101" s="463" t="str">
        <f>VLOOKUP($R101,'database Aziende'!$M$13:$AE$595,12,FALSE)</f>
        <v>info@eurogroup.com</v>
      </c>
      <c r="Z101" s="463" t="str">
        <f>VLOOKUP($R101,'database Aziende'!$M$13:$AE$595,13,FALSE)</f>
        <v>www.eurogroup.com</v>
      </c>
      <c r="AA101" s="461">
        <f>VLOOKUP($R101,'database Aziende'!$M$13:$AE$595,14,FALSE)</f>
        <v>0</v>
      </c>
      <c r="AB101" s="461" t="str">
        <f>VLOOKUP($R101,'database Aziende'!$M$13:$AE$595,15,FALSE)</f>
        <v>Impianti Tecnologici  Industriali</v>
      </c>
      <c r="AC101" s="462" t="str">
        <f t="shared" si="0"/>
        <v>EUROGROUP SPA</v>
      </c>
      <c r="AD101" s="461" t="str">
        <f>VLOOKUP($R101,'database Aziende'!$M$13:$AK$595,17,FALSE)</f>
        <v>V. Treviso 66</v>
      </c>
      <c r="AE101" s="461" t="str">
        <f>VLOOKUP($R101,'database Aziende'!$M$13:$AK$595,18,FALSE)</f>
        <v>Silea (TV)</v>
      </c>
      <c r="AF101" s="462" t="str">
        <f>VLOOKUP($R101,'database Aziende'!$M$13:$AK$595,19,FALSE)</f>
        <v>00030280267</v>
      </c>
      <c r="AG101" s="464" t="str">
        <f>VLOOKUP($R101,'database Aziende'!$M$13:$AK$595,20,FALSE)</f>
        <v>Walter Piologo</v>
      </c>
      <c r="AH101" s="464" t="str">
        <f>VLOOKUP($R101,'database Aziende'!$M$13:$AK$595,21,FALSE)</f>
        <v>15/05/1953</v>
      </c>
      <c r="AI101" s="461" t="str">
        <f>VLOOKUP($R101,'database Aziende'!$M$13:$AK$595,22,FALSE)</f>
        <v>Breda di P.ve (TV)</v>
      </c>
      <c r="AJ101" s="464" t="str">
        <f>VLOOKUP($R101,'database Aziende'!$M$13:$AK$595,23,FALSE)</f>
        <v>PLCWTR53E15B128D</v>
      </c>
      <c r="AK101" s="464">
        <f>VLOOKUP($R101,'database Aziende'!$M$13:$AK$595,24,FALSE)</f>
        <v>43589</v>
      </c>
      <c r="AL101" s="465" t="str">
        <f>VLOOKUP($R101,'database Aziende'!$M$13:$AK$595,25,FALSE)</f>
        <v>3279/C24D</v>
      </c>
    </row>
    <row r="102" spans="1:38" ht="24.75" customHeight="1">
      <c r="A102" s="478"/>
      <c r="B102" s="692">
        <v>21</v>
      </c>
      <c r="C102" s="480" t="str">
        <f>CONCATENATE('Elenco alunni'!A178," ",'Elenco alunni'!B178)</f>
        <v>SOTTANA GIACOMO</v>
      </c>
      <c r="D102" s="480" t="str">
        <f>CONCATENATE('Elenco alunni'!C178," ",'Elenco alunni'!D178)</f>
        <v>4 DAR</v>
      </c>
      <c r="E102" s="482" t="str">
        <f>'Elenco alunni'!H178</f>
        <v>3381674571</v>
      </c>
      <c r="F102" s="624"/>
      <c r="G102" s="482" t="str">
        <f>'Elenco alunni'!G178</f>
        <v>samuela.mattiuzzo@libero.it</v>
      </c>
      <c r="H102" s="484" t="str">
        <f>'Elenco alunni'!I178</f>
        <v>VIA LAZZARIS 28/3</v>
      </c>
      <c r="I102" s="484" t="str">
        <f>'Elenco alunni'!J178</f>
        <v>SPRESIANO</v>
      </c>
      <c r="J102" s="625" t="s">
        <v>3396</v>
      </c>
      <c r="K102" s="626" t="s">
        <v>3400</v>
      </c>
      <c r="L102" s="485" t="str">
        <f>VLOOKUP($R102,'database Aziende'!$M$13:$AE$595,8,FALSE)</f>
        <v>8.00</v>
      </c>
      <c r="M102" s="485" t="str">
        <f>VLOOKUP($R102,'database Aziende'!$M$13:$AE$595,9,FALSE)</f>
        <v>12.00</v>
      </c>
      <c r="N102" s="485" t="str">
        <f>VLOOKUP($R102,'database Aziende'!$M$13:$AE$595,10,FALSE)</f>
        <v>13.00</v>
      </c>
      <c r="O102" s="485" t="str">
        <f>VLOOKUP($R102,'database Aziende'!$M$13:$AE$595,11,FALSE)</f>
        <v>17.00</v>
      </c>
      <c r="P102" s="687" t="s">
        <v>3492</v>
      </c>
      <c r="Q102" s="651" t="s">
        <v>3493</v>
      </c>
      <c r="R102" s="67" t="s">
        <v>1860</v>
      </c>
      <c r="S102" s="511" t="str">
        <f>VLOOKUP($R102,'database Aziende'!$M$13:$AE$595,2,FALSE)</f>
        <v>V. Treviso 66</v>
      </c>
      <c r="T102" s="511">
        <f>VLOOKUP($R102,'database Aziende'!$M$13:$AE$595,3,FALSE)</f>
        <v>31020</v>
      </c>
      <c r="U102" s="511" t="str">
        <f>VLOOKUP($R102,'database Aziende'!$M$13:$AE$595,4,FALSE)</f>
        <v>Silea (TV)</v>
      </c>
      <c r="V102" s="511" t="str">
        <f>VLOOKUP($R102,'database Aziende'!$M$13:$AE$595,5,FALSE)</f>
        <v>De Lazzari Massimo</v>
      </c>
      <c r="W102" s="511" t="str">
        <f>VLOOKUP($R102,'database Aziende'!$M$13:$AE$595,6,FALSE)</f>
        <v>Automazione: Fabio Negroni, Telecomunicazioni: Ing. Mattiuzzo Nicola, Gabrielli Guerrino - Elettronico: Massimo De Lazzari</v>
      </c>
      <c r="X102" s="512" t="str">
        <f>VLOOKUP($R102,'database Aziende'!$M$13:$AE$595,7,FALSE)</f>
        <v>0422 4647</v>
      </c>
      <c r="Y102" s="513" t="str">
        <f>VLOOKUP($R102,'database Aziende'!$M$13:$AE$595,12,FALSE)</f>
        <v>info@eurogroup.com</v>
      </c>
      <c r="Z102" s="513" t="str">
        <f>VLOOKUP($R102,'database Aziende'!$M$13:$AE$595,13,FALSE)</f>
        <v>www.eurogroup.com</v>
      </c>
      <c r="AA102" s="511">
        <f>VLOOKUP($R102,'database Aziende'!$M$13:$AE$595,14,FALSE)</f>
        <v>0</v>
      </c>
      <c r="AB102" s="511" t="str">
        <f>VLOOKUP($R102,'database Aziende'!$M$13:$AE$595,15,FALSE)</f>
        <v>Impianti Tecnologici  Industriali</v>
      </c>
      <c r="AC102" s="512" t="str">
        <f t="shared" si="0"/>
        <v>EUROGROUP SPA</v>
      </c>
      <c r="AD102" s="511" t="str">
        <f>VLOOKUP($R102,'database Aziende'!$M$13:$AK$595,17,FALSE)</f>
        <v>V. Treviso 66</v>
      </c>
      <c r="AE102" s="511" t="str">
        <f>VLOOKUP($R102,'database Aziende'!$M$13:$AK$595,18,FALSE)</f>
        <v>Silea (TV)</v>
      </c>
      <c r="AF102" s="512" t="str">
        <f>VLOOKUP($R102,'database Aziende'!$M$13:$AK$595,19,FALSE)</f>
        <v>00030280267</v>
      </c>
      <c r="AG102" s="514" t="str">
        <f>VLOOKUP($R102,'database Aziende'!$M$13:$AK$595,20,FALSE)</f>
        <v>Walter Piologo</v>
      </c>
      <c r="AH102" s="514" t="str">
        <f>VLOOKUP($R102,'database Aziende'!$M$13:$AK$595,21,FALSE)</f>
        <v>15/05/1953</v>
      </c>
      <c r="AI102" s="511" t="str">
        <f>VLOOKUP($R102,'database Aziende'!$M$13:$AK$595,22,FALSE)</f>
        <v>Breda di P.ve (TV)</v>
      </c>
      <c r="AJ102" s="514" t="str">
        <f>VLOOKUP($R102,'database Aziende'!$M$13:$AK$595,23,FALSE)</f>
        <v>PLCWTR53E15B128D</v>
      </c>
      <c r="AK102" s="514">
        <f>VLOOKUP($R102,'database Aziende'!$M$13:$AK$595,24,FALSE)</f>
        <v>43589</v>
      </c>
      <c r="AL102" s="515" t="str">
        <f>VLOOKUP($R102,'database Aziende'!$M$13:$AK$595,25,FALSE)</f>
        <v>3279/C24D</v>
      </c>
    </row>
    <row r="103" spans="1:38" ht="21" customHeight="1">
      <c r="A103" s="8"/>
      <c r="B103" s="8"/>
      <c r="C103" s="415"/>
      <c r="D103" s="21"/>
      <c r="E103" s="21"/>
      <c r="F103" s="21"/>
      <c r="G103" s="9"/>
      <c r="H103" s="9"/>
      <c r="I103" s="8"/>
      <c r="J103" s="548"/>
      <c r="K103" s="21"/>
      <c r="L103" s="21"/>
      <c r="M103" s="21"/>
      <c r="N103" s="21"/>
      <c r="O103" s="21"/>
      <c r="P103" s="402"/>
      <c r="Q103" s="398"/>
      <c r="R103" s="9"/>
      <c r="S103" s="9"/>
      <c r="T103" s="9"/>
      <c r="U103" s="9"/>
      <c r="V103" s="9"/>
      <c r="W103" s="9"/>
      <c r="X103" s="9"/>
      <c r="Y103" s="9"/>
      <c r="Z103" s="9"/>
      <c r="AA103" s="21"/>
      <c r="AB103" s="21"/>
      <c r="AC103" s="8"/>
      <c r="AD103" s="8"/>
      <c r="AE103" s="8"/>
      <c r="AF103" s="8"/>
      <c r="AG103" s="8"/>
      <c r="AH103" s="8"/>
      <c r="AI103" s="8"/>
      <c r="AJ103" s="8"/>
      <c r="AK103" s="8"/>
      <c r="AL103" s="8"/>
    </row>
    <row r="104" spans="1:38" ht="21" customHeight="1">
      <c r="A104" s="8"/>
      <c r="B104" s="8"/>
      <c r="C104" s="415"/>
      <c r="D104" s="21"/>
      <c r="E104" s="21"/>
      <c r="F104" s="21"/>
      <c r="G104" s="9"/>
      <c r="H104" s="9"/>
      <c r="I104" s="8"/>
      <c r="J104" s="548"/>
      <c r="K104" s="21"/>
      <c r="L104" s="21"/>
      <c r="M104" s="21"/>
      <c r="N104" s="21"/>
      <c r="O104" s="21"/>
      <c r="P104" s="402"/>
      <c r="Q104" s="398"/>
      <c r="R104" s="9"/>
      <c r="S104" s="9"/>
      <c r="T104" s="9"/>
      <c r="U104" s="9"/>
      <c r="V104" s="9"/>
      <c r="W104" s="9"/>
      <c r="X104" s="9"/>
      <c r="Y104" s="9"/>
      <c r="Z104" s="9"/>
      <c r="AA104" s="21"/>
      <c r="AB104" s="21"/>
      <c r="AC104" s="8"/>
      <c r="AD104" s="8"/>
      <c r="AE104" s="8"/>
      <c r="AF104" s="8"/>
      <c r="AG104" s="8"/>
      <c r="AH104" s="8"/>
      <c r="AI104" s="8"/>
      <c r="AJ104" s="8"/>
      <c r="AK104" s="8"/>
      <c r="AL104" s="8"/>
    </row>
    <row r="105" spans="1:38" ht="21" customHeight="1">
      <c r="A105" s="8"/>
      <c r="B105" s="8"/>
      <c r="C105" s="415"/>
      <c r="D105" s="21"/>
      <c r="E105" s="21"/>
      <c r="F105" s="21"/>
      <c r="G105" s="9"/>
      <c r="H105" s="9"/>
      <c r="I105" s="8"/>
      <c r="J105" s="548"/>
      <c r="K105" s="21"/>
      <c r="L105" s="21"/>
      <c r="M105" s="21"/>
      <c r="N105" s="21"/>
      <c r="O105" s="21"/>
      <c r="P105" s="402"/>
      <c r="Q105" s="398"/>
      <c r="R105" s="9"/>
      <c r="S105" s="9"/>
      <c r="T105" s="9"/>
      <c r="U105" s="9"/>
      <c r="V105" s="9"/>
      <c r="W105" s="9"/>
      <c r="X105" s="9"/>
      <c r="Y105" s="9"/>
      <c r="Z105" s="9"/>
      <c r="AA105" s="21"/>
      <c r="AB105" s="21"/>
      <c r="AC105" s="8"/>
      <c r="AD105" s="8"/>
      <c r="AE105" s="8"/>
      <c r="AF105" s="8"/>
      <c r="AG105" s="8"/>
      <c r="AH105" s="8"/>
      <c r="AI105" s="8"/>
      <c r="AJ105" s="8"/>
      <c r="AK105" s="8"/>
      <c r="AL105" s="8"/>
    </row>
    <row r="106" spans="1:38" ht="21" customHeight="1">
      <c r="A106" s="8"/>
      <c r="B106" s="8"/>
      <c r="C106" s="415"/>
      <c r="D106" s="21"/>
      <c r="E106" s="21"/>
      <c r="F106" s="21"/>
      <c r="G106" s="9"/>
      <c r="H106" s="9"/>
      <c r="I106" s="8"/>
      <c r="J106" s="548"/>
      <c r="K106" s="21"/>
      <c r="L106" s="21"/>
      <c r="M106" s="21"/>
      <c r="N106" s="21"/>
      <c r="O106" s="21"/>
      <c r="P106" s="402"/>
      <c r="Q106" s="398"/>
      <c r="R106" s="9"/>
      <c r="S106" s="9"/>
      <c r="T106" s="9"/>
      <c r="U106" s="9"/>
      <c r="V106" s="9"/>
      <c r="W106" s="9"/>
      <c r="X106" s="9"/>
      <c r="Y106" s="9"/>
      <c r="Z106" s="9"/>
      <c r="AA106" s="21"/>
      <c r="AB106" s="21"/>
      <c r="AC106" s="8"/>
      <c r="AD106" s="8"/>
      <c r="AE106" s="8"/>
      <c r="AF106" s="8"/>
      <c r="AG106" s="8"/>
      <c r="AH106" s="8"/>
      <c r="AI106" s="8"/>
      <c r="AJ106" s="8"/>
      <c r="AK106" s="8"/>
      <c r="AL106" s="8"/>
    </row>
    <row r="107" spans="1:38" ht="21" customHeight="1">
      <c r="A107" s="8"/>
      <c r="B107" s="8"/>
      <c r="C107" s="415"/>
      <c r="D107" s="21"/>
      <c r="E107" s="21"/>
      <c r="F107" s="21"/>
      <c r="G107" s="9"/>
      <c r="H107" s="9"/>
      <c r="I107" s="8"/>
      <c r="J107" s="548"/>
      <c r="K107" s="21"/>
      <c r="L107" s="21"/>
      <c r="M107" s="21"/>
      <c r="N107" s="21"/>
      <c r="O107" s="21"/>
      <c r="P107" s="402"/>
      <c r="Q107" s="398"/>
      <c r="R107" s="9"/>
      <c r="S107" s="9"/>
      <c r="T107" s="9"/>
      <c r="U107" s="9"/>
      <c r="V107" s="9"/>
      <c r="W107" s="9"/>
      <c r="X107" s="9"/>
      <c r="Y107" s="9"/>
      <c r="Z107" s="9"/>
      <c r="AA107" s="21"/>
      <c r="AB107" s="21"/>
      <c r="AC107" s="8"/>
      <c r="AD107" s="8"/>
      <c r="AE107" s="8"/>
      <c r="AF107" s="8"/>
      <c r="AG107" s="8"/>
      <c r="AH107" s="8"/>
      <c r="AI107" s="8"/>
      <c r="AJ107" s="8"/>
      <c r="AK107" s="8"/>
      <c r="AL107" s="8"/>
    </row>
    <row r="108" spans="1:38" ht="21" customHeight="1">
      <c r="A108" s="8"/>
      <c r="B108" s="8"/>
      <c r="C108" s="415"/>
      <c r="D108" s="21"/>
      <c r="E108" s="21"/>
      <c r="F108" s="21"/>
      <c r="G108" s="9"/>
      <c r="H108" s="9"/>
      <c r="I108" s="8"/>
      <c r="J108" s="548"/>
      <c r="K108" s="21"/>
      <c r="L108" s="21"/>
      <c r="M108" s="21"/>
      <c r="N108" s="21"/>
      <c r="O108" s="21"/>
      <c r="P108" s="402"/>
      <c r="Q108" s="398"/>
      <c r="R108" s="9"/>
      <c r="S108" s="9"/>
      <c r="T108" s="9"/>
      <c r="U108" s="9"/>
      <c r="V108" s="9"/>
      <c r="W108" s="9"/>
      <c r="X108" s="9"/>
      <c r="Y108" s="9"/>
      <c r="Z108" s="9"/>
      <c r="AA108" s="21"/>
      <c r="AB108" s="21"/>
      <c r="AC108" s="8"/>
      <c r="AD108" s="8"/>
      <c r="AE108" s="8"/>
      <c r="AF108" s="8"/>
      <c r="AG108" s="8"/>
      <c r="AH108" s="8"/>
      <c r="AI108" s="8"/>
      <c r="AJ108" s="8"/>
      <c r="AK108" s="8"/>
      <c r="AL108" s="8"/>
    </row>
    <row r="109" spans="1:38" ht="21" customHeight="1">
      <c r="A109" s="8"/>
      <c r="B109" s="8"/>
      <c r="C109" s="415"/>
      <c r="D109" s="21"/>
      <c r="E109" s="21"/>
      <c r="F109" s="21"/>
      <c r="G109" s="9"/>
      <c r="H109" s="9"/>
      <c r="I109" s="8"/>
      <c r="J109" s="548"/>
      <c r="K109" s="21"/>
      <c r="L109" s="21"/>
      <c r="M109" s="21"/>
      <c r="N109" s="21"/>
      <c r="O109" s="21"/>
      <c r="P109" s="402"/>
      <c r="Q109" s="398"/>
      <c r="R109" s="9"/>
      <c r="S109" s="9"/>
      <c r="T109" s="9"/>
      <c r="U109" s="9"/>
      <c r="V109" s="9"/>
      <c r="W109" s="9"/>
      <c r="X109" s="9"/>
      <c r="Y109" s="9"/>
      <c r="Z109" s="9"/>
      <c r="AA109" s="21"/>
      <c r="AB109" s="21"/>
      <c r="AC109" s="8"/>
      <c r="AD109" s="8"/>
      <c r="AE109" s="8"/>
      <c r="AF109" s="8"/>
      <c r="AG109" s="8"/>
      <c r="AH109" s="8"/>
      <c r="AI109" s="8"/>
      <c r="AJ109" s="8"/>
      <c r="AK109" s="8"/>
      <c r="AL109" s="8"/>
    </row>
    <row r="110" spans="1:38" ht="21" customHeight="1">
      <c r="A110" s="8"/>
      <c r="B110" s="8"/>
      <c r="C110" s="415"/>
      <c r="D110" s="21"/>
      <c r="E110" s="21"/>
      <c r="F110" s="21"/>
      <c r="G110" s="9"/>
      <c r="H110" s="9"/>
      <c r="I110" s="8"/>
      <c r="J110" s="548"/>
      <c r="K110" s="21"/>
      <c r="L110" s="21"/>
      <c r="M110" s="21"/>
      <c r="N110" s="21"/>
      <c r="O110" s="21"/>
      <c r="P110" s="402"/>
      <c r="Q110" s="398"/>
      <c r="R110" s="9"/>
      <c r="S110" s="9"/>
      <c r="T110" s="9"/>
      <c r="U110" s="9"/>
      <c r="V110" s="9"/>
      <c r="W110" s="9"/>
      <c r="X110" s="9"/>
      <c r="Y110" s="9"/>
      <c r="Z110" s="9"/>
      <c r="AA110" s="21"/>
      <c r="AB110" s="21"/>
      <c r="AC110" s="8"/>
      <c r="AD110" s="8"/>
      <c r="AE110" s="8"/>
      <c r="AF110" s="8"/>
      <c r="AG110" s="8"/>
      <c r="AH110" s="8"/>
      <c r="AI110" s="8"/>
      <c r="AJ110" s="8"/>
      <c r="AK110" s="8"/>
      <c r="AL110" s="8"/>
    </row>
    <row r="111" spans="1:38" ht="21" customHeight="1">
      <c r="A111" s="8"/>
      <c r="B111" s="8"/>
      <c r="C111" s="415"/>
      <c r="D111" s="21"/>
      <c r="E111" s="21"/>
      <c r="F111" s="21"/>
      <c r="G111" s="9"/>
      <c r="H111" s="9"/>
      <c r="I111" s="8"/>
      <c r="J111" s="548"/>
      <c r="K111" s="21"/>
      <c r="L111" s="21"/>
      <c r="M111" s="21"/>
      <c r="N111" s="21"/>
      <c r="O111" s="21"/>
      <c r="P111" s="402"/>
      <c r="Q111" s="398"/>
      <c r="R111" s="9"/>
      <c r="S111" s="9"/>
      <c r="T111" s="9"/>
      <c r="U111" s="9"/>
      <c r="V111" s="9"/>
      <c r="W111" s="9"/>
      <c r="X111" s="9"/>
      <c r="Y111" s="9"/>
      <c r="Z111" s="9"/>
      <c r="AA111" s="21"/>
      <c r="AB111" s="21"/>
      <c r="AC111" s="8"/>
      <c r="AD111" s="8"/>
      <c r="AE111" s="8"/>
      <c r="AF111" s="8"/>
      <c r="AG111" s="8"/>
      <c r="AH111" s="8"/>
      <c r="AI111" s="8"/>
      <c r="AJ111" s="8"/>
      <c r="AK111" s="8"/>
      <c r="AL111" s="8"/>
    </row>
    <row r="112" spans="1:38" ht="21" customHeight="1">
      <c r="A112" s="8"/>
      <c r="B112" s="8"/>
      <c r="C112" s="415"/>
      <c r="D112" s="21"/>
      <c r="E112" s="21"/>
      <c r="F112" s="21"/>
      <c r="G112" s="9"/>
      <c r="H112" s="9"/>
      <c r="I112" s="8"/>
      <c r="J112" s="548"/>
      <c r="K112" s="21"/>
      <c r="L112" s="21"/>
      <c r="M112" s="21"/>
      <c r="N112" s="21"/>
      <c r="O112" s="21"/>
      <c r="P112" s="402"/>
      <c r="Q112" s="398"/>
      <c r="R112" s="9"/>
      <c r="S112" s="9"/>
      <c r="T112" s="9"/>
      <c r="U112" s="9"/>
      <c r="V112" s="9"/>
      <c r="W112" s="9"/>
      <c r="X112" s="9"/>
      <c r="Y112" s="9"/>
      <c r="Z112" s="9"/>
      <c r="AA112" s="21"/>
      <c r="AB112" s="21"/>
      <c r="AC112" s="8"/>
      <c r="AD112" s="8"/>
      <c r="AE112" s="8"/>
      <c r="AF112" s="8"/>
      <c r="AG112" s="8"/>
      <c r="AH112" s="8"/>
      <c r="AI112" s="8"/>
      <c r="AJ112" s="8"/>
      <c r="AK112" s="8"/>
      <c r="AL112" s="8"/>
    </row>
    <row r="113" spans="1:38" ht="21" customHeight="1">
      <c r="A113" s="8"/>
      <c r="B113" s="8"/>
      <c r="C113" s="415"/>
      <c r="D113" s="21"/>
      <c r="E113" s="21"/>
      <c r="F113" s="21"/>
      <c r="G113" s="9"/>
      <c r="H113" s="9"/>
      <c r="I113" s="8"/>
      <c r="J113" s="548"/>
      <c r="K113" s="21"/>
      <c r="L113" s="21"/>
      <c r="M113" s="21"/>
      <c r="N113" s="21"/>
      <c r="O113" s="21"/>
      <c r="P113" s="402"/>
      <c r="Q113" s="398"/>
      <c r="R113" s="9"/>
      <c r="S113" s="9"/>
      <c r="T113" s="9"/>
      <c r="U113" s="9"/>
      <c r="V113" s="9"/>
      <c r="W113" s="9"/>
      <c r="X113" s="9"/>
      <c r="Y113" s="9"/>
      <c r="Z113" s="9"/>
      <c r="AA113" s="21"/>
      <c r="AB113" s="21"/>
      <c r="AC113" s="8"/>
      <c r="AD113" s="8"/>
      <c r="AE113" s="8"/>
      <c r="AF113" s="8"/>
      <c r="AG113" s="8"/>
      <c r="AH113" s="8"/>
      <c r="AI113" s="8"/>
      <c r="AJ113" s="8"/>
      <c r="AK113" s="8"/>
      <c r="AL113" s="8"/>
    </row>
    <row r="114" spans="1:38" ht="21" customHeight="1">
      <c r="A114" s="8"/>
      <c r="B114" s="8"/>
      <c r="C114" s="415"/>
      <c r="D114" s="21"/>
      <c r="E114" s="21"/>
      <c r="F114" s="21"/>
      <c r="G114" s="9"/>
      <c r="H114" s="9"/>
      <c r="I114" s="8"/>
      <c r="J114" s="548"/>
      <c r="K114" s="21"/>
      <c r="L114" s="21"/>
      <c r="M114" s="21"/>
      <c r="N114" s="21"/>
      <c r="O114" s="21"/>
      <c r="P114" s="402"/>
      <c r="Q114" s="398"/>
      <c r="R114" s="9"/>
      <c r="S114" s="9"/>
      <c r="T114" s="9"/>
      <c r="U114" s="9"/>
      <c r="V114" s="9"/>
      <c r="W114" s="9"/>
      <c r="X114" s="9"/>
      <c r="Y114" s="9"/>
      <c r="Z114" s="9"/>
      <c r="AA114" s="21"/>
      <c r="AB114" s="21"/>
      <c r="AC114" s="8"/>
      <c r="AD114" s="8"/>
      <c r="AE114" s="8"/>
      <c r="AF114" s="8"/>
      <c r="AG114" s="8"/>
      <c r="AH114" s="8"/>
      <c r="AI114" s="8"/>
      <c r="AJ114" s="8"/>
      <c r="AK114" s="8"/>
      <c r="AL114" s="8"/>
    </row>
    <row r="115" spans="1:38" ht="21" customHeight="1">
      <c r="A115" s="8"/>
      <c r="B115" s="8"/>
      <c r="C115" s="415"/>
      <c r="D115" s="21"/>
      <c r="E115" s="21"/>
      <c r="F115" s="21"/>
      <c r="G115" s="9"/>
      <c r="H115" s="9"/>
      <c r="I115" s="8"/>
      <c r="J115" s="548"/>
      <c r="K115" s="21"/>
      <c r="L115" s="21"/>
      <c r="M115" s="21"/>
      <c r="N115" s="21"/>
      <c r="O115" s="21"/>
      <c r="P115" s="402"/>
      <c r="Q115" s="398"/>
      <c r="R115" s="9"/>
      <c r="S115" s="9"/>
      <c r="T115" s="9"/>
      <c r="U115" s="9"/>
      <c r="V115" s="9"/>
      <c r="W115" s="9"/>
      <c r="X115" s="9"/>
      <c r="Y115" s="9"/>
      <c r="Z115" s="9"/>
      <c r="AA115" s="21"/>
      <c r="AB115" s="21"/>
      <c r="AC115" s="8"/>
      <c r="AD115" s="8"/>
      <c r="AE115" s="8"/>
      <c r="AF115" s="8"/>
      <c r="AG115" s="8"/>
      <c r="AH115" s="8"/>
      <c r="AI115" s="8"/>
      <c r="AJ115" s="8"/>
      <c r="AK115" s="8"/>
      <c r="AL115" s="8"/>
    </row>
    <row r="116" spans="1:38" ht="21" customHeight="1">
      <c r="A116" s="8"/>
      <c r="B116" s="8"/>
      <c r="C116" s="415"/>
      <c r="D116" s="21"/>
      <c r="E116" s="21"/>
      <c r="F116" s="21"/>
      <c r="G116" s="9"/>
      <c r="H116" s="9"/>
      <c r="I116" s="8"/>
      <c r="J116" s="548"/>
      <c r="K116" s="21"/>
      <c r="L116" s="21"/>
      <c r="M116" s="21"/>
      <c r="N116" s="21"/>
      <c r="O116" s="21"/>
      <c r="P116" s="402"/>
      <c r="Q116" s="398"/>
      <c r="R116" s="9"/>
      <c r="S116" s="9"/>
      <c r="T116" s="9"/>
      <c r="U116" s="9"/>
      <c r="V116" s="9"/>
      <c r="W116" s="9"/>
      <c r="X116" s="9"/>
      <c r="Y116" s="9"/>
      <c r="Z116" s="9"/>
      <c r="AA116" s="21"/>
      <c r="AB116" s="21"/>
      <c r="AC116" s="8"/>
      <c r="AD116" s="8"/>
      <c r="AE116" s="8"/>
      <c r="AF116" s="8"/>
      <c r="AG116" s="8"/>
      <c r="AH116" s="8"/>
      <c r="AI116" s="8"/>
      <c r="AJ116" s="8"/>
      <c r="AK116" s="8"/>
      <c r="AL116" s="8"/>
    </row>
    <row r="117" spans="1:38" ht="21" customHeight="1">
      <c r="A117" s="8"/>
      <c r="B117" s="8"/>
      <c r="C117" s="415"/>
      <c r="D117" s="21"/>
      <c r="E117" s="21"/>
      <c r="F117" s="21"/>
      <c r="G117" s="9"/>
      <c r="H117" s="9"/>
      <c r="I117" s="8"/>
      <c r="J117" s="548"/>
      <c r="K117" s="21"/>
      <c r="L117" s="21"/>
      <c r="M117" s="21"/>
      <c r="N117" s="21"/>
      <c r="O117" s="21"/>
      <c r="P117" s="402"/>
      <c r="Q117" s="398"/>
      <c r="R117" s="9"/>
      <c r="S117" s="9"/>
      <c r="T117" s="9"/>
      <c r="U117" s="9"/>
      <c r="V117" s="9"/>
      <c r="W117" s="9"/>
      <c r="X117" s="9"/>
      <c r="Y117" s="9"/>
      <c r="Z117" s="9"/>
      <c r="AA117" s="21"/>
      <c r="AB117" s="21"/>
      <c r="AC117" s="8"/>
      <c r="AD117" s="8"/>
      <c r="AE117" s="8"/>
      <c r="AF117" s="8"/>
      <c r="AG117" s="8"/>
      <c r="AH117" s="8"/>
      <c r="AI117" s="8"/>
      <c r="AJ117" s="8"/>
      <c r="AK117" s="8"/>
      <c r="AL117" s="8"/>
    </row>
    <row r="118" spans="1:38" ht="21" customHeight="1">
      <c r="A118" s="8"/>
      <c r="B118" s="8"/>
      <c r="C118" s="415"/>
      <c r="D118" s="21"/>
      <c r="E118" s="21"/>
      <c r="F118" s="21"/>
      <c r="G118" s="9"/>
      <c r="H118" s="9"/>
      <c r="I118" s="8"/>
      <c r="J118" s="548"/>
      <c r="K118" s="21"/>
      <c r="L118" s="21"/>
      <c r="M118" s="21"/>
      <c r="N118" s="21"/>
      <c r="O118" s="21"/>
      <c r="P118" s="402"/>
      <c r="Q118" s="398"/>
      <c r="R118" s="9"/>
      <c r="S118" s="9"/>
      <c r="T118" s="9"/>
      <c r="U118" s="9"/>
      <c r="V118" s="9"/>
      <c r="W118" s="9"/>
      <c r="X118" s="9"/>
      <c r="Y118" s="9"/>
      <c r="Z118" s="9"/>
      <c r="AA118" s="21"/>
      <c r="AB118" s="21"/>
      <c r="AC118" s="8"/>
      <c r="AD118" s="8"/>
      <c r="AE118" s="8"/>
      <c r="AF118" s="8"/>
      <c r="AG118" s="8"/>
      <c r="AH118" s="8"/>
      <c r="AI118" s="8"/>
      <c r="AJ118" s="8"/>
      <c r="AK118" s="8"/>
      <c r="AL118" s="8"/>
    </row>
    <row r="119" spans="1:38" ht="21" customHeight="1">
      <c r="A119" s="8"/>
      <c r="B119" s="8"/>
      <c r="C119" s="415"/>
      <c r="D119" s="21"/>
      <c r="E119" s="21"/>
      <c r="F119" s="21"/>
      <c r="G119" s="9"/>
      <c r="H119" s="9"/>
      <c r="I119" s="8"/>
      <c r="J119" s="548"/>
      <c r="K119" s="21"/>
      <c r="L119" s="21"/>
      <c r="M119" s="21"/>
      <c r="N119" s="21"/>
      <c r="O119" s="21"/>
      <c r="P119" s="402"/>
      <c r="Q119" s="398"/>
      <c r="R119" s="9"/>
      <c r="S119" s="9"/>
      <c r="T119" s="9"/>
      <c r="U119" s="9"/>
      <c r="V119" s="9"/>
      <c r="W119" s="9"/>
      <c r="X119" s="9"/>
      <c r="Y119" s="9"/>
      <c r="Z119" s="9"/>
      <c r="AA119" s="21"/>
      <c r="AB119" s="21"/>
      <c r="AC119" s="8"/>
      <c r="AD119" s="8"/>
      <c r="AE119" s="8"/>
      <c r="AF119" s="8"/>
      <c r="AG119" s="8"/>
      <c r="AH119" s="8"/>
      <c r="AI119" s="8"/>
      <c r="AJ119" s="8"/>
      <c r="AK119" s="8"/>
      <c r="AL119" s="8"/>
    </row>
    <row r="120" spans="1:38" ht="21" customHeight="1">
      <c r="A120" s="8"/>
      <c r="B120" s="8"/>
      <c r="C120" s="415"/>
      <c r="D120" s="21"/>
      <c r="E120" s="21"/>
      <c r="F120" s="21"/>
      <c r="G120" s="9"/>
      <c r="H120" s="9"/>
      <c r="I120" s="8"/>
      <c r="J120" s="548"/>
      <c r="K120" s="21"/>
      <c r="L120" s="21"/>
      <c r="M120" s="21"/>
      <c r="N120" s="21"/>
      <c r="O120" s="21"/>
      <c r="P120" s="402"/>
      <c r="Q120" s="398"/>
      <c r="R120" s="9"/>
      <c r="S120" s="9"/>
      <c r="T120" s="9"/>
      <c r="U120" s="9"/>
      <c r="V120" s="9"/>
      <c r="W120" s="9"/>
      <c r="X120" s="9"/>
      <c r="Y120" s="9"/>
      <c r="Z120" s="9"/>
      <c r="AA120" s="21"/>
      <c r="AB120" s="21"/>
      <c r="AC120" s="8"/>
      <c r="AD120" s="8"/>
      <c r="AE120" s="8"/>
      <c r="AF120" s="8"/>
      <c r="AG120" s="8"/>
      <c r="AH120" s="8"/>
      <c r="AI120" s="8"/>
      <c r="AJ120" s="8"/>
      <c r="AK120" s="8"/>
      <c r="AL120" s="8"/>
    </row>
    <row r="121" spans="1:38" ht="21" customHeight="1">
      <c r="A121" s="8"/>
      <c r="B121" s="8"/>
      <c r="C121" s="415"/>
      <c r="D121" s="21"/>
      <c r="E121" s="21"/>
      <c r="F121" s="21"/>
      <c r="G121" s="9"/>
      <c r="H121" s="9"/>
      <c r="I121" s="8"/>
      <c r="J121" s="548"/>
      <c r="K121" s="21"/>
      <c r="L121" s="21"/>
      <c r="M121" s="21"/>
      <c r="N121" s="21"/>
      <c r="O121" s="21"/>
      <c r="P121" s="402"/>
      <c r="Q121" s="398"/>
      <c r="R121" s="9"/>
      <c r="S121" s="9"/>
      <c r="T121" s="9"/>
      <c r="U121" s="9"/>
      <c r="V121" s="9"/>
      <c r="W121" s="9"/>
      <c r="X121" s="9"/>
      <c r="Y121" s="9"/>
      <c r="Z121" s="9"/>
      <c r="AA121" s="21"/>
      <c r="AB121" s="21"/>
      <c r="AC121" s="8"/>
      <c r="AD121" s="8"/>
      <c r="AE121" s="8"/>
      <c r="AF121" s="8"/>
      <c r="AG121" s="8"/>
      <c r="AH121" s="8"/>
      <c r="AI121" s="8"/>
      <c r="AJ121" s="8"/>
      <c r="AK121" s="8"/>
      <c r="AL121" s="8"/>
    </row>
    <row r="122" spans="1:38" ht="21" customHeight="1">
      <c r="A122" s="8"/>
      <c r="B122" s="8"/>
      <c r="C122" s="415"/>
      <c r="D122" s="21"/>
      <c r="E122" s="21"/>
      <c r="F122" s="21"/>
      <c r="G122" s="9"/>
      <c r="H122" s="9"/>
      <c r="I122" s="8"/>
      <c r="J122" s="548"/>
      <c r="K122" s="21"/>
      <c r="L122" s="21"/>
      <c r="M122" s="21"/>
      <c r="N122" s="21"/>
      <c r="O122" s="21"/>
      <c r="P122" s="402"/>
      <c r="Q122" s="398"/>
      <c r="R122" s="9"/>
      <c r="S122" s="9"/>
      <c r="T122" s="9"/>
      <c r="U122" s="9"/>
      <c r="V122" s="9"/>
      <c r="W122" s="9"/>
      <c r="X122" s="9"/>
      <c r="Y122" s="9"/>
      <c r="Z122" s="9"/>
      <c r="AA122" s="21"/>
      <c r="AB122" s="21"/>
      <c r="AC122" s="8"/>
      <c r="AD122" s="8"/>
      <c r="AE122" s="8"/>
      <c r="AF122" s="8"/>
      <c r="AG122" s="8"/>
      <c r="AH122" s="8"/>
      <c r="AI122" s="8"/>
      <c r="AJ122" s="8"/>
      <c r="AK122" s="8"/>
      <c r="AL122" s="8"/>
    </row>
    <row r="123" spans="1:38" ht="21" customHeight="1">
      <c r="A123" s="8"/>
      <c r="B123" s="8"/>
      <c r="C123" s="415"/>
      <c r="D123" s="21"/>
      <c r="E123" s="21"/>
      <c r="F123" s="21"/>
      <c r="G123" s="9"/>
      <c r="H123" s="9"/>
      <c r="I123" s="8"/>
      <c r="J123" s="548"/>
      <c r="K123" s="21"/>
      <c r="L123" s="21"/>
      <c r="M123" s="21"/>
      <c r="N123" s="21"/>
      <c r="O123" s="21"/>
      <c r="P123" s="402"/>
      <c r="Q123" s="398"/>
      <c r="R123" s="9"/>
      <c r="S123" s="9"/>
      <c r="T123" s="9"/>
      <c r="U123" s="9"/>
      <c r="V123" s="9"/>
      <c r="W123" s="9"/>
      <c r="X123" s="9"/>
      <c r="Y123" s="9"/>
      <c r="Z123" s="9"/>
      <c r="AA123" s="21"/>
      <c r="AB123" s="21"/>
      <c r="AC123" s="8"/>
      <c r="AD123" s="8"/>
      <c r="AE123" s="8"/>
      <c r="AF123" s="8"/>
      <c r="AG123" s="8"/>
      <c r="AH123" s="8"/>
      <c r="AI123" s="8"/>
      <c r="AJ123" s="8"/>
      <c r="AK123" s="8"/>
      <c r="AL123" s="8"/>
    </row>
    <row r="124" spans="1:38" ht="21" customHeight="1">
      <c r="A124" s="8"/>
      <c r="B124" s="8"/>
      <c r="C124" s="415"/>
      <c r="D124" s="21"/>
      <c r="E124" s="21"/>
      <c r="F124" s="21"/>
      <c r="G124" s="9"/>
      <c r="H124" s="9"/>
      <c r="I124" s="8"/>
      <c r="J124" s="548"/>
      <c r="K124" s="21"/>
      <c r="L124" s="21"/>
      <c r="M124" s="21"/>
      <c r="N124" s="21"/>
      <c r="O124" s="21"/>
      <c r="P124" s="402"/>
      <c r="Q124" s="398"/>
      <c r="R124" s="9"/>
      <c r="S124" s="9"/>
      <c r="T124" s="9"/>
      <c r="U124" s="9"/>
      <c r="V124" s="9"/>
      <c r="W124" s="9"/>
      <c r="X124" s="9"/>
      <c r="Y124" s="9"/>
      <c r="Z124" s="9"/>
      <c r="AA124" s="21"/>
      <c r="AB124" s="21"/>
      <c r="AC124" s="8"/>
      <c r="AD124" s="8"/>
      <c r="AE124" s="8"/>
      <c r="AF124" s="8"/>
      <c r="AG124" s="8"/>
      <c r="AH124" s="8"/>
      <c r="AI124" s="8"/>
      <c r="AJ124" s="8"/>
      <c r="AK124" s="8"/>
      <c r="AL124" s="8"/>
    </row>
    <row r="125" spans="1:38" ht="21" customHeight="1">
      <c r="A125" s="8"/>
      <c r="B125" s="8"/>
      <c r="C125" s="415"/>
      <c r="D125" s="21"/>
      <c r="E125" s="21"/>
      <c r="F125" s="21"/>
      <c r="G125" s="9"/>
      <c r="H125" s="9"/>
      <c r="I125" s="8"/>
      <c r="J125" s="548"/>
      <c r="K125" s="21"/>
      <c r="L125" s="21"/>
      <c r="M125" s="21"/>
      <c r="N125" s="21"/>
      <c r="O125" s="21"/>
      <c r="P125" s="402"/>
      <c r="Q125" s="398"/>
      <c r="R125" s="9"/>
      <c r="S125" s="9"/>
      <c r="T125" s="9"/>
      <c r="U125" s="9"/>
      <c r="V125" s="9"/>
      <c r="W125" s="9"/>
      <c r="X125" s="9"/>
      <c r="Y125" s="9"/>
      <c r="Z125" s="9"/>
      <c r="AA125" s="21"/>
      <c r="AB125" s="21"/>
      <c r="AC125" s="8"/>
      <c r="AD125" s="8"/>
      <c r="AE125" s="8"/>
      <c r="AF125" s="8"/>
      <c r="AG125" s="8"/>
      <c r="AH125" s="8"/>
      <c r="AI125" s="8"/>
      <c r="AJ125" s="8"/>
      <c r="AK125" s="8"/>
      <c r="AL125" s="8"/>
    </row>
    <row r="126" spans="1:38" ht="21" customHeight="1">
      <c r="A126" s="8"/>
      <c r="B126" s="8"/>
      <c r="C126" s="415"/>
      <c r="D126" s="21"/>
      <c r="E126" s="21"/>
      <c r="F126" s="21"/>
      <c r="G126" s="9"/>
      <c r="H126" s="9"/>
      <c r="I126" s="8"/>
      <c r="J126" s="548"/>
      <c r="K126" s="21"/>
      <c r="L126" s="21"/>
      <c r="M126" s="21"/>
      <c r="N126" s="21"/>
      <c r="O126" s="21"/>
      <c r="P126" s="402"/>
      <c r="Q126" s="398"/>
      <c r="R126" s="9"/>
      <c r="S126" s="9"/>
      <c r="T126" s="9"/>
      <c r="U126" s="9"/>
      <c r="V126" s="9"/>
      <c r="W126" s="9"/>
      <c r="X126" s="9"/>
      <c r="Y126" s="9"/>
      <c r="Z126" s="9"/>
      <c r="AA126" s="21"/>
      <c r="AB126" s="21"/>
      <c r="AC126" s="8"/>
      <c r="AD126" s="8"/>
      <c r="AE126" s="8"/>
      <c r="AF126" s="8"/>
      <c r="AG126" s="8"/>
      <c r="AH126" s="8"/>
      <c r="AI126" s="8"/>
      <c r="AJ126" s="8"/>
      <c r="AK126" s="8"/>
      <c r="AL126" s="8"/>
    </row>
    <row r="127" spans="1:38" ht="21" customHeight="1">
      <c r="A127" s="8"/>
      <c r="B127" s="8"/>
      <c r="C127" s="415"/>
      <c r="D127" s="21"/>
      <c r="E127" s="21"/>
      <c r="F127" s="21"/>
      <c r="G127" s="9"/>
      <c r="H127" s="9"/>
      <c r="I127" s="8"/>
      <c r="J127" s="548"/>
      <c r="K127" s="21"/>
      <c r="L127" s="21"/>
      <c r="M127" s="21"/>
      <c r="N127" s="21"/>
      <c r="O127" s="21"/>
      <c r="P127" s="402"/>
      <c r="Q127" s="398"/>
      <c r="R127" s="9"/>
      <c r="S127" s="9"/>
      <c r="T127" s="9"/>
      <c r="U127" s="9"/>
      <c r="V127" s="9"/>
      <c r="W127" s="9"/>
      <c r="X127" s="9"/>
      <c r="Y127" s="9"/>
      <c r="Z127" s="9"/>
      <c r="AA127" s="21"/>
      <c r="AB127" s="21"/>
      <c r="AC127" s="8"/>
      <c r="AD127" s="8"/>
      <c r="AE127" s="8"/>
      <c r="AF127" s="8"/>
      <c r="AG127" s="8"/>
      <c r="AH127" s="8"/>
      <c r="AI127" s="8"/>
      <c r="AJ127" s="8"/>
      <c r="AK127" s="8"/>
      <c r="AL127" s="8"/>
    </row>
    <row r="128" spans="1:38" ht="21" customHeight="1">
      <c r="A128" s="8"/>
      <c r="B128" s="8"/>
      <c r="C128" s="415"/>
      <c r="D128" s="21"/>
      <c r="E128" s="21"/>
      <c r="F128" s="21"/>
      <c r="G128" s="9"/>
      <c r="H128" s="9"/>
      <c r="I128" s="8"/>
      <c r="J128" s="548"/>
      <c r="K128" s="21"/>
      <c r="L128" s="21"/>
      <c r="M128" s="21"/>
      <c r="N128" s="21"/>
      <c r="O128" s="21"/>
      <c r="P128" s="402"/>
      <c r="Q128" s="398"/>
      <c r="R128" s="9"/>
      <c r="S128" s="9"/>
      <c r="T128" s="9"/>
      <c r="U128" s="9"/>
      <c r="V128" s="9"/>
      <c r="W128" s="9"/>
      <c r="X128" s="9"/>
      <c r="Y128" s="9"/>
      <c r="Z128" s="9"/>
      <c r="AA128" s="21"/>
      <c r="AB128" s="21"/>
      <c r="AC128" s="8"/>
      <c r="AD128" s="8"/>
      <c r="AE128" s="8"/>
      <c r="AF128" s="8"/>
      <c r="AG128" s="8"/>
      <c r="AH128" s="8"/>
      <c r="AI128" s="8"/>
      <c r="AJ128" s="8"/>
      <c r="AK128" s="8"/>
      <c r="AL128" s="8"/>
    </row>
    <row r="129" spans="1:38" ht="21" customHeight="1">
      <c r="A129" s="8"/>
      <c r="B129" s="8"/>
      <c r="C129" s="415"/>
      <c r="D129" s="21"/>
      <c r="E129" s="21"/>
      <c r="F129" s="21"/>
      <c r="G129" s="9"/>
      <c r="H129" s="9"/>
      <c r="I129" s="8"/>
      <c r="J129" s="548"/>
      <c r="K129" s="21"/>
      <c r="L129" s="21"/>
      <c r="M129" s="21"/>
      <c r="N129" s="21"/>
      <c r="O129" s="21"/>
      <c r="P129" s="402"/>
      <c r="Q129" s="398"/>
      <c r="R129" s="9"/>
      <c r="S129" s="9"/>
      <c r="T129" s="9"/>
      <c r="U129" s="9"/>
      <c r="V129" s="9"/>
      <c r="W129" s="9"/>
      <c r="X129" s="9"/>
      <c r="Y129" s="9"/>
      <c r="Z129" s="9"/>
      <c r="AA129" s="21"/>
      <c r="AB129" s="21"/>
      <c r="AC129" s="8"/>
      <c r="AD129" s="8"/>
      <c r="AE129" s="8"/>
      <c r="AF129" s="8"/>
      <c r="AG129" s="8"/>
      <c r="AH129" s="8"/>
      <c r="AI129" s="8"/>
      <c r="AJ129" s="8"/>
      <c r="AK129" s="8"/>
      <c r="AL129" s="8"/>
    </row>
    <row r="130" spans="1:38" ht="21" customHeight="1">
      <c r="A130" s="8"/>
      <c r="B130" s="8"/>
      <c r="C130" s="415"/>
      <c r="D130" s="21"/>
      <c r="E130" s="21"/>
      <c r="F130" s="21"/>
      <c r="G130" s="9"/>
      <c r="H130" s="9"/>
      <c r="I130" s="8"/>
      <c r="J130" s="548"/>
      <c r="K130" s="21"/>
      <c r="L130" s="21"/>
      <c r="M130" s="21"/>
      <c r="N130" s="21"/>
      <c r="O130" s="21"/>
      <c r="P130" s="402"/>
      <c r="Q130" s="398"/>
      <c r="R130" s="9"/>
      <c r="S130" s="9"/>
      <c r="T130" s="9"/>
      <c r="U130" s="9"/>
      <c r="V130" s="9"/>
      <c r="W130" s="9"/>
      <c r="X130" s="9"/>
      <c r="Y130" s="9"/>
      <c r="Z130" s="9"/>
      <c r="AA130" s="21"/>
      <c r="AB130" s="21"/>
      <c r="AC130" s="8"/>
      <c r="AD130" s="8"/>
      <c r="AE130" s="8"/>
      <c r="AF130" s="8"/>
      <c r="AG130" s="8"/>
      <c r="AH130" s="8"/>
      <c r="AI130" s="8"/>
      <c r="AJ130" s="8"/>
      <c r="AK130" s="8"/>
      <c r="AL130" s="8"/>
    </row>
    <row r="131" spans="1:38" ht="21" customHeight="1">
      <c r="A131" s="8"/>
      <c r="B131" s="8"/>
      <c r="C131" s="415"/>
      <c r="D131" s="21"/>
      <c r="E131" s="21"/>
      <c r="F131" s="21"/>
      <c r="G131" s="9"/>
      <c r="H131" s="9"/>
      <c r="I131" s="8"/>
      <c r="J131" s="548"/>
      <c r="K131" s="21"/>
      <c r="L131" s="21"/>
      <c r="M131" s="21"/>
      <c r="N131" s="21"/>
      <c r="O131" s="21"/>
      <c r="P131" s="402"/>
      <c r="Q131" s="398"/>
      <c r="R131" s="9"/>
      <c r="S131" s="9"/>
      <c r="T131" s="9"/>
      <c r="U131" s="9"/>
      <c r="V131" s="9"/>
      <c r="W131" s="9"/>
      <c r="X131" s="9"/>
      <c r="Y131" s="9"/>
      <c r="Z131" s="9"/>
      <c r="AA131" s="21"/>
      <c r="AB131" s="21"/>
      <c r="AC131" s="8"/>
      <c r="AD131" s="8"/>
      <c r="AE131" s="8"/>
      <c r="AF131" s="8"/>
      <c r="AG131" s="8"/>
      <c r="AH131" s="8"/>
      <c r="AI131" s="8"/>
      <c r="AJ131" s="8"/>
      <c r="AK131" s="8"/>
      <c r="AL131" s="8"/>
    </row>
    <row r="132" spans="1:38" ht="21" customHeight="1">
      <c r="A132" s="8"/>
      <c r="B132" s="8"/>
      <c r="C132" s="415"/>
      <c r="D132" s="21"/>
      <c r="E132" s="21"/>
      <c r="F132" s="21"/>
      <c r="G132" s="9"/>
      <c r="H132" s="9"/>
      <c r="I132" s="8"/>
      <c r="J132" s="548"/>
      <c r="K132" s="21"/>
      <c r="L132" s="21"/>
      <c r="M132" s="21"/>
      <c r="N132" s="21"/>
      <c r="O132" s="21"/>
      <c r="P132" s="402"/>
      <c r="Q132" s="398"/>
      <c r="R132" s="9"/>
      <c r="S132" s="9"/>
      <c r="T132" s="9"/>
      <c r="U132" s="9"/>
      <c r="V132" s="9"/>
      <c r="W132" s="9"/>
      <c r="X132" s="9"/>
      <c r="Y132" s="9"/>
      <c r="Z132" s="9"/>
      <c r="AA132" s="21"/>
      <c r="AB132" s="21"/>
      <c r="AC132" s="8"/>
      <c r="AD132" s="8"/>
      <c r="AE132" s="8"/>
      <c r="AF132" s="8"/>
      <c r="AG132" s="8"/>
      <c r="AH132" s="8"/>
      <c r="AI132" s="8"/>
      <c r="AJ132" s="8"/>
      <c r="AK132" s="8"/>
      <c r="AL132" s="8"/>
    </row>
    <row r="133" spans="1:38" ht="21" customHeight="1">
      <c r="A133" s="8"/>
      <c r="B133" s="8"/>
      <c r="C133" s="415"/>
      <c r="D133" s="21"/>
      <c r="E133" s="21"/>
      <c r="F133" s="21"/>
      <c r="G133" s="9"/>
      <c r="H133" s="9"/>
      <c r="I133" s="8"/>
      <c r="J133" s="548"/>
      <c r="K133" s="21"/>
      <c r="L133" s="21"/>
      <c r="M133" s="21"/>
      <c r="N133" s="21"/>
      <c r="O133" s="21"/>
      <c r="P133" s="402"/>
      <c r="Q133" s="398"/>
      <c r="R133" s="9"/>
      <c r="S133" s="9"/>
      <c r="T133" s="9"/>
      <c r="U133" s="9"/>
      <c r="V133" s="9"/>
      <c r="W133" s="9"/>
      <c r="X133" s="9"/>
      <c r="Y133" s="9"/>
      <c r="Z133" s="9"/>
      <c r="AA133" s="21"/>
      <c r="AB133" s="21"/>
      <c r="AC133" s="8"/>
      <c r="AD133" s="8"/>
      <c r="AE133" s="8"/>
      <c r="AF133" s="8"/>
      <c r="AG133" s="8"/>
      <c r="AH133" s="8"/>
      <c r="AI133" s="8"/>
      <c r="AJ133" s="8"/>
      <c r="AK133" s="8"/>
      <c r="AL133" s="8"/>
    </row>
    <row r="134" spans="1:38" ht="21" customHeight="1">
      <c r="A134" s="8"/>
      <c r="B134" s="8"/>
      <c r="C134" s="415"/>
      <c r="D134" s="21"/>
      <c r="E134" s="21"/>
      <c r="F134" s="21"/>
      <c r="G134" s="9"/>
      <c r="H134" s="9"/>
      <c r="I134" s="8"/>
      <c r="J134" s="548"/>
      <c r="K134" s="21"/>
      <c r="L134" s="21"/>
      <c r="M134" s="21"/>
      <c r="N134" s="21"/>
      <c r="O134" s="21"/>
      <c r="P134" s="402"/>
      <c r="Q134" s="398"/>
      <c r="R134" s="9"/>
      <c r="S134" s="9"/>
      <c r="T134" s="9"/>
      <c r="U134" s="9"/>
      <c r="V134" s="9"/>
      <c r="W134" s="9"/>
      <c r="X134" s="9"/>
      <c r="Y134" s="9"/>
      <c r="Z134" s="9"/>
      <c r="AA134" s="21"/>
      <c r="AB134" s="21"/>
      <c r="AC134" s="8"/>
      <c r="AD134" s="8"/>
      <c r="AE134" s="8"/>
      <c r="AF134" s="8"/>
      <c r="AG134" s="8"/>
      <c r="AH134" s="8"/>
      <c r="AI134" s="8"/>
      <c r="AJ134" s="8"/>
      <c r="AK134" s="8"/>
      <c r="AL134" s="8"/>
    </row>
    <row r="135" spans="1:38" ht="21" customHeight="1">
      <c r="A135" s="8"/>
      <c r="B135" s="8"/>
      <c r="C135" s="415"/>
      <c r="D135" s="21"/>
      <c r="E135" s="21"/>
      <c r="F135" s="21"/>
      <c r="G135" s="9"/>
      <c r="H135" s="9"/>
      <c r="I135" s="8"/>
      <c r="J135" s="548"/>
      <c r="K135" s="21"/>
      <c r="L135" s="21"/>
      <c r="M135" s="21"/>
      <c r="N135" s="21"/>
      <c r="O135" s="21"/>
      <c r="P135" s="402"/>
      <c r="Q135" s="398"/>
      <c r="R135" s="9"/>
      <c r="S135" s="9"/>
      <c r="T135" s="9"/>
      <c r="U135" s="9"/>
      <c r="V135" s="9"/>
      <c r="W135" s="9"/>
      <c r="X135" s="9"/>
      <c r="Y135" s="9"/>
      <c r="Z135" s="9"/>
      <c r="AA135" s="21"/>
      <c r="AB135" s="21"/>
      <c r="AC135" s="8"/>
      <c r="AD135" s="8"/>
      <c r="AE135" s="8"/>
      <c r="AF135" s="8"/>
      <c r="AG135" s="8"/>
      <c r="AH135" s="8"/>
      <c r="AI135" s="8"/>
      <c r="AJ135" s="8"/>
      <c r="AK135" s="8"/>
      <c r="AL135" s="8"/>
    </row>
    <row r="136" spans="1:38" ht="21" customHeight="1">
      <c r="A136" s="8"/>
      <c r="B136" s="8"/>
      <c r="C136" s="415"/>
      <c r="D136" s="21"/>
      <c r="E136" s="21"/>
      <c r="F136" s="21"/>
      <c r="G136" s="9"/>
      <c r="H136" s="9"/>
      <c r="I136" s="8"/>
      <c r="J136" s="548"/>
      <c r="K136" s="21"/>
      <c r="L136" s="21"/>
      <c r="M136" s="21"/>
      <c r="N136" s="21"/>
      <c r="O136" s="21"/>
      <c r="P136" s="402"/>
      <c r="Q136" s="398"/>
      <c r="R136" s="9"/>
      <c r="S136" s="9"/>
      <c r="T136" s="9"/>
      <c r="U136" s="9"/>
      <c r="V136" s="9"/>
      <c r="W136" s="9"/>
      <c r="X136" s="9"/>
      <c r="Y136" s="9"/>
      <c r="Z136" s="9"/>
      <c r="AA136" s="21"/>
      <c r="AB136" s="21"/>
      <c r="AC136" s="8"/>
      <c r="AD136" s="8"/>
      <c r="AE136" s="8"/>
      <c r="AF136" s="8"/>
      <c r="AG136" s="8"/>
      <c r="AH136" s="8"/>
      <c r="AI136" s="8"/>
      <c r="AJ136" s="8"/>
      <c r="AK136" s="8"/>
      <c r="AL136" s="8"/>
    </row>
    <row r="137" spans="1:38" ht="21" customHeight="1">
      <c r="A137" s="8"/>
      <c r="B137" s="8"/>
      <c r="C137" s="415"/>
      <c r="D137" s="21"/>
      <c r="E137" s="21"/>
      <c r="F137" s="21"/>
      <c r="G137" s="9"/>
      <c r="H137" s="9"/>
      <c r="I137" s="8"/>
      <c r="J137" s="548"/>
      <c r="K137" s="21"/>
      <c r="L137" s="21"/>
      <c r="M137" s="21"/>
      <c r="N137" s="21"/>
      <c r="O137" s="21"/>
      <c r="P137" s="402"/>
      <c r="Q137" s="398"/>
      <c r="R137" s="9"/>
      <c r="S137" s="9"/>
      <c r="T137" s="9"/>
      <c r="U137" s="9"/>
      <c r="V137" s="9"/>
      <c r="W137" s="9"/>
      <c r="X137" s="9"/>
      <c r="Y137" s="9"/>
      <c r="Z137" s="9"/>
      <c r="AA137" s="21"/>
      <c r="AB137" s="21"/>
      <c r="AC137" s="8"/>
      <c r="AD137" s="8"/>
      <c r="AE137" s="8"/>
      <c r="AF137" s="8"/>
      <c r="AG137" s="8"/>
      <c r="AH137" s="8"/>
      <c r="AI137" s="8"/>
      <c r="AJ137" s="8"/>
      <c r="AK137" s="8"/>
      <c r="AL137" s="8"/>
    </row>
    <row r="138" spans="1:38" ht="21" customHeight="1">
      <c r="A138" s="8"/>
      <c r="B138" s="8"/>
      <c r="C138" s="415"/>
      <c r="D138" s="21"/>
      <c r="E138" s="21"/>
      <c r="F138" s="21"/>
      <c r="G138" s="9"/>
      <c r="H138" s="9"/>
      <c r="I138" s="8"/>
      <c r="J138" s="548"/>
      <c r="K138" s="21"/>
      <c r="L138" s="21"/>
      <c r="M138" s="21"/>
      <c r="N138" s="21"/>
      <c r="O138" s="21"/>
      <c r="P138" s="402"/>
      <c r="Q138" s="398"/>
      <c r="R138" s="9"/>
      <c r="S138" s="9"/>
      <c r="T138" s="9"/>
      <c r="U138" s="9"/>
      <c r="V138" s="9"/>
      <c r="W138" s="9"/>
      <c r="X138" s="9"/>
      <c r="Y138" s="9"/>
      <c r="Z138" s="9"/>
      <c r="AA138" s="21"/>
      <c r="AB138" s="21"/>
      <c r="AC138" s="8"/>
      <c r="AD138" s="8"/>
      <c r="AE138" s="8"/>
      <c r="AF138" s="8"/>
      <c r="AG138" s="8"/>
      <c r="AH138" s="8"/>
      <c r="AI138" s="8"/>
      <c r="AJ138" s="8"/>
      <c r="AK138" s="8"/>
      <c r="AL138" s="8"/>
    </row>
    <row r="139" spans="1:38" ht="21" customHeight="1">
      <c r="A139" s="8"/>
      <c r="B139" s="8"/>
      <c r="C139" s="415"/>
      <c r="D139" s="21"/>
      <c r="E139" s="21"/>
      <c r="F139" s="21"/>
      <c r="G139" s="9"/>
      <c r="H139" s="9"/>
      <c r="I139" s="8"/>
      <c r="J139" s="548"/>
      <c r="K139" s="21"/>
      <c r="L139" s="21"/>
      <c r="M139" s="21"/>
      <c r="N139" s="21"/>
      <c r="O139" s="21"/>
      <c r="P139" s="402"/>
      <c r="Q139" s="398"/>
      <c r="R139" s="9"/>
      <c r="S139" s="9"/>
      <c r="T139" s="9"/>
      <c r="U139" s="9"/>
      <c r="V139" s="9"/>
      <c r="W139" s="9"/>
      <c r="X139" s="9"/>
      <c r="Y139" s="9"/>
      <c r="Z139" s="9"/>
      <c r="AA139" s="21"/>
      <c r="AB139" s="21"/>
      <c r="AC139" s="8"/>
      <c r="AD139" s="8"/>
      <c r="AE139" s="8"/>
      <c r="AF139" s="8"/>
      <c r="AG139" s="8"/>
      <c r="AH139" s="8"/>
      <c r="AI139" s="8"/>
      <c r="AJ139" s="8"/>
      <c r="AK139" s="8"/>
      <c r="AL139" s="8"/>
    </row>
    <row r="140" spans="1:38" ht="21" customHeight="1">
      <c r="A140" s="8"/>
      <c r="B140" s="8"/>
      <c r="C140" s="415"/>
      <c r="D140" s="21"/>
      <c r="E140" s="21"/>
      <c r="F140" s="21"/>
      <c r="G140" s="9"/>
      <c r="H140" s="9"/>
      <c r="I140" s="8"/>
      <c r="J140" s="548"/>
      <c r="K140" s="21"/>
      <c r="L140" s="21"/>
      <c r="M140" s="21"/>
      <c r="N140" s="21"/>
      <c r="O140" s="21"/>
      <c r="P140" s="402"/>
      <c r="Q140" s="398"/>
      <c r="R140" s="9"/>
      <c r="S140" s="9"/>
      <c r="T140" s="9"/>
      <c r="U140" s="9"/>
      <c r="V140" s="9"/>
      <c r="W140" s="9"/>
      <c r="X140" s="9"/>
      <c r="Y140" s="9"/>
      <c r="Z140" s="9"/>
      <c r="AA140" s="21"/>
      <c r="AB140" s="21"/>
      <c r="AC140" s="8"/>
      <c r="AD140" s="8"/>
      <c r="AE140" s="8"/>
      <c r="AF140" s="8"/>
      <c r="AG140" s="8"/>
      <c r="AH140" s="8"/>
      <c r="AI140" s="8"/>
      <c r="AJ140" s="8"/>
      <c r="AK140" s="8"/>
      <c r="AL140" s="8"/>
    </row>
    <row r="141" spans="1:38" ht="21" customHeight="1">
      <c r="A141" s="8"/>
      <c r="B141" s="8"/>
      <c r="C141" s="415"/>
      <c r="D141" s="21"/>
      <c r="E141" s="21"/>
      <c r="F141" s="21"/>
      <c r="G141" s="9"/>
      <c r="H141" s="9"/>
      <c r="I141" s="8"/>
      <c r="J141" s="548"/>
      <c r="K141" s="21"/>
      <c r="L141" s="21"/>
      <c r="M141" s="21"/>
      <c r="N141" s="21"/>
      <c r="O141" s="21"/>
      <c r="P141" s="402"/>
      <c r="Q141" s="398"/>
      <c r="R141" s="9"/>
      <c r="S141" s="9"/>
      <c r="T141" s="9"/>
      <c r="U141" s="9"/>
      <c r="V141" s="9"/>
      <c r="W141" s="9"/>
      <c r="X141" s="9"/>
      <c r="Y141" s="9"/>
      <c r="Z141" s="9"/>
      <c r="AA141" s="21"/>
      <c r="AB141" s="21"/>
      <c r="AC141" s="8"/>
      <c r="AD141" s="8"/>
      <c r="AE141" s="8"/>
      <c r="AF141" s="8"/>
      <c r="AG141" s="8"/>
      <c r="AH141" s="8"/>
      <c r="AI141" s="8"/>
      <c r="AJ141" s="8"/>
      <c r="AK141" s="8"/>
      <c r="AL141" s="8"/>
    </row>
    <row r="142" spans="1:38" ht="21" customHeight="1">
      <c r="A142" s="8"/>
      <c r="B142" s="8"/>
      <c r="C142" s="415"/>
      <c r="D142" s="21"/>
      <c r="E142" s="21"/>
      <c r="F142" s="21"/>
      <c r="G142" s="9"/>
      <c r="H142" s="9"/>
      <c r="I142" s="8"/>
      <c r="J142" s="548"/>
      <c r="K142" s="21"/>
      <c r="L142" s="21"/>
      <c r="M142" s="21"/>
      <c r="N142" s="21"/>
      <c r="O142" s="21"/>
      <c r="P142" s="402"/>
      <c r="Q142" s="398"/>
      <c r="R142" s="9"/>
      <c r="S142" s="9"/>
      <c r="T142" s="9"/>
      <c r="U142" s="9"/>
      <c r="V142" s="9"/>
      <c r="W142" s="9"/>
      <c r="X142" s="9"/>
      <c r="Y142" s="9"/>
      <c r="Z142" s="9"/>
      <c r="AA142" s="21"/>
      <c r="AB142" s="21"/>
      <c r="AC142" s="8"/>
      <c r="AD142" s="8"/>
      <c r="AE142" s="8"/>
      <c r="AF142" s="8"/>
      <c r="AG142" s="8"/>
      <c r="AH142" s="8"/>
      <c r="AI142" s="8"/>
      <c r="AJ142" s="8"/>
      <c r="AK142" s="8"/>
      <c r="AL142" s="8"/>
    </row>
    <row r="143" spans="1:38" ht="21" customHeight="1">
      <c r="A143" s="8"/>
      <c r="B143" s="8"/>
      <c r="C143" s="415"/>
      <c r="D143" s="21"/>
      <c r="E143" s="21"/>
      <c r="F143" s="21"/>
      <c r="G143" s="9"/>
      <c r="H143" s="9"/>
      <c r="I143" s="8"/>
      <c r="J143" s="548"/>
      <c r="K143" s="21"/>
      <c r="L143" s="21"/>
      <c r="M143" s="21"/>
      <c r="N143" s="21"/>
      <c r="O143" s="21"/>
      <c r="P143" s="402"/>
      <c r="Q143" s="398"/>
      <c r="R143" s="9"/>
      <c r="S143" s="9"/>
      <c r="T143" s="9"/>
      <c r="U143" s="9"/>
      <c r="V143" s="9"/>
      <c r="W143" s="9"/>
      <c r="X143" s="9"/>
      <c r="Y143" s="9"/>
      <c r="Z143" s="9"/>
      <c r="AA143" s="21"/>
      <c r="AB143" s="21"/>
      <c r="AC143" s="8"/>
      <c r="AD143" s="8"/>
      <c r="AE143" s="8"/>
      <c r="AF143" s="8"/>
      <c r="AG143" s="8"/>
      <c r="AH143" s="8"/>
      <c r="AI143" s="8"/>
      <c r="AJ143" s="8"/>
      <c r="AK143" s="8"/>
      <c r="AL143" s="8"/>
    </row>
    <row r="144" spans="1:38" ht="21" customHeight="1">
      <c r="A144" s="8"/>
      <c r="B144" s="8"/>
      <c r="C144" s="415"/>
      <c r="D144" s="21"/>
      <c r="E144" s="21"/>
      <c r="F144" s="21"/>
      <c r="G144" s="9"/>
      <c r="H144" s="9"/>
      <c r="I144" s="8"/>
      <c r="J144" s="548"/>
      <c r="K144" s="21"/>
      <c r="L144" s="21"/>
      <c r="M144" s="21"/>
      <c r="N144" s="21"/>
      <c r="O144" s="21"/>
      <c r="P144" s="402"/>
      <c r="Q144" s="398"/>
      <c r="R144" s="9"/>
      <c r="S144" s="9"/>
      <c r="T144" s="9"/>
      <c r="U144" s="9"/>
      <c r="V144" s="9"/>
      <c r="W144" s="9"/>
      <c r="X144" s="9"/>
      <c r="Y144" s="9"/>
      <c r="Z144" s="9"/>
      <c r="AA144" s="21"/>
      <c r="AB144" s="21"/>
      <c r="AC144" s="8"/>
      <c r="AD144" s="8"/>
      <c r="AE144" s="8"/>
      <c r="AF144" s="8"/>
      <c r="AG144" s="8"/>
      <c r="AH144" s="8"/>
      <c r="AI144" s="8"/>
      <c r="AJ144" s="8"/>
      <c r="AK144" s="8"/>
      <c r="AL144" s="8"/>
    </row>
    <row r="145" spans="1:38" ht="21" customHeight="1">
      <c r="A145" s="8"/>
      <c r="B145" s="8"/>
      <c r="C145" s="415"/>
      <c r="D145" s="21"/>
      <c r="E145" s="21"/>
      <c r="F145" s="21"/>
      <c r="G145" s="9"/>
      <c r="H145" s="9"/>
      <c r="I145" s="8"/>
      <c r="J145" s="548"/>
      <c r="K145" s="21"/>
      <c r="L145" s="21"/>
      <c r="M145" s="21"/>
      <c r="N145" s="21"/>
      <c r="O145" s="21"/>
      <c r="P145" s="402"/>
      <c r="Q145" s="398"/>
      <c r="R145" s="9"/>
      <c r="S145" s="9"/>
      <c r="T145" s="9"/>
      <c r="U145" s="9"/>
      <c r="V145" s="9"/>
      <c r="W145" s="9"/>
      <c r="X145" s="9"/>
      <c r="Y145" s="9"/>
      <c r="Z145" s="9"/>
      <c r="AA145" s="21"/>
      <c r="AB145" s="21"/>
      <c r="AC145" s="8"/>
      <c r="AD145" s="8"/>
      <c r="AE145" s="8"/>
      <c r="AF145" s="8"/>
      <c r="AG145" s="8"/>
      <c r="AH145" s="8"/>
      <c r="AI145" s="8"/>
      <c r="AJ145" s="8"/>
      <c r="AK145" s="8"/>
      <c r="AL145" s="8"/>
    </row>
    <row r="146" spans="1:38" ht="21" customHeight="1">
      <c r="A146" s="8"/>
      <c r="B146" s="8"/>
      <c r="C146" s="415"/>
      <c r="D146" s="21"/>
      <c r="E146" s="21"/>
      <c r="F146" s="21"/>
      <c r="G146" s="9"/>
      <c r="H146" s="9"/>
      <c r="I146" s="8"/>
      <c r="J146" s="548"/>
      <c r="K146" s="21"/>
      <c r="L146" s="21"/>
      <c r="M146" s="21"/>
      <c r="N146" s="21"/>
      <c r="O146" s="21"/>
      <c r="P146" s="402"/>
      <c r="Q146" s="398"/>
      <c r="R146" s="9"/>
      <c r="S146" s="9"/>
      <c r="T146" s="9"/>
      <c r="U146" s="9"/>
      <c r="V146" s="9"/>
      <c r="W146" s="9"/>
      <c r="X146" s="9"/>
      <c r="Y146" s="9"/>
      <c r="Z146" s="9"/>
      <c r="AA146" s="21"/>
      <c r="AB146" s="21"/>
      <c r="AC146" s="8"/>
      <c r="AD146" s="8"/>
      <c r="AE146" s="8"/>
      <c r="AF146" s="8"/>
      <c r="AG146" s="8"/>
      <c r="AH146" s="8"/>
      <c r="AI146" s="8"/>
      <c r="AJ146" s="8"/>
      <c r="AK146" s="8"/>
      <c r="AL146" s="8"/>
    </row>
    <row r="147" spans="1:38" ht="21" customHeight="1">
      <c r="A147" s="8"/>
      <c r="B147" s="8"/>
      <c r="C147" s="415"/>
      <c r="D147" s="21"/>
      <c r="E147" s="21"/>
      <c r="F147" s="21"/>
      <c r="G147" s="9"/>
      <c r="H147" s="9"/>
      <c r="I147" s="8"/>
      <c r="J147" s="548"/>
      <c r="K147" s="21"/>
      <c r="L147" s="21"/>
      <c r="M147" s="21"/>
      <c r="N147" s="21"/>
      <c r="O147" s="21"/>
      <c r="P147" s="402"/>
      <c r="Q147" s="398"/>
      <c r="R147" s="9"/>
      <c r="S147" s="9"/>
      <c r="T147" s="9"/>
      <c r="U147" s="9"/>
      <c r="V147" s="9"/>
      <c r="W147" s="9"/>
      <c r="X147" s="9"/>
      <c r="Y147" s="9"/>
      <c r="Z147" s="9"/>
      <c r="AA147" s="21"/>
      <c r="AB147" s="21"/>
      <c r="AC147" s="8"/>
      <c r="AD147" s="8"/>
      <c r="AE147" s="8"/>
      <c r="AF147" s="8"/>
      <c r="AG147" s="8"/>
      <c r="AH147" s="8"/>
      <c r="AI147" s="8"/>
      <c r="AJ147" s="8"/>
      <c r="AK147" s="8"/>
      <c r="AL147" s="8"/>
    </row>
    <row r="148" spans="1:38" ht="21" customHeight="1">
      <c r="A148" s="8"/>
      <c r="B148" s="8"/>
      <c r="C148" s="415"/>
      <c r="D148" s="21"/>
      <c r="E148" s="21"/>
      <c r="F148" s="21"/>
      <c r="G148" s="9"/>
      <c r="H148" s="9"/>
      <c r="I148" s="8"/>
      <c r="J148" s="548"/>
      <c r="K148" s="21"/>
      <c r="L148" s="21"/>
      <c r="M148" s="21"/>
      <c r="N148" s="21"/>
      <c r="O148" s="21"/>
      <c r="P148" s="402"/>
      <c r="Q148" s="398"/>
      <c r="R148" s="9"/>
      <c r="S148" s="9"/>
      <c r="T148" s="9"/>
      <c r="U148" s="9"/>
      <c r="V148" s="9"/>
      <c r="W148" s="9"/>
      <c r="X148" s="9"/>
      <c r="Y148" s="9"/>
      <c r="Z148" s="9"/>
      <c r="AA148" s="21"/>
      <c r="AB148" s="21"/>
      <c r="AC148" s="8"/>
      <c r="AD148" s="8"/>
      <c r="AE148" s="8"/>
      <c r="AF148" s="8"/>
      <c r="AG148" s="8"/>
      <c r="AH148" s="8"/>
      <c r="AI148" s="8"/>
      <c r="AJ148" s="8"/>
      <c r="AK148" s="8"/>
      <c r="AL148" s="8"/>
    </row>
    <row r="149" spans="1:38" ht="21" customHeight="1">
      <c r="A149" s="8"/>
      <c r="B149" s="8"/>
      <c r="C149" s="415"/>
      <c r="D149" s="21"/>
      <c r="E149" s="21"/>
      <c r="F149" s="21"/>
      <c r="G149" s="9"/>
      <c r="H149" s="9"/>
      <c r="I149" s="8"/>
      <c r="J149" s="548"/>
      <c r="K149" s="21"/>
      <c r="L149" s="21"/>
      <c r="M149" s="21"/>
      <c r="N149" s="21"/>
      <c r="O149" s="21"/>
      <c r="P149" s="402"/>
      <c r="Q149" s="398"/>
      <c r="R149" s="9"/>
      <c r="S149" s="9"/>
      <c r="T149" s="9"/>
      <c r="U149" s="9"/>
      <c r="V149" s="9"/>
      <c r="W149" s="9"/>
      <c r="X149" s="9"/>
      <c r="Y149" s="9"/>
      <c r="Z149" s="9"/>
      <c r="AA149" s="21"/>
      <c r="AB149" s="21"/>
      <c r="AC149" s="8"/>
      <c r="AD149" s="8"/>
      <c r="AE149" s="8"/>
      <c r="AF149" s="8"/>
      <c r="AG149" s="8"/>
      <c r="AH149" s="8"/>
      <c r="AI149" s="8"/>
      <c r="AJ149" s="8"/>
      <c r="AK149" s="8"/>
      <c r="AL149" s="8"/>
    </row>
    <row r="150" spans="1:38" ht="21" customHeight="1">
      <c r="A150" s="8"/>
      <c r="B150" s="8"/>
      <c r="C150" s="415"/>
      <c r="D150" s="21"/>
      <c r="E150" s="21"/>
      <c r="F150" s="21"/>
      <c r="G150" s="9"/>
      <c r="H150" s="9"/>
      <c r="I150" s="8"/>
      <c r="J150" s="548"/>
      <c r="K150" s="21"/>
      <c r="L150" s="21"/>
      <c r="M150" s="21"/>
      <c r="N150" s="21"/>
      <c r="O150" s="21"/>
      <c r="P150" s="402"/>
      <c r="Q150" s="398"/>
      <c r="R150" s="9"/>
      <c r="S150" s="9"/>
      <c r="T150" s="9"/>
      <c r="U150" s="9"/>
      <c r="V150" s="9"/>
      <c r="W150" s="9"/>
      <c r="X150" s="9"/>
      <c r="Y150" s="9"/>
      <c r="Z150" s="9"/>
      <c r="AA150" s="21"/>
      <c r="AB150" s="21"/>
      <c r="AC150" s="8"/>
      <c r="AD150" s="8"/>
      <c r="AE150" s="8"/>
      <c r="AF150" s="8"/>
      <c r="AG150" s="8"/>
      <c r="AH150" s="8"/>
      <c r="AI150" s="8"/>
      <c r="AJ150" s="8"/>
      <c r="AK150" s="8"/>
      <c r="AL150" s="8"/>
    </row>
    <row r="151" spans="1:38" ht="21" customHeight="1">
      <c r="A151" s="8"/>
      <c r="B151" s="8"/>
      <c r="C151" s="415"/>
      <c r="D151" s="21"/>
      <c r="E151" s="21"/>
      <c r="F151" s="21"/>
      <c r="G151" s="9"/>
      <c r="H151" s="9"/>
      <c r="I151" s="8"/>
      <c r="J151" s="548"/>
      <c r="K151" s="21"/>
      <c r="L151" s="21"/>
      <c r="M151" s="21"/>
      <c r="N151" s="21"/>
      <c r="O151" s="21"/>
      <c r="P151" s="402"/>
      <c r="Q151" s="398"/>
      <c r="R151" s="9"/>
      <c r="S151" s="9"/>
      <c r="T151" s="9"/>
      <c r="U151" s="9"/>
      <c r="V151" s="9"/>
      <c r="W151" s="9"/>
      <c r="X151" s="9"/>
      <c r="Y151" s="9"/>
      <c r="Z151" s="9"/>
      <c r="AA151" s="21"/>
      <c r="AB151" s="21"/>
      <c r="AC151" s="8"/>
      <c r="AD151" s="8"/>
      <c r="AE151" s="8"/>
      <c r="AF151" s="8"/>
      <c r="AG151" s="8"/>
      <c r="AH151" s="8"/>
      <c r="AI151" s="8"/>
      <c r="AJ151" s="8"/>
      <c r="AK151" s="8"/>
      <c r="AL151" s="8"/>
    </row>
    <row r="152" spans="1:38" ht="21" customHeight="1">
      <c r="A152" s="8"/>
      <c r="B152" s="8"/>
      <c r="C152" s="415"/>
      <c r="D152" s="21"/>
      <c r="E152" s="21"/>
      <c r="F152" s="21"/>
      <c r="G152" s="9"/>
      <c r="H152" s="9"/>
      <c r="I152" s="8"/>
      <c r="J152" s="548"/>
      <c r="K152" s="21"/>
      <c r="L152" s="21"/>
      <c r="M152" s="21"/>
      <c r="N152" s="21"/>
      <c r="O152" s="21"/>
      <c r="P152" s="402"/>
      <c r="Q152" s="398"/>
      <c r="R152" s="9"/>
      <c r="S152" s="9"/>
      <c r="T152" s="9"/>
      <c r="U152" s="9"/>
      <c r="V152" s="9"/>
      <c r="W152" s="9"/>
      <c r="X152" s="9"/>
      <c r="Y152" s="9"/>
      <c r="Z152" s="9"/>
      <c r="AA152" s="21"/>
      <c r="AB152" s="21"/>
      <c r="AC152" s="8"/>
      <c r="AD152" s="8"/>
      <c r="AE152" s="8"/>
      <c r="AF152" s="8"/>
      <c r="AG152" s="8"/>
      <c r="AH152" s="8"/>
      <c r="AI152" s="8"/>
      <c r="AJ152" s="8"/>
      <c r="AK152" s="8"/>
      <c r="AL152" s="8"/>
    </row>
    <row r="153" spans="1:38" ht="21" customHeight="1">
      <c r="A153" s="8"/>
      <c r="B153" s="8"/>
      <c r="C153" s="415"/>
      <c r="D153" s="21"/>
      <c r="E153" s="21"/>
      <c r="F153" s="21"/>
      <c r="G153" s="9"/>
      <c r="H153" s="9"/>
      <c r="I153" s="8"/>
      <c r="J153" s="548"/>
      <c r="K153" s="21"/>
      <c r="L153" s="21"/>
      <c r="M153" s="21"/>
      <c r="N153" s="21"/>
      <c r="O153" s="21"/>
      <c r="P153" s="402"/>
      <c r="Q153" s="398"/>
      <c r="R153" s="9"/>
      <c r="S153" s="9"/>
      <c r="T153" s="9"/>
      <c r="U153" s="9"/>
      <c r="V153" s="9"/>
      <c r="W153" s="9"/>
      <c r="X153" s="9"/>
      <c r="Y153" s="9"/>
      <c r="Z153" s="9"/>
      <c r="AA153" s="21"/>
      <c r="AB153" s="21"/>
      <c r="AC153" s="8"/>
      <c r="AD153" s="8"/>
      <c r="AE153" s="8"/>
      <c r="AF153" s="8"/>
      <c r="AG153" s="8"/>
      <c r="AH153" s="8"/>
      <c r="AI153" s="8"/>
      <c r="AJ153" s="8"/>
      <c r="AK153" s="8"/>
      <c r="AL153" s="8"/>
    </row>
    <row r="154" spans="1:38" ht="21" customHeight="1">
      <c r="A154" s="8"/>
      <c r="B154" s="8"/>
      <c r="C154" s="415"/>
      <c r="D154" s="21"/>
      <c r="E154" s="21"/>
      <c r="F154" s="21"/>
      <c r="G154" s="9"/>
      <c r="H154" s="9"/>
      <c r="I154" s="8"/>
      <c r="J154" s="548"/>
      <c r="K154" s="21"/>
      <c r="L154" s="21"/>
      <c r="M154" s="21"/>
      <c r="N154" s="21"/>
      <c r="O154" s="21"/>
      <c r="P154" s="402"/>
      <c r="Q154" s="398"/>
      <c r="R154" s="9"/>
      <c r="S154" s="9"/>
      <c r="T154" s="9"/>
      <c r="U154" s="9"/>
      <c r="V154" s="9"/>
      <c r="W154" s="9"/>
      <c r="X154" s="9"/>
      <c r="Y154" s="9"/>
      <c r="Z154" s="9"/>
      <c r="AA154" s="21"/>
      <c r="AB154" s="21"/>
      <c r="AC154" s="8"/>
      <c r="AD154" s="8"/>
      <c r="AE154" s="8"/>
      <c r="AF154" s="8"/>
      <c r="AG154" s="8"/>
      <c r="AH154" s="8"/>
      <c r="AI154" s="8"/>
      <c r="AJ154" s="8"/>
      <c r="AK154" s="8"/>
      <c r="AL154" s="8"/>
    </row>
    <row r="155" spans="1:38" ht="21" customHeight="1">
      <c r="A155" s="8"/>
      <c r="B155" s="8"/>
      <c r="C155" s="415"/>
      <c r="D155" s="21"/>
      <c r="E155" s="21"/>
      <c r="F155" s="21"/>
      <c r="G155" s="9"/>
      <c r="H155" s="9"/>
      <c r="I155" s="8"/>
      <c r="J155" s="548"/>
      <c r="K155" s="21"/>
      <c r="L155" s="21"/>
      <c r="M155" s="21"/>
      <c r="N155" s="21"/>
      <c r="O155" s="21"/>
      <c r="P155" s="402"/>
      <c r="Q155" s="398"/>
      <c r="R155" s="9"/>
      <c r="S155" s="9"/>
      <c r="T155" s="9"/>
      <c r="U155" s="9"/>
      <c r="V155" s="9"/>
      <c r="W155" s="9"/>
      <c r="X155" s="9"/>
      <c r="Y155" s="9"/>
      <c r="Z155" s="9"/>
      <c r="AA155" s="21"/>
      <c r="AB155" s="21"/>
      <c r="AC155" s="8"/>
      <c r="AD155" s="8"/>
      <c r="AE155" s="8"/>
      <c r="AF155" s="8"/>
      <c r="AG155" s="8"/>
      <c r="AH155" s="8"/>
      <c r="AI155" s="8"/>
      <c r="AJ155" s="8"/>
      <c r="AK155" s="8"/>
      <c r="AL155" s="8"/>
    </row>
    <row r="156" spans="1:38" ht="21" customHeight="1">
      <c r="A156" s="8"/>
      <c r="B156" s="8"/>
      <c r="C156" s="415"/>
      <c r="D156" s="21"/>
      <c r="E156" s="21"/>
      <c r="F156" s="21"/>
      <c r="G156" s="9"/>
      <c r="H156" s="9"/>
      <c r="I156" s="8"/>
      <c r="J156" s="548"/>
      <c r="K156" s="21"/>
      <c r="L156" s="21"/>
      <c r="M156" s="21"/>
      <c r="N156" s="21"/>
      <c r="O156" s="21"/>
      <c r="P156" s="402"/>
      <c r="Q156" s="398"/>
      <c r="R156" s="9"/>
      <c r="S156" s="9"/>
      <c r="T156" s="9"/>
      <c r="U156" s="9"/>
      <c r="V156" s="9"/>
      <c r="W156" s="9"/>
      <c r="X156" s="9"/>
      <c r="Y156" s="9"/>
      <c r="Z156" s="9"/>
      <c r="AA156" s="21"/>
      <c r="AB156" s="21"/>
      <c r="AC156" s="8"/>
      <c r="AD156" s="8"/>
      <c r="AE156" s="8"/>
      <c r="AF156" s="8"/>
      <c r="AG156" s="8"/>
      <c r="AH156" s="8"/>
      <c r="AI156" s="8"/>
      <c r="AJ156" s="8"/>
      <c r="AK156" s="8"/>
      <c r="AL156" s="8"/>
    </row>
    <row r="157" spans="1:38" ht="21" customHeight="1">
      <c r="A157" s="8"/>
      <c r="B157" s="8"/>
      <c r="C157" s="415"/>
      <c r="D157" s="21"/>
      <c r="E157" s="21"/>
      <c r="F157" s="21"/>
      <c r="G157" s="9"/>
      <c r="H157" s="9"/>
      <c r="I157" s="8"/>
      <c r="J157" s="548"/>
      <c r="K157" s="21"/>
      <c r="L157" s="21"/>
      <c r="M157" s="21"/>
      <c r="N157" s="21"/>
      <c r="O157" s="21"/>
      <c r="P157" s="402"/>
      <c r="Q157" s="398"/>
      <c r="R157" s="9"/>
      <c r="S157" s="9"/>
      <c r="T157" s="9"/>
      <c r="U157" s="9"/>
      <c r="V157" s="9"/>
      <c r="W157" s="9"/>
      <c r="X157" s="9"/>
      <c r="Y157" s="9"/>
      <c r="Z157" s="9"/>
      <c r="AA157" s="21"/>
      <c r="AB157" s="21"/>
      <c r="AC157" s="8"/>
      <c r="AD157" s="8"/>
      <c r="AE157" s="8"/>
      <c r="AF157" s="8"/>
      <c r="AG157" s="8"/>
      <c r="AH157" s="8"/>
      <c r="AI157" s="8"/>
      <c r="AJ157" s="8"/>
      <c r="AK157" s="8"/>
      <c r="AL157" s="8"/>
    </row>
    <row r="158" spans="1:38" ht="21" customHeight="1">
      <c r="A158" s="8"/>
      <c r="B158" s="8"/>
      <c r="C158" s="415"/>
      <c r="D158" s="21"/>
      <c r="E158" s="21"/>
      <c r="F158" s="21"/>
      <c r="G158" s="9"/>
      <c r="H158" s="9"/>
      <c r="I158" s="8"/>
      <c r="J158" s="548"/>
      <c r="K158" s="21"/>
      <c r="L158" s="21"/>
      <c r="M158" s="21"/>
      <c r="N158" s="21"/>
      <c r="O158" s="21"/>
      <c r="P158" s="402"/>
      <c r="Q158" s="398"/>
      <c r="R158" s="9"/>
      <c r="S158" s="9"/>
      <c r="T158" s="9"/>
      <c r="U158" s="9"/>
      <c r="V158" s="9"/>
      <c r="W158" s="9"/>
      <c r="X158" s="9"/>
      <c r="Y158" s="9"/>
      <c r="Z158" s="9"/>
      <c r="AA158" s="21"/>
      <c r="AB158" s="21"/>
      <c r="AC158" s="8"/>
      <c r="AD158" s="8"/>
      <c r="AE158" s="8"/>
      <c r="AF158" s="8"/>
      <c r="AG158" s="8"/>
      <c r="AH158" s="8"/>
      <c r="AI158" s="8"/>
      <c r="AJ158" s="8"/>
      <c r="AK158" s="8"/>
      <c r="AL158" s="8"/>
    </row>
    <row r="159" spans="1:38" ht="21" customHeight="1">
      <c r="A159" s="8"/>
      <c r="B159" s="8"/>
      <c r="C159" s="415"/>
      <c r="D159" s="21"/>
      <c r="E159" s="21"/>
      <c r="F159" s="21"/>
      <c r="G159" s="9"/>
      <c r="H159" s="9"/>
      <c r="I159" s="8"/>
      <c r="J159" s="548"/>
      <c r="K159" s="21"/>
      <c r="L159" s="21"/>
      <c r="M159" s="21"/>
      <c r="N159" s="21"/>
      <c r="O159" s="21"/>
      <c r="P159" s="402"/>
      <c r="Q159" s="398"/>
      <c r="R159" s="9"/>
      <c r="S159" s="9"/>
      <c r="T159" s="9"/>
      <c r="U159" s="9"/>
      <c r="V159" s="9"/>
      <c r="W159" s="9"/>
      <c r="X159" s="9"/>
      <c r="Y159" s="9"/>
      <c r="Z159" s="9"/>
      <c r="AA159" s="21"/>
      <c r="AB159" s="21"/>
      <c r="AC159" s="8"/>
      <c r="AD159" s="8"/>
      <c r="AE159" s="8"/>
      <c r="AF159" s="8"/>
      <c r="AG159" s="8"/>
      <c r="AH159" s="8"/>
      <c r="AI159" s="8"/>
      <c r="AJ159" s="8"/>
      <c r="AK159" s="8"/>
      <c r="AL159" s="8"/>
    </row>
    <row r="160" spans="1:38" ht="21" customHeight="1">
      <c r="A160" s="8"/>
      <c r="B160" s="8"/>
      <c r="C160" s="415"/>
      <c r="D160" s="21"/>
      <c r="E160" s="21"/>
      <c r="F160" s="21"/>
      <c r="G160" s="9"/>
      <c r="H160" s="9"/>
      <c r="I160" s="8"/>
      <c r="J160" s="548"/>
      <c r="K160" s="21"/>
      <c r="L160" s="21"/>
      <c r="M160" s="21"/>
      <c r="N160" s="21"/>
      <c r="O160" s="21"/>
      <c r="P160" s="402"/>
      <c r="Q160" s="398"/>
      <c r="R160" s="9"/>
      <c r="S160" s="9"/>
      <c r="T160" s="9"/>
      <c r="U160" s="9"/>
      <c r="V160" s="9"/>
      <c r="W160" s="9"/>
      <c r="X160" s="9"/>
      <c r="Y160" s="9"/>
      <c r="Z160" s="9"/>
      <c r="AA160" s="21"/>
      <c r="AB160" s="21"/>
      <c r="AC160" s="8"/>
      <c r="AD160" s="8"/>
      <c r="AE160" s="8"/>
      <c r="AF160" s="8"/>
      <c r="AG160" s="8"/>
      <c r="AH160" s="8"/>
      <c r="AI160" s="8"/>
      <c r="AJ160" s="8"/>
      <c r="AK160" s="8"/>
      <c r="AL160" s="8"/>
    </row>
    <row r="161" spans="1:38" ht="21" customHeight="1">
      <c r="A161" s="8"/>
      <c r="B161" s="8"/>
      <c r="C161" s="415"/>
      <c r="D161" s="21"/>
      <c r="E161" s="21"/>
      <c r="F161" s="21"/>
      <c r="G161" s="9"/>
      <c r="H161" s="9"/>
      <c r="I161" s="8"/>
      <c r="J161" s="548"/>
      <c r="K161" s="21"/>
      <c r="L161" s="21"/>
      <c r="M161" s="21"/>
      <c r="N161" s="21"/>
      <c r="O161" s="21"/>
      <c r="P161" s="402"/>
      <c r="Q161" s="398"/>
      <c r="R161" s="9"/>
      <c r="S161" s="9"/>
      <c r="T161" s="9"/>
      <c r="U161" s="9"/>
      <c r="V161" s="9"/>
      <c r="W161" s="9"/>
      <c r="X161" s="9"/>
      <c r="Y161" s="9"/>
      <c r="Z161" s="9"/>
      <c r="AA161" s="21"/>
      <c r="AB161" s="21"/>
      <c r="AC161" s="8"/>
      <c r="AD161" s="8"/>
      <c r="AE161" s="8"/>
      <c r="AF161" s="8"/>
      <c r="AG161" s="8"/>
      <c r="AH161" s="8"/>
      <c r="AI161" s="8"/>
      <c r="AJ161" s="8"/>
      <c r="AK161" s="8"/>
      <c r="AL161" s="8"/>
    </row>
    <row r="162" spans="1:38" ht="21" customHeight="1">
      <c r="A162" s="8"/>
      <c r="B162" s="8"/>
      <c r="C162" s="415"/>
      <c r="D162" s="21"/>
      <c r="E162" s="21"/>
      <c r="F162" s="21"/>
      <c r="G162" s="9"/>
      <c r="H162" s="9"/>
      <c r="I162" s="8"/>
      <c r="J162" s="548"/>
      <c r="K162" s="21"/>
      <c r="L162" s="21"/>
      <c r="M162" s="21"/>
      <c r="N162" s="21"/>
      <c r="O162" s="21"/>
      <c r="P162" s="402"/>
      <c r="Q162" s="398"/>
      <c r="R162" s="9"/>
      <c r="S162" s="9"/>
      <c r="T162" s="9"/>
      <c r="U162" s="9"/>
      <c r="V162" s="9"/>
      <c r="W162" s="9"/>
      <c r="X162" s="9"/>
      <c r="Y162" s="9"/>
      <c r="Z162" s="9"/>
      <c r="AA162" s="21"/>
      <c r="AB162" s="21"/>
      <c r="AC162" s="8"/>
      <c r="AD162" s="8"/>
      <c r="AE162" s="8"/>
      <c r="AF162" s="8"/>
      <c r="AG162" s="8"/>
      <c r="AH162" s="8"/>
      <c r="AI162" s="8"/>
      <c r="AJ162" s="8"/>
      <c r="AK162" s="8"/>
      <c r="AL162" s="8"/>
    </row>
    <row r="163" spans="1:38" ht="21" customHeight="1">
      <c r="A163" s="8"/>
      <c r="B163" s="8"/>
      <c r="C163" s="415"/>
      <c r="D163" s="21"/>
      <c r="E163" s="21"/>
      <c r="F163" s="21"/>
      <c r="G163" s="9"/>
      <c r="H163" s="9"/>
      <c r="I163" s="8"/>
      <c r="J163" s="548"/>
      <c r="K163" s="21"/>
      <c r="L163" s="21"/>
      <c r="M163" s="21"/>
      <c r="N163" s="21"/>
      <c r="O163" s="21"/>
      <c r="P163" s="402"/>
      <c r="Q163" s="398"/>
      <c r="R163" s="9"/>
      <c r="S163" s="9"/>
      <c r="T163" s="9"/>
      <c r="U163" s="9"/>
      <c r="V163" s="9"/>
      <c r="W163" s="9"/>
      <c r="X163" s="9"/>
      <c r="Y163" s="9"/>
      <c r="Z163" s="9"/>
      <c r="AA163" s="21"/>
      <c r="AB163" s="21"/>
      <c r="AC163" s="8"/>
      <c r="AD163" s="8"/>
      <c r="AE163" s="8"/>
      <c r="AF163" s="8"/>
      <c r="AG163" s="8"/>
      <c r="AH163" s="8"/>
      <c r="AI163" s="8"/>
      <c r="AJ163" s="8"/>
      <c r="AK163" s="8"/>
      <c r="AL163" s="8"/>
    </row>
    <row r="164" spans="1:38" ht="21" customHeight="1">
      <c r="A164" s="8"/>
      <c r="B164" s="8"/>
      <c r="C164" s="415"/>
      <c r="D164" s="21"/>
      <c r="E164" s="21"/>
      <c r="F164" s="21"/>
      <c r="G164" s="9"/>
      <c r="H164" s="9"/>
      <c r="I164" s="8"/>
      <c r="J164" s="548"/>
      <c r="K164" s="21"/>
      <c r="L164" s="21"/>
      <c r="M164" s="21"/>
      <c r="N164" s="21"/>
      <c r="O164" s="21"/>
      <c r="P164" s="402"/>
      <c r="Q164" s="398"/>
      <c r="R164" s="9"/>
      <c r="S164" s="9"/>
      <c r="T164" s="9"/>
      <c r="U164" s="9"/>
      <c r="V164" s="9"/>
      <c r="W164" s="9"/>
      <c r="X164" s="9"/>
      <c r="Y164" s="9"/>
      <c r="Z164" s="9"/>
      <c r="AA164" s="21"/>
      <c r="AB164" s="21"/>
      <c r="AC164" s="8"/>
      <c r="AD164" s="8"/>
      <c r="AE164" s="8"/>
      <c r="AF164" s="8"/>
      <c r="AG164" s="8"/>
      <c r="AH164" s="8"/>
      <c r="AI164" s="8"/>
      <c r="AJ164" s="8"/>
      <c r="AK164" s="8"/>
      <c r="AL164" s="8"/>
    </row>
    <row r="165" spans="1:38" ht="21" customHeight="1">
      <c r="A165" s="8"/>
      <c r="B165" s="8"/>
      <c r="C165" s="415"/>
      <c r="D165" s="21"/>
      <c r="E165" s="21"/>
      <c r="F165" s="21"/>
      <c r="G165" s="9"/>
      <c r="H165" s="9"/>
      <c r="I165" s="8"/>
      <c r="J165" s="548"/>
      <c r="K165" s="21"/>
      <c r="L165" s="21"/>
      <c r="M165" s="21"/>
      <c r="N165" s="21"/>
      <c r="O165" s="21"/>
      <c r="P165" s="402"/>
      <c r="Q165" s="398"/>
      <c r="R165" s="9"/>
      <c r="S165" s="9"/>
      <c r="T165" s="9"/>
      <c r="U165" s="9"/>
      <c r="V165" s="9"/>
      <c r="W165" s="9"/>
      <c r="X165" s="9"/>
      <c r="Y165" s="9"/>
      <c r="Z165" s="9"/>
      <c r="AA165" s="21"/>
      <c r="AB165" s="21"/>
      <c r="AC165" s="8"/>
      <c r="AD165" s="8"/>
      <c r="AE165" s="8"/>
      <c r="AF165" s="8"/>
      <c r="AG165" s="8"/>
      <c r="AH165" s="8"/>
      <c r="AI165" s="8"/>
      <c r="AJ165" s="8"/>
      <c r="AK165" s="8"/>
      <c r="AL165" s="8"/>
    </row>
    <row r="166" spans="1:38" ht="21" customHeight="1">
      <c r="A166" s="8"/>
      <c r="B166" s="8"/>
      <c r="C166" s="415"/>
      <c r="D166" s="21"/>
      <c r="E166" s="21"/>
      <c r="F166" s="21"/>
      <c r="G166" s="9"/>
      <c r="H166" s="9"/>
      <c r="I166" s="8"/>
      <c r="J166" s="548"/>
      <c r="K166" s="21"/>
      <c r="L166" s="21"/>
      <c r="M166" s="21"/>
      <c r="N166" s="21"/>
      <c r="O166" s="21"/>
      <c r="P166" s="402"/>
      <c r="Q166" s="398"/>
      <c r="R166" s="9"/>
      <c r="S166" s="9"/>
      <c r="T166" s="9"/>
      <c r="U166" s="9"/>
      <c r="V166" s="9"/>
      <c r="W166" s="9"/>
      <c r="X166" s="9"/>
      <c r="Y166" s="9"/>
      <c r="Z166" s="9"/>
      <c r="AA166" s="21"/>
      <c r="AB166" s="21"/>
      <c r="AC166" s="8"/>
      <c r="AD166" s="8"/>
      <c r="AE166" s="8"/>
      <c r="AF166" s="8"/>
      <c r="AG166" s="8"/>
      <c r="AH166" s="8"/>
      <c r="AI166" s="8"/>
      <c r="AJ166" s="8"/>
      <c r="AK166" s="8"/>
      <c r="AL166" s="8"/>
    </row>
    <row r="167" spans="1:38" ht="21" customHeight="1">
      <c r="A167" s="8"/>
      <c r="B167" s="8"/>
      <c r="C167" s="415"/>
      <c r="D167" s="21"/>
      <c r="E167" s="21"/>
      <c r="F167" s="21"/>
      <c r="G167" s="9"/>
      <c r="H167" s="9"/>
      <c r="I167" s="8"/>
      <c r="J167" s="548"/>
      <c r="K167" s="21"/>
      <c r="L167" s="21"/>
      <c r="M167" s="21"/>
      <c r="N167" s="21"/>
      <c r="O167" s="21"/>
      <c r="P167" s="402"/>
      <c r="Q167" s="398"/>
      <c r="R167" s="9"/>
      <c r="S167" s="9"/>
      <c r="T167" s="9"/>
      <c r="U167" s="9"/>
      <c r="V167" s="9"/>
      <c r="W167" s="9"/>
      <c r="X167" s="9"/>
      <c r="Y167" s="9"/>
      <c r="Z167" s="9"/>
      <c r="AA167" s="21"/>
      <c r="AB167" s="21"/>
      <c r="AC167" s="8"/>
      <c r="AD167" s="8"/>
      <c r="AE167" s="8"/>
      <c r="AF167" s="8"/>
      <c r="AG167" s="8"/>
      <c r="AH167" s="8"/>
      <c r="AI167" s="8"/>
      <c r="AJ167" s="8"/>
      <c r="AK167" s="8"/>
      <c r="AL167" s="8"/>
    </row>
    <row r="168" spans="1:38" ht="21" customHeight="1">
      <c r="A168" s="8"/>
      <c r="B168" s="8"/>
      <c r="C168" s="415"/>
      <c r="D168" s="21"/>
      <c r="E168" s="21"/>
      <c r="F168" s="21"/>
      <c r="G168" s="9"/>
      <c r="H168" s="9"/>
      <c r="I168" s="8"/>
      <c r="J168" s="548"/>
      <c r="K168" s="21"/>
      <c r="L168" s="21"/>
      <c r="M168" s="21"/>
      <c r="N168" s="21"/>
      <c r="O168" s="21"/>
      <c r="P168" s="402"/>
      <c r="Q168" s="398"/>
      <c r="R168" s="9"/>
      <c r="S168" s="9"/>
      <c r="T168" s="9"/>
      <c r="U168" s="9"/>
      <c r="V168" s="9"/>
      <c r="W168" s="9"/>
      <c r="X168" s="9"/>
      <c r="Y168" s="9"/>
      <c r="Z168" s="9"/>
      <c r="AA168" s="21"/>
      <c r="AB168" s="21"/>
      <c r="AC168" s="8"/>
      <c r="AD168" s="8"/>
      <c r="AE168" s="8"/>
      <c r="AF168" s="8"/>
      <c r="AG168" s="8"/>
      <c r="AH168" s="8"/>
      <c r="AI168" s="8"/>
      <c r="AJ168" s="8"/>
      <c r="AK168" s="8"/>
      <c r="AL168" s="8"/>
    </row>
    <row r="169" spans="1:38" ht="21" customHeight="1">
      <c r="A169" s="8"/>
      <c r="B169" s="8"/>
      <c r="C169" s="415"/>
      <c r="D169" s="21"/>
      <c r="E169" s="21"/>
      <c r="F169" s="21"/>
      <c r="G169" s="9"/>
      <c r="H169" s="9"/>
      <c r="I169" s="8"/>
      <c r="J169" s="548"/>
      <c r="K169" s="21"/>
      <c r="L169" s="21"/>
      <c r="M169" s="21"/>
      <c r="N169" s="21"/>
      <c r="O169" s="21"/>
      <c r="P169" s="402"/>
      <c r="Q169" s="398"/>
      <c r="R169" s="9"/>
      <c r="S169" s="9"/>
      <c r="T169" s="9"/>
      <c r="U169" s="9"/>
      <c r="V169" s="9"/>
      <c r="W169" s="9"/>
      <c r="X169" s="9"/>
      <c r="Y169" s="9"/>
      <c r="Z169" s="9"/>
      <c r="AA169" s="21"/>
      <c r="AB169" s="21"/>
      <c r="AC169" s="8"/>
      <c r="AD169" s="8"/>
      <c r="AE169" s="8"/>
      <c r="AF169" s="8"/>
      <c r="AG169" s="8"/>
      <c r="AH169" s="8"/>
      <c r="AI169" s="8"/>
      <c r="AJ169" s="8"/>
      <c r="AK169" s="8"/>
      <c r="AL169" s="8"/>
    </row>
    <row r="170" spans="1:38" ht="21" customHeight="1">
      <c r="A170" s="8"/>
      <c r="B170" s="8"/>
      <c r="C170" s="415"/>
      <c r="D170" s="21"/>
      <c r="E170" s="21"/>
      <c r="F170" s="21"/>
      <c r="G170" s="9"/>
      <c r="H170" s="9"/>
      <c r="I170" s="8"/>
      <c r="J170" s="548"/>
      <c r="K170" s="21"/>
      <c r="L170" s="21"/>
      <c r="M170" s="21"/>
      <c r="N170" s="21"/>
      <c r="O170" s="21"/>
      <c r="P170" s="402"/>
      <c r="Q170" s="398"/>
      <c r="R170" s="9"/>
      <c r="S170" s="9"/>
      <c r="T170" s="9"/>
      <c r="U170" s="9"/>
      <c r="V170" s="9"/>
      <c r="W170" s="9"/>
      <c r="X170" s="9"/>
      <c r="Y170" s="9"/>
      <c r="Z170" s="9"/>
      <c r="AA170" s="21"/>
      <c r="AB170" s="21"/>
      <c r="AC170" s="8"/>
      <c r="AD170" s="8"/>
      <c r="AE170" s="8"/>
      <c r="AF170" s="8"/>
      <c r="AG170" s="8"/>
      <c r="AH170" s="8"/>
      <c r="AI170" s="8"/>
      <c r="AJ170" s="8"/>
      <c r="AK170" s="8"/>
      <c r="AL170" s="8"/>
    </row>
    <row r="171" spans="1:38" ht="21" customHeight="1">
      <c r="A171" s="8"/>
      <c r="B171" s="8"/>
      <c r="C171" s="415"/>
      <c r="D171" s="21"/>
      <c r="E171" s="21"/>
      <c r="F171" s="21"/>
      <c r="G171" s="9"/>
      <c r="H171" s="9"/>
      <c r="I171" s="8"/>
      <c r="J171" s="548"/>
      <c r="K171" s="21"/>
      <c r="L171" s="21"/>
      <c r="M171" s="21"/>
      <c r="N171" s="21"/>
      <c r="O171" s="21"/>
      <c r="P171" s="402"/>
      <c r="Q171" s="398"/>
      <c r="R171" s="9"/>
      <c r="S171" s="9"/>
      <c r="T171" s="9"/>
      <c r="U171" s="9"/>
      <c r="V171" s="9"/>
      <c r="W171" s="9"/>
      <c r="X171" s="9"/>
      <c r="Y171" s="9"/>
      <c r="Z171" s="9"/>
      <c r="AA171" s="21"/>
      <c r="AB171" s="21"/>
      <c r="AC171" s="8"/>
      <c r="AD171" s="8"/>
      <c r="AE171" s="8"/>
      <c r="AF171" s="8"/>
      <c r="AG171" s="8"/>
      <c r="AH171" s="8"/>
      <c r="AI171" s="8"/>
      <c r="AJ171" s="8"/>
      <c r="AK171" s="8"/>
      <c r="AL171" s="8"/>
    </row>
    <row r="172" spans="1:38" ht="21" customHeight="1">
      <c r="A172" s="8"/>
      <c r="B172" s="8"/>
      <c r="C172" s="415"/>
      <c r="D172" s="21"/>
      <c r="E172" s="21"/>
      <c r="F172" s="21"/>
      <c r="G172" s="9"/>
      <c r="H172" s="9"/>
      <c r="I172" s="8"/>
      <c r="J172" s="548"/>
      <c r="K172" s="21"/>
      <c r="L172" s="21"/>
      <c r="M172" s="21"/>
      <c r="N172" s="21"/>
      <c r="O172" s="21"/>
      <c r="P172" s="402"/>
      <c r="Q172" s="398"/>
      <c r="R172" s="9"/>
      <c r="S172" s="9"/>
      <c r="T172" s="9"/>
      <c r="U172" s="9"/>
      <c r="V172" s="9"/>
      <c r="W172" s="9"/>
      <c r="X172" s="9"/>
      <c r="Y172" s="9"/>
      <c r="Z172" s="9"/>
      <c r="AA172" s="21"/>
      <c r="AB172" s="21"/>
      <c r="AC172" s="8"/>
      <c r="AD172" s="8"/>
      <c r="AE172" s="8"/>
      <c r="AF172" s="8"/>
      <c r="AG172" s="8"/>
      <c r="AH172" s="8"/>
      <c r="AI172" s="8"/>
      <c r="AJ172" s="8"/>
      <c r="AK172" s="8"/>
      <c r="AL172" s="8"/>
    </row>
    <row r="173" spans="1:38" ht="21" customHeight="1">
      <c r="A173" s="8"/>
      <c r="B173" s="8"/>
      <c r="C173" s="415"/>
      <c r="D173" s="21"/>
      <c r="E173" s="21"/>
      <c r="F173" s="21"/>
      <c r="G173" s="9"/>
      <c r="H173" s="9"/>
      <c r="I173" s="8"/>
      <c r="J173" s="548"/>
      <c r="K173" s="21"/>
      <c r="L173" s="21"/>
      <c r="M173" s="21"/>
      <c r="N173" s="21"/>
      <c r="O173" s="21"/>
      <c r="P173" s="402"/>
      <c r="Q173" s="398"/>
      <c r="R173" s="9"/>
      <c r="S173" s="9"/>
      <c r="T173" s="9"/>
      <c r="U173" s="9"/>
      <c r="V173" s="9"/>
      <c r="W173" s="9"/>
      <c r="X173" s="9"/>
      <c r="Y173" s="9"/>
      <c r="Z173" s="9"/>
      <c r="AA173" s="21"/>
      <c r="AB173" s="21"/>
      <c r="AC173" s="8"/>
      <c r="AD173" s="8"/>
      <c r="AE173" s="8"/>
      <c r="AF173" s="8"/>
      <c r="AG173" s="8"/>
      <c r="AH173" s="8"/>
      <c r="AI173" s="8"/>
      <c r="AJ173" s="8"/>
      <c r="AK173" s="8"/>
      <c r="AL173" s="8"/>
    </row>
    <row r="174" spans="1:38" ht="21" customHeight="1">
      <c r="A174" s="8"/>
      <c r="B174" s="8"/>
      <c r="C174" s="415"/>
      <c r="D174" s="21"/>
      <c r="E174" s="21"/>
      <c r="F174" s="21"/>
      <c r="G174" s="9"/>
      <c r="H174" s="9"/>
      <c r="I174" s="8"/>
      <c r="J174" s="548"/>
      <c r="K174" s="21"/>
      <c r="L174" s="21"/>
      <c r="M174" s="21"/>
      <c r="N174" s="21"/>
      <c r="O174" s="21"/>
      <c r="P174" s="402"/>
      <c r="Q174" s="398"/>
      <c r="R174" s="9"/>
      <c r="S174" s="9"/>
      <c r="T174" s="9"/>
      <c r="U174" s="9"/>
      <c r="V174" s="9"/>
      <c r="W174" s="9"/>
      <c r="X174" s="9"/>
      <c r="Y174" s="9"/>
      <c r="Z174" s="9"/>
      <c r="AA174" s="21"/>
      <c r="AB174" s="21"/>
      <c r="AC174" s="8"/>
      <c r="AD174" s="8"/>
      <c r="AE174" s="8"/>
      <c r="AF174" s="8"/>
      <c r="AG174" s="8"/>
      <c r="AH174" s="8"/>
      <c r="AI174" s="8"/>
      <c r="AJ174" s="8"/>
      <c r="AK174" s="8"/>
      <c r="AL174" s="8"/>
    </row>
    <row r="175" spans="1:38" ht="21" customHeight="1">
      <c r="A175" s="8"/>
      <c r="B175" s="8"/>
      <c r="C175" s="415"/>
      <c r="D175" s="21"/>
      <c r="E175" s="21"/>
      <c r="F175" s="21"/>
      <c r="G175" s="9"/>
      <c r="H175" s="9"/>
      <c r="I175" s="8"/>
      <c r="J175" s="548"/>
      <c r="K175" s="21"/>
      <c r="L175" s="21"/>
      <c r="M175" s="21"/>
      <c r="N175" s="21"/>
      <c r="O175" s="21"/>
      <c r="P175" s="402"/>
      <c r="Q175" s="398"/>
      <c r="R175" s="9"/>
      <c r="S175" s="9"/>
      <c r="T175" s="9"/>
      <c r="U175" s="9"/>
      <c r="V175" s="9"/>
      <c r="W175" s="9"/>
      <c r="X175" s="9"/>
      <c r="Y175" s="9"/>
      <c r="Z175" s="9"/>
      <c r="AA175" s="21"/>
      <c r="AB175" s="21"/>
      <c r="AC175" s="8"/>
      <c r="AD175" s="8"/>
      <c r="AE175" s="8"/>
      <c r="AF175" s="8"/>
      <c r="AG175" s="8"/>
      <c r="AH175" s="8"/>
      <c r="AI175" s="8"/>
      <c r="AJ175" s="8"/>
      <c r="AK175" s="8"/>
      <c r="AL175" s="8"/>
    </row>
    <row r="176" spans="1:38" ht="21" customHeight="1">
      <c r="A176" s="8"/>
      <c r="B176" s="8"/>
      <c r="C176" s="415"/>
      <c r="D176" s="21"/>
      <c r="E176" s="21"/>
      <c r="F176" s="21"/>
      <c r="G176" s="9"/>
      <c r="H176" s="9"/>
      <c r="I176" s="8"/>
      <c r="J176" s="548"/>
      <c r="K176" s="21"/>
      <c r="L176" s="21"/>
      <c r="M176" s="21"/>
      <c r="N176" s="21"/>
      <c r="O176" s="21"/>
      <c r="P176" s="402"/>
      <c r="Q176" s="398"/>
      <c r="R176" s="9"/>
      <c r="S176" s="9"/>
      <c r="T176" s="9"/>
      <c r="U176" s="9"/>
      <c r="V176" s="9"/>
      <c r="W176" s="9"/>
      <c r="X176" s="9"/>
      <c r="Y176" s="9"/>
      <c r="Z176" s="9"/>
      <c r="AA176" s="21"/>
      <c r="AB176" s="21"/>
      <c r="AC176" s="8"/>
      <c r="AD176" s="8"/>
      <c r="AE176" s="8"/>
      <c r="AF176" s="8"/>
      <c r="AG176" s="8"/>
      <c r="AH176" s="8"/>
      <c r="AI176" s="8"/>
      <c r="AJ176" s="8"/>
      <c r="AK176" s="8"/>
      <c r="AL176" s="8"/>
    </row>
    <row r="177" spans="1:38" ht="21" customHeight="1">
      <c r="A177" s="8"/>
      <c r="B177" s="8"/>
      <c r="C177" s="415"/>
      <c r="D177" s="21"/>
      <c r="E177" s="21"/>
      <c r="F177" s="21"/>
      <c r="G177" s="9"/>
      <c r="H177" s="9"/>
      <c r="I177" s="8"/>
      <c r="J177" s="548"/>
      <c r="K177" s="21"/>
      <c r="L177" s="21"/>
      <c r="M177" s="21"/>
      <c r="N177" s="21"/>
      <c r="O177" s="21"/>
      <c r="P177" s="402"/>
      <c r="Q177" s="398"/>
      <c r="R177" s="9"/>
      <c r="S177" s="9"/>
      <c r="T177" s="9"/>
      <c r="U177" s="9"/>
      <c r="V177" s="9"/>
      <c r="W177" s="9"/>
      <c r="X177" s="9"/>
      <c r="Y177" s="9"/>
      <c r="Z177" s="9"/>
      <c r="AA177" s="21"/>
      <c r="AB177" s="21"/>
      <c r="AC177" s="8"/>
      <c r="AD177" s="8"/>
      <c r="AE177" s="8"/>
      <c r="AF177" s="8"/>
      <c r="AG177" s="8"/>
      <c r="AH177" s="8"/>
      <c r="AI177" s="8"/>
      <c r="AJ177" s="8"/>
      <c r="AK177" s="8"/>
      <c r="AL177" s="8"/>
    </row>
    <row r="178" spans="1:38" ht="21" customHeight="1">
      <c r="A178" s="8"/>
      <c r="B178" s="8"/>
      <c r="C178" s="415"/>
      <c r="D178" s="21"/>
      <c r="E178" s="21"/>
      <c r="F178" s="21"/>
      <c r="G178" s="9"/>
      <c r="H178" s="9"/>
      <c r="I178" s="8"/>
      <c r="J178" s="548"/>
      <c r="K178" s="21"/>
      <c r="L178" s="21"/>
      <c r="M178" s="21"/>
      <c r="N178" s="21"/>
      <c r="O178" s="21"/>
      <c r="P178" s="402"/>
      <c r="Q178" s="398"/>
      <c r="R178" s="9"/>
      <c r="S178" s="9"/>
      <c r="T178" s="9"/>
      <c r="U178" s="9"/>
      <c r="V178" s="9"/>
      <c r="W178" s="9"/>
      <c r="X178" s="9"/>
      <c r="Y178" s="9"/>
      <c r="Z178" s="9"/>
      <c r="AA178" s="21"/>
      <c r="AB178" s="21"/>
      <c r="AC178" s="8"/>
      <c r="AD178" s="8"/>
      <c r="AE178" s="8"/>
      <c r="AF178" s="8"/>
      <c r="AG178" s="8"/>
      <c r="AH178" s="8"/>
      <c r="AI178" s="8"/>
      <c r="AJ178" s="8"/>
      <c r="AK178" s="8"/>
      <c r="AL178" s="8"/>
    </row>
    <row r="179" spans="1:38" ht="21" customHeight="1">
      <c r="A179" s="8"/>
      <c r="B179" s="8"/>
      <c r="C179" s="415"/>
      <c r="D179" s="21"/>
      <c r="E179" s="21"/>
      <c r="F179" s="21"/>
      <c r="G179" s="9"/>
      <c r="H179" s="9"/>
      <c r="I179" s="8"/>
      <c r="J179" s="548"/>
      <c r="K179" s="21"/>
      <c r="L179" s="21"/>
      <c r="M179" s="21"/>
      <c r="N179" s="21"/>
      <c r="O179" s="21"/>
      <c r="P179" s="402"/>
      <c r="Q179" s="398"/>
      <c r="R179" s="9"/>
      <c r="S179" s="9"/>
      <c r="T179" s="9"/>
      <c r="U179" s="9"/>
      <c r="V179" s="9"/>
      <c r="W179" s="9"/>
      <c r="X179" s="9"/>
      <c r="Y179" s="9"/>
      <c r="Z179" s="9"/>
      <c r="AA179" s="21"/>
      <c r="AB179" s="21"/>
      <c r="AC179" s="8"/>
      <c r="AD179" s="8"/>
      <c r="AE179" s="8"/>
      <c r="AF179" s="8"/>
      <c r="AG179" s="8"/>
      <c r="AH179" s="8"/>
      <c r="AI179" s="8"/>
      <c r="AJ179" s="8"/>
      <c r="AK179" s="8"/>
      <c r="AL179" s="8"/>
    </row>
    <row r="180" spans="1:38" ht="21" customHeight="1">
      <c r="A180" s="8"/>
      <c r="B180" s="8"/>
      <c r="C180" s="415"/>
      <c r="D180" s="21"/>
      <c r="E180" s="21"/>
      <c r="F180" s="21"/>
      <c r="G180" s="9"/>
      <c r="H180" s="9"/>
      <c r="I180" s="8"/>
      <c r="J180" s="548"/>
      <c r="K180" s="21"/>
      <c r="L180" s="21"/>
      <c r="M180" s="21"/>
      <c r="N180" s="21"/>
      <c r="O180" s="21"/>
      <c r="P180" s="402"/>
      <c r="Q180" s="398"/>
      <c r="R180" s="9"/>
      <c r="S180" s="9"/>
      <c r="T180" s="9"/>
      <c r="U180" s="9"/>
      <c r="V180" s="9"/>
      <c r="W180" s="9"/>
      <c r="X180" s="9"/>
      <c r="Y180" s="9"/>
      <c r="Z180" s="9"/>
      <c r="AA180" s="21"/>
      <c r="AB180" s="21"/>
      <c r="AC180" s="8"/>
      <c r="AD180" s="8"/>
      <c r="AE180" s="8"/>
      <c r="AF180" s="8"/>
      <c r="AG180" s="8"/>
      <c r="AH180" s="8"/>
      <c r="AI180" s="8"/>
      <c r="AJ180" s="8"/>
      <c r="AK180" s="8"/>
      <c r="AL180" s="8"/>
    </row>
    <row r="181" spans="1:38" ht="21" customHeight="1">
      <c r="A181" s="8"/>
      <c r="B181" s="8"/>
      <c r="C181" s="415"/>
      <c r="D181" s="21"/>
      <c r="E181" s="21"/>
      <c r="F181" s="21"/>
      <c r="G181" s="9"/>
      <c r="H181" s="9"/>
      <c r="I181" s="8"/>
      <c r="J181" s="548"/>
      <c r="K181" s="21"/>
      <c r="L181" s="21"/>
      <c r="M181" s="21"/>
      <c r="N181" s="21"/>
      <c r="O181" s="21"/>
      <c r="P181" s="402"/>
      <c r="Q181" s="398"/>
      <c r="R181" s="9"/>
      <c r="S181" s="9"/>
      <c r="T181" s="9"/>
      <c r="U181" s="9"/>
      <c r="V181" s="9"/>
      <c r="W181" s="9"/>
      <c r="X181" s="9"/>
      <c r="Y181" s="9"/>
      <c r="Z181" s="9"/>
      <c r="AA181" s="21"/>
      <c r="AB181" s="21"/>
      <c r="AC181" s="8"/>
      <c r="AD181" s="8"/>
      <c r="AE181" s="8"/>
      <c r="AF181" s="8"/>
      <c r="AG181" s="8"/>
      <c r="AH181" s="8"/>
      <c r="AI181" s="8"/>
      <c r="AJ181" s="8"/>
      <c r="AK181" s="8"/>
      <c r="AL181" s="8"/>
    </row>
    <row r="182" spans="1:38" ht="21" customHeight="1">
      <c r="A182" s="8"/>
      <c r="B182" s="8"/>
      <c r="C182" s="415"/>
      <c r="D182" s="21"/>
      <c r="E182" s="21"/>
      <c r="F182" s="21"/>
      <c r="G182" s="9"/>
      <c r="H182" s="9"/>
      <c r="I182" s="8"/>
      <c r="J182" s="548"/>
      <c r="K182" s="21"/>
      <c r="L182" s="21"/>
      <c r="M182" s="21"/>
      <c r="N182" s="21"/>
      <c r="O182" s="21"/>
      <c r="P182" s="402"/>
      <c r="Q182" s="398"/>
      <c r="R182" s="9"/>
      <c r="S182" s="9"/>
      <c r="T182" s="9"/>
      <c r="U182" s="9"/>
      <c r="V182" s="9"/>
      <c r="W182" s="9"/>
      <c r="X182" s="9"/>
      <c r="Y182" s="9"/>
      <c r="Z182" s="9"/>
      <c r="AA182" s="21"/>
      <c r="AB182" s="21"/>
      <c r="AC182" s="8"/>
      <c r="AD182" s="8"/>
      <c r="AE182" s="8"/>
      <c r="AF182" s="8"/>
      <c r="AG182" s="8"/>
      <c r="AH182" s="8"/>
      <c r="AI182" s="8"/>
      <c r="AJ182" s="8"/>
      <c r="AK182" s="8"/>
      <c r="AL182" s="8"/>
    </row>
    <row r="183" spans="1:38" ht="21" customHeight="1">
      <c r="A183" s="8"/>
      <c r="B183" s="8"/>
      <c r="C183" s="415"/>
      <c r="D183" s="21"/>
      <c r="E183" s="21"/>
      <c r="F183" s="21"/>
      <c r="G183" s="9"/>
      <c r="H183" s="9"/>
      <c r="I183" s="8"/>
      <c r="J183" s="548"/>
      <c r="K183" s="21"/>
      <c r="L183" s="21"/>
      <c r="M183" s="21"/>
      <c r="N183" s="21"/>
      <c r="O183" s="21"/>
      <c r="P183" s="402"/>
      <c r="Q183" s="398"/>
      <c r="R183" s="9"/>
      <c r="S183" s="9"/>
      <c r="T183" s="9"/>
      <c r="U183" s="9"/>
      <c r="V183" s="9"/>
      <c r="W183" s="9"/>
      <c r="X183" s="9"/>
      <c r="Y183" s="9"/>
      <c r="Z183" s="9"/>
      <c r="AA183" s="21"/>
      <c r="AB183" s="21"/>
      <c r="AC183" s="8"/>
      <c r="AD183" s="8"/>
      <c r="AE183" s="8"/>
      <c r="AF183" s="8"/>
      <c r="AG183" s="8"/>
      <c r="AH183" s="8"/>
      <c r="AI183" s="8"/>
      <c r="AJ183" s="8"/>
      <c r="AK183" s="8"/>
      <c r="AL183" s="8"/>
    </row>
    <row r="184" spans="1:38" ht="21" customHeight="1">
      <c r="A184" s="8"/>
      <c r="B184" s="8"/>
      <c r="C184" s="415"/>
      <c r="D184" s="21"/>
      <c r="E184" s="21"/>
      <c r="F184" s="21"/>
      <c r="G184" s="9"/>
      <c r="H184" s="9"/>
      <c r="I184" s="8"/>
      <c r="J184" s="548"/>
      <c r="K184" s="21"/>
      <c r="L184" s="21"/>
      <c r="M184" s="21"/>
      <c r="N184" s="21"/>
      <c r="O184" s="21"/>
      <c r="P184" s="402"/>
      <c r="Q184" s="398"/>
      <c r="R184" s="9"/>
      <c r="S184" s="9"/>
      <c r="T184" s="9"/>
      <c r="U184" s="9"/>
      <c r="V184" s="9"/>
      <c r="W184" s="9"/>
      <c r="X184" s="9"/>
      <c r="Y184" s="9"/>
      <c r="Z184" s="9"/>
      <c r="AA184" s="21"/>
      <c r="AB184" s="21"/>
      <c r="AC184" s="8"/>
      <c r="AD184" s="8"/>
      <c r="AE184" s="8"/>
      <c r="AF184" s="8"/>
      <c r="AG184" s="8"/>
      <c r="AH184" s="8"/>
      <c r="AI184" s="8"/>
      <c r="AJ184" s="8"/>
      <c r="AK184" s="8"/>
      <c r="AL184" s="8"/>
    </row>
    <row r="185" spans="1:38" ht="21" customHeight="1">
      <c r="A185" s="8"/>
      <c r="B185" s="8"/>
      <c r="C185" s="415"/>
      <c r="D185" s="21"/>
      <c r="E185" s="21"/>
      <c r="F185" s="21"/>
      <c r="G185" s="9"/>
      <c r="H185" s="9"/>
      <c r="I185" s="8"/>
      <c r="J185" s="548"/>
      <c r="K185" s="21"/>
      <c r="L185" s="21"/>
      <c r="M185" s="21"/>
      <c r="N185" s="21"/>
      <c r="O185" s="21"/>
      <c r="P185" s="402"/>
      <c r="Q185" s="398"/>
      <c r="R185" s="9"/>
      <c r="S185" s="9"/>
      <c r="T185" s="9"/>
      <c r="U185" s="9"/>
      <c r="V185" s="9"/>
      <c r="W185" s="9"/>
      <c r="X185" s="9"/>
      <c r="Y185" s="9"/>
      <c r="Z185" s="9"/>
      <c r="AA185" s="21"/>
      <c r="AB185" s="21"/>
      <c r="AC185" s="8"/>
      <c r="AD185" s="8"/>
      <c r="AE185" s="8"/>
      <c r="AF185" s="8"/>
      <c r="AG185" s="8"/>
      <c r="AH185" s="8"/>
      <c r="AI185" s="8"/>
      <c r="AJ185" s="8"/>
      <c r="AK185" s="8"/>
      <c r="AL185" s="8"/>
    </row>
    <row r="186" spans="1:38" ht="21" customHeight="1">
      <c r="A186" s="8"/>
      <c r="B186" s="8"/>
      <c r="C186" s="415"/>
      <c r="D186" s="21"/>
      <c r="E186" s="21"/>
      <c r="F186" s="21"/>
      <c r="G186" s="9"/>
      <c r="H186" s="9"/>
      <c r="I186" s="8"/>
      <c r="J186" s="548"/>
      <c r="K186" s="21"/>
      <c r="L186" s="21"/>
      <c r="M186" s="21"/>
      <c r="N186" s="21"/>
      <c r="O186" s="21"/>
      <c r="P186" s="402"/>
      <c r="Q186" s="398"/>
      <c r="R186" s="9"/>
      <c r="S186" s="9"/>
      <c r="T186" s="9"/>
      <c r="U186" s="9"/>
      <c r="V186" s="9"/>
      <c r="W186" s="9"/>
      <c r="X186" s="9"/>
      <c r="Y186" s="9"/>
      <c r="Z186" s="9"/>
      <c r="AA186" s="21"/>
      <c r="AB186" s="21"/>
      <c r="AC186" s="8"/>
      <c r="AD186" s="8"/>
      <c r="AE186" s="8"/>
      <c r="AF186" s="8"/>
      <c r="AG186" s="8"/>
      <c r="AH186" s="8"/>
      <c r="AI186" s="8"/>
      <c r="AJ186" s="8"/>
      <c r="AK186" s="8"/>
      <c r="AL186" s="8"/>
    </row>
    <row r="187" spans="1:38" ht="21" customHeight="1">
      <c r="A187" s="8"/>
      <c r="B187" s="8"/>
      <c r="C187" s="415"/>
      <c r="D187" s="21"/>
      <c r="E187" s="21"/>
      <c r="F187" s="21"/>
      <c r="G187" s="9"/>
      <c r="H187" s="9"/>
      <c r="I187" s="8"/>
      <c r="J187" s="548"/>
      <c r="K187" s="21"/>
      <c r="L187" s="21"/>
      <c r="M187" s="21"/>
      <c r="N187" s="21"/>
      <c r="O187" s="21"/>
      <c r="P187" s="402"/>
      <c r="Q187" s="398"/>
      <c r="R187" s="9"/>
      <c r="S187" s="9"/>
      <c r="T187" s="9"/>
      <c r="U187" s="9"/>
      <c r="V187" s="9"/>
      <c r="W187" s="9"/>
      <c r="X187" s="9"/>
      <c r="Y187" s="9"/>
      <c r="Z187" s="9"/>
      <c r="AA187" s="21"/>
      <c r="AB187" s="21"/>
      <c r="AC187" s="8"/>
      <c r="AD187" s="8"/>
      <c r="AE187" s="8"/>
      <c r="AF187" s="8"/>
      <c r="AG187" s="8"/>
      <c r="AH187" s="8"/>
      <c r="AI187" s="8"/>
      <c r="AJ187" s="8"/>
      <c r="AK187" s="8"/>
      <c r="AL187" s="8"/>
    </row>
    <row r="188" spans="1:38" ht="21" customHeight="1">
      <c r="A188" s="8"/>
      <c r="B188" s="8"/>
      <c r="C188" s="415"/>
      <c r="D188" s="21"/>
      <c r="E188" s="21"/>
      <c r="F188" s="21"/>
      <c r="G188" s="9"/>
      <c r="H188" s="9"/>
      <c r="I188" s="8"/>
      <c r="J188" s="548"/>
      <c r="K188" s="21"/>
      <c r="L188" s="21"/>
      <c r="M188" s="21"/>
      <c r="N188" s="21"/>
      <c r="O188" s="21"/>
      <c r="P188" s="402"/>
      <c r="Q188" s="398"/>
      <c r="R188" s="9"/>
      <c r="S188" s="9"/>
      <c r="T188" s="9"/>
      <c r="U188" s="9"/>
      <c r="V188" s="9"/>
      <c r="W188" s="9"/>
      <c r="X188" s="9"/>
      <c r="Y188" s="9"/>
      <c r="Z188" s="9"/>
      <c r="AA188" s="21"/>
      <c r="AB188" s="21"/>
      <c r="AC188" s="8"/>
      <c r="AD188" s="8"/>
      <c r="AE188" s="8"/>
      <c r="AF188" s="8"/>
      <c r="AG188" s="8"/>
      <c r="AH188" s="8"/>
      <c r="AI188" s="8"/>
      <c r="AJ188" s="8"/>
      <c r="AK188" s="8"/>
      <c r="AL188" s="8"/>
    </row>
    <row r="189" spans="1:38" ht="21" customHeight="1">
      <c r="A189" s="8"/>
      <c r="B189" s="8"/>
      <c r="C189" s="415"/>
      <c r="D189" s="21"/>
      <c r="E189" s="21"/>
      <c r="F189" s="21"/>
      <c r="G189" s="9"/>
      <c r="H189" s="9"/>
      <c r="I189" s="8"/>
      <c r="J189" s="548"/>
      <c r="K189" s="21"/>
      <c r="L189" s="21"/>
      <c r="M189" s="21"/>
      <c r="N189" s="21"/>
      <c r="O189" s="21"/>
      <c r="P189" s="402"/>
      <c r="Q189" s="398"/>
      <c r="R189" s="9"/>
      <c r="S189" s="9"/>
      <c r="T189" s="9"/>
      <c r="U189" s="9"/>
      <c r="V189" s="9"/>
      <c r="W189" s="9"/>
      <c r="X189" s="9"/>
      <c r="Y189" s="9"/>
      <c r="Z189" s="9"/>
      <c r="AA189" s="21"/>
      <c r="AB189" s="21"/>
      <c r="AC189" s="8"/>
      <c r="AD189" s="8"/>
      <c r="AE189" s="8"/>
      <c r="AF189" s="8"/>
      <c r="AG189" s="8"/>
      <c r="AH189" s="8"/>
      <c r="AI189" s="8"/>
      <c r="AJ189" s="8"/>
      <c r="AK189" s="8"/>
      <c r="AL189" s="8"/>
    </row>
    <row r="190" spans="1:38" ht="21" customHeight="1">
      <c r="A190" s="8"/>
      <c r="B190" s="8"/>
      <c r="C190" s="415"/>
      <c r="D190" s="21"/>
      <c r="E190" s="21"/>
      <c r="F190" s="21"/>
      <c r="G190" s="9"/>
      <c r="H190" s="9"/>
      <c r="I190" s="8"/>
      <c r="J190" s="548"/>
      <c r="K190" s="21"/>
      <c r="L190" s="21"/>
      <c r="M190" s="21"/>
      <c r="N190" s="21"/>
      <c r="O190" s="21"/>
      <c r="P190" s="402"/>
      <c r="Q190" s="398"/>
      <c r="R190" s="9"/>
      <c r="S190" s="9"/>
      <c r="T190" s="9"/>
      <c r="U190" s="9"/>
      <c r="V190" s="9"/>
      <c r="W190" s="9"/>
      <c r="X190" s="9"/>
      <c r="Y190" s="9"/>
      <c r="Z190" s="9"/>
      <c r="AA190" s="21"/>
      <c r="AB190" s="21"/>
      <c r="AC190" s="8"/>
      <c r="AD190" s="8"/>
      <c r="AE190" s="8"/>
      <c r="AF190" s="8"/>
      <c r="AG190" s="8"/>
      <c r="AH190" s="8"/>
      <c r="AI190" s="8"/>
      <c r="AJ190" s="8"/>
      <c r="AK190" s="8"/>
      <c r="AL190" s="8"/>
    </row>
    <row r="191" spans="1:38" ht="21" customHeight="1">
      <c r="A191" s="8"/>
      <c r="B191" s="8"/>
      <c r="C191" s="415"/>
      <c r="D191" s="21"/>
      <c r="E191" s="21"/>
      <c r="F191" s="21"/>
      <c r="G191" s="9"/>
      <c r="H191" s="9"/>
      <c r="I191" s="8"/>
      <c r="J191" s="548"/>
      <c r="K191" s="21"/>
      <c r="L191" s="21"/>
      <c r="M191" s="21"/>
      <c r="N191" s="21"/>
      <c r="O191" s="21"/>
      <c r="P191" s="402"/>
      <c r="Q191" s="398"/>
      <c r="R191" s="9"/>
      <c r="S191" s="9"/>
      <c r="T191" s="9"/>
      <c r="U191" s="9"/>
      <c r="V191" s="9"/>
      <c r="W191" s="9"/>
      <c r="X191" s="9"/>
      <c r="Y191" s="9"/>
      <c r="Z191" s="9"/>
      <c r="AA191" s="21"/>
      <c r="AB191" s="21"/>
      <c r="AC191" s="8"/>
      <c r="AD191" s="8"/>
      <c r="AE191" s="8"/>
      <c r="AF191" s="8"/>
      <c r="AG191" s="8"/>
      <c r="AH191" s="8"/>
      <c r="AI191" s="8"/>
      <c r="AJ191" s="8"/>
      <c r="AK191" s="8"/>
      <c r="AL191" s="8"/>
    </row>
    <row r="192" spans="1:38" ht="21" customHeight="1">
      <c r="A192" s="8"/>
      <c r="B192" s="8"/>
      <c r="C192" s="415"/>
      <c r="D192" s="21"/>
      <c r="E192" s="21"/>
      <c r="F192" s="21"/>
      <c r="G192" s="9"/>
      <c r="H192" s="9"/>
      <c r="I192" s="8"/>
      <c r="J192" s="548"/>
      <c r="K192" s="21"/>
      <c r="L192" s="21"/>
      <c r="M192" s="21"/>
      <c r="N192" s="21"/>
      <c r="O192" s="21"/>
      <c r="P192" s="402"/>
      <c r="Q192" s="398"/>
      <c r="R192" s="9"/>
      <c r="S192" s="9"/>
      <c r="T192" s="9"/>
      <c r="U192" s="9"/>
      <c r="V192" s="9"/>
      <c r="W192" s="9"/>
      <c r="X192" s="9"/>
      <c r="Y192" s="9"/>
      <c r="Z192" s="9"/>
      <c r="AA192" s="21"/>
      <c r="AB192" s="21"/>
      <c r="AC192" s="8"/>
      <c r="AD192" s="8"/>
      <c r="AE192" s="8"/>
      <c r="AF192" s="8"/>
      <c r="AG192" s="8"/>
      <c r="AH192" s="8"/>
      <c r="AI192" s="8"/>
      <c r="AJ192" s="8"/>
      <c r="AK192" s="8"/>
      <c r="AL192" s="8"/>
    </row>
    <row r="193" spans="1:38" ht="21" customHeight="1">
      <c r="A193" s="8"/>
      <c r="B193" s="8"/>
      <c r="C193" s="415"/>
      <c r="D193" s="21"/>
      <c r="E193" s="21"/>
      <c r="F193" s="21"/>
      <c r="G193" s="9"/>
      <c r="H193" s="9"/>
      <c r="I193" s="8"/>
      <c r="J193" s="548"/>
      <c r="K193" s="21"/>
      <c r="L193" s="21"/>
      <c r="M193" s="21"/>
      <c r="N193" s="21"/>
      <c r="O193" s="21"/>
      <c r="P193" s="402"/>
      <c r="Q193" s="398"/>
      <c r="R193" s="9"/>
      <c r="S193" s="9"/>
      <c r="T193" s="9"/>
      <c r="U193" s="9"/>
      <c r="V193" s="9"/>
      <c r="W193" s="9"/>
      <c r="X193" s="9"/>
      <c r="Y193" s="9"/>
      <c r="Z193" s="9"/>
      <c r="AA193" s="21"/>
      <c r="AB193" s="21"/>
      <c r="AC193" s="8"/>
      <c r="AD193" s="8"/>
      <c r="AE193" s="8"/>
      <c r="AF193" s="8"/>
      <c r="AG193" s="8"/>
      <c r="AH193" s="8"/>
      <c r="AI193" s="8"/>
      <c r="AJ193" s="8"/>
      <c r="AK193" s="8"/>
      <c r="AL193" s="8"/>
    </row>
    <row r="194" spans="1:38" ht="21" customHeight="1">
      <c r="A194" s="8"/>
      <c r="B194" s="8"/>
      <c r="C194" s="415"/>
      <c r="D194" s="21"/>
      <c r="E194" s="21"/>
      <c r="F194" s="21"/>
      <c r="G194" s="9"/>
      <c r="H194" s="9"/>
      <c r="I194" s="8"/>
      <c r="J194" s="548"/>
      <c r="K194" s="21"/>
      <c r="L194" s="21"/>
      <c r="M194" s="21"/>
      <c r="N194" s="21"/>
      <c r="O194" s="21"/>
      <c r="P194" s="402"/>
      <c r="Q194" s="398"/>
      <c r="R194" s="9"/>
      <c r="S194" s="9"/>
      <c r="T194" s="9"/>
      <c r="U194" s="9"/>
      <c r="V194" s="9"/>
      <c r="W194" s="9"/>
      <c r="X194" s="9"/>
      <c r="Y194" s="9"/>
      <c r="Z194" s="9"/>
      <c r="AA194" s="21"/>
      <c r="AB194" s="21"/>
      <c r="AC194" s="8"/>
      <c r="AD194" s="8"/>
      <c r="AE194" s="8"/>
      <c r="AF194" s="8"/>
      <c r="AG194" s="8"/>
      <c r="AH194" s="8"/>
      <c r="AI194" s="8"/>
      <c r="AJ194" s="8"/>
      <c r="AK194" s="8"/>
      <c r="AL194" s="8"/>
    </row>
    <row r="195" spans="1:38" ht="21" customHeight="1">
      <c r="A195" s="8"/>
      <c r="B195" s="8"/>
      <c r="C195" s="415"/>
      <c r="D195" s="21"/>
      <c r="E195" s="21"/>
      <c r="F195" s="21"/>
      <c r="G195" s="9"/>
      <c r="H195" s="9"/>
      <c r="I195" s="8"/>
      <c r="J195" s="548"/>
      <c r="K195" s="21"/>
      <c r="L195" s="21"/>
      <c r="M195" s="21"/>
      <c r="N195" s="21"/>
      <c r="O195" s="21"/>
      <c r="P195" s="402"/>
      <c r="Q195" s="398"/>
      <c r="R195" s="9"/>
      <c r="S195" s="9"/>
      <c r="T195" s="9"/>
      <c r="U195" s="9"/>
      <c r="V195" s="9"/>
      <c r="W195" s="9"/>
      <c r="X195" s="9"/>
      <c r="Y195" s="9"/>
      <c r="Z195" s="9"/>
      <c r="AA195" s="21"/>
      <c r="AB195" s="21"/>
      <c r="AC195" s="8"/>
      <c r="AD195" s="8"/>
      <c r="AE195" s="8"/>
      <c r="AF195" s="8"/>
      <c r="AG195" s="8"/>
      <c r="AH195" s="8"/>
      <c r="AI195" s="8"/>
      <c r="AJ195" s="8"/>
      <c r="AK195" s="8"/>
      <c r="AL195" s="8"/>
    </row>
    <row r="196" spans="1:38" ht="21" customHeight="1">
      <c r="A196" s="8"/>
      <c r="B196" s="8"/>
      <c r="C196" s="415"/>
      <c r="D196" s="21"/>
      <c r="E196" s="21"/>
      <c r="F196" s="21"/>
      <c r="G196" s="9"/>
      <c r="H196" s="9"/>
      <c r="I196" s="8"/>
      <c r="J196" s="548"/>
      <c r="K196" s="21"/>
      <c r="L196" s="21"/>
      <c r="M196" s="21"/>
      <c r="N196" s="21"/>
      <c r="O196" s="21"/>
      <c r="P196" s="402"/>
      <c r="Q196" s="398"/>
      <c r="R196" s="9"/>
      <c r="S196" s="9"/>
      <c r="T196" s="9"/>
      <c r="U196" s="9"/>
      <c r="V196" s="9"/>
      <c r="W196" s="9"/>
      <c r="X196" s="9"/>
      <c r="Y196" s="9"/>
      <c r="Z196" s="9"/>
      <c r="AA196" s="21"/>
      <c r="AB196" s="21"/>
      <c r="AC196" s="8"/>
      <c r="AD196" s="8"/>
      <c r="AE196" s="8"/>
      <c r="AF196" s="8"/>
      <c r="AG196" s="8"/>
      <c r="AH196" s="8"/>
      <c r="AI196" s="8"/>
      <c r="AJ196" s="8"/>
      <c r="AK196" s="8"/>
      <c r="AL196" s="8"/>
    </row>
    <row r="197" spans="1:38" ht="21" customHeight="1">
      <c r="A197" s="8"/>
      <c r="B197" s="8"/>
      <c r="C197" s="415"/>
      <c r="D197" s="21"/>
      <c r="E197" s="21"/>
      <c r="F197" s="21"/>
      <c r="G197" s="9"/>
      <c r="H197" s="9"/>
      <c r="I197" s="8"/>
      <c r="J197" s="548"/>
      <c r="K197" s="21"/>
      <c r="L197" s="21"/>
      <c r="M197" s="21"/>
      <c r="N197" s="21"/>
      <c r="O197" s="21"/>
      <c r="P197" s="402"/>
      <c r="Q197" s="398"/>
      <c r="R197" s="9"/>
      <c r="S197" s="9"/>
      <c r="T197" s="9"/>
      <c r="U197" s="9"/>
      <c r="V197" s="9"/>
      <c r="W197" s="9"/>
      <c r="X197" s="9"/>
      <c r="Y197" s="9"/>
      <c r="Z197" s="9"/>
      <c r="AA197" s="21"/>
      <c r="AB197" s="21"/>
      <c r="AC197" s="8"/>
      <c r="AD197" s="8"/>
      <c r="AE197" s="8"/>
      <c r="AF197" s="8"/>
      <c r="AG197" s="8"/>
      <c r="AH197" s="8"/>
      <c r="AI197" s="8"/>
      <c r="AJ197" s="8"/>
      <c r="AK197" s="8"/>
      <c r="AL197" s="8"/>
    </row>
    <row r="198" spans="1:38" ht="21" customHeight="1">
      <c r="A198" s="8"/>
      <c r="B198" s="8"/>
      <c r="C198" s="415"/>
      <c r="D198" s="21"/>
      <c r="E198" s="21"/>
      <c r="F198" s="21"/>
      <c r="G198" s="9"/>
      <c r="H198" s="9"/>
      <c r="I198" s="8"/>
      <c r="J198" s="548"/>
      <c r="K198" s="21"/>
      <c r="L198" s="21"/>
      <c r="M198" s="21"/>
      <c r="N198" s="21"/>
      <c r="O198" s="21"/>
      <c r="P198" s="402"/>
      <c r="Q198" s="398"/>
      <c r="R198" s="9"/>
      <c r="S198" s="9"/>
      <c r="T198" s="9"/>
      <c r="U198" s="9"/>
      <c r="V198" s="9"/>
      <c r="W198" s="9"/>
      <c r="X198" s="9"/>
      <c r="Y198" s="9"/>
      <c r="Z198" s="9"/>
      <c r="AA198" s="21"/>
      <c r="AB198" s="21"/>
      <c r="AC198" s="8"/>
      <c r="AD198" s="8"/>
      <c r="AE198" s="8"/>
      <c r="AF198" s="8"/>
      <c r="AG198" s="8"/>
      <c r="AH198" s="8"/>
      <c r="AI198" s="8"/>
      <c r="AJ198" s="8"/>
      <c r="AK198" s="8"/>
      <c r="AL198" s="8"/>
    </row>
    <row r="199" spans="1:38" ht="21" customHeight="1">
      <c r="A199" s="8"/>
      <c r="B199" s="8"/>
      <c r="C199" s="415"/>
      <c r="D199" s="21"/>
      <c r="E199" s="21"/>
      <c r="F199" s="21"/>
      <c r="G199" s="9"/>
      <c r="H199" s="9"/>
      <c r="I199" s="8"/>
      <c r="J199" s="548"/>
      <c r="K199" s="21"/>
      <c r="L199" s="21"/>
      <c r="M199" s="21"/>
      <c r="N199" s="21"/>
      <c r="O199" s="21"/>
      <c r="P199" s="402"/>
      <c r="Q199" s="398"/>
      <c r="R199" s="9"/>
      <c r="S199" s="9"/>
      <c r="T199" s="9"/>
      <c r="U199" s="9"/>
      <c r="V199" s="9"/>
      <c r="W199" s="9"/>
      <c r="X199" s="9"/>
      <c r="Y199" s="9"/>
      <c r="Z199" s="9"/>
      <c r="AA199" s="21"/>
      <c r="AB199" s="21"/>
      <c r="AC199" s="8"/>
      <c r="AD199" s="8"/>
      <c r="AE199" s="8"/>
      <c r="AF199" s="8"/>
      <c r="AG199" s="8"/>
      <c r="AH199" s="8"/>
      <c r="AI199" s="8"/>
      <c r="AJ199" s="8"/>
      <c r="AK199" s="8"/>
      <c r="AL199" s="8"/>
    </row>
    <row r="200" spans="1:38" ht="21" customHeight="1">
      <c r="A200" s="8"/>
      <c r="B200" s="8"/>
      <c r="C200" s="415"/>
      <c r="D200" s="21"/>
      <c r="E200" s="21"/>
      <c r="F200" s="21"/>
      <c r="G200" s="9"/>
      <c r="H200" s="9"/>
      <c r="I200" s="8"/>
      <c r="J200" s="548"/>
      <c r="K200" s="21"/>
      <c r="L200" s="21"/>
      <c r="M200" s="21"/>
      <c r="N200" s="21"/>
      <c r="O200" s="21"/>
      <c r="P200" s="402"/>
      <c r="Q200" s="398"/>
      <c r="R200" s="9"/>
      <c r="S200" s="9"/>
      <c r="T200" s="9"/>
      <c r="U200" s="9"/>
      <c r="V200" s="9"/>
      <c r="W200" s="9"/>
      <c r="X200" s="9"/>
      <c r="Y200" s="9"/>
      <c r="Z200" s="9"/>
      <c r="AA200" s="21"/>
      <c r="AB200" s="21"/>
      <c r="AC200" s="8"/>
      <c r="AD200" s="8"/>
      <c r="AE200" s="8"/>
      <c r="AF200" s="8"/>
      <c r="AG200" s="8"/>
      <c r="AH200" s="8"/>
      <c r="AI200" s="8"/>
      <c r="AJ200" s="8"/>
      <c r="AK200" s="8"/>
      <c r="AL200" s="8"/>
    </row>
    <row r="201" spans="1:38" ht="21" customHeight="1">
      <c r="A201" s="8"/>
      <c r="B201" s="8"/>
      <c r="C201" s="415"/>
      <c r="D201" s="21"/>
      <c r="E201" s="21"/>
      <c r="F201" s="21"/>
      <c r="G201" s="9"/>
      <c r="H201" s="9"/>
      <c r="I201" s="8"/>
      <c r="J201" s="548"/>
      <c r="K201" s="21"/>
      <c r="L201" s="21"/>
      <c r="M201" s="21"/>
      <c r="N201" s="21"/>
      <c r="O201" s="21"/>
      <c r="P201" s="402"/>
      <c r="Q201" s="398"/>
      <c r="R201" s="9"/>
      <c r="S201" s="9"/>
      <c r="T201" s="9"/>
      <c r="U201" s="9"/>
      <c r="V201" s="9"/>
      <c r="W201" s="9"/>
      <c r="X201" s="9"/>
      <c r="Y201" s="9"/>
      <c r="Z201" s="9"/>
      <c r="AA201" s="21"/>
      <c r="AB201" s="21"/>
      <c r="AC201" s="8"/>
      <c r="AD201" s="8"/>
      <c r="AE201" s="8"/>
      <c r="AF201" s="8"/>
      <c r="AG201" s="8"/>
      <c r="AH201" s="8"/>
      <c r="AI201" s="8"/>
      <c r="AJ201" s="8"/>
      <c r="AK201" s="8"/>
      <c r="AL201" s="8"/>
    </row>
    <row r="202" spans="1:38" ht="21" customHeight="1">
      <c r="A202" s="8"/>
      <c r="B202" s="8"/>
      <c r="C202" s="415"/>
      <c r="D202" s="21"/>
      <c r="E202" s="21"/>
      <c r="F202" s="21"/>
      <c r="G202" s="9"/>
      <c r="H202" s="9"/>
      <c r="I202" s="8"/>
      <c r="J202" s="548"/>
      <c r="K202" s="21"/>
      <c r="L202" s="21"/>
      <c r="M202" s="21"/>
      <c r="N202" s="21"/>
      <c r="O202" s="21"/>
      <c r="P202" s="402"/>
      <c r="Q202" s="398"/>
      <c r="R202" s="9"/>
      <c r="S202" s="9"/>
      <c r="T202" s="9"/>
      <c r="U202" s="9"/>
      <c r="V202" s="9"/>
      <c r="W202" s="9"/>
      <c r="X202" s="9"/>
      <c r="Y202" s="9"/>
      <c r="Z202" s="9"/>
      <c r="AA202" s="21"/>
      <c r="AB202" s="21"/>
      <c r="AC202" s="8"/>
      <c r="AD202" s="8"/>
      <c r="AE202" s="8"/>
      <c r="AF202" s="8"/>
      <c r="AG202" s="8"/>
      <c r="AH202" s="8"/>
      <c r="AI202" s="8"/>
      <c r="AJ202" s="8"/>
      <c r="AK202" s="8"/>
      <c r="AL202" s="8"/>
    </row>
    <row r="203" spans="1:38" ht="21" customHeight="1">
      <c r="A203" s="8"/>
      <c r="B203" s="8"/>
      <c r="C203" s="415"/>
      <c r="D203" s="21"/>
      <c r="E203" s="21"/>
      <c r="F203" s="21"/>
      <c r="G203" s="9"/>
      <c r="H203" s="9"/>
      <c r="I203" s="8"/>
      <c r="J203" s="548"/>
      <c r="K203" s="21"/>
      <c r="L203" s="21"/>
      <c r="M203" s="21"/>
      <c r="N203" s="21"/>
      <c r="O203" s="21"/>
      <c r="P203" s="402"/>
      <c r="Q203" s="398"/>
      <c r="R203" s="9"/>
      <c r="S203" s="9"/>
      <c r="T203" s="9"/>
      <c r="U203" s="9"/>
      <c r="V203" s="9"/>
      <c r="W203" s="9"/>
      <c r="X203" s="9"/>
      <c r="Y203" s="9"/>
      <c r="Z203" s="9"/>
      <c r="AA203" s="21"/>
      <c r="AB203" s="21"/>
      <c r="AC203" s="8"/>
      <c r="AD203" s="8"/>
      <c r="AE203" s="8"/>
      <c r="AF203" s="8"/>
      <c r="AG203" s="8"/>
      <c r="AH203" s="8"/>
      <c r="AI203" s="8"/>
      <c r="AJ203" s="8"/>
      <c r="AK203" s="8"/>
      <c r="AL203" s="8"/>
    </row>
    <row r="204" spans="1:38" ht="21" customHeight="1">
      <c r="A204" s="8"/>
      <c r="B204" s="8"/>
      <c r="C204" s="415"/>
      <c r="D204" s="21"/>
      <c r="E204" s="21"/>
      <c r="F204" s="21"/>
      <c r="G204" s="9"/>
      <c r="H204" s="9"/>
      <c r="I204" s="8"/>
      <c r="J204" s="548"/>
      <c r="K204" s="21"/>
      <c r="L204" s="21"/>
      <c r="M204" s="21"/>
      <c r="N204" s="21"/>
      <c r="O204" s="21"/>
      <c r="P204" s="402"/>
      <c r="Q204" s="398"/>
      <c r="R204" s="9"/>
      <c r="S204" s="9"/>
      <c r="T204" s="9"/>
      <c r="U204" s="9"/>
      <c r="V204" s="9"/>
      <c r="W204" s="9"/>
      <c r="X204" s="9"/>
      <c r="Y204" s="9"/>
      <c r="Z204" s="9"/>
      <c r="AA204" s="21"/>
      <c r="AB204" s="21"/>
      <c r="AC204" s="8"/>
      <c r="AD204" s="8"/>
      <c r="AE204" s="8"/>
      <c r="AF204" s="8"/>
      <c r="AG204" s="8"/>
      <c r="AH204" s="8"/>
      <c r="AI204" s="8"/>
      <c r="AJ204" s="8"/>
      <c r="AK204" s="8"/>
      <c r="AL204" s="8"/>
    </row>
    <row r="205" spans="1:38" ht="21" customHeight="1">
      <c r="A205" s="8"/>
      <c r="B205" s="8"/>
      <c r="C205" s="415"/>
      <c r="D205" s="21"/>
      <c r="E205" s="21"/>
      <c r="F205" s="21"/>
      <c r="G205" s="9"/>
      <c r="H205" s="9"/>
      <c r="I205" s="8"/>
      <c r="J205" s="548"/>
      <c r="K205" s="21"/>
      <c r="L205" s="21"/>
      <c r="M205" s="21"/>
      <c r="N205" s="21"/>
      <c r="O205" s="21"/>
      <c r="P205" s="402"/>
      <c r="Q205" s="398"/>
      <c r="R205" s="9"/>
      <c r="S205" s="9"/>
      <c r="T205" s="9"/>
      <c r="U205" s="9"/>
      <c r="V205" s="9"/>
      <c r="W205" s="9"/>
      <c r="X205" s="9"/>
      <c r="Y205" s="9"/>
      <c r="Z205" s="9"/>
      <c r="AA205" s="21"/>
      <c r="AB205" s="21"/>
      <c r="AC205" s="8"/>
      <c r="AD205" s="8"/>
      <c r="AE205" s="8"/>
      <c r="AF205" s="8"/>
      <c r="AG205" s="8"/>
      <c r="AH205" s="8"/>
      <c r="AI205" s="8"/>
      <c r="AJ205" s="8"/>
      <c r="AK205" s="8"/>
      <c r="AL205" s="8"/>
    </row>
    <row r="206" spans="1:38" ht="21" customHeight="1">
      <c r="A206" s="8"/>
      <c r="B206" s="8"/>
      <c r="C206" s="415"/>
      <c r="D206" s="21"/>
      <c r="E206" s="21"/>
      <c r="F206" s="21"/>
      <c r="G206" s="9"/>
      <c r="H206" s="9"/>
      <c r="I206" s="8"/>
      <c r="J206" s="548"/>
      <c r="K206" s="21"/>
      <c r="L206" s="21"/>
      <c r="M206" s="21"/>
      <c r="N206" s="21"/>
      <c r="O206" s="21"/>
      <c r="P206" s="402"/>
      <c r="Q206" s="398"/>
      <c r="R206" s="9"/>
      <c r="S206" s="9"/>
      <c r="T206" s="9"/>
      <c r="U206" s="9"/>
      <c r="V206" s="9"/>
      <c r="W206" s="9"/>
      <c r="X206" s="9"/>
      <c r="Y206" s="9"/>
      <c r="Z206" s="9"/>
      <c r="AA206" s="21"/>
      <c r="AB206" s="21"/>
      <c r="AC206" s="8"/>
      <c r="AD206" s="8"/>
      <c r="AE206" s="8"/>
      <c r="AF206" s="8"/>
      <c r="AG206" s="8"/>
      <c r="AH206" s="8"/>
      <c r="AI206" s="8"/>
      <c r="AJ206" s="8"/>
      <c r="AK206" s="8"/>
      <c r="AL206" s="8"/>
    </row>
    <row r="207" spans="1:38" ht="21" customHeight="1">
      <c r="A207" s="8"/>
      <c r="B207" s="8"/>
      <c r="C207" s="415"/>
      <c r="D207" s="21"/>
      <c r="E207" s="21"/>
      <c r="F207" s="21"/>
      <c r="G207" s="9"/>
      <c r="H207" s="9"/>
      <c r="I207" s="8"/>
      <c r="J207" s="548"/>
      <c r="K207" s="21"/>
      <c r="L207" s="21"/>
      <c r="M207" s="21"/>
      <c r="N207" s="21"/>
      <c r="O207" s="21"/>
      <c r="P207" s="402"/>
      <c r="Q207" s="398"/>
      <c r="R207" s="9"/>
      <c r="S207" s="9"/>
      <c r="T207" s="9"/>
      <c r="U207" s="9"/>
      <c r="V207" s="9"/>
      <c r="W207" s="9"/>
      <c r="X207" s="9"/>
      <c r="Y207" s="9"/>
      <c r="Z207" s="9"/>
      <c r="AA207" s="21"/>
      <c r="AB207" s="21"/>
      <c r="AC207" s="8"/>
      <c r="AD207" s="8"/>
      <c r="AE207" s="8"/>
      <c r="AF207" s="8"/>
      <c r="AG207" s="8"/>
      <c r="AH207" s="8"/>
      <c r="AI207" s="8"/>
      <c r="AJ207" s="8"/>
      <c r="AK207" s="8"/>
      <c r="AL207" s="8"/>
    </row>
    <row r="208" spans="1:38" ht="21" customHeight="1">
      <c r="A208" s="8"/>
      <c r="B208" s="8"/>
      <c r="C208" s="415"/>
      <c r="D208" s="21"/>
      <c r="E208" s="21"/>
      <c r="F208" s="21"/>
      <c r="G208" s="9"/>
      <c r="H208" s="9"/>
      <c r="I208" s="8"/>
      <c r="J208" s="548"/>
      <c r="K208" s="21"/>
      <c r="L208" s="21"/>
      <c r="M208" s="21"/>
      <c r="N208" s="21"/>
      <c r="O208" s="21"/>
      <c r="P208" s="402"/>
      <c r="Q208" s="398"/>
      <c r="R208" s="9"/>
      <c r="S208" s="9"/>
      <c r="T208" s="9"/>
      <c r="U208" s="9"/>
      <c r="V208" s="9"/>
      <c r="W208" s="9"/>
      <c r="X208" s="9"/>
      <c r="Y208" s="9"/>
      <c r="Z208" s="9"/>
      <c r="AA208" s="21"/>
      <c r="AB208" s="21"/>
      <c r="AC208" s="8"/>
      <c r="AD208" s="8"/>
      <c r="AE208" s="8"/>
      <c r="AF208" s="8"/>
      <c r="AG208" s="8"/>
      <c r="AH208" s="8"/>
      <c r="AI208" s="8"/>
      <c r="AJ208" s="8"/>
      <c r="AK208" s="8"/>
      <c r="AL208" s="8"/>
    </row>
    <row r="209" spans="1:38" ht="21" customHeight="1">
      <c r="A209" s="8"/>
      <c r="B209" s="8"/>
      <c r="C209" s="415"/>
      <c r="D209" s="21"/>
      <c r="E209" s="21"/>
      <c r="F209" s="21"/>
      <c r="G209" s="9"/>
      <c r="H209" s="9"/>
      <c r="I209" s="8"/>
      <c r="J209" s="548"/>
      <c r="K209" s="21"/>
      <c r="L209" s="21"/>
      <c r="M209" s="21"/>
      <c r="N209" s="21"/>
      <c r="O209" s="21"/>
      <c r="P209" s="402"/>
      <c r="Q209" s="398"/>
      <c r="R209" s="9"/>
      <c r="S209" s="9"/>
      <c r="T209" s="9"/>
      <c r="U209" s="9"/>
      <c r="V209" s="9"/>
      <c r="W209" s="9"/>
      <c r="X209" s="9"/>
      <c r="Y209" s="9"/>
      <c r="Z209" s="9"/>
      <c r="AA209" s="21"/>
      <c r="AB209" s="21"/>
      <c r="AC209" s="8"/>
      <c r="AD209" s="8"/>
      <c r="AE209" s="8"/>
      <c r="AF209" s="8"/>
      <c r="AG209" s="8"/>
      <c r="AH209" s="8"/>
      <c r="AI209" s="8"/>
      <c r="AJ209" s="8"/>
      <c r="AK209" s="8"/>
      <c r="AL209" s="8"/>
    </row>
    <row r="210" spans="1:38" ht="21" customHeight="1">
      <c r="A210" s="8"/>
      <c r="B210" s="8"/>
      <c r="C210" s="415"/>
      <c r="D210" s="21"/>
      <c r="E210" s="21"/>
      <c r="F210" s="21"/>
      <c r="G210" s="9"/>
      <c r="H210" s="9"/>
      <c r="I210" s="8"/>
      <c r="J210" s="548"/>
      <c r="K210" s="21"/>
      <c r="L210" s="21"/>
      <c r="M210" s="21"/>
      <c r="N210" s="21"/>
      <c r="O210" s="21"/>
      <c r="P210" s="402"/>
      <c r="Q210" s="398"/>
      <c r="R210" s="9"/>
      <c r="S210" s="9"/>
      <c r="T210" s="9"/>
      <c r="U210" s="9"/>
      <c r="V210" s="9"/>
      <c r="W210" s="9"/>
      <c r="X210" s="9"/>
      <c r="Y210" s="9"/>
      <c r="Z210" s="9"/>
      <c r="AA210" s="21"/>
      <c r="AB210" s="21"/>
      <c r="AC210" s="8"/>
      <c r="AD210" s="8"/>
      <c r="AE210" s="8"/>
      <c r="AF210" s="8"/>
      <c r="AG210" s="8"/>
      <c r="AH210" s="8"/>
      <c r="AI210" s="8"/>
      <c r="AJ210" s="8"/>
      <c r="AK210" s="8"/>
      <c r="AL210" s="8"/>
    </row>
    <row r="211" spans="1:38" ht="21" customHeight="1">
      <c r="A211" s="8"/>
      <c r="B211" s="8"/>
      <c r="C211" s="415"/>
      <c r="D211" s="21"/>
      <c r="E211" s="21"/>
      <c r="F211" s="21"/>
      <c r="G211" s="9"/>
      <c r="H211" s="9"/>
      <c r="I211" s="8"/>
      <c r="J211" s="548"/>
      <c r="K211" s="21"/>
      <c r="L211" s="21"/>
      <c r="M211" s="21"/>
      <c r="N211" s="21"/>
      <c r="O211" s="21"/>
      <c r="P211" s="402"/>
      <c r="Q211" s="398"/>
      <c r="R211" s="9"/>
      <c r="S211" s="9"/>
      <c r="T211" s="9"/>
      <c r="U211" s="9"/>
      <c r="V211" s="9"/>
      <c r="W211" s="9"/>
      <c r="X211" s="9"/>
      <c r="Y211" s="9"/>
      <c r="Z211" s="9"/>
      <c r="AA211" s="21"/>
      <c r="AB211" s="21"/>
      <c r="AC211" s="8"/>
      <c r="AD211" s="8"/>
      <c r="AE211" s="8"/>
      <c r="AF211" s="8"/>
      <c r="AG211" s="8"/>
      <c r="AH211" s="8"/>
      <c r="AI211" s="8"/>
      <c r="AJ211" s="8"/>
      <c r="AK211" s="8"/>
      <c r="AL211" s="8"/>
    </row>
    <row r="212" spans="1:38" ht="21" customHeight="1">
      <c r="A212" s="8"/>
      <c r="B212" s="8"/>
      <c r="C212" s="415"/>
      <c r="D212" s="21"/>
      <c r="E212" s="21"/>
      <c r="F212" s="21"/>
      <c r="G212" s="9"/>
      <c r="H212" s="9"/>
      <c r="I212" s="8"/>
      <c r="J212" s="548"/>
      <c r="K212" s="21"/>
      <c r="L212" s="21"/>
      <c r="M212" s="21"/>
      <c r="N212" s="21"/>
      <c r="O212" s="21"/>
      <c r="P212" s="402"/>
      <c r="Q212" s="398"/>
      <c r="R212" s="9"/>
      <c r="S212" s="9"/>
      <c r="T212" s="9"/>
      <c r="U212" s="9"/>
      <c r="V212" s="9"/>
      <c r="W212" s="9"/>
      <c r="X212" s="9"/>
      <c r="Y212" s="9"/>
      <c r="Z212" s="9"/>
      <c r="AA212" s="21"/>
      <c r="AB212" s="21"/>
      <c r="AC212" s="8"/>
      <c r="AD212" s="8"/>
      <c r="AE212" s="8"/>
      <c r="AF212" s="8"/>
      <c r="AG212" s="8"/>
      <c r="AH212" s="8"/>
      <c r="AI212" s="8"/>
      <c r="AJ212" s="8"/>
      <c r="AK212" s="8"/>
      <c r="AL212" s="8"/>
    </row>
    <row r="213" spans="1:38" ht="21" customHeight="1">
      <c r="A213" s="8"/>
      <c r="B213" s="8"/>
      <c r="C213" s="415"/>
      <c r="D213" s="21"/>
      <c r="E213" s="21"/>
      <c r="F213" s="21"/>
      <c r="G213" s="9"/>
      <c r="H213" s="9"/>
      <c r="I213" s="8"/>
      <c r="J213" s="548"/>
      <c r="K213" s="21"/>
      <c r="L213" s="21"/>
      <c r="M213" s="21"/>
      <c r="N213" s="21"/>
      <c r="O213" s="21"/>
      <c r="P213" s="402"/>
      <c r="Q213" s="398"/>
      <c r="R213" s="9"/>
      <c r="S213" s="9"/>
      <c r="T213" s="9"/>
      <c r="U213" s="9"/>
      <c r="V213" s="9"/>
      <c r="W213" s="9"/>
      <c r="X213" s="9"/>
      <c r="Y213" s="9"/>
      <c r="Z213" s="9"/>
      <c r="AA213" s="21"/>
      <c r="AB213" s="21"/>
      <c r="AC213" s="8"/>
      <c r="AD213" s="8"/>
      <c r="AE213" s="8"/>
      <c r="AF213" s="8"/>
      <c r="AG213" s="8"/>
      <c r="AH213" s="8"/>
      <c r="AI213" s="8"/>
      <c r="AJ213" s="8"/>
      <c r="AK213" s="8"/>
      <c r="AL213" s="8"/>
    </row>
    <row r="214" spans="1:38" ht="21" customHeight="1">
      <c r="A214" s="8"/>
      <c r="B214" s="8"/>
      <c r="C214" s="415"/>
      <c r="D214" s="21"/>
      <c r="E214" s="21"/>
      <c r="F214" s="21"/>
      <c r="G214" s="9"/>
      <c r="H214" s="9"/>
      <c r="I214" s="8"/>
      <c r="J214" s="548"/>
      <c r="K214" s="21"/>
      <c r="L214" s="21"/>
      <c r="M214" s="21"/>
      <c r="N214" s="21"/>
      <c r="O214" s="21"/>
      <c r="P214" s="402"/>
      <c r="Q214" s="398"/>
      <c r="R214" s="9"/>
      <c r="S214" s="9"/>
      <c r="T214" s="9"/>
      <c r="U214" s="9"/>
      <c r="V214" s="9"/>
      <c r="W214" s="9"/>
      <c r="X214" s="9"/>
      <c r="Y214" s="9"/>
      <c r="Z214" s="9"/>
      <c r="AA214" s="21"/>
      <c r="AB214" s="21"/>
      <c r="AC214" s="8"/>
      <c r="AD214" s="8"/>
      <c r="AE214" s="8"/>
      <c r="AF214" s="8"/>
      <c r="AG214" s="8"/>
      <c r="AH214" s="8"/>
      <c r="AI214" s="8"/>
      <c r="AJ214" s="8"/>
      <c r="AK214" s="8"/>
      <c r="AL214" s="8"/>
    </row>
    <row r="215" spans="1:38" ht="21" customHeight="1">
      <c r="A215" s="8"/>
      <c r="B215" s="8"/>
      <c r="C215" s="415"/>
      <c r="D215" s="21"/>
      <c r="E215" s="21"/>
      <c r="F215" s="21"/>
      <c r="G215" s="9"/>
      <c r="H215" s="9"/>
      <c r="I215" s="8"/>
      <c r="J215" s="548"/>
      <c r="K215" s="21"/>
      <c r="L215" s="21"/>
      <c r="M215" s="21"/>
      <c r="N215" s="21"/>
      <c r="O215" s="21"/>
      <c r="P215" s="402"/>
      <c r="Q215" s="398"/>
      <c r="R215" s="9"/>
      <c r="S215" s="9"/>
      <c r="T215" s="9"/>
      <c r="U215" s="9"/>
      <c r="V215" s="9"/>
      <c r="W215" s="9"/>
      <c r="X215" s="9"/>
      <c r="Y215" s="9"/>
      <c r="Z215" s="9"/>
      <c r="AA215" s="21"/>
      <c r="AB215" s="21"/>
      <c r="AC215" s="8"/>
      <c r="AD215" s="8"/>
      <c r="AE215" s="8"/>
      <c r="AF215" s="8"/>
      <c r="AG215" s="8"/>
      <c r="AH215" s="8"/>
      <c r="AI215" s="8"/>
      <c r="AJ215" s="8"/>
      <c r="AK215" s="8"/>
      <c r="AL215" s="8"/>
    </row>
    <row r="216" spans="1:38" ht="21" customHeight="1">
      <c r="A216" s="8"/>
      <c r="B216" s="8"/>
      <c r="C216" s="415"/>
      <c r="D216" s="21"/>
      <c r="E216" s="21"/>
      <c r="F216" s="21"/>
      <c r="G216" s="9"/>
      <c r="H216" s="9"/>
      <c r="I216" s="8"/>
      <c r="J216" s="548"/>
      <c r="K216" s="21"/>
      <c r="L216" s="21"/>
      <c r="M216" s="21"/>
      <c r="N216" s="21"/>
      <c r="O216" s="21"/>
      <c r="P216" s="402"/>
      <c r="Q216" s="398"/>
      <c r="R216" s="9"/>
      <c r="S216" s="9"/>
      <c r="T216" s="9"/>
      <c r="U216" s="9"/>
      <c r="V216" s="9"/>
      <c r="W216" s="9"/>
      <c r="X216" s="9"/>
      <c r="Y216" s="9"/>
      <c r="Z216" s="9"/>
      <c r="AA216" s="21"/>
      <c r="AB216" s="21"/>
      <c r="AC216" s="8"/>
      <c r="AD216" s="8"/>
      <c r="AE216" s="8"/>
      <c r="AF216" s="8"/>
      <c r="AG216" s="8"/>
      <c r="AH216" s="8"/>
      <c r="AI216" s="8"/>
      <c r="AJ216" s="8"/>
      <c r="AK216" s="8"/>
      <c r="AL216" s="8"/>
    </row>
    <row r="217" spans="1:38" ht="21" customHeight="1">
      <c r="A217" s="8"/>
      <c r="B217" s="8"/>
      <c r="C217" s="415"/>
      <c r="D217" s="21"/>
      <c r="E217" s="21"/>
      <c r="F217" s="21"/>
      <c r="G217" s="9"/>
      <c r="H217" s="9"/>
      <c r="I217" s="8"/>
      <c r="J217" s="548"/>
      <c r="K217" s="21"/>
      <c r="L217" s="21"/>
      <c r="M217" s="21"/>
      <c r="N217" s="21"/>
      <c r="O217" s="21"/>
      <c r="P217" s="402"/>
      <c r="Q217" s="398"/>
      <c r="R217" s="9"/>
      <c r="S217" s="9"/>
      <c r="T217" s="9"/>
      <c r="U217" s="9"/>
      <c r="V217" s="9"/>
      <c r="W217" s="9"/>
      <c r="X217" s="9"/>
      <c r="Y217" s="9"/>
      <c r="Z217" s="9"/>
      <c r="AA217" s="21"/>
      <c r="AB217" s="21"/>
      <c r="AC217" s="8"/>
      <c r="AD217" s="8"/>
      <c r="AE217" s="8"/>
      <c r="AF217" s="8"/>
      <c r="AG217" s="8"/>
      <c r="AH217" s="8"/>
      <c r="AI217" s="8"/>
      <c r="AJ217" s="8"/>
      <c r="AK217" s="8"/>
      <c r="AL217" s="8"/>
    </row>
    <row r="218" spans="1:38" ht="21" customHeight="1">
      <c r="A218" s="8"/>
      <c r="B218" s="8"/>
      <c r="C218" s="415"/>
      <c r="D218" s="21"/>
      <c r="E218" s="21"/>
      <c r="F218" s="21"/>
      <c r="G218" s="9"/>
      <c r="H218" s="9"/>
      <c r="I218" s="8"/>
      <c r="J218" s="548"/>
      <c r="K218" s="21"/>
      <c r="L218" s="21"/>
      <c r="M218" s="21"/>
      <c r="N218" s="21"/>
      <c r="O218" s="21"/>
      <c r="P218" s="402"/>
      <c r="Q218" s="398"/>
      <c r="R218" s="9"/>
      <c r="S218" s="9"/>
      <c r="T218" s="9"/>
      <c r="U218" s="9"/>
      <c r="V218" s="9"/>
      <c r="W218" s="9"/>
      <c r="X218" s="9"/>
      <c r="Y218" s="9"/>
      <c r="Z218" s="9"/>
      <c r="AA218" s="21"/>
      <c r="AB218" s="21"/>
      <c r="AC218" s="8"/>
      <c r="AD218" s="8"/>
      <c r="AE218" s="8"/>
      <c r="AF218" s="8"/>
      <c r="AG218" s="8"/>
      <c r="AH218" s="8"/>
      <c r="AI218" s="8"/>
      <c r="AJ218" s="8"/>
      <c r="AK218" s="8"/>
      <c r="AL218" s="8"/>
    </row>
    <row r="219" spans="1:38" ht="21" customHeight="1">
      <c r="A219" s="8"/>
      <c r="B219" s="8"/>
      <c r="C219" s="415"/>
      <c r="D219" s="21"/>
      <c r="E219" s="21"/>
      <c r="F219" s="21"/>
      <c r="G219" s="9"/>
      <c r="H219" s="9"/>
      <c r="I219" s="8"/>
      <c r="J219" s="548"/>
      <c r="K219" s="21"/>
      <c r="L219" s="21"/>
      <c r="M219" s="21"/>
      <c r="N219" s="21"/>
      <c r="O219" s="21"/>
      <c r="P219" s="402"/>
      <c r="Q219" s="398"/>
      <c r="R219" s="9"/>
      <c r="S219" s="9"/>
      <c r="T219" s="9"/>
      <c r="U219" s="9"/>
      <c r="V219" s="9"/>
      <c r="W219" s="9"/>
      <c r="X219" s="9"/>
      <c r="Y219" s="9"/>
      <c r="Z219" s="9"/>
      <c r="AA219" s="21"/>
      <c r="AB219" s="21"/>
      <c r="AC219" s="8"/>
      <c r="AD219" s="8"/>
      <c r="AE219" s="8"/>
      <c r="AF219" s="8"/>
      <c r="AG219" s="8"/>
      <c r="AH219" s="8"/>
      <c r="AI219" s="8"/>
      <c r="AJ219" s="8"/>
      <c r="AK219" s="8"/>
      <c r="AL219" s="8"/>
    </row>
    <row r="220" spans="1:38" ht="21" customHeight="1">
      <c r="A220" s="8"/>
      <c r="B220" s="8"/>
      <c r="C220" s="415"/>
      <c r="D220" s="21"/>
      <c r="E220" s="21"/>
      <c r="F220" s="21"/>
      <c r="G220" s="9"/>
      <c r="H220" s="9"/>
      <c r="I220" s="8"/>
      <c r="J220" s="548"/>
      <c r="K220" s="21"/>
      <c r="L220" s="21"/>
      <c r="M220" s="21"/>
      <c r="N220" s="21"/>
      <c r="O220" s="21"/>
      <c r="P220" s="402"/>
      <c r="Q220" s="398"/>
      <c r="R220" s="9"/>
      <c r="S220" s="9"/>
      <c r="T220" s="9"/>
      <c r="U220" s="9"/>
      <c r="V220" s="9"/>
      <c r="W220" s="9"/>
      <c r="X220" s="9"/>
      <c r="Y220" s="9"/>
      <c r="Z220" s="9"/>
      <c r="AA220" s="21"/>
      <c r="AB220" s="21"/>
      <c r="AC220" s="8"/>
      <c r="AD220" s="8"/>
      <c r="AE220" s="8"/>
      <c r="AF220" s="8"/>
      <c r="AG220" s="8"/>
      <c r="AH220" s="8"/>
      <c r="AI220" s="8"/>
      <c r="AJ220" s="8"/>
      <c r="AK220" s="8"/>
      <c r="AL220" s="8"/>
    </row>
    <row r="221" spans="1:38" ht="21" customHeight="1">
      <c r="A221" s="8"/>
      <c r="B221" s="8"/>
      <c r="C221" s="415"/>
      <c r="D221" s="21"/>
      <c r="E221" s="21"/>
      <c r="F221" s="21"/>
      <c r="G221" s="9"/>
      <c r="H221" s="9"/>
      <c r="I221" s="8"/>
      <c r="J221" s="548"/>
      <c r="K221" s="21"/>
      <c r="L221" s="21"/>
      <c r="M221" s="21"/>
      <c r="N221" s="21"/>
      <c r="O221" s="21"/>
      <c r="P221" s="402"/>
      <c r="Q221" s="398"/>
      <c r="R221" s="9"/>
      <c r="S221" s="9"/>
      <c r="T221" s="9"/>
      <c r="U221" s="9"/>
      <c r="V221" s="9"/>
      <c r="W221" s="9"/>
      <c r="X221" s="9"/>
      <c r="Y221" s="9"/>
      <c r="Z221" s="9"/>
      <c r="AA221" s="21"/>
      <c r="AB221" s="21"/>
      <c r="AC221" s="8"/>
      <c r="AD221" s="8"/>
      <c r="AE221" s="8"/>
      <c r="AF221" s="8"/>
      <c r="AG221" s="8"/>
      <c r="AH221" s="8"/>
      <c r="AI221" s="8"/>
      <c r="AJ221" s="8"/>
      <c r="AK221" s="8"/>
      <c r="AL221" s="8"/>
    </row>
    <row r="222" spans="1:38" ht="21" customHeight="1">
      <c r="A222" s="8"/>
      <c r="B222" s="8"/>
      <c r="C222" s="415"/>
      <c r="D222" s="21"/>
      <c r="E222" s="21"/>
      <c r="F222" s="21"/>
      <c r="G222" s="9"/>
      <c r="H222" s="9"/>
      <c r="I222" s="8"/>
      <c r="J222" s="548"/>
      <c r="K222" s="21"/>
      <c r="L222" s="21"/>
      <c r="M222" s="21"/>
      <c r="N222" s="21"/>
      <c r="O222" s="21"/>
      <c r="P222" s="402"/>
      <c r="Q222" s="398"/>
      <c r="R222" s="9"/>
      <c r="S222" s="9"/>
      <c r="T222" s="9"/>
      <c r="U222" s="9"/>
      <c r="V222" s="9"/>
      <c r="W222" s="9"/>
      <c r="X222" s="9"/>
      <c r="Y222" s="9"/>
      <c r="Z222" s="9"/>
      <c r="AA222" s="21"/>
      <c r="AB222" s="21"/>
      <c r="AC222" s="8"/>
      <c r="AD222" s="8"/>
      <c r="AE222" s="8"/>
      <c r="AF222" s="8"/>
      <c r="AG222" s="8"/>
      <c r="AH222" s="8"/>
      <c r="AI222" s="8"/>
      <c r="AJ222" s="8"/>
      <c r="AK222" s="8"/>
      <c r="AL222" s="8"/>
    </row>
    <row r="223" spans="1:38" ht="21" customHeight="1">
      <c r="A223" s="8"/>
      <c r="B223" s="8"/>
      <c r="C223" s="415"/>
      <c r="D223" s="21"/>
      <c r="E223" s="21"/>
      <c r="F223" s="21"/>
      <c r="G223" s="9"/>
      <c r="H223" s="9"/>
      <c r="I223" s="8"/>
      <c r="J223" s="548"/>
      <c r="K223" s="21"/>
      <c r="L223" s="21"/>
      <c r="M223" s="21"/>
      <c r="N223" s="21"/>
      <c r="O223" s="21"/>
      <c r="P223" s="402"/>
      <c r="Q223" s="398"/>
      <c r="R223" s="9"/>
      <c r="S223" s="9"/>
      <c r="T223" s="9"/>
      <c r="U223" s="9"/>
      <c r="V223" s="9"/>
      <c r="W223" s="9"/>
      <c r="X223" s="9"/>
      <c r="Y223" s="9"/>
      <c r="Z223" s="9"/>
      <c r="AA223" s="21"/>
      <c r="AB223" s="21"/>
      <c r="AC223" s="8"/>
      <c r="AD223" s="8"/>
      <c r="AE223" s="8"/>
      <c r="AF223" s="8"/>
      <c r="AG223" s="8"/>
      <c r="AH223" s="8"/>
      <c r="AI223" s="8"/>
      <c r="AJ223" s="8"/>
      <c r="AK223" s="8"/>
      <c r="AL223" s="8"/>
    </row>
    <row r="224" spans="1:38" ht="21" customHeight="1">
      <c r="A224" s="8"/>
      <c r="B224" s="8"/>
      <c r="C224" s="415"/>
      <c r="D224" s="21"/>
      <c r="E224" s="21"/>
      <c r="F224" s="21"/>
      <c r="G224" s="9"/>
      <c r="H224" s="9"/>
      <c r="I224" s="8"/>
      <c r="J224" s="548"/>
      <c r="K224" s="21"/>
      <c r="L224" s="21"/>
      <c r="M224" s="21"/>
      <c r="N224" s="21"/>
      <c r="O224" s="21"/>
      <c r="P224" s="402"/>
      <c r="Q224" s="398"/>
      <c r="R224" s="9"/>
      <c r="S224" s="9"/>
      <c r="T224" s="9"/>
      <c r="U224" s="9"/>
      <c r="V224" s="9"/>
      <c r="W224" s="9"/>
      <c r="X224" s="9"/>
      <c r="Y224" s="9"/>
      <c r="Z224" s="9"/>
      <c r="AA224" s="21"/>
      <c r="AB224" s="21"/>
      <c r="AC224" s="8"/>
      <c r="AD224" s="8"/>
      <c r="AE224" s="8"/>
      <c r="AF224" s="8"/>
      <c r="AG224" s="8"/>
      <c r="AH224" s="8"/>
      <c r="AI224" s="8"/>
      <c r="AJ224" s="8"/>
      <c r="AK224" s="8"/>
      <c r="AL224" s="8"/>
    </row>
    <row r="225" spans="1:38" ht="21" customHeight="1">
      <c r="A225" s="8"/>
      <c r="B225" s="8"/>
      <c r="C225" s="415"/>
      <c r="D225" s="21"/>
      <c r="E225" s="21"/>
      <c r="F225" s="21"/>
      <c r="G225" s="9"/>
      <c r="H225" s="9"/>
      <c r="I225" s="8"/>
      <c r="J225" s="548"/>
      <c r="K225" s="21"/>
      <c r="L225" s="21"/>
      <c r="M225" s="21"/>
      <c r="N225" s="21"/>
      <c r="O225" s="21"/>
      <c r="P225" s="402"/>
      <c r="Q225" s="398"/>
      <c r="R225" s="9"/>
      <c r="S225" s="9"/>
      <c r="T225" s="9"/>
      <c r="U225" s="9"/>
      <c r="V225" s="9"/>
      <c r="W225" s="9"/>
      <c r="X225" s="9"/>
      <c r="Y225" s="9"/>
      <c r="Z225" s="9"/>
      <c r="AA225" s="21"/>
      <c r="AB225" s="21"/>
      <c r="AC225" s="8"/>
      <c r="AD225" s="8"/>
      <c r="AE225" s="8"/>
      <c r="AF225" s="8"/>
      <c r="AG225" s="8"/>
      <c r="AH225" s="8"/>
      <c r="AI225" s="8"/>
      <c r="AJ225" s="8"/>
      <c r="AK225" s="8"/>
      <c r="AL225" s="8"/>
    </row>
    <row r="226" spans="1:38" ht="21" customHeight="1">
      <c r="A226" s="8"/>
      <c r="B226" s="8"/>
      <c r="C226" s="415"/>
      <c r="D226" s="21"/>
      <c r="E226" s="21"/>
      <c r="F226" s="21"/>
      <c r="G226" s="9"/>
      <c r="H226" s="9"/>
      <c r="I226" s="8"/>
      <c r="J226" s="548"/>
      <c r="K226" s="21"/>
      <c r="L226" s="21"/>
      <c r="M226" s="21"/>
      <c r="N226" s="21"/>
      <c r="O226" s="21"/>
      <c r="P226" s="402"/>
      <c r="Q226" s="398"/>
      <c r="R226" s="9"/>
      <c r="S226" s="9"/>
      <c r="T226" s="9"/>
      <c r="U226" s="9"/>
      <c r="V226" s="9"/>
      <c r="W226" s="9"/>
      <c r="X226" s="9"/>
      <c r="Y226" s="9"/>
      <c r="Z226" s="9"/>
      <c r="AA226" s="21"/>
      <c r="AB226" s="21"/>
      <c r="AC226" s="8"/>
      <c r="AD226" s="8"/>
      <c r="AE226" s="8"/>
      <c r="AF226" s="8"/>
      <c r="AG226" s="8"/>
      <c r="AH226" s="8"/>
      <c r="AI226" s="8"/>
      <c r="AJ226" s="8"/>
      <c r="AK226" s="8"/>
      <c r="AL226" s="8"/>
    </row>
    <row r="227" spans="1:38" ht="21" customHeight="1">
      <c r="A227" s="8"/>
      <c r="B227" s="8"/>
      <c r="C227" s="415"/>
      <c r="D227" s="21"/>
      <c r="E227" s="21"/>
      <c r="F227" s="21"/>
      <c r="G227" s="9"/>
      <c r="H227" s="9"/>
      <c r="I227" s="8"/>
      <c r="J227" s="548"/>
      <c r="K227" s="21"/>
      <c r="L227" s="21"/>
      <c r="M227" s="21"/>
      <c r="N227" s="21"/>
      <c r="O227" s="21"/>
      <c r="P227" s="402"/>
      <c r="Q227" s="398"/>
      <c r="R227" s="9"/>
      <c r="S227" s="9"/>
      <c r="T227" s="9"/>
      <c r="U227" s="9"/>
      <c r="V227" s="9"/>
      <c r="W227" s="9"/>
      <c r="X227" s="9"/>
      <c r="Y227" s="9"/>
      <c r="Z227" s="9"/>
      <c r="AA227" s="21"/>
      <c r="AB227" s="21"/>
      <c r="AC227" s="8"/>
      <c r="AD227" s="8"/>
      <c r="AE227" s="8"/>
      <c r="AF227" s="8"/>
      <c r="AG227" s="8"/>
      <c r="AH227" s="8"/>
      <c r="AI227" s="8"/>
      <c r="AJ227" s="8"/>
      <c r="AK227" s="8"/>
      <c r="AL227" s="8"/>
    </row>
    <row r="228" spans="1:38" ht="21" customHeight="1">
      <c r="A228" s="8"/>
      <c r="B228" s="8"/>
      <c r="C228" s="415"/>
      <c r="D228" s="21"/>
      <c r="E228" s="21"/>
      <c r="F228" s="21"/>
      <c r="G228" s="9"/>
      <c r="H228" s="9"/>
      <c r="I228" s="8"/>
      <c r="J228" s="548"/>
      <c r="K228" s="21"/>
      <c r="L228" s="21"/>
      <c r="M228" s="21"/>
      <c r="N228" s="21"/>
      <c r="O228" s="21"/>
      <c r="P228" s="402"/>
      <c r="Q228" s="398"/>
      <c r="R228" s="9"/>
      <c r="S228" s="9"/>
      <c r="T228" s="9"/>
      <c r="U228" s="9"/>
      <c r="V228" s="9"/>
      <c r="W228" s="9"/>
      <c r="X228" s="9"/>
      <c r="Y228" s="9"/>
      <c r="Z228" s="9"/>
      <c r="AA228" s="21"/>
      <c r="AB228" s="21"/>
      <c r="AC228" s="8"/>
      <c r="AD228" s="8"/>
      <c r="AE228" s="8"/>
      <c r="AF228" s="8"/>
      <c r="AG228" s="8"/>
      <c r="AH228" s="8"/>
      <c r="AI228" s="8"/>
      <c r="AJ228" s="8"/>
      <c r="AK228" s="8"/>
      <c r="AL228" s="8"/>
    </row>
    <row r="229" spans="1:38" ht="21" customHeight="1">
      <c r="A229" s="8"/>
      <c r="B229" s="8"/>
      <c r="C229" s="415"/>
      <c r="D229" s="21"/>
      <c r="E229" s="21"/>
      <c r="F229" s="21"/>
      <c r="G229" s="9"/>
      <c r="H229" s="9"/>
      <c r="I229" s="8"/>
      <c r="J229" s="548"/>
      <c r="K229" s="21"/>
      <c r="L229" s="21"/>
      <c r="M229" s="21"/>
      <c r="N229" s="21"/>
      <c r="O229" s="21"/>
      <c r="P229" s="402"/>
      <c r="Q229" s="398"/>
      <c r="R229" s="9"/>
      <c r="S229" s="9"/>
      <c r="T229" s="9"/>
      <c r="U229" s="9"/>
      <c r="V229" s="9"/>
      <c r="W229" s="9"/>
      <c r="X229" s="9"/>
      <c r="Y229" s="9"/>
      <c r="Z229" s="9"/>
      <c r="AA229" s="21"/>
      <c r="AB229" s="21"/>
      <c r="AC229" s="8"/>
      <c r="AD229" s="8"/>
      <c r="AE229" s="8"/>
      <c r="AF229" s="8"/>
      <c r="AG229" s="8"/>
      <c r="AH229" s="8"/>
      <c r="AI229" s="8"/>
      <c r="AJ229" s="8"/>
      <c r="AK229" s="8"/>
      <c r="AL229" s="8"/>
    </row>
    <row r="230" spans="1:38" ht="21" customHeight="1">
      <c r="A230" s="8"/>
      <c r="B230" s="8"/>
      <c r="C230" s="415"/>
      <c r="D230" s="21"/>
      <c r="E230" s="21"/>
      <c r="F230" s="21"/>
      <c r="G230" s="9"/>
      <c r="H230" s="9"/>
      <c r="I230" s="8"/>
      <c r="J230" s="548"/>
      <c r="K230" s="21"/>
      <c r="L230" s="21"/>
      <c r="M230" s="21"/>
      <c r="N230" s="21"/>
      <c r="O230" s="21"/>
      <c r="P230" s="402"/>
      <c r="Q230" s="398"/>
      <c r="R230" s="9"/>
      <c r="S230" s="9"/>
      <c r="T230" s="9"/>
      <c r="U230" s="9"/>
      <c r="V230" s="9"/>
      <c r="W230" s="9"/>
      <c r="X230" s="9"/>
      <c r="Y230" s="9"/>
      <c r="Z230" s="9"/>
      <c r="AA230" s="21"/>
      <c r="AB230" s="21"/>
      <c r="AC230" s="8"/>
      <c r="AD230" s="8"/>
      <c r="AE230" s="8"/>
      <c r="AF230" s="8"/>
      <c r="AG230" s="8"/>
      <c r="AH230" s="8"/>
      <c r="AI230" s="8"/>
      <c r="AJ230" s="8"/>
      <c r="AK230" s="8"/>
      <c r="AL230" s="8"/>
    </row>
    <row r="231" spans="1:38" ht="21" customHeight="1">
      <c r="A231" s="8"/>
      <c r="B231" s="8"/>
      <c r="C231" s="415"/>
      <c r="D231" s="21"/>
      <c r="E231" s="21"/>
      <c r="F231" s="21"/>
      <c r="G231" s="9"/>
      <c r="H231" s="9"/>
      <c r="I231" s="8"/>
      <c r="J231" s="548"/>
      <c r="K231" s="21"/>
      <c r="L231" s="21"/>
      <c r="M231" s="21"/>
      <c r="N231" s="21"/>
      <c r="O231" s="21"/>
      <c r="P231" s="402"/>
      <c r="Q231" s="398"/>
      <c r="R231" s="9"/>
      <c r="S231" s="9"/>
      <c r="T231" s="9"/>
      <c r="U231" s="9"/>
      <c r="V231" s="9"/>
      <c r="W231" s="9"/>
      <c r="X231" s="9"/>
      <c r="Y231" s="9"/>
      <c r="Z231" s="9"/>
      <c r="AA231" s="21"/>
      <c r="AB231" s="21"/>
      <c r="AC231" s="8"/>
      <c r="AD231" s="8"/>
      <c r="AE231" s="8"/>
      <c r="AF231" s="8"/>
      <c r="AG231" s="8"/>
      <c r="AH231" s="8"/>
      <c r="AI231" s="8"/>
      <c r="AJ231" s="8"/>
      <c r="AK231" s="8"/>
      <c r="AL231" s="8"/>
    </row>
    <row r="232" spans="1:38" ht="21" customHeight="1">
      <c r="A232" s="8"/>
      <c r="B232" s="8"/>
      <c r="C232" s="415"/>
      <c r="D232" s="21"/>
      <c r="E232" s="21"/>
      <c r="F232" s="21"/>
      <c r="G232" s="9"/>
      <c r="H232" s="9"/>
      <c r="I232" s="8"/>
      <c r="J232" s="548"/>
      <c r="K232" s="21"/>
      <c r="L232" s="21"/>
      <c r="M232" s="21"/>
      <c r="N232" s="21"/>
      <c r="O232" s="21"/>
      <c r="P232" s="402"/>
      <c r="Q232" s="398"/>
      <c r="R232" s="9"/>
      <c r="S232" s="9"/>
      <c r="T232" s="9"/>
      <c r="U232" s="9"/>
      <c r="V232" s="9"/>
      <c r="W232" s="9"/>
      <c r="X232" s="9"/>
      <c r="Y232" s="9"/>
      <c r="Z232" s="9"/>
      <c r="AA232" s="21"/>
      <c r="AB232" s="21"/>
      <c r="AC232" s="8"/>
      <c r="AD232" s="8"/>
      <c r="AE232" s="8"/>
      <c r="AF232" s="8"/>
      <c r="AG232" s="8"/>
      <c r="AH232" s="8"/>
      <c r="AI232" s="8"/>
      <c r="AJ232" s="8"/>
      <c r="AK232" s="8"/>
      <c r="AL232" s="8"/>
    </row>
    <row r="233" spans="1:38" ht="21" customHeight="1">
      <c r="A233" s="8"/>
      <c r="B233" s="8"/>
      <c r="C233" s="415"/>
      <c r="D233" s="21"/>
      <c r="E233" s="21"/>
      <c r="F233" s="21"/>
      <c r="G233" s="9"/>
      <c r="H233" s="9"/>
      <c r="I233" s="8"/>
      <c r="J233" s="548"/>
      <c r="K233" s="21"/>
      <c r="L233" s="21"/>
      <c r="M233" s="21"/>
      <c r="N233" s="21"/>
      <c r="O233" s="21"/>
      <c r="P233" s="402"/>
      <c r="Q233" s="398"/>
      <c r="R233" s="9"/>
      <c r="S233" s="9"/>
      <c r="T233" s="9"/>
      <c r="U233" s="9"/>
      <c r="V233" s="9"/>
      <c r="W233" s="9"/>
      <c r="X233" s="9"/>
      <c r="Y233" s="9"/>
      <c r="Z233" s="9"/>
      <c r="AA233" s="21"/>
      <c r="AB233" s="21"/>
      <c r="AC233" s="8"/>
      <c r="AD233" s="8"/>
      <c r="AE233" s="8"/>
      <c r="AF233" s="8"/>
      <c r="AG233" s="8"/>
      <c r="AH233" s="8"/>
      <c r="AI233" s="8"/>
      <c r="AJ233" s="8"/>
      <c r="AK233" s="8"/>
      <c r="AL233" s="8"/>
    </row>
    <row r="234" spans="1:38" ht="21" customHeight="1">
      <c r="A234" s="8"/>
      <c r="B234" s="8"/>
      <c r="C234" s="415"/>
      <c r="D234" s="21"/>
      <c r="E234" s="21"/>
      <c r="F234" s="21"/>
      <c r="G234" s="9"/>
      <c r="H234" s="9"/>
      <c r="I234" s="8"/>
      <c r="J234" s="548"/>
      <c r="K234" s="21"/>
      <c r="L234" s="21"/>
      <c r="M234" s="21"/>
      <c r="N234" s="21"/>
      <c r="O234" s="21"/>
      <c r="P234" s="402"/>
      <c r="Q234" s="398"/>
      <c r="R234" s="9"/>
      <c r="S234" s="9"/>
      <c r="T234" s="9"/>
      <c r="U234" s="9"/>
      <c r="V234" s="9"/>
      <c r="W234" s="9"/>
      <c r="X234" s="9"/>
      <c r="Y234" s="9"/>
      <c r="Z234" s="9"/>
      <c r="AA234" s="21"/>
      <c r="AB234" s="21"/>
      <c r="AC234" s="8"/>
      <c r="AD234" s="8"/>
      <c r="AE234" s="8"/>
      <c r="AF234" s="8"/>
      <c r="AG234" s="8"/>
      <c r="AH234" s="8"/>
      <c r="AI234" s="8"/>
      <c r="AJ234" s="8"/>
      <c r="AK234" s="8"/>
      <c r="AL234" s="8"/>
    </row>
    <row r="235" spans="1:38" ht="21" customHeight="1">
      <c r="A235" s="8"/>
      <c r="B235" s="8"/>
      <c r="C235" s="415"/>
      <c r="D235" s="21"/>
      <c r="E235" s="21"/>
      <c r="F235" s="21"/>
      <c r="G235" s="9"/>
      <c r="H235" s="9"/>
      <c r="I235" s="8"/>
      <c r="J235" s="548"/>
      <c r="K235" s="21"/>
      <c r="L235" s="21"/>
      <c r="M235" s="21"/>
      <c r="N235" s="21"/>
      <c r="O235" s="21"/>
      <c r="P235" s="402"/>
      <c r="Q235" s="398"/>
      <c r="R235" s="9"/>
      <c r="S235" s="9"/>
      <c r="T235" s="9"/>
      <c r="U235" s="9"/>
      <c r="V235" s="9"/>
      <c r="W235" s="9"/>
      <c r="X235" s="9"/>
      <c r="Y235" s="9"/>
      <c r="Z235" s="9"/>
      <c r="AA235" s="21"/>
      <c r="AB235" s="21"/>
      <c r="AC235" s="8"/>
      <c r="AD235" s="8"/>
      <c r="AE235" s="8"/>
      <c r="AF235" s="8"/>
      <c r="AG235" s="8"/>
      <c r="AH235" s="8"/>
      <c r="AI235" s="8"/>
      <c r="AJ235" s="8"/>
      <c r="AK235" s="8"/>
      <c r="AL235" s="8"/>
    </row>
    <row r="236" spans="1:38" ht="21" customHeight="1">
      <c r="A236" s="8"/>
      <c r="B236" s="8"/>
      <c r="C236" s="415"/>
      <c r="D236" s="21"/>
      <c r="E236" s="21"/>
      <c r="F236" s="21"/>
      <c r="G236" s="9"/>
      <c r="H236" s="9"/>
      <c r="I236" s="8"/>
      <c r="J236" s="548"/>
      <c r="K236" s="21"/>
      <c r="L236" s="21"/>
      <c r="M236" s="21"/>
      <c r="N236" s="21"/>
      <c r="O236" s="21"/>
      <c r="P236" s="402"/>
      <c r="Q236" s="398"/>
      <c r="R236" s="9"/>
      <c r="S236" s="9"/>
      <c r="T236" s="9"/>
      <c r="U236" s="9"/>
      <c r="V236" s="9"/>
      <c r="W236" s="9"/>
      <c r="X236" s="9"/>
      <c r="Y236" s="9"/>
      <c r="Z236" s="9"/>
      <c r="AA236" s="21"/>
      <c r="AB236" s="21"/>
      <c r="AC236" s="8"/>
      <c r="AD236" s="8"/>
      <c r="AE236" s="8"/>
      <c r="AF236" s="8"/>
      <c r="AG236" s="8"/>
      <c r="AH236" s="8"/>
      <c r="AI236" s="8"/>
      <c r="AJ236" s="8"/>
      <c r="AK236" s="8"/>
      <c r="AL236" s="8"/>
    </row>
    <row r="237" spans="1:38" ht="21" customHeight="1">
      <c r="A237" s="8"/>
      <c r="B237" s="8"/>
      <c r="C237" s="415"/>
      <c r="D237" s="21"/>
      <c r="E237" s="21"/>
      <c r="F237" s="21"/>
      <c r="G237" s="9"/>
      <c r="H237" s="9"/>
      <c r="I237" s="8"/>
      <c r="J237" s="548"/>
      <c r="K237" s="21"/>
      <c r="L237" s="21"/>
      <c r="M237" s="21"/>
      <c r="N237" s="21"/>
      <c r="O237" s="21"/>
      <c r="P237" s="402"/>
      <c r="Q237" s="398"/>
      <c r="R237" s="9"/>
      <c r="S237" s="9"/>
      <c r="T237" s="9"/>
      <c r="U237" s="9"/>
      <c r="V237" s="9"/>
      <c r="W237" s="9"/>
      <c r="X237" s="9"/>
      <c r="Y237" s="9"/>
      <c r="Z237" s="9"/>
      <c r="AA237" s="21"/>
      <c r="AB237" s="21"/>
      <c r="AC237" s="8"/>
      <c r="AD237" s="8"/>
      <c r="AE237" s="8"/>
      <c r="AF237" s="8"/>
      <c r="AG237" s="8"/>
      <c r="AH237" s="8"/>
      <c r="AI237" s="8"/>
      <c r="AJ237" s="8"/>
      <c r="AK237" s="8"/>
      <c r="AL237" s="8"/>
    </row>
    <row r="238" spans="1:38" ht="21" customHeight="1">
      <c r="A238" s="8"/>
      <c r="B238" s="8"/>
      <c r="C238" s="415"/>
      <c r="D238" s="21"/>
      <c r="E238" s="21"/>
      <c r="F238" s="21"/>
      <c r="G238" s="9"/>
      <c r="H238" s="9"/>
      <c r="I238" s="8"/>
      <c r="J238" s="548"/>
      <c r="K238" s="21"/>
      <c r="L238" s="21"/>
      <c r="M238" s="21"/>
      <c r="N238" s="21"/>
      <c r="O238" s="21"/>
      <c r="P238" s="402"/>
      <c r="Q238" s="398"/>
      <c r="R238" s="9"/>
      <c r="S238" s="9"/>
      <c r="T238" s="9"/>
      <c r="U238" s="9"/>
      <c r="V238" s="9"/>
      <c r="W238" s="9"/>
      <c r="X238" s="9"/>
      <c r="Y238" s="9"/>
      <c r="Z238" s="9"/>
      <c r="AA238" s="21"/>
      <c r="AB238" s="21"/>
      <c r="AC238" s="8"/>
      <c r="AD238" s="8"/>
      <c r="AE238" s="8"/>
      <c r="AF238" s="8"/>
      <c r="AG238" s="8"/>
      <c r="AH238" s="8"/>
      <c r="AI238" s="8"/>
      <c r="AJ238" s="8"/>
      <c r="AK238" s="8"/>
      <c r="AL238" s="8"/>
    </row>
    <row r="239" spans="1:38" ht="21" customHeight="1">
      <c r="A239" s="8"/>
      <c r="B239" s="8"/>
      <c r="C239" s="415"/>
      <c r="D239" s="21"/>
      <c r="E239" s="21"/>
      <c r="F239" s="21"/>
      <c r="G239" s="9"/>
      <c r="H239" s="9"/>
      <c r="I239" s="8"/>
      <c r="J239" s="548"/>
      <c r="K239" s="21"/>
      <c r="L239" s="21"/>
      <c r="M239" s="21"/>
      <c r="N239" s="21"/>
      <c r="O239" s="21"/>
      <c r="P239" s="402"/>
      <c r="Q239" s="398"/>
      <c r="R239" s="9"/>
      <c r="S239" s="9"/>
      <c r="T239" s="9"/>
      <c r="U239" s="9"/>
      <c r="V239" s="9"/>
      <c r="W239" s="9"/>
      <c r="X239" s="9"/>
      <c r="Y239" s="9"/>
      <c r="Z239" s="9"/>
      <c r="AA239" s="21"/>
      <c r="AB239" s="21"/>
      <c r="AC239" s="8"/>
      <c r="AD239" s="8"/>
      <c r="AE239" s="8"/>
      <c r="AF239" s="8"/>
      <c r="AG239" s="8"/>
      <c r="AH239" s="8"/>
      <c r="AI239" s="8"/>
      <c r="AJ239" s="8"/>
      <c r="AK239" s="8"/>
      <c r="AL239" s="8"/>
    </row>
    <row r="240" spans="1:38" ht="21" customHeight="1">
      <c r="A240" s="8"/>
      <c r="B240" s="8"/>
      <c r="C240" s="415"/>
      <c r="D240" s="21"/>
      <c r="E240" s="21"/>
      <c r="F240" s="21"/>
      <c r="G240" s="9"/>
      <c r="H240" s="9"/>
      <c r="I240" s="8"/>
      <c r="J240" s="548"/>
      <c r="K240" s="21"/>
      <c r="L240" s="21"/>
      <c r="M240" s="21"/>
      <c r="N240" s="21"/>
      <c r="O240" s="21"/>
      <c r="P240" s="402"/>
      <c r="Q240" s="398"/>
      <c r="R240" s="9"/>
      <c r="S240" s="9"/>
      <c r="T240" s="9"/>
      <c r="U240" s="9"/>
      <c r="V240" s="9"/>
      <c r="W240" s="9"/>
      <c r="X240" s="9"/>
      <c r="Y240" s="9"/>
      <c r="Z240" s="9"/>
      <c r="AA240" s="21"/>
      <c r="AB240" s="21"/>
      <c r="AC240" s="8"/>
      <c r="AD240" s="8"/>
      <c r="AE240" s="8"/>
      <c r="AF240" s="8"/>
      <c r="AG240" s="8"/>
      <c r="AH240" s="8"/>
      <c r="AI240" s="8"/>
      <c r="AJ240" s="8"/>
      <c r="AK240" s="8"/>
      <c r="AL240" s="8"/>
    </row>
    <row r="241" spans="1:38" ht="21" customHeight="1">
      <c r="A241" s="8"/>
      <c r="B241" s="8"/>
      <c r="C241" s="415"/>
      <c r="D241" s="21"/>
      <c r="E241" s="21"/>
      <c r="F241" s="21"/>
      <c r="G241" s="9"/>
      <c r="H241" s="9"/>
      <c r="I241" s="8"/>
      <c r="J241" s="548"/>
      <c r="K241" s="21"/>
      <c r="L241" s="21"/>
      <c r="M241" s="21"/>
      <c r="N241" s="21"/>
      <c r="O241" s="21"/>
      <c r="P241" s="402"/>
      <c r="Q241" s="398"/>
      <c r="R241" s="9"/>
      <c r="S241" s="9"/>
      <c r="T241" s="9"/>
      <c r="U241" s="9"/>
      <c r="V241" s="9"/>
      <c r="W241" s="9"/>
      <c r="X241" s="9"/>
      <c r="Y241" s="9"/>
      <c r="Z241" s="9"/>
      <c r="AA241" s="21"/>
      <c r="AB241" s="21"/>
      <c r="AC241" s="8"/>
      <c r="AD241" s="8"/>
      <c r="AE241" s="8"/>
      <c r="AF241" s="8"/>
      <c r="AG241" s="8"/>
      <c r="AH241" s="8"/>
      <c r="AI241" s="8"/>
      <c r="AJ241" s="8"/>
      <c r="AK241" s="8"/>
      <c r="AL241" s="8"/>
    </row>
    <row r="242" spans="1:38" ht="21" customHeight="1">
      <c r="A242" s="8"/>
      <c r="B242" s="8"/>
      <c r="C242" s="415"/>
      <c r="D242" s="21"/>
      <c r="E242" s="21"/>
      <c r="F242" s="21"/>
      <c r="G242" s="9"/>
      <c r="H242" s="9"/>
      <c r="I242" s="8"/>
      <c r="J242" s="548"/>
      <c r="K242" s="21"/>
      <c r="L242" s="21"/>
      <c r="M242" s="21"/>
      <c r="N242" s="21"/>
      <c r="O242" s="21"/>
      <c r="P242" s="402"/>
      <c r="Q242" s="398"/>
      <c r="R242" s="9"/>
      <c r="S242" s="9"/>
      <c r="T242" s="9"/>
      <c r="U242" s="9"/>
      <c r="V242" s="9"/>
      <c r="W242" s="9"/>
      <c r="X242" s="9"/>
      <c r="Y242" s="9"/>
      <c r="Z242" s="9"/>
      <c r="AA242" s="21"/>
      <c r="AB242" s="21"/>
      <c r="AC242" s="8"/>
      <c r="AD242" s="8"/>
      <c r="AE242" s="8"/>
      <c r="AF242" s="8"/>
      <c r="AG242" s="8"/>
      <c r="AH242" s="8"/>
      <c r="AI242" s="8"/>
      <c r="AJ242" s="8"/>
      <c r="AK242" s="8"/>
      <c r="AL242" s="8"/>
    </row>
    <row r="243" spans="1:38" ht="21" customHeight="1">
      <c r="A243" s="8"/>
      <c r="B243" s="8"/>
      <c r="C243" s="415"/>
      <c r="D243" s="21"/>
      <c r="E243" s="21"/>
      <c r="F243" s="21"/>
      <c r="G243" s="9"/>
      <c r="H243" s="9"/>
      <c r="I243" s="8"/>
      <c r="J243" s="548"/>
      <c r="K243" s="21"/>
      <c r="L243" s="21"/>
      <c r="M243" s="21"/>
      <c r="N243" s="21"/>
      <c r="O243" s="21"/>
      <c r="P243" s="402"/>
      <c r="Q243" s="398"/>
      <c r="R243" s="9"/>
      <c r="S243" s="9"/>
      <c r="T243" s="9"/>
      <c r="U243" s="9"/>
      <c r="V243" s="9"/>
      <c r="W243" s="9"/>
      <c r="X243" s="9"/>
      <c r="Y243" s="9"/>
      <c r="Z243" s="9"/>
      <c r="AA243" s="21"/>
      <c r="AB243" s="21"/>
      <c r="AC243" s="8"/>
      <c r="AD243" s="8"/>
      <c r="AE243" s="8"/>
      <c r="AF243" s="8"/>
      <c r="AG243" s="8"/>
      <c r="AH243" s="8"/>
      <c r="AI243" s="8"/>
      <c r="AJ243" s="8"/>
      <c r="AK243" s="8"/>
      <c r="AL243" s="8"/>
    </row>
    <row r="244" spans="1:38" ht="21" customHeight="1">
      <c r="A244" s="8"/>
      <c r="B244" s="8"/>
      <c r="C244" s="415"/>
      <c r="D244" s="21"/>
      <c r="E244" s="21"/>
      <c r="F244" s="21"/>
      <c r="G244" s="9"/>
      <c r="H244" s="9"/>
      <c r="I244" s="8"/>
      <c r="J244" s="548"/>
      <c r="K244" s="21"/>
      <c r="L244" s="21"/>
      <c r="M244" s="21"/>
      <c r="N244" s="21"/>
      <c r="O244" s="21"/>
      <c r="P244" s="402"/>
      <c r="Q244" s="398"/>
      <c r="R244" s="9"/>
      <c r="S244" s="9"/>
      <c r="T244" s="9"/>
      <c r="U244" s="9"/>
      <c r="V244" s="9"/>
      <c r="W244" s="9"/>
      <c r="X244" s="9"/>
      <c r="Y244" s="9"/>
      <c r="Z244" s="9"/>
      <c r="AA244" s="21"/>
      <c r="AB244" s="21"/>
      <c r="AC244" s="8"/>
      <c r="AD244" s="8"/>
      <c r="AE244" s="8"/>
      <c r="AF244" s="8"/>
      <c r="AG244" s="8"/>
      <c r="AH244" s="8"/>
      <c r="AI244" s="8"/>
      <c r="AJ244" s="8"/>
      <c r="AK244" s="8"/>
      <c r="AL244" s="8"/>
    </row>
    <row r="245" spans="1:38" ht="21" customHeight="1">
      <c r="A245" s="8"/>
      <c r="B245" s="8"/>
      <c r="C245" s="415"/>
      <c r="D245" s="21"/>
      <c r="E245" s="21"/>
      <c r="F245" s="21"/>
      <c r="G245" s="9"/>
      <c r="H245" s="9"/>
      <c r="I245" s="8"/>
      <c r="J245" s="548"/>
      <c r="K245" s="21"/>
      <c r="L245" s="21"/>
      <c r="M245" s="21"/>
      <c r="N245" s="21"/>
      <c r="O245" s="21"/>
      <c r="P245" s="402"/>
      <c r="Q245" s="398"/>
      <c r="R245" s="9"/>
      <c r="S245" s="9"/>
      <c r="T245" s="9"/>
      <c r="U245" s="9"/>
      <c r="V245" s="9"/>
      <c r="W245" s="9"/>
      <c r="X245" s="9"/>
      <c r="Y245" s="9"/>
      <c r="Z245" s="9"/>
      <c r="AA245" s="21"/>
      <c r="AB245" s="21"/>
      <c r="AC245" s="8"/>
      <c r="AD245" s="8"/>
      <c r="AE245" s="8"/>
      <c r="AF245" s="8"/>
      <c r="AG245" s="8"/>
      <c r="AH245" s="8"/>
      <c r="AI245" s="8"/>
      <c r="AJ245" s="8"/>
      <c r="AK245" s="8"/>
      <c r="AL245" s="8"/>
    </row>
    <row r="246" spans="1:38" ht="21" customHeight="1">
      <c r="A246" s="8"/>
      <c r="B246" s="8"/>
      <c r="C246" s="415"/>
      <c r="D246" s="21"/>
      <c r="E246" s="21"/>
      <c r="F246" s="21"/>
      <c r="G246" s="9"/>
      <c r="H246" s="9"/>
      <c r="I246" s="8"/>
      <c r="J246" s="548"/>
      <c r="K246" s="21"/>
      <c r="L246" s="21"/>
      <c r="M246" s="21"/>
      <c r="N246" s="21"/>
      <c r="O246" s="21"/>
      <c r="P246" s="402"/>
      <c r="Q246" s="398"/>
      <c r="R246" s="9"/>
      <c r="S246" s="9"/>
      <c r="T246" s="9"/>
      <c r="U246" s="9"/>
      <c r="V246" s="9"/>
      <c r="W246" s="9"/>
      <c r="X246" s="9"/>
      <c r="Y246" s="9"/>
      <c r="Z246" s="9"/>
      <c r="AA246" s="21"/>
      <c r="AB246" s="21"/>
      <c r="AC246" s="8"/>
      <c r="AD246" s="8"/>
      <c r="AE246" s="8"/>
      <c r="AF246" s="8"/>
      <c r="AG246" s="8"/>
      <c r="AH246" s="8"/>
      <c r="AI246" s="8"/>
      <c r="AJ246" s="8"/>
      <c r="AK246" s="8"/>
      <c r="AL246" s="8"/>
    </row>
    <row r="247" spans="1:38" ht="21" customHeight="1">
      <c r="A247" s="8"/>
      <c r="B247" s="8"/>
      <c r="C247" s="415"/>
      <c r="D247" s="21"/>
      <c r="E247" s="21"/>
      <c r="F247" s="21"/>
      <c r="G247" s="9"/>
      <c r="H247" s="9"/>
      <c r="I247" s="8"/>
      <c r="J247" s="548"/>
      <c r="K247" s="21"/>
      <c r="L247" s="21"/>
      <c r="M247" s="21"/>
      <c r="N247" s="21"/>
      <c r="O247" s="21"/>
      <c r="P247" s="402"/>
      <c r="Q247" s="398"/>
      <c r="R247" s="9"/>
      <c r="S247" s="9"/>
      <c r="T247" s="9"/>
      <c r="U247" s="9"/>
      <c r="V247" s="9"/>
      <c r="W247" s="9"/>
      <c r="X247" s="9"/>
      <c r="Y247" s="9"/>
      <c r="Z247" s="9"/>
      <c r="AA247" s="21"/>
      <c r="AB247" s="21"/>
      <c r="AC247" s="8"/>
      <c r="AD247" s="8"/>
      <c r="AE247" s="8"/>
      <c r="AF247" s="8"/>
      <c r="AG247" s="8"/>
      <c r="AH247" s="8"/>
      <c r="AI247" s="8"/>
      <c r="AJ247" s="8"/>
      <c r="AK247" s="8"/>
      <c r="AL247" s="8"/>
    </row>
    <row r="248" spans="1:38" ht="21" customHeight="1">
      <c r="A248" s="8"/>
      <c r="B248" s="8"/>
      <c r="C248" s="415"/>
      <c r="D248" s="21"/>
      <c r="E248" s="21"/>
      <c r="F248" s="21"/>
      <c r="G248" s="9"/>
      <c r="H248" s="9"/>
      <c r="I248" s="8"/>
      <c r="J248" s="548"/>
      <c r="K248" s="21"/>
      <c r="L248" s="21"/>
      <c r="M248" s="21"/>
      <c r="N248" s="21"/>
      <c r="O248" s="21"/>
      <c r="P248" s="402"/>
      <c r="Q248" s="398"/>
      <c r="R248" s="9"/>
      <c r="S248" s="9"/>
      <c r="T248" s="9"/>
      <c r="U248" s="9"/>
      <c r="V248" s="9"/>
      <c r="W248" s="9"/>
      <c r="X248" s="9"/>
      <c r="Y248" s="9"/>
      <c r="Z248" s="9"/>
      <c r="AA248" s="21"/>
      <c r="AB248" s="21"/>
      <c r="AC248" s="8"/>
      <c r="AD248" s="8"/>
      <c r="AE248" s="8"/>
      <c r="AF248" s="8"/>
      <c r="AG248" s="8"/>
      <c r="AH248" s="8"/>
      <c r="AI248" s="8"/>
      <c r="AJ248" s="8"/>
      <c r="AK248" s="8"/>
      <c r="AL248" s="8"/>
    </row>
    <row r="249" spans="1:38" ht="21" customHeight="1">
      <c r="A249" s="8"/>
      <c r="B249" s="8"/>
      <c r="C249" s="415"/>
      <c r="D249" s="21"/>
      <c r="E249" s="21"/>
      <c r="F249" s="21"/>
      <c r="G249" s="9"/>
      <c r="H249" s="9"/>
      <c r="I249" s="8"/>
      <c r="J249" s="548"/>
      <c r="K249" s="21"/>
      <c r="L249" s="21"/>
      <c r="M249" s="21"/>
      <c r="N249" s="21"/>
      <c r="O249" s="21"/>
      <c r="P249" s="402"/>
      <c r="Q249" s="398"/>
      <c r="R249" s="9"/>
      <c r="S249" s="9"/>
      <c r="T249" s="9"/>
      <c r="U249" s="9"/>
      <c r="V249" s="9"/>
      <c r="W249" s="9"/>
      <c r="X249" s="9"/>
      <c r="Y249" s="9"/>
      <c r="Z249" s="9"/>
      <c r="AA249" s="21"/>
      <c r="AB249" s="21"/>
      <c r="AC249" s="8"/>
      <c r="AD249" s="8"/>
      <c r="AE249" s="8"/>
      <c r="AF249" s="8"/>
      <c r="AG249" s="8"/>
      <c r="AH249" s="8"/>
      <c r="AI249" s="8"/>
      <c r="AJ249" s="8"/>
      <c r="AK249" s="8"/>
      <c r="AL249" s="8"/>
    </row>
    <row r="250" spans="1:38" ht="21" customHeight="1">
      <c r="A250" s="8"/>
      <c r="B250" s="8"/>
      <c r="C250" s="415"/>
      <c r="D250" s="21"/>
      <c r="E250" s="21"/>
      <c r="F250" s="21"/>
      <c r="G250" s="9"/>
      <c r="H250" s="9"/>
      <c r="I250" s="8"/>
      <c r="J250" s="548"/>
      <c r="K250" s="21"/>
      <c r="L250" s="21"/>
      <c r="M250" s="21"/>
      <c r="N250" s="21"/>
      <c r="O250" s="21"/>
      <c r="P250" s="402"/>
      <c r="Q250" s="398"/>
      <c r="R250" s="9"/>
      <c r="S250" s="9"/>
      <c r="T250" s="9"/>
      <c r="U250" s="9"/>
      <c r="V250" s="9"/>
      <c r="W250" s="9"/>
      <c r="X250" s="9"/>
      <c r="Y250" s="9"/>
      <c r="Z250" s="9"/>
      <c r="AA250" s="21"/>
      <c r="AB250" s="21"/>
      <c r="AC250" s="8"/>
      <c r="AD250" s="8"/>
      <c r="AE250" s="8"/>
      <c r="AF250" s="8"/>
      <c r="AG250" s="8"/>
      <c r="AH250" s="8"/>
      <c r="AI250" s="8"/>
      <c r="AJ250" s="8"/>
      <c r="AK250" s="8"/>
      <c r="AL250" s="8"/>
    </row>
    <row r="251" spans="1:38" ht="21" customHeight="1">
      <c r="A251" s="8"/>
      <c r="B251" s="8"/>
      <c r="C251" s="415"/>
      <c r="D251" s="21"/>
      <c r="E251" s="21"/>
      <c r="F251" s="21"/>
      <c r="G251" s="9"/>
      <c r="H251" s="9"/>
      <c r="I251" s="8"/>
      <c r="J251" s="548"/>
      <c r="K251" s="21"/>
      <c r="L251" s="21"/>
      <c r="M251" s="21"/>
      <c r="N251" s="21"/>
      <c r="O251" s="21"/>
      <c r="P251" s="402"/>
      <c r="Q251" s="398"/>
      <c r="R251" s="9"/>
      <c r="S251" s="9"/>
      <c r="T251" s="9"/>
      <c r="U251" s="9"/>
      <c r="V251" s="9"/>
      <c r="W251" s="9"/>
      <c r="X251" s="9"/>
      <c r="Y251" s="9"/>
      <c r="Z251" s="9"/>
      <c r="AA251" s="21"/>
      <c r="AB251" s="21"/>
      <c r="AC251" s="8"/>
      <c r="AD251" s="8"/>
      <c r="AE251" s="8"/>
      <c r="AF251" s="8"/>
      <c r="AG251" s="8"/>
      <c r="AH251" s="8"/>
      <c r="AI251" s="8"/>
      <c r="AJ251" s="8"/>
      <c r="AK251" s="8"/>
      <c r="AL251" s="8"/>
    </row>
    <row r="252" spans="1:38" ht="21" customHeight="1">
      <c r="A252" s="8"/>
      <c r="B252" s="8"/>
      <c r="C252" s="415"/>
      <c r="D252" s="21"/>
      <c r="E252" s="21"/>
      <c r="F252" s="21"/>
      <c r="G252" s="9"/>
      <c r="H252" s="9"/>
      <c r="I252" s="8"/>
      <c r="J252" s="548"/>
      <c r="K252" s="21"/>
      <c r="L252" s="21"/>
      <c r="M252" s="21"/>
      <c r="N252" s="21"/>
      <c r="O252" s="21"/>
      <c r="P252" s="402"/>
      <c r="Q252" s="398"/>
      <c r="R252" s="9"/>
      <c r="S252" s="9"/>
      <c r="T252" s="9"/>
      <c r="U252" s="9"/>
      <c r="V252" s="9"/>
      <c r="W252" s="9"/>
      <c r="X252" s="9"/>
      <c r="Y252" s="9"/>
      <c r="Z252" s="9"/>
      <c r="AA252" s="21"/>
      <c r="AB252" s="21"/>
      <c r="AC252" s="8"/>
      <c r="AD252" s="8"/>
      <c r="AE252" s="8"/>
      <c r="AF252" s="8"/>
      <c r="AG252" s="8"/>
      <c r="AH252" s="8"/>
      <c r="AI252" s="8"/>
      <c r="AJ252" s="8"/>
      <c r="AK252" s="8"/>
      <c r="AL252" s="8"/>
    </row>
    <row r="253" spans="1:38" ht="15.85" customHeight="1"/>
    <row r="254" spans="1:38" ht="15.85" customHeight="1"/>
    <row r="255" spans="1:38" ht="15.85" customHeight="1"/>
    <row r="256" spans="1:38" ht="15.85" customHeight="1"/>
    <row r="257" ht="15.85" customHeight="1"/>
    <row r="258" ht="15.85" customHeight="1"/>
    <row r="259" ht="15.85" customHeight="1"/>
    <row r="260" ht="15.85" customHeight="1"/>
    <row r="261" ht="15.85" customHeight="1"/>
    <row r="262" ht="15.85" customHeight="1"/>
    <row r="263" ht="15.85" customHeight="1"/>
    <row r="264" ht="15.85" customHeight="1"/>
    <row r="265" ht="15.85" customHeight="1"/>
    <row r="266" ht="15.85" customHeight="1"/>
    <row r="267" ht="15.85" customHeight="1"/>
    <row r="268" ht="15.85" customHeight="1"/>
    <row r="269" ht="15.85" customHeight="1"/>
    <row r="270" ht="15.85" customHeight="1"/>
    <row r="271" ht="15.85" customHeight="1"/>
    <row r="272" ht="15.85" customHeight="1"/>
    <row r="273" ht="15.85" customHeight="1"/>
    <row r="274" ht="15.85" customHeight="1"/>
    <row r="275" ht="15.85" customHeight="1"/>
    <row r="276" ht="15.85" customHeight="1"/>
    <row r="277" ht="15.85" customHeight="1"/>
    <row r="278" ht="15.85" customHeight="1"/>
    <row r="279" ht="15.85" customHeight="1"/>
    <row r="280" ht="15.85" customHeight="1"/>
    <row r="281" ht="15.85" customHeight="1"/>
    <row r="282" ht="15.85" customHeight="1"/>
    <row r="283" ht="15.85" customHeight="1"/>
    <row r="284" ht="15.85" customHeight="1"/>
    <row r="285" ht="15.85" customHeight="1"/>
    <row r="286" ht="15.85" customHeight="1"/>
    <row r="287" ht="15.85" customHeight="1"/>
    <row r="288" ht="15.85" customHeight="1"/>
    <row r="289" ht="15.85" customHeight="1"/>
    <row r="290" ht="15.85" customHeight="1"/>
    <row r="291" ht="15.85" customHeight="1"/>
    <row r="292" ht="15.85" customHeight="1"/>
    <row r="293" ht="15.85" customHeight="1"/>
    <row r="294" ht="15.85" customHeight="1"/>
    <row r="295" ht="15.85" customHeight="1"/>
    <row r="296" ht="15.85" customHeight="1"/>
    <row r="297" ht="15.85" customHeight="1"/>
    <row r="298" ht="15.85" customHeight="1"/>
    <row r="299" ht="15.85" customHeight="1"/>
    <row r="300" ht="15.85" customHeight="1"/>
    <row r="301" ht="15.85" customHeight="1"/>
    <row r="302" ht="15.85" customHeight="1"/>
    <row r="303" ht="15.85" customHeight="1"/>
    <row r="304" ht="15.85" customHeight="1"/>
    <row r="305" ht="15.85" customHeight="1"/>
    <row r="306" ht="15.85" customHeight="1"/>
    <row r="307" ht="15.85" customHeight="1"/>
    <row r="308" ht="15.85" customHeight="1"/>
    <row r="309" ht="15.85" customHeight="1"/>
    <row r="310" ht="15.85" customHeight="1"/>
    <row r="311" ht="15.85" customHeight="1"/>
    <row r="312" ht="15.85" customHeight="1"/>
    <row r="313" ht="15.85" customHeight="1"/>
    <row r="314" ht="15.85" customHeight="1"/>
    <row r="315" ht="15.85" customHeight="1"/>
    <row r="316" ht="15.85" customHeight="1"/>
    <row r="317" ht="15.85" customHeight="1"/>
    <row r="318" ht="15.85" customHeight="1"/>
    <row r="319" ht="15.85" customHeight="1"/>
    <row r="320" ht="15.85" customHeight="1"/>
    <row r="321" ht="15.85" customHeight="1"/>
    <row r="322" ht="15.85" customHeight="1"/>
    <row r="323" ht="15.85" customHeight="1"/>
    <row r="324" ht="15.85" customHeight="1"/>
    <row r="325" ht="15.85" customHeight="1"/>
    <row r="326" ht="15.85" customHeight="1"/>
    <row r="327" ht="15.85" customHeight="1"/>
    <row r="328" ht="15.85" customHeight="1"/>
    <row r="329" ht="15.85" customHeight="1"/>
    <row r="330" ht="15.85" customHeight="1"/>
    <row r="331" ht="15.85" customHeight="1"/>
    <row r="332" ht="15.85" customHeight="1"/>
    <row r="333" ht="15.85" customHeight="1"/>
    <row r="334" ht="15.85" customHeight="1"/>
    <row r="335" ht="15.85" customHeight="1"/>
    <row r="336" ht="15.85" customHeight="1"/>
    <row r="337" ht="15.85" customHeight="1"/>
    <row r="338" ht="15.85" customHeight="1"/>
    <row r="339" ht="15.85" customHeight="1"/>
    <row r="340" ht="15.85" customHeight="1"/>
    <row r="341" ht="15.85" customHeight="1"/>
    <row r="342" ht="15.85" customHeight="1"/>
    <row r="343" ht="15.85" customHeight="1"/>
    <row r="344" ht="15.85" customHeight="1"/>
    <row r="345" ht="15.85" customHeight="1"/>
    <row r="346" ht="15.85" customHeight="1"/>
    <row r="347" ht="15.85" customHeight="1"/>
    <row r="348" ht="15.85" customHeight="1"/>
    <row r="349" ht="15.85" customHeight="1"/>
    <row r="350" ht="15.85" customHeight="1"/>
    <row r="351" ht="15.85" customHeight="1"/>
    <row r="352" ht="15.85" customHeight="1"/>
    <row r="353" ht="15.85" customHeight="1"/>
    <row r="354" ht="15.85" customHeight="1"/>
    <row r="355" ht="15.85" customHeight="1"/>
    <row r="356" ht="15.85" customHeight="1"/>
    <row r="357" ht="15.85" customHeight="1"/>
    <row r="358" ht="15.85" customHeight="1"/>
    <row r="359" ht="15.85" customHeight="1"/>
    <row r="360" ht="15.85" customHeight="1"/>
    <row r="361" ht="15.85" customHeight="1"/>
    <row r="362" ht="15.85" customHeight="1"/>
    <row r="363" ht="15.85" customHeight="1"/>
    <row r="364" ht="15.85" customHeight="1"/>
    <row r="365" ht="15.85" customHeight="1"/>
    <row r="366" ht="15.85" customHeight="1"/>
    <row r="367" ht="15.85" customHeight="1"/>
    <row r="368" ht="15.85" customHeight="1"/>
    <row r="369" ht="15.85" customHeight="1"/>
    <row r="370" ht="15.85" customHeight="1"/>
    <row r="371" ht="15.85" customHeight="1"/>
    <row r="372" ht="15.85" customHeight="1"/>
    <row r="373" ht="15.85" customHeight="1"/>
    <row r="374" ht="15.85" customHeight="1"/>
    <row r="375" ht="15.85" customHeight="1"/>
    <row r="376" ht="15.85" customHeight="1"/>
    <row r="377" ht="15.85" customHeight="1"/>
    <row r="378" ht="15.85" customHeight="1"/>
    <row r="379" ht="15.85" customHeight="1"/>
    <row r="380" ht="15.85" customHeight="1"/>
    <row r="381" ht="15.85" customHeight="1"/>
    <row r="382" ht="15.85" customHeight="1"/>
    <row r="383" ht="15.85" customHeight="1"/>
    <row r="384" ht="15.85" customHeight="1"/>
    <row r="385" ht="15.85" customHeight="1"/>
    <row r="386" ht="15.85" customHeight="1"/>
    <row r="387" ht="15.85" customHeight="1"/>
    <row r="388" ht="15.85" customHeight="1"/>
    <row r="389" ht="15.85" customHeight="1"/>
    <row r="390" ht="15.85" customHeight="1"/>
    <row r="391" ht="15.85" customHeight="1"/>
    <row r="392" ht="15.85" customHeight="1"/>
    <row r="393" ht="15.85" customHeight="1"/>
    <row r="394" ht="15.85" customHeight="1"/>
    <row r="395" ht="15.85" customHeight="1"/>
    <row r="396" ht="15.85" customHeight="1"/>
    <row r="397" ht="15.85" customHeight="1"/>
    <row r="398" ht="15.85" customHeight="1"/>
    <row r="399" ht="15.85" customHeight="1"/>
    <row r="400" ht="15.85" customHeight="1"/>
    <row r="401" ht="15.85" customHeight="1"/>
    <row r="402" ht="15.85" customHeight="1"/>
    <row r="403" ht="15.85" customHeight="1"/>
    <row r="404" ht="15.85" customHeight="1"/>
    <row r="405" ht="15.85" customHeight="1"/>
    <row r="406" ht="15.85" customHeight="1"/>
    <row r="407" ht="15.85" customHeight="1"/>
    <row r="408" ht="15.85" customHeight="1"/>
    <row r="409" ht="15.85" customHeight="1"/>
    <row r="410" ht="15.85" customHeight="1"/>
    <row r="411" ht="15.85" customHeight="1"/>
    <row r="412" ht="15.85" customHeight="1"/>
    <row r="413" ht="15.85" customHeight="1"/>
    <row r="414" ht="15.85" customHeight="1"/>
    <row r="415" ht="15.85" customHeight="1"/>
    <row r="416" ht="15.85" customHeight="1"/>
    <row r="417" ht="15.85" customHeight="1"/>
    <row r="418" ht="15.85" customHeight="1"/>
    <row r="419" ht="15.85" customHeight="1"/>
    <row r="420" ht="15.85" customHeight="1"/>
    <row r="421" ht="15.85" customHeight="1"/>
    <row r="422" ht="15.85" customHeight="1"/>
    <row r="423" ht="15.85" customHeight="1"/>
    <row r="424" ht="15.85" customHeight="1"/>
    <row r="425" ht="15.85" customHeight="1"/>
    <row r="426" ht="15.85" customHeight="1"/>
    <row r="427" ht="15.85" customHeight="1"/>
    <row r="428" ht="15.85" customHeight="1"/>
    <row r="429" ht="15.85" customHeight="1"/>
    <row r="430" ht="15.85" customHeight="1"/>
    <row r="431" ht="15.85" customHeight="1"/>
    <row r="432" ht="15.85" customHeight="1"/>
    <row r="433" ht="15.85" customHeight="1"/>
    <row r="434" ht="15.85" customHeight="1"/>
    <row r="435" ht="15.85" customHeight="1"/>
    <row r="436" ht="15.85" customHeight="1"/>
    <row r="437" ht="15.85" customHeight="1"/>
    <row r="438" ht="15.85" customHeight="1"/>
    <row r="439" ht="15.85" customHeight="1"/>
    <row r="440" ht="15.85" customHeight="1"/>
    <row r="441" ht="15.85" customHeight="1"/>
    <row r="442" ht="15.85" customHeight="1"/>
    <row r="443" ht="15.85" customHeight="1"/>
    <row r="444" ht="15.85" customHeight="1"/>
    <row r="445" ht="15.85" customHeight="1"/>
    <row r="446" ht="15.85" customHeight="1"/>
    <row r="447" ht="15.85" customHeight="1"/>
    <row r="448" ht="15.85" customHeight="1"/>
    <row r="449" ht="15.85" customHeight="1"/>
    <row r="450" ht="15.85" customHeight="1"/>
    <row r="451" ht="15.85" customHeight="1"/>
    <row r="452" ht="15.85" customHeight="1"/>
    <row r="453" ht="15.85" customHeight="1"/>
    <row r="454" ht="15.85" customHeight="1"/>
    <row r="455" ht="15.85" customHeight="1"/>
    <row r="456" ht="15.85" customHeight="1"/>
    <row r="457" ht="15.85" customHeight="1"/>
    <row r="458" ht="15.85" customHeight="1"/>
    <row r="459" ht="15.85" customHeight="1"/>
    <row r="460" ht="15.85" customHeight="1"/>
    <row r="461" ht="15.85" customHeight="1"/>
    <row r="462" ht="15.85" customHeight="1"/>
    <row r="463" ht="15.85" customHeight="1"/>
    <row r="464" ht="15.85" customHeight="1"/>
    <row r="465" ht="15.85" customHeight="1"/>
    <row r="466" ht="15.85" customHeight="1"/>
    <row r="467" ht="15.85" customHeight="1"/>
    <row r="468" ht="15.85" customHeight="1"/>
    <row r="469" ht="15.85" customHeight="1"/>
    <row r="470" ht="15.85" customHeight="1"/>
    <row r="471" ht="15.85" customHeight="1"/>
    <row r="472" ht="15.85" customHeight="1"/>
    <row r="473" ht="15.85" customHeight="1"/>
    <row r="474" ht="15.85" customHeight="1"/>
    <row r="475" ht="15.85" customHeight="1"/>
    <row r="476" ht="15.85" customHeight="1"/>
    <row r="477" ht="15.85" customHeight="1"/>
    <row r="478" ht="15.85" customHeight="1"/>
    <row r="479" ht="15.85" customHeight="1"/>
    <row r="480" ht="15.85" customHeight="1"/>
    <row r="481" ht="15.85" customHeight="1"/>
    <row r="482" ht="15.85" customHeight="1"/>
    <row r="483" ht="15.85" customHeight="1"/>
    <row r="484" ht="15.85" customHeight="1"/>
    <row r="485" ht="15.85" customHeight="1"/>
    <row r="486" ht="15.85" customHeight="1"/>
    <row r="487" ht="15.85" customHeight="1"/>
    <row r="488" ht="15.85" customHeight="1"/>
    <row r="489" ht="15.85" customHeight="1"/>
    <row r="490" ht="15.85" customHeight="1"/>
    <row r="491" ht="15.85" customHeight="1"/>
    <row r="492" ht="15.85" customHeight="1"/>
    <row r="493" ht="15.85" customHeight="1"/>
    <row r="494" ht="15.85" customHeight="1"/>
    <row r="495" ht="15.85" customHeight="1"/>
    <row r="496" ht="15.85" customHeight="1"/>
    <row r="497" ht="15.85" customHeight="1"/>
    <row r="498" ht="15.85" customHeight="1"/>
    <row r="499" ht="15.85" customHeight="1"/>
    <row r="500" ht="15.85" customHeight="1"/>
    <row r="501" ht="15.85" customHeight="1"/>
    <row r="502" ht="15.85" customHeight="1"/>
    <row r="503" ht="15.85" customHeight="1"/>
    <row r="504" ht="15.85" customHeight="1"/>
    <row r="505" ht="15.85" customHeight="1"/>
    <row r="506" ht="15.85" customHeight="1"/>
    <row r="507" ht="15.85" customHeight="1"/>
    <row r="508" ht="15.85" customHeight="1"/>
    <row r="509" ht="15.85" customHeight="1"/>
    <row r="510" ht="15.85" customHeight="1"/>
    <row r="511" ht="15.85" customHeight="1"/>
    <row r="512" ht="15.85" customHeight="1"/>
    <row r="513" ht="15.85" customHeight="1"/>
    <row r="514" ht="15.85" customHeight="1"/>
    <row r="515" ht="15.85" customHeight="1"/>
    <row r="516" ht="15.85" customHeight="1"/>
    <row r="517" ht="15.85" customHeight="1"/>
    <row r="518" ht="15.85" customHeight="1"/>
    <row r="519" ht="15.85" customHeight="1"/>
    <row r="520" ht="15.85" customHeight="1"/>
    <row r="521" ht="15.85" customHeight="1"/>
    <row r="522" ht="15.85" customHeight="1"/>
    <row r="523" ht="15.85" customHeight="1"/>
    <row r="524" ht="15.85" customHeight="1"/>
    <row r="525" ht="15.85" customHeight="1"/>
    <row r="526" ht="15.85" customHeight="1"/>
    <row r="527" ht="15.85" customHeight="1"/>
    <row r="528" ht="15.85" customHeight="1"/>
    <row r="529" ht="15.85" customHeight="1"/>
    <row r="530" ht="15.85" customHeight="1"/>
    <row r="531" ht="15.85" customHeight="1"/>
    <row r="532" ht="15.85" customHeight="1"/>
    <row r="533" ht="15.85" customHeight="1"/>
    <row r="534" ht="15.85" customHeight="1"/>
    <row r="535" ht="15.85" customHeight="1"/>
    <row r="536" ht="15.85" customHeight="1"/>
    <row r="537" ht="15.85" customHeight="1"/>
    <row r="538" ht="15.85" customHeight="1"/>
    <row r="539" ht="15.85" customHeight="1"/>
    <row r="540" ht="15.85" customHeight="1"/>
    <row r="541" ht="15.85" customHeight="1"/>
    <row r="542" ht="15.85" customHeight="1"/>
    <row r="543" ht="15.85" customHeight="1"/>
    <row r="544" ht="15.85" customHeight="1"/>
    <row r="545" ht="15.85" customHeight="1"/>
    <row r="546" ht="15.85" customHeight="1"/>
    <row r="547" ht="15.85" customHeight="1"/>
    <row r="548" ht="15.85" customHeight="1"/>
    <row r="549" ht="15.85" customHeight="1"/>
    <row r="550" ht="15.85" customHeight="1"/>
    <row r="551" ht="15.85" customHeight="1"/>
    <row r="552" ht="15.85" customHeight="1"/>
    <row r="553" ht="15.85" customHeight="1"/>
    <row r="554" ht="15.85" customHeight="1"/>
    <row r="555" ht="15.85" customHeight="1"/>
    <row r="556" ht="15.85" customHeight="1"/>
    <row r="557" ht="15.85" customHeight="1"/>
    <row r="558" ht="15.85" customHeight="1"/>
    <row r="559" ht="15.85" customHeight="1"/>
    <row r="560" ht="15.85" customHeight="1"/>
    <row r="561" ht="15.85" customHeight="1"/>
    <row r="562" ht="15.85" customHeight="1"/>
    <row r="563" ht="15.85" customHeight="1"/>
    <row r="564" ht="15.85" customHeight="1"/>
    <row r="565" ht="15.85" customHeight="1"/>
    <row r="566" ht="15.85" customHeight="1"/>
    <row r="567" ht="15.85" customHeight="1"/>
    <row r="568" ht="15.85" customHeight="1"/>
    <row r="569" ht="15.85" customHeight="1"/>
    <row r="570" ht="15.85" customHeight="1"/>
    <row r="571" ht="15.85" customHeight="1"/>
    <row r="572" ht="15.85" customHeight="1"/>
    <row r="573" ht="15.85" customHeight="1"/>
    <row r="574" ht="15.85" customHeight="1"/>
    <row r="575" ht="15.85" customHeight="1"/>
    <row r="576" ht="15.85" customHeight="1"/>
    <row r="577" ht="15.85" customHeight="1"/>
    <row r="578" ht="15.85" customHeight="1"/>
    <row r="579" ht="15.85" customHeight="1"/>
    <row r="580" ht="15.85" customHeight="1"/>
    <row r="581" ht="15.85" customHeight="1"/>
    <row r="582" ht="15.85" customHeight="1"/>
    <row r="583" ht="15.85" customHeight="1"/>
    <row r="584" ht="15.85" customHeight="1"/>
    <row r="585" ht="15.85" customHeight="1"/>
    <row r="586" ht="15.85" customHeight="1"/>
    <row r="587" ht="15.85" customHeight="1"/>
    <row r="588" ht="15.85" customHeight="1"/>
    <row r="589" ht="15.85" customHeight="1"/>
    <row r="590" ht="15.85" customHeight="1"/>
    <row r="591" ht="15.85" customHeight="1"/>
    <row r="592" ht="15.85" customHeight="1"/>
    <row r="593" ht="15.85" customHeight="1"/>
    <row r="594" ht="15.85" customHeight="1"/>
    <row r="595" ht="15.85" customHeight="1"/>
    <row r="596" ht="15.85" customHeight="1"/>
    <row r="597" ht="15.85" customHeight="1"/>
    <row r="598" ht="15.85" customHeight="1"/>
    <row r="599" ht="15.85" customHeight="1"/>
    <row r="600" ht="15.85" customHeight="1"/>
    <row r="601" ht="15.85" customHeight="1"/>
    <row r="602" ht="15.85" customHeight="1"/>
    <row r="603" ht="15.85" customHeight="1"/>
    <row r="604" ht="15.85" customHeight="1"/>
    <row r="605" ht="15.85" customHeight="1"/>
    <row r="606" ht="15.85" customHeight="1"/>
    <row r="607" ht="15.85" customHeight="1"/>
    <row r="608" ht="15.85" customHeight="1"/>
    <row r="609" ht="15.85" customHeight="1"/>
    <row r="610" ht="15.85" customHeight="1"/>
    <row r="611" ht="15.85" customHeight="1"/>
    <row r="612" ht="15.85" customHeight="1"/>
    <row r="613" ht="15.85" customHeight="1"/>
    <row r="614" ht="15.85" customHeight="1"/>
    <row r="615" ht="15.85" customHeight="1"/>
    <row r="616" ht="15.85" customHeight="1"/>
    <row r="617" ht="15.85" customHeight="1"/>
    <row r="618" ht="15.85" customHeight="1"/>
    <row r="619" ht="15.85" customHeight="1"/>
    <row r="620" ht="15.85" customHeight="1"/>
    <row r="621" ht="15.85" customHeight="1"/>
    <row r="622" ht="15.85" customHeight="1"/>
    <row r="623" ht="15.85" customHeight="1"/>
    <row r="624" ht="15.85" customHeight="1"/>
    <row r="625" ht="15.85" customHeight="1"/>
    <row r="626" ht="15.85" customHeight="1"/>
    <row r="627" ht="15.85" customHeight="1"/>
    <row r="628" ht="15.85" customHeight="1"/>
    <row r="629" ht="15.85" customHeight="1"/>
    <row r="630" ht="15.85" customHeight="1"/>
    <row r="631" ht="15.85" customHeight="1"/>
    <row r="632" ht="15.85" customHeight="1"/>
    <row r="633" ht="15.85" customHeight="1"/>
    <row r="634" ht="15.85" customHeight="1"/>
    <row r="635" ht="15.85" customHeight="1"/>
    <row r="636" ht="15.85" customHeight="1"/>
    <row r="637" ht="15.85" customHeight="1"/>
    <row r="638" ht="15.85" customHeight="1"/>
    <row r="639" ht="15.85" customHeight="1"/>
    <row r="640" ht="15.85" customHeight="1"/>
    <row r="641" ht="15.85" customHeight="1"/>
    <row r="642" ht="15.85" customHeight="1"/>
    <row r="643" ht="15.85" customHeight="1"/>
    <row r="644" ht="15.85" customHeight="1"/>
    <row r="645" ht="15.85" customHeight="1"/>
    <row r="646" ht="15.85" customHeight="1"/>
    <row r="647" ht="15.85" customHeight="1"/>
    <row r="648" ht="15.85" customHeight="1"/>
    <row r="649" ht="15.85" customHeight="1"/>
    <row r="650" ht="15.85" customHeight="1"/>
    <row r="651" ht="15.85" customHeight="1"/>
    <row r="652" ht="15.85" customHeight="1"/>
    <row r="653" ht="15.85" customHeight="1"/>
    <row r="654" ht="15.85" customHeight="1"/>
    <row r="655" ht="15.85" customHeight="1"/>
    <row r="656" ht="15.85" customHeight="1"/>
    <row r="657" ht="15.85" customHeight="1"/>
    <row r="658" ht="15.85" customHeight="1"/>
    <row r="659" ht="15.85" customHeight="1"/>
    <row r="660" ht="15.85" customHeight="1"/>
    <row r="661" ht="15.85" customHeight="1"/>
    <row r="662" ht="15.85" customHeight="1"/>
    <row r="663" ht="15.85" customHeight="1"/>
    <row r="664" ht="15.85" customHeight="1"/>
    <row r="665" ht="15.85" customHeight="1"/>
    <row r="666" ht="15.85" customHeight="1"/>
    <row r="667" ht="15.85" customHeight="1"/>
    <row r="668" ht="15.85" customHeight="1"/>
    <row r="669" ht="15.85" customHeight="1"/>
    <row r="670" ht="15.85" customHeight="1"/>
    <row r="671" ht="15.85" customHeight="1"/>
    <row r="672" ht="15.85" customHeight="1"/>
    <row r="673" ht="15.85" customHeight="1"/>
    <row r="674" ht="15.85" customHeight="1"/>
    <row r="675" ht="15.85" customHeight="1"/>
    <row r="676" ht="15.85" customHeight="1"/>
    <row r="677" ht="15.85" customHeight="1"/>
    <row r="678" ht="15.85" customHeight="1"/>
    <row r="679" ht="15.85" customHeight="1"/>
    <row r="680" ht="15.85" customHeight="1"/>
    <row r="681" ht="15.85" customHeight="1"/>
    <row r="682" ht="15.85" customHeight="1"/>
    <row r="683" ht="15.85" customHeight="1"/>
    <row r="684" ht="15.85" customHeight="1"/>
    <row r="685" ht="15.85" customHeight="1"/>
    <row r="686" ht="15.85" customHeight="1"/>
    <row r="687" ht="15.85" customHeight="1"/>
    <row r="688" ht="15.85" customHeight="1"/>
    <row r="689" ht="15.85" customHeight="1"/>
    <row r="690" ht="15.85" customHeight="1"/>
    <row r="691" ht="15.85" customHeight="1"/>
    <row r="692" ht="15.85" customHeight="1"/>
    <row r="693" ht="15.85" customHeight="1"/>
    <row r="694" ht="15.85" customHeight="1"/>
    <row r="695" ht="15.85" customHeight="1"/>
    <row r="696" ht="15.85" customHeight="1"/>
    <row r="697" ht="15.85" customHeight="1"/>
    <row r="698" ht="15.85" customHeight="1"/>
    <row r="699" ht="15.85" customHeight="1"/>
    <row r="700" ht="15.85" customHeight="1"/>
    <row r="701" ht="15.85" customHeight="1"/>
    <row r="702" ht="15.85" customHeight="1"/>
    <row r="703" ht="15.85" customHeight="1"/>
    <row r="704" ht="15.85" customHeight="1"/>
    <row r="705" ht="15.85" customHeight="1"/>
    <row r="706" ht="15.85" customHeight="1"/>
    <row r="707" ht="15.85" customHeight="1"/>
    <row r="708" ht="15.85" customHeight="1"/>
    <row r="709" ht="15.85" customHeight="1"/>
    <row r="710" ht="15.85" customHeight="1"/>
    <row r="711" ht="15.85" customHeight="1"/>
    <row r="712" ht="15.85" customHeight="1"/>
    <row r="713" ht="15.85" customHeight="1"/>
    <row r="714" ht="15.85" customHeight="1"/>
    <row r="715" ht="15.85" customHeight="1"/>
    <row r="716" ht="15.85" customHeight="1"/>
    <row r="717" ht="15.85" customHeight="1"/>
    <row r="718" ht="15.85" customHeight="1"/>
    <row r="719" ht="15.85" customHeight="1"/>
    <row r="720" ht="15.85" customHeight="1"/>
    <row r="721" ht="15.85" customHeight="1"/>
    <row r="722" ht="15.85" customHeight="1"/>
    <row r="723" ht="15.85" customHeight="1"/>
    <row r="724" ht="15.85" customHeight="1"/>
    <row r="725" ht="15.85" customHeight="1"/>
    <row r="726" ht="15.85" customHeight="1"/>
    <row r="727" ht="15.85" customHeight="1"/>
    <row r="728" ht="15.85" customHeight="1"/>
    <row r="729" ht="15.85" customHeight="1"/>
    <row r="730" ht="15.85" customHeight="1"/>
    <row r="731" ht="15.85" customHeight="1"/>
    <row r="732" ht="15.85" customHeight="1"/>
    <row r="733" ht="15.85" customHeight="1"/>
    <row r="734" ht="15.85" customHeight="1"/>
    <row r="735" ht="15.85" customHeight="1"/>
    <row r="736" ht="15.85" customHeight="1"/>
    <row r="737" ht="15.85" customHeight="1"/>
    <row r="738" ht="15.85" customHeight="1"/>
    <row r="739" ht="15.85" customHeight="1"/>
    <row r="740" ht="15.85" customHeight="1"/>
    <row r="741" ht="15.85" customHeight="1"/>
    <row r="742" ht="15.85" customHeight="1"/>
    <row r="743" ht="15.85" customHeight="1"/>
    <row r="744" ht="15.85" customHeight="1"/>
    <row r="745" ht="15.85" customHeight="1"/>
    <row r="746" ht="15.85" customHeight="1"/>
    <row r="747" ht="15.85" customHeight="1"/>
    <row r="748" ht="15.85" customHeight="1"/>
    <row r="749" ht="15.85" customHeight="1"/>
    <row r="750" ht="15.85" customHeight="1"/>
    <row r="751" ht="15.85" customHeight="1"/>
    <row r="752" ht="15.85" customHeight="1"/>
    <row r="753" ht="15.85" customHeight="1"/>
    <row r="754" ht="15.85" customHeight="1"/>
    <row r="755" ht="15.85" customHeight="1"/>
    <row r="756" ht="15.85" customHeight="1"/>
    <row r="757" ht="15.85" customHeight="1"/>
    <row r="758" ht="15.85" customHeight="1"/>
    <row r="759" ht="15.85" customHeight="1"/>
    <row r="760" ht="15.85" customHeight="1"/>
    <row r="761" ht="15.85" customHeight="1"/>
    <row r="762" ht="15.85" customHeight="1"/>
    <row r="763" ht="15.85" customHeight="1"/>
    <row r="764" ht="15.85" customHeight="1"/>
    <row r="765" ht="15.85" customHeight="1"/>
    <row r="766" ht="15.85" customHeight="1"/>
    <row r="767" ht="15.85" customHeight="1"/>
    <row r="768" ht="15.85" customHeight="1"/>
    <row r="769" ht="15.85" customHeight="1"/>
    <row r="770" ht="15.85" customHeight="1"/>
    <row r="771" ht="15.85" customHeight="1"/>
    <row r="772" ht="15.85" customHeight="1"/>
    <row r="773" ht="15.85" customHeight="1"/>
    <row r="774" ht="15.85" customHeight="1"/>
    <row r="775" ht="15.85" customHeight="1"/>
    <row r="776" ht="15.85" customHeight="1"/>
    <row r="777" ht="15.85" customHeight="1"/>
    <row r="778" ht="15.85" customHeight="1"/>
    <row r="779" ht="15.85" customHeight="1"/>
    <row r="780" ht="15.85" customHeight="1"/>
    <row r="781" ht="15.85" customHeight="1"/>
    <row r="782" ht="15.85" customHeight="1"/>
    <row r="783" ht="15.85" customHeight="1"/>
    <row r="784" ht="15.85" customHeight="1"/>
    <row r="785" ht="15.85" customHeight="1"/>
    <row r="786" ht="15.85" customHeight="1"/>
    <row r="787" ht="15.85" customHeight="1"/>
    <row r="788" ht="15.85" customHeight="1"/>
    <row r="789" ht="15.85" customHeight="1"/>
    <row r="790" ht="15.85" customHeight="1"/>
    <row r="791" ht="15.85" customHeight="1"/>
    <row r="792" ht="15.85" customHeight="1"/>
    <row r="793" ht="15.85" customHeight="1"/>
    <row r="794" ht="15.85" customHeight="1"/>
    <row r="795" ht="15.85" customHeight="1"/>
    <row r="796" ht="15.85" customHeight="1"/>
    <row r="797" ht="15.85" customHeight="1"/>
    <row r="798" ht="15.85" customHeight="1"/>
    <row r="799" ht="15.85" customHeight="1"/>
    <row r="800" ht="15.85" customHeight="1"/>
    <row r="801" ht="15.85" customHeight="1"/>
    <row r="802" ht="15.85" customHeight="1"/>
    <row r="803" ht="15.85" customHeight="1"/>
    <row r="804" ht="15.85" customHeight="1"/>
    <row r="805" ht="15.85" customHeight="1"/>
    <row r="806" ht="15.85" customHeight="1"/>
    <row r="807" ht="15.85" customHeight="1"/>
    <row r="808" ht="15.85" customHeight="1"/>
    <row r="809" ht="15.85" customHeight="1"/>
    <row r="810" ht="15.85" customHeight="1"/>
    <row r="811" ht="15.85" customHeight="1"/>
    <row r="812" ht="15.85" customHeight="1"/>
    <row r="813" ht="15.85" customHeight="1"/>
    <row r="814" ht="15.85" customHeight="1"/>
    <row r="815" ht="15.85" customHeight="1"/>
    <row r="816" ht="15.85" customHeight="1"/>
    <row r="817" ht="15.85" customHeight="1"/>
    <row r="818" ht="15.85" customHeight="1"/>
    <row r="819" ht="15.85" customHeight="1"/>
    <row r="820" ht="15.85" customHeight="1"/>
    <row r="821" ht="15.85" customHeight="1"/>
    <row r="822" ht="15.85" customHeight="1"/>
    <row r="823" ht="15.85" customHeight="1"/>
    <row r="824" ht="15.85" customHeight="1"/>
    <row r="825" ht="15.85" customHeight="1"/>
    <row r="826" ht="15.85" customHeight="1"/>
    <row r="827" ht="15.85" customHeight="1"/>
    <row r="828" ht="15.85" customHeight="1"/>
    <row r="829" ht="15.85" customHeight="1"/>
    <row r="830" ht="15.85" customHeight="1"/>
    <row r="831" ht="15.85" customHeight="1"/>
    <row r="832" ht="15.85" customHeight="1"/>
    <row r="833" ht="15.85" customHeight="1"/>
    <row r="834" ht="15.85" customHeight="1"/>
    <row r="835" ht="15.85" customHeight="1"/>
    <row r="836" ht="15.85" customHeight="1"/>
    <row r="837" ht="15.85" customHeight="1"/>
    <row r="838" ht="15.85" customHeight="1"/>
    <row r="839" ht="15.85" customHeight="1"/>
    <row r="840" ht="15.85" customHeight="1"/>
    <row r="841" ht="15.85" customHeight="1"/>
    <row r="842" ht="15.85" customHeight="1"/>
    <row r="843" ht="15.85" customHeight="1"/>
    <row r="844" ht="15.85" customHeight="1"/>
    <row r="845" ht="15.85" customHeight="1"/>
    <row r="846" ht="15.85" customHeight="1"/>
    <row r="847" ht="15.85" customHeight="1"/>
    <row r="848" ht="15.85" customHeight="1"/>
    <row r="849" ht="15.85" customHeight="1"/>
    <row r="850" ht="15.85" customHeight="1"/>
    <row r="851" ht="15.85" customHeight="1"/>
    <row r="852" ht="15.85" customHeight="1"/>
    <row r="853" ht="15.85" customHeight="1"/>
    <row r="854" ht="15.85" customHeight="1"/>
    <row r="855" ht="15.85" customHeight="1"/>
    <row r="856" ht="15.85" customHeight="1"/>
    <row r="857" ht="15.85" customHeight="1"/>
    <row r="858" ht="15.85" customHeight="1"/>
    <row r="859" ht="15.85" customHeight="1"/>
    <row r="860" ht="15.85" customHeight="1"/>
    <row r="861" ht="15.85" customHeight="1"/>
    <row r="862" ht="15.85" customHeight="1"/>
    <row r="863" ht="15.85" customHeight="1"/>
    <row r="864" ht="15.85" customHeight="1"/>
    <row r="865" ht="15.85" customHeight="1"/>
    <row r="866" ht="15.85" customHeight="1"/>
    <row r="867" ht="15.85" customHeight="1"/>
    <row r="868" ht="15.85" customHeight="1"/>
    <row r="869" ht="15.85" customHeight="1"/>
    <row r="870" ht="15.85" customHeight="1"/>
    <row r="871" ht="15.85" customHeight="1"/>
    <row r="872" ht="15.85" customHeight="1"/>
    <row r="873" ht="15.85" customHeight="1"/>
    <row r="874" ht="15.85" customHeight="1"/>
    <row r="875" ht="15.85" customHeight="1"/>
    <row r="876" ht="15.85" customHeight="1"/>
    <row r="877" ht="15.85" customHeight="1"/>
    <row r="878" ht="15.85" customHeight="1"/>
    <row r="879" ht="15.85" customHeight="1"/>
    <row r="880" ht="15.85" customHeight="1"/>
    <row r="881" ht="15.85" customHeight="1"/>
    <row r="882" ht="15.85" customHeight="1"/>
    <row r="883" ht="15.85" customHeight="1"/>
    <row r="884" ht="15.85" customHeight="1"/>
    <row r="885" ht="15.85" customHeight="1"/>
    <row r="886" ht="15.85" customHeight="1"/>
    <row r="887" ht="15.85" customHeight="1"/>
    <row r="888" ht="15.85" customHeight="1"/>
    <row r="889" ht="15.85" customHeight="1"/>
    <row r="890" ht="15.85" customHeight="1"/>
    <row r="891" ht="15.85" customHeight="1"/>
    <row r="892" ht="15.85" customHeight="1"/>
    <row r="893" ht="15.85" customHeight="1"/>
    <row r="894" ht="15.85" customHeight="1"/>
    <row r="895" ht="15.85" customHeight="1"/>
    <row r="896" ht="15.85" customHeight="1"/>
    <row r="897" ht="15.85" customHeight="1"/>
    <row r="898" ht="15.85" customHeight="1"/>
    <row r="899" ht="15.85" customHeight="1"/>
    <row r="900" ht="15.85" customHeight="1"/>
    <row r="901" ht="15.85" customHeight="1"/>
    <row r="902" ht="15.85" customHeight="1"/>
    <row r="903" ht="15.85" customHeight="1"/>
    <row r="904" ht="15.85" customHeight="1"/>
    <row r="905" ht="15.85" customHeight="1"/>
    <row r="906" ht="15.85" customHeight="1"/>
    <row r="907" ht="15.85" customHeight="1"/>
    <row r="908" ht="15.85" customHeight="1"/>
    <row r="909" ht="15.85" customHeight="1"/>
    <row r="910" ht="15.85" customHeight="1"/>
    <row r="911" ht="15.85" customHeight="1"/>
    <row r="912" ht="15.85" customHeight="1"/>
    <row r="913" ht="15.85" customHeight="1"/>
    <row r="914" ht="15.85" customHeight="1"/>
    <row r="915" ht="15.85" customHeight="1"/>
    <row r="916" ht="15.85" customHeight="1"/>
    <row r="917" ht="15.85" customHeight="1"/>
    <row r="918" ht="15.85" customHeight="1"/>
    <row r="919" ht="15.85" customHeight="1"/>
    <row r="920" ht="15.85" customHeight="1"/>
    <row r="921" ht="15.85" customHeight="1"/>
    <row r="922" ht="15.85" customHeight="1"/>
    <row r="923" ht="15.85" customHeight="1"/>
    <row r="924" ht="15.85" customHeight="1"/>
    <row r="925" ht="15.85" customHeight="1"/>
    <row r="926" ht="15.85" customHeight="1"/>
    <row r="927" ht="15.85" customHeight="1"/>
    <row r="928" ht="15.85" customHeight="1"/>
    <row r="929" ht="15.85" customHeight="1"/>
    <row r="930" ht="15.85" customHeight="1"/>
    <row r="931" ht="15.85" customHeight="1"/>
    <row r="932" ht="15.85" customHeight="1"/>
    <row r="933" ht="15.85" customHeight="1"/>
    <row r="934" ht="15.85" customHeight="1"/>
    <row r="935" ht="15.85" customHeight="1"/>
    <row r="936" ht="15.85" customHeight="1"/>
    <row r="937" ht="15.85" customHeight="1"/>
    <row r="938" ht="15.85" customHeight="1"/>
    <row r="939" ht="15.85" customHeight="1"/>
    <row r="940" ht="15.85" customHeight="1"/>
    <row r="941" ht="15.85" customHeight="1"/>
    <row r="942" ht="15.85" customHeight="1"/>
    <row r="943" ht="15.85" customHeight="1"/>
    <row r="944" ht="15.85" customHeight="1"/>
    <row r="945" ht="15.85" customHeight="1"/>
    <row r="946" ht="15.85" customHeight="1"/>
    <row r="947" ht="15.85" customHeight="1"/>
    <row r="948" ht="15.85" customHeight="1"/>
    <row r="949" ht="15.85" customHeight="1"/>
    <row r="950" ht="15.85" customHeight="1"/>
    <row r="951" ht="15.85" customHeight="1"/>
    <row r="952" ht="15.85" customHeight="1"/>
    <row r="953" ht="15.85" customHeight="1"/>
    <row r="954" ht="15.85" customHeight="1"/>
    <row r="955" ht="15.85" customHeight="1"/>
    <row r="956" ht="15.85" customHeight="1"/>
    <row r="957" ht="15.85" customHeight="1"/>
    <row r="958" ht="15.85" customHeight="1"/>
    <row r="959" ht="15.85" customHeight="1"/>
    <row r="960" ht="15.85" customHeight="1"/>
    <row r="961" ht="15.85" customHeight="1"/>
    <row r="962" ht="15.85" customHeight="1"/>
    <row r="963" ht="15.85" customHeight="1"/>
    <row r="964" ht="15.85" customHeight="1"/>
    <row r="965" ht="15.85" customHeight="1"/>
    <row r="966" ht="15.85" customHeight="1"/>
    <row r="967" ht="15.85" customHeight="1"/>
    <row r="968" ht="15.85" customHeight="1"/>
    <row r="969" ht="15.85" customHeight="1"/>
    <row r="970" ht="15.85" customHeight="1"/>
    <row r="971" ht="15.85" customHeight="1"/>
    <row r="972" ht="15.85" customHeight="1"/>
    <row r="973" ht="15.85" customHeight="1"/>
    <row r="974" ht="15.85" customHeight="1"/>
    <row r="975" ht="15.85" customHeight="1"/>
    <row r="976" ht="15.85" customHeight="1"/>
    <row r="977" ht="15.85" customHeight="1"/>
    <row r="978" ht="15.85" customHeight="1"/>
    <row r="979" ht="15.85" customHeight="1"/>
    <row r="980" ht="15.85" customHeight="1"/>
    <row r="981" ht="15.85" customHeight="1"/>
    <row r="982" ht="15.85" customHeight="1"/>
    <row r="983" ht="15.85" customHeight="1"/>
    <row r="984" ht="15.85" customHeight="1"/>
    <row r="985" ht="15.85" customHeight="1"/>
    <row r="986" ht="15.85" customHeight="1"/>
    <row r="987" ht="15.85" customHeight="1"/>
    <row r="988" ht="15.85" customHeight="1"/>
    <row r="989" ht="15.85" customHeight="1"/>
    <row r="990" ht="15.85" customHeight="1"/>
    <row r="991" ht="15.85" customHeight="1"/>
    <row r="992" ht="15.85" customHeight="1"/>
    <row r="993" ht="15.85" customHeight="1"/>
    <row r="994" ht="15.85" customHeight="1"/>
    <row r="995" ht="15.85" customHeight="1"/>
    <row r="996" ht="15.85" customHeight="1"/>
    <row r="997" ht="15.85" customHeight="1"/>
    <row r="998" ht="15.85" customHeight="1"/>
    <row r="999" ht="15.85" customHeight="1"/>
    <row r="1000" ht="15.85" customHeight="1"/>
  </sheetData>
  <autoFilter ref="A12:AL86" xr:uid="{00000000-0009-0000-0000-000002000000}"/>
  <mergeCells count="16">
    <mergeCell ref="J11:K11"/>
    <mergeCell ref="L11:O11"/>
    <mergeCell ref="AK11:AL11"/>
    <mergeCell ref="E12:F12"/>
    <mergeCell ref="A1:AB1"/>
    <mergeCell ref="A2:AB2"/>
    <mergeCell ref="A4:AB4"/>
    <mergeCell ref="A6:AB6"/>
    <mergeCell ref="A8:AB8"/>
    <mergeCell ref="D9:AB9"/>
    <mergeCell ref="A10:B10"/>
    <mergeCell ref="C10:Q10"/>
    <mergeCell ref="R10:AB10"/>
    <mergeCell ref="AC10:AF10"/>
    <mergeCell ref="AG10:AJ10"/>
    <mergeCell ref="AK10:AL10"/>
  </mergeCells>
  <conditionalFormatting sqref="R15 R21 R31 R35:R60 R66:R67 R71:R72 R74 R76:R78 R80:R81 R83 R85:R89 R91 R93:R95 R98:R100">
    <cfRule type="cellIs" dxfId="130" priority="1" operator="equal">
      <formula>""</formula>
    </cfRule>
  </conditionalFormatting>
  <pageMargins left="0.70866141732283472" right="0.70866141732283472" top="0.61" bottom="0.57999999999999996" header="0" footer="0"/>
  <pageSetup paperSize="9" scale="7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1000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4" sqref="A4:AB4"/>
    </sheetView>
  </sheetViews>
  <sheetFormatPr defaultColWidth="14.44140625" defaultRowHeight="15.05" customHeight="1" outlineLevelCol="1"/>
  <cols>
    <col min="1" max="1" width="21.109375" customWidth="1"/>
    <col min="2" max="2" width="16.33203125" customWidth="1"/>
    <col min="3" max="3" width="34.88671875" customWidth="1"/>
    <col min="4" max="4" width="9.44140625" customWidth="1"/>
    <col min="5" max="5" width="17.5546875" customWidth="1" outlineLevel="1"/>
    <col min="6" max="8" width="16.33203125" customWidth="1" outlineLevel="1"/>
    <col min="9" max="9" width="20.33203125" customWidth="1" outlineLevel="1"/>
    <col min="10" max="14" width="11.6640625" customWidth="1" outlineLevel="1"/>
    <col min="15" max="15" width="23.5546875" customWidth="1" outlineLevel="1"/>
    <col min="16" max="16" width="24.44140625" customWidth="1"/>
    <col min="17" max="17" width="28.88671875" customWidth="1"/>
    <col min="18" max="18" width="27.109375" customWidth="1"/>
    <col min="19" max="19" width="23.6640625" customWidth="1"/>
    <col min="20" max="24" width="16.33203125" customWidth="1"/>
    <col min="25" max="25" width="37.109375" customWidth="1"/>
    <col min="26" max="38" width="16.33203125" customWidth="1"/>
  </cols>
  <sheetData>
    <row r="1" spans="1:38" ht="21" hidden="1" customHeight="1">
      <c r="A1" s="1329"/>
      <c r="B1" s="1305"/>
      <c r="C1" s="1305"/>
      <c r="D1" s="1305"/>
      <c r="E1" s="1305"/>
      <c r="F1" s="1305"/>
      <c r="G1" s="1305"/>
      <c r="H1" s="1305"/>
      <c r="I1" s="1305"/>
      <c r="J1" s="1305"/>
      <c r="K1" s="1305"/>
      <c r="L1" s="1305"/>
      <c r="M1" s="1305"/>
      <c r="N1" s="1305"/>
      <c r="O1" s="1305"/>
      <c r="P1" s="1305"/>
      <c r="Q1" s="1305"/>
      <c r="R1" s="1305"/>
      <c r="S1" s="1305"/>
      <c r="T1" s="1305"/>
      <c r="U1" s="1305"/>
      <c r="V1" s="1305"/>
      <c r="W1" s="1305"/>
      <c r="X1" s="1305"/>
      <c r="Y1" s="1305"/>
      <c r="Z1" s="1305"/>
      <c r="AA1" s="1305"/>
      <c r="AB1" s="1305"/>
      <c r="AC1" s="401"/>
      <c r="AD1" s="401"/>
      <c r="AE1" s="401"/>
      <c r="AF1" s="401"/>
      <c r="AG1" s="8"/>
      <c r="AH1" s="8"/>
      <c r="AI1" s="8"/>
      <c r="AJ1" s="8"/>
      <c r="AK1" s="8"/>
      <c r="AL1" s="8"/>
    </row>
    <row r="2" spans="1:38" ht="21" hidden="1" customHeight="1">
      <c r="A2" s="1330"/>
      <c r="B2" s="1305"/>
      <c r="C2" s="1305"/>
      <c r="D2" s="1305"/>
      <c r="E2" s="1305"/>
      <c r="F2" s="1305"/>
      <c r="G2" s="1305"/>
      <c r="H2" s="1305"/>
      <c r="I2" s="1305"/>
      <c r="J2" s="1305"/>
      <c r="K2" s="1305"/>
      <c r="L2" s="1305"/>
      <c r="M2" s="1305"/>
      <c r="N2" s="1305"/>
      <c r="O2" s="1305"/>
      <c r="P2" s="1305"/>
      <c r="Q2" s="1305"/>
      <c r="R2" s="1305"/>
      <c r="S2" s="1305"/>
      <c r="T2" s="1305"/>
      <c r="U2" s="1305"/>
      <c r="V2" s="1305"/>
      <c r="W2" s="1305"/>
      <c r="X2" s="1305"/>
      <c r="Y2" s="1305"/>
      <c r="Z2" s="1305"/>
      <c r="AA2" s="1305"/>
      <c r="AB2" s="1305"/>
      <c r="AC2" s="410"/>
      <c r="AD2" s="410"/>
      <c r="AE2" s="410"/>
      <c r="AF2" s="410"/>
      <c r="AG2" s="8"/>
      <c r="AH2" s="8"/>
      <c r="AI2" s="8"/>
      <c r="AJ2" s="8"/>
      <c r="AK2" s="8"/>
      <c r="AL2" s="8"/>
    </row>
    <row r="3" spans="1:38" ht="21" hidden="1" customHeight="1">
      <c r="A3" s="8"/>
      <c r="B3" s="8"/>
      <c r="C3" s="545"/>
      <c r="D3" s="546"/>
      <c r="E3" s="21"/>
      <c r="F3" s="547"/>
      <c r="G3" s="9"/>
      <c r="H3" s="9"/>
      <c r="I3" s="8"/>
      <c r="J3" s="548"/>
      <c r="K3" s="21"/>
      <c r="L3" s="21"/>
      <c r="M3" s="21"/>
      <c r="N3" s="21"/>
      <c r="O3" s="21"/>
      <c r="P3" s="401"/>
      <c r="Q3" s="549"/>
      <c r="R3" s="9"/>
      <c r="S3" s="9"/>
      <c r="T3" s="9"/>
      <c r="U3" s="9"/>
      <c r="V3" s="9"/>
      <c r="W3" s="9"/>
      <c r="X3" s="9"/>
      <c r="Y3" s="9"/>
      <c r="Z3" s="9"/>
      <c r="AA3" s="21"/>
      <c r="AB3" s="21"/>
      <c r="AC3" s="21"/>
      <c r="AD3" s="21"/>
      <c r="AE3" s="21"/>
      <c r="AF3" s="21"/>
      <c r="AG3" s="8"/>
      <c r="AH3" s="8"/>
      <c r="AI3" s="8"/>
      <c r="AJ3" s="8"/>
      <c r="AK3" s="8"/>
      <c r="AL3" s="8"/>
    </row>
    <row r="4" spans="1:38" ht="28.5" hidden="1" customHeight="1">
      <c r="A4" s="1331"/>
      <c r="B4" s="1305"/>
      <c r="C4" s="1305"/>
      <c r="D4" s="1305"/>
      <c r="E4" s="1305"/>
      <c r="F4" s="1305"/>
      <c r="G4" s="1305"/>
      <c r="H4" s="1305"/>
      <c r="I4" s="1305"/>
      <c r="J4" s="1305"/>
      <c r="K4" s="1305"/>
      <c r="L4" s="1305"/>
      <c r="M4" s="1305"/>
      <c r="N4" s="1305"/>
      <c r="O4" s="1305"/>
      <c r="P4" s="1305"/>
      <c r="Q4" s="1305"/>
      <c r="R4" s="1305"/>
      <c r="S4" s="1305"/>
      <c r="T4" s="1305"/>
      <c r="U4" s="1305"/>
      <c r="V4" s="1305"/>
      <c r="W4" s="1305"/>
      <c r="X4" s="1305"/>
      <c r="Y4" s="1305"/>
      <c r="Z4" s="1305"/>
      <c r="AA4" s="1305"/>
      <c r="AB4" s="1305"/>
      <c r="AC4" s="414"/>
      <c r="AD4" s="414"/>
      <c r="AE4" s="414"/>
      <c r="AF4" s="414"/>
      <c r="AG4" s="8"/>
      <c r="AH4" s="8"/>
      <c r="AI4" s="8"/>
      <c r="AJ4" s="8"/>
      <c r="AK4" s="8"/>
      <c r="AL4" s="8"/>
    </row>
    <row r="5" spans="1:38" ht="6.75" hidden="1" customHeight="1">
      <c r="A5" s="8"/>
      <c r="B5" s="8"/>
      <c r="C5" s="415"/>
      <c r="D5" s="21"/>
      <c r="E5" s="21"/>
      <c r="F5" s="21"/>
      <c r="G5" s="9"/>
      <c r="H5" s="9"/>
      <c r="I5" s="8"/>
      <c r="J5" s="548"/>
      <c r="K5" s="21"/>
      <c r="L5" s="21"/>
      <c r="M5" s="21"/>
      <c r="N5" s="21"/>
      <c r="O5" s="21"/>
      <c r="P5" s="401"/>
      <c r="Q5" s="549"/>
      <c r="R5" s="9"/>
      <c r="S5" s="13"/>
      <c r="T5" s="13"/>
      <c r="U5" s="13"/>
      <c r="V5" s="13"/>
      <c r="W5" s="13"/>
      <c r="X5" s="13"/>
      <c r="Y5" s="13"/>
      <c r="Z5" s="13"/>
      <c r="AA5" s="416"/>
      <c r="AB5" s="416"/>
      <c r="AC5" s="416"/>
      <c r="AD5" s="416"/>
      <c r="AE5" s="416"/>
      <c r="AF5" s="416"/>
      <c r="AG5" s="8"/>
      <c r="AH5" s="8"/>
      <c r="AI5" s="8"/>
      <c r="AJ5" s="8"/>
      <c r="AK5" s="8"/>
      <c r="AL5" s="8"/>
    </row>
    <row r="6" spans="1:38" ht="15.85" hidden="1" customHeight="1">
      <c r="A6" s="1331"/>
      <c r="B6" s="1305"/>
      <c r="C6" s="1305"/>
      <c r="D6" s="1305"/>
      <c r="E6" s="1305"/>
      <c r="F6" s="1305"/>
      <c r="G6" s="1305"/>
      <c r="H6" s="1305"/>
      <c r="I6" s="1305"/>
      <c r="J6" s="1305"/>
      <c r="K6" s="1305"/>
      <c r="L6" s="1305"/>
      <c r="M6" s="1305"/>
      <c r="N6" s="1305"/>
      <c r="O6" s="1305"/>
      <c r="P6" s="1305"/>
      <c r="Q6" s="1305"/>
      <c r="R6" s="1305"/>
      <c r="S6" s="1305"/>
      <c r="T6" s="1305"/>
      <c r="U6" s="1305"/>
      <c r="V6" s="1305"/>
      <c r="W6" s="1305"/>
      <c r="X6" s="1305"/>
      <c r="Y6" s="1305"/>
      <c r="Z6" s="1305"/>
      <c r="AA6" s="1305"/>
      <c r="AB6" s="1305"/>
      <c r="AC6" s="414"/>
      <c r="AD6" s="414"/>
      <c r="AE6" s="414"/>
      <c r="AF6" s="414"/>
      <c r="AG6" s="8"/>
      <c r="AH6" s="8"/>
      <c r="AI6" s="8"/>
      <c r="AJ6" s="8"/>
      <c r="AK6" s="8"/>
      <c r="AL6" s="8"/>
    </row>
    <row r="7" spans="1:38" ht="6.75" hidden="1" customHeight="1">
      <c r="A7" s="8"/>
      <c r="B7" s="8"/>
      <c r="C7" s="550"/>
      <c r="D7" s="397"/>
      <c r="E7" s="397"/>
      <c r="F7" s="397"/>
      <c r="G7" s="16"/>
      <c r="H7" s="16"/>
      <c r="I7" s="551"/>
      <c r="J7" s="552"/>
      <c r="K7" s="397"/>
      <c r="L7" s="397"/>
      <c r="M7" s="397"/>
      <c r="N7" s="397"/>
      <c r="O7" s="397"/>
      <c r="P7" s="553"/>
      <c r="Q7" s="414"/>
      <c r="R7" s="16"/>
      <c r="S7" s="17"/>
      <c r="T7" s="17"/>
      <c r="U7" s="17"/>
      <c r="V7" s="17"/>
      <c r="W7" s="17"/>
      <c r="X7" s="17"/>
      <c r="Y7" s="17"/>
      <c r="Z7" s="17"/>
      <c r="AA7" s="414"/>
      <c r="AB7" s="414"/>
      <c r="AC7" s="414"/>
      <c r="AD7" s="414"/>
      <c r="AE7" s="414"/>
      <c r="AF7" s="414"/>
      <c r="AG7" s="8"/>
      <c r="AH7" s="8"/>
      <c r="AI7" s="8"/>
      <c r="AJ7" s="8"/>
      <c r="AK7" s="8"/>
      <c r="AL7" s="8"/>
    </row>
    <row r="8" spans="1:38" ht="15.85" hidden="1" customHeight="1">
      <c r="A8" s="1346"/>
      <c r="B8" s="1305"/>
      <c r="C8" s="1305"/>
      <c r="D8" s="1305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5"/>
      <c r="Z8" s="1305"/>
      <c r="AA8" s="1305"/>
      <c r="AB8" s="1305"/>
      <c r="AC8" s="416"/>
      <c r="AD8" s="416"/>
      <c r="AE8" s="416"/>
      <c r="AF8" s="416"/>
      <c r="AG8" s="8"/>
      <c r="AH8" s="8"/>
      <c r="AI8" s="8"/>
      <c r="AJ8" s="8"/>
      <c r="AK8" s="8"/>
      <c r="AL8" s="8"/>
    </row>
    <row r="9" spans="1:38" ht="21" hidden="1" customHeight="1">
      <c r="A9" s="8"/>
      <c r="B9" s="8"/>
      <c r="C9" s="415"/>
      <c r="D9" s="1304"/>
      <c r="E9" s="1305"/>
      <c r="F9" s="1305"/>
      <c r="G9" s="1305"/>
      <c r="H9" s="1305"/>
      <c r="I9" s="1305"/>
      <c r="J9" s="1305"/>
      <c r="K9" s="1305"/>
      <c r="L9" s="1305"/>
      <c r="M9" s="1305"/>
      <c r="N9" s="1305"/>
      <c r="O9" s="1305"/>
      <c r="P9" s="1305"/>
      <c r="Q9" s="1305"/>
      <c r="R9" s="1305"/>
      <c r="S9" s="1305"/>
      <c r="T9" s="1305"/>
      <c r="U9" s="1305"/>
      <c r="V9" s="1305"/>
      <c r="W9" s="1305"/>
      <c r="X9" s="1305"/>
      <c r="Y9" s="1305"/>
      <c r="Z9" s="1305"/>
      <c r="AA9" s="1305"/>
      <c r="AB9" s="1305"/>
      <c r="AC9" s="21"/>
      <c r="AD9" s="21"/>
      <c r="AE9" s="21"/>
      <c r="AF9" s="21"/>
      <c r="AG9" s="8"/>
      <c r="AH9" s="8"/>
      <c r="AI9" s="8"/>
      <c r="AJ9" s="8"/>
      <c r="AK9" s="8"/>
      <c r="AL9" s="8"/>
    </row>
    <row r="10" spans="1:38" ht="21" customHeight="1">
      <c r="A10" s="1347" t="s">
        <v>3445</v>
      </c>
      <c r="B10" s="1319"/>
      <c r="C10" s="1348" t="s">
        <v>3379</v>
      </c>
      <c r="D10" s="1315"/>
      <c r="E10" s="1315"/>
      <c r="F10" s="1315"/>
      <c r="G10" s="1315"/>
      <c r="H10" s="1315"/>
      <c r="I10" s="1315"/>
      <c r="J10" s="1315"/>
      <c r="K10" s="1315"/>
      <c r="L10" s="1315"/>
      <c r="M10" s="1315"/>
      <c r="N10" s="1315"/>
      <c r="O10" s="1315"/>
      <c r="P10" s="1315"/>
      <c r="Q10" s="1319"/>
      <c r="R10" s="1349" t="s">
        <v>3380</v>
      </c>
      <c r="S10" s="1315"/>
      <c r="T10" s="1315"/>
      <c r="U10" s="1315"/>
      <c r="V10" s="1315"/>
      <c r="W10" s="1315"/>
      <c r="X10" s="1315"/>
      <c r="Y10" s="1315"/>
      <c r="Z10" s="1315"/>
      <c r="AA10" s="1315"/>
      <c r="AB10" s="1319"/>
      <c r="AC10" s="1356" t="s">
        <v>1</v>
      </c>
      <c r="AD10" s="1315"/>
      <c r="AE10" s="1315"/>
      <c r="AF10" s="1316"/>
      <c r="AG10" s="1351" t="s">
        <v>2</v>
      </c>
      <c r="AH10" s="1315"/>
      <c r="AI10" s="1315"/>
      <c r="AJ10" s="1319"/>
      <c r="AK10" s="1357"/>
      <c r="AL10" s="1319"/>
    </row>
    <row r="11" spans="1:38" ht="21" customHeight="1">
      <c r="A11" s="554" t="s">
        <v>3390</v>
      </c>
      <c r="B11" s="555" t="s">
        <v>3391</v>
      </c>
      <c r="C11" s="556" t="s">
        <v>3446</v>
      </c>
      <c r="D11" s="557"/>
      <c r="E11" s="426" t="s">
        <v>3392</v>
      </c>
      <c r="F11" s="426" t="s">
        <v>3393</v>
      </c>
      <c r="G11" s="558"/>
      <c r="H11" s="559" t="s">
        <v>3394</v>
      </c>
      <c r="I11" s="560" t="s">
        <v>3447</v>
      </c>
      <c r="J11" s="1341" t="s">
        <v>3395</v>
      </c>
      <c r="K11" s="1321"/>
      <c r="L11" s="1341" t="s">
        <v>10</v>
      </c>
      <c r="M11" s="1342"/>
      <c r="N11" s="1342"/>
      <c r="O11" s="1321"/>
      <c r="P11" s="560" t="s">
        <v>3448</v>
      </c>
      <c r="Q11" s="561"/>
      <c r="R11" s="562" t="s">
        <v>5</v>
      </c>
      <c r="S11" s="563" t="s">
        <v>6</v>
      </c>
      <c r="T11" s="563"/>
      <c r="U11" s="564" t="s">
        <v>7</v>
      </c>
      <c r="V11" s="563" t="s">
        <v>8</v>
      </c>
      <c r="W11" s="563" t="s">
        <v>9</v>
      </c>
      <c r="X11" s="563"/>
      <c r="Y11" s="563"/>
      <c r="Z11" s="563"/>
      <c r="AA11" s="565"/>
      <c r="AB11" s="566"/>
      <c r="AC11" s="704" t="s">
        <v>11</v>
      </c>
      <c r="AD11" s="568"/>
      <c r="AE11" s="568"/>
      <c r="AF11" s="569" t="s">
        <v>12</v>
      </c>
      <c r="AG11" s="570"/>
      <c r="AH11" s="570"/>
      <c r="AI11" s="570"/>
      <c r="AJ11" s="705"/>
      <c r="AK11" s="1353" t="s">
        <v>13</v>
      </c>
      <c r="AL11" s="1344"/>
    </row>
    <row r="12" spans="1:38" ht="19.600000000000001" customHeight="1">
      <c r="A12" s="706"/>
      <c r="B12" s="707"/>
      <c r="C12" s="708" t="s">
        <v>3381</v>
      </c>
      <c r="D12" s="709" t="s">
        <v>3382</v>
      </c>
      <c r="E12" s="1354" t="s">
        <v>3383</v>
      </c>
      <c r="F12" s="1355"/>
      <c r="G12" s="710" t="s">
        <v>3384</v>
      </c>
      <c r="H12" s="711" t="s">
        <v>3449</v>
      </c>
      <c r="I12" s="711" t="s">
        <v>21</v>
      </c>
      <c r="J12" s="712" t="s">
        <v>3385</v>
      </c>
      <c r="K12" s="713" t="s">
        <v>3386</v>
      </c>
      <c r="L12" s="713" t="s">
        <v>24</v>
      </c>
      <c r="M12" s="709" t="s">
        <v>25</v>
      </c>
      <c r="N12" s="709" t="s">
        <v>3387</v>
      </c>
      <c r="O12" s="709" t="s">
        <v>27</v>
      </c>
      <c r="P12" s="714" t="s">
        <v>3388</v>
      </c>
      <c r="Q12" s="715" t="s">
        <v>3507</v>
      </c>
      <c r="R12" s="716" t="s">
        <v>18</v>
      </c>
      <c r="S12" s="717" t="s">
        <v>19</v>
      </c>
      <c r="T12" s="717" t="s">
        <v>20</v>
      </c>
      <c r="U12" s="717" t="s">
        <v>21</v>
      </c>
      <c r="V12" s="717" t="s">
        <v>22</v>
      </c>
      <c r="W12" s="717" t="s">
        <v>22</v>
      </c>
      <c r="X12" s="717" t="s">
        <v>23</v>
      </c>
      <c r="Y12" s="717" t="s">
        <v>28</v>
      </c>
      <c r="Z12" s="717" t="s">
        <v>29</v>
      </c>
      <c r="AA12" s="718" t="s">
        <v>30</v>
      </c>
      <c r="AB12" s="719" t="s">
        <v>31</v>
      </c>
      <c r="AC12" s="720" t="s">
        <v>32</v>
      </c>
      <c r="AD12" s="721" t="s">
        <v>19</v>
      </c>
      <c r="AE12" s="721" t="s">
        <v>21</v>
      </c>
      <c r="AF12" s="722" t="s">
        <v>33</v>
      </c>
      <c r="AG12" s="722" t="s">
        <v>34</v>
      </c>
      <c r="AH12" s="722" t="s">
        <v>35</v>
      </c>
      <c r="AI12" s="722" t="s">
        <v>36</v>
      </c>
      <c r="AJ12" s="723" t="s">
        <v>37</v>
      </c>
      <c r="AK12" s="724" t="s">
        <v>38</v>
      </c>
      <c r="AL12" s="590" t="s">
        <v>39</v>
      </c>
    </row>
    <row r="13" spans="1:38" ht="30.7" customHeight="1">
      <c r="A13" s="486"/>
      <c r="B13" s="725"/>
      <c r="C13" s="593" t="s">
        <v>3508</v>
      </c>
      <c r="D13" s="726" t="s">
        <v>3509</v>
      </c>
      <c r="E13" s="490"/>
      <c r="F13" s="685"/>
      <c r="G13" s="490"/>
      <c r="H13" s="490"/>
      <c r="I13" s="490"/>
      <c r="J13" s="727" t="s">
        <v>3510</v>
      </c>
      <c r="K13" s="727" t="s">
        <v>3511</v>
      </c>
      <c r="L13" s="728" t="str">
        <f>VLOOKUP($R13,'database Aziende'!$M$13:$AE$595,8,FALSE)</f>
        <v>9.00</v>
      </c>
      <c r="M13" s="728" t="str">
        <f>VLOOKUP($R13,'database Aziende'!$M$13:$AE$595,9,FALSE)</f>
        <v>13.30</v>
      </c>
      <c r="N13" s="728" t="str">
        <f>VLOOKUP($R13,'database Aziende'!$M$13:$AE$595,10,FALSE)</f>
        <v>14.30</v>
      </c>
      <c r="O13" s="728" t="str">
        <f>VLOOKUP($R13,'database Aziende'!$M$13:$AE$595,11,FALSE)</f>
        <v>18.00 - sabato 8.00-11.00</v>
      </c>
      <c r="P13" s="729" t="s">
        <v>3302</v>
      </c>
      <c r="Q13" s="730" t="s">
        <v>3512</v>
      </c>
      <c r="R13" s="731" t="s">
        <v>3330</v>
      </c>
      <c r="S13" s="732" t="str">
        <f>VLOOKUP($R13,'database Aziende'!$M$13:$AE$595,2,FALSE)</f>
        <v>Via strada di Ponzano 5</v>
      </c>
      <c r="T13" s="732">
        <f>VLOOKUP($R13,'database Aziende'!$M$13:$AE$595,3,FALSE)</f>
        <v>31050</v>
      </c>
      <c r="U13" s="732" t="str">
        <f>VLOOKUP($R13,'database Aziende'!$M$13:$AE$595,4,FALSE)</f>
        <v>Ponzano Veneto (TV)</v>
      </c>
      <c r="V13" s="732" t="str">
        <f>VLOOKUP($R13,'database Aziende'!$M$13:$AE$595,5,FALSE)</f>
        <v>Rigato Emanuele</v>
      </c>
      <c r="W13" s="732" t="str">
        <f>VLOOKUP($R13,'database Aziende'!$M$13:$AE$595,6,FALSE)</f>
        <v>Rigato Emanuele</v>
      </c>
      <c r="X13" s="733" t="str">
        <f>VLOOKUP($R13,'database Aziende'!$M$13:$AE$595,7,FALSE)</f>
        <v>0422969352</v>
      </c>
      <c r="Y13" s="734" t="str">
        <f>VLOOKUP($R13,'database Aziende'!$M$13:$AE$595,12,FALSE)</f>
        <v>info.smartbugs@gmail.com</v>
      </c>
      <c r="Z13" s="734">
        <f>VLOOKUP($R13,'database Aziende'!$M$13:$AE$595,13,FALSE)</f>
        <v>0</v>
      </c>
      <c r="AA13" s="735">
        <f>VLOOKUP($R13,'database Aziende'!$M$13:$AE$595,14,FALSE)</f>
        <v>44470</v>
      </c>
      <c r="AB13" s="732" t="str">
        <f>VLOOKUP($R13,'database Aziende'!$M$13:$AE$595,15,FALSE)</f>
        <v>ATECO 01.49.90</v>
      </c>
      <c r="AC13" s="732" t="str">
        <f t="shared" ref="AC13:AC97" si="0">R13</f>
        <v>SMART BUGS s.s.</v>
      </c>
      <c r="AD13" s="732" t="str">
        <f>VLOOKUP($R13,'database Aziende'!$M$13:$AK$595,17,FALSE)</f>
        <v>Via Cave, 66</v>
      </c>
      <c r="AE13" s="732" t="str">
        <f>VLOOKUP($R13,'database Aziende'!$M$13:$AK$595,18,FALSE)</f>
        <v>Villorba (TV)</v>
      </c>
      <c r="AF13" s="733" t="str">
        <f>VLOOKUP($R13,'database Aziende'!$M$13:$AK$595,19,FALSE)</f>
        <v>04659080263</v>
      </c>
      <c r="AG13" s="736" t="str">
        <f>VLOOKUP($R13,'database Aziende'!$M$13:$AK$595,20,FALSE)</f>
        <v>Rigato Emanuele</v>
      </c>
      <c r="AH13" s="736">
        <f>VLOOKUP($R13,'database Aziende'!$M$13:$AK$595,21,FALSE)</f>
        <v>32865</v>
      </c>
      <c r="AI13" s="732" t="str">
        <f>VLOOKUP($R13,'database Aziende'!$M$13:$AK$595,22,FALSE)</f>
        <v>Treviso (TV)</v>
      </c>
      <c r="AJ13" s="736" t="str">
        <f>VLOOKUP($R13,'database Aziende'!$M$13:$AK$595,23,FALSE)</f>
        <v>RGTMNL89T23L407D</v>
      </c>
      <c r="AK13" s="737">
        <f>VLOOKUP($R13,'database Aziende'!$M$13:$AK$595,24,FALSE)</f>
        <v>42878</v>
      </c>
      <c r="AL13" s="738" t="str">
        <f>VLOOKUP($R13,'database Aziende'!$M$13:$AK$595,25,FALSE)</f>
        <v>16763/C24</v>
      </c>
    </row>
    <row r="14" spans="1:38" ht="30.7" customHeight="1">
      <c r="A14" s="466"/>
      <c r="B14" s="639"/>
      <c r="C14" s="739" t="s">
        <v>3513</v>
      </c>
      <c r="D14" s="726" t="s">
        <v>3514</v>
      </c>
      <c r="E14" s="470"/>
      <c r="F14" s="609"/>
      <c r="G14" s="470"/>
      <c r="H14" s="470"/>
      <c r="I14" s="470"/>
      <c r="J14" s="740"/>
      <c r="K14" s="740"/>
      <c r="L14" s="741">
        <f>VLOOKUP($R14,'database Aziende'!$M$13:$AE$595,8,FALSE)</f>
        <v>0</v>
      </c>
      <c r="M14" s="741">
        <f>VLOOKUP($R14,'database Aziende'!$M$13:$AE$595,9,FALSE)</f>
        <v>0</v>
      </c>
      <c r="N14" s="741" t="str">
        <f>VLOOKUP($R14,'database Aziende'!$M$13:$AE$595,10,FALSE)</f>
        <v>14.30</v>
      </c>
      <c r="O14" s="741" t="str">
        <f>VLOOKUP($R14,'database Aziende'!$M$13:$AE$595,11,FALSE)</f>
        <v>18.30</v>
      </c>
      <c r="P14" s="742"/>
      <c r="Q14" s="743"/>
      <c r="R14" s="731" t="s">
        <v>3233</v>
      </c>
      <c r="S14" s="732" t="str">
        <f>VLOOKUP($R14,'database Aziende'!$M$13:$AE$595,2,FALSE)</f>
        <v>V.le Appiani 26/A</v>
      </c>
      <c r="T14" s="732">
        <f>VLOOKUP($R14,'database Aziende'!$M$13:$AE$595,3,FALSE)</f>
        <v>31100</v>
      </c>
      <c r="U14" s="732" t="str">
        <f>VLOOKUP($R14,'database Aziende'!$M$13:$AE$595,4,FALSE)</f>
        <v>Treviso (TV)</v>
      </c>
      <c r="V14" s="732" t="str">
        <f>VLOOKUP($R14,'database Aziende'!$M$13:$AE$595,5,FALSE)</f>
        <v>Andolfo Denis</v>
      </c>
      <c r="W14" s="732" t="str">
        <f>VLOOKUP($R14,'database Aziende'!$M$13:$AE$595,6,FALSE)</f>
        <v>Andolfo Deniss</v>
      </c>
      <c r="X14" s="733" t="str">
        <f>VLOOKUP($R14,'database Aziende'!$M$13:$AE$595,7,FALSE)</f>
        <v>3480633710</v>
      </c>
      <c r="Y14" s="734" t="str">
        <f>VLOOKUP($R14,'database Aziende'!$M$13:$AE$595,12,FALSE)</f>
        <v>info@directfromitaly.it</v>
      </c>
      <c r="Z14" s="732">
        <f>VLOOKUP($R14,'database Aziende'!$M$13:$AE$595,13,FALSE)</f>
        <v>0</v>
      </c>
      <c r="AA14" s="735">
        <f>VLOOKUP($R14,'database Aziende'!$M$13:$AE$595,14,FALSE)</f>
        <v>44470</v>
      </c>
      <c r="AB14" s="732" t="str">
        <f>VLOOKUP($R14,'database Aziende'!$M$13:$AE$595,15,FALSE)</f>
        <v>ATECO 47.91.1</v>
      </c>
      <c r="AC14" s="732" t="str">
        <f t="shared" si="0"/>
        <v>DIRECT FROM ITALY S.r.l</v>
      </c>
      <c r="AD14" s="732" t="str">
        <f>VLOOKUP($R14,'database Aziende'!$M$13:$AK$595,17,FALSE)</f>
        <v>V.le Appiani 26/A</v>
      </c>
      <c r="AE14" s="732" t="str">
        <f>VLOOKUP($R14,'database Aziende'!$M$13:$AK$595,18,FALSE)</f>
        <v>Treviso (TV)</v>
      </c>
      <c r="AF14" s="733" t="str">
        <f>VLOOKUP($R14,'database Aziende'!$M$13:$AK$595,19,FALSE)</f>
        <v>05031550261</v>
      </c>
      <c r="AG14" s="736" t="str">
        <f>VLOOKUP($R14,'database Aziende'!$M$13:$AK$595,20,FALSE)</f>
        <v>Andolfo Denis</v>
      </c>
      <c r="AH14" s="736">
        <f>VLOOKUP($R14,'database Aziende'!$M$13:$AK$595,21,FALSE)</f>
        <v>26183</v>
      </c>
      <c r="AI14" s="732" t="str">
        <f>VLOOKUP($R14,'database Aziende'!$M$13:$AK$595,22,FALSE)</f>
        <v>Montebelluna (TV)</v>
      </c>
      <c r="AJ14" s="736" t="str">
        <f>VLOOKUP($R14,'database Aziende'!$M$13:$AK$595,23,FALSE)</f>
        <v>NDLDNS71P03F443B</v>
      </c>
      <c r="AK14" s="736">
        <f>VLOOKUP($R14,'database Aziende'!$M$13:$AK$595,24,FALSE)</f>
        <v>42866</v>
      </c>
      <c r="AL14" s="744" t="str">
        <f>VLOOKUP($R14,'database Aziende'!$M$13:$AK$595,25,FALSE)</f>
        <v>13391/C24</v>
      </c>
    </row>
    <row r="15" spans="1:38" ht="30.7" customHeight="1">
      <c r="A15" s="466"/>
      <c r="B15" s="639"/>
      <c r="C15" s="468"/>
      <c r="D15" s="684"/>
      <c r="E15" s="470"/>
      <c r="F15" s="609"/>
      <c r="G15" s="470"/>
      <c r="H15" s="470"/>
      <c r="I15" s="470"/>
      <c r="J15" s="740"/>
      <c r="K15" s="740"/>
      <c r="L15" s="741" t="e">
        <f>VLOOKUP($R15,'database Aziende'!$M$13:$AE$595,8,FALSE)</f>
        <v>#N/A</v>
      </c>
      <c r="M15" s="741" t="e">
        <f>VLOOKUP($R15,'database Aziende'!$M$13:$AE$595,9,FALSE)</f>
        <v>#N/A</v>
      </c>
      <c r="N15" s="741" t="e">
        <f>VLOOKUP($R15,'database Aziende'!$M$13:$AE$595,10,FALSE)</f>
        <v>#N/A</v>
      </c>
      <c r="O15" s="741" t="e">
        <f>VLOOKUP($R15,'database Aziende'!$M$13:$AE$595,11,FALSE)</f>
        <v>#N/A</v>
      </c>
      <c r="P15" s="742"/>
      <c r="Q15" s="743"/>
      <c r="R15" s="745"/>
      <c r="S15" s="732" t="e">
        <f>VLOOKUP($R15,'database Aziende'!$M$13:$AE$595,2,FALSE)</f>
        <v>#N/A</v>
      </c>
      <c r="T15" s="732" t="e">
        <f>VLOOKUP($R15,'database Aziende'!$M$13:$AE$595,3,FALSE)</f>
        <v>#N/A</v>
      </c>
      <c r="U15" s="732" t="e">
        <f>VLOOKUP($R15,'database Aziende'!$M$13:$AE$595,4,FALSE)</f>
        <v>#N/A</v>
      </c>
      <c r="V15" s="732" t="e">
        <f>VLOOKUP($R15,'database Aziende'!$M$13:$AE$595,5,FALSE)</f>
        <v>#N/A</v>
      </c>
      <c r="W15" s="732" t="e">
        <f>VLOOKUP($R15,'database Aziende'!$M$13:$AE$595,6,FALSE)</f>
        <v>#N/A</v>
      </c>
      <c r="X15" s="733" t="e">
        <f>VLOOKUP($R15,'database Aziende'!$M$13:$AE$595,7,FALSE)</f>
        <v>#N/A</v>
      </c>
      <c r="Y15" s="734" t="e">
        <f>VLOOKUP($R15,'database Aziende'!$M$13:$AE$595,12,FALSE)</f>
        <v>#N/A</v>
      </c>
      <c r="Z15" s="732" t="e">
        <f>VLOOKUP($R15,'database Aziende'!$M$13:$AE$595,13,FALSE)</f>
        <v>#N/A</v>
      </c>
      <c r="AA15" s="732" t="e">
        <f>VLOOKUP($R15,'database Aziende'!$M$13:$AE$595,14,FALSE)</f>
        <v>#N/A</v>
      </c>
      <c r="AB15" s="732" t="e">
        <f>VLOOKUP($R15,'database Aziende'!$M$13:$AE$595,15,FALSE)</f>
        <v>#N/A</v>
      </c>
      <c r="AC15" s="732">
        <f t="shared" si="0"/>
        <v>0</v>
      </c>
      <c r="AD15" s="732" t="e">
        <f>VLOOKUP($R15,'database Aziende'!$M$13:$AK$595,17,FALSE)</f>
        <v>#N/A</v>
      </c>
      <c r="AE15" s="732" t="e">
        <f>VLOOKUP($R15,'database Aziende'!$M$13:$AK$595,18,FALSE)</f>
        <v>#N/A</v>
      </c>
      <c r="AF15" s="733" t="e">
        <f>VLOOKUP($R15,'database Aziende'!$M$13:$AK$595,19,FALSE)</f>
        <v>#N/A</v>
      </c>
      <c r="AG15" s="736" t="e">
        <f>VLOOKUP($R15,'database Aziende'!$M$13:$AK$595,20,FALSE)</f>
        <v>#N/A</v>
      </c>
      <c r="AH15" s="736" t="e">
        <f>VLOOKUP($R15,'database Aziende'!$M$13:$AK$595,21,FALSE)</f>
        <v>#N/A</v>
      </c>
      <c r="AI15" s="732" t="e">
        <f>VLOOKUP($R15,'database Aziende'!$M$13:$AK$595,22,FALSE)</f>
        <v>#N/A</v>
      </c>
      <c r="AJ15" s="736" t="e">
        <f>VLOOKUP($R15,'database Aziende'!$M$13:$AK$595,23,FALSE)</f>
        <v>#N/A</v>
      </c>
      <c r="AK15" s="736" t="e">
        <f>VLOOKUP($R15,'database Aziende'!$M$13:$AK$595,24,FALSE)</f>
        <v>#N/A</v>
      </c>
      <c r="AL15" s="744" t="e">
        <f>VLOOKUP($R15,'database Aziende'!$M$13:$AK$595,25,FALSE)</f>
        <v>#N/A</v>
      </c>
    </row>
    <row r="16" spans="1:38" ht="30.7" customHeight="1">
      <c r="A16" s="466"/>
      <c r="B16" s="639"/>
      <c r="C16" s="468"/>
      <c r="D16" s="684"/>
      <c r="E16" s="470"/>
      <c r="F16" s="609"/>
      <c r="G16" s="470"/>
      <c r="H16" s="470"/>
      <c r="I16" s="470"/>
      <c r="J16" s="740"/>
      <c r="K16" s="740"/>
      <c r="L16" s="741" t="e">
        <f>VLOOKUP($R16,'database Aziende'!$M$13:$AE$595,8,FALSE)</f>
        <v>#N/A</v>
      </c>
      <c r="M16" s="741" t="e">
        <f>VLOOKUP($R16,'database Aziende'!$M$13:$AE$595,9,FALSE)</f>
        <v>#N/A</v>
      </c>
      <c r="N16" s="741" t="e">
        <f>VLOOKUP($R16,'database Aziende'!$M$13:$AE$595,10,FALSE)</f>
        <v>#N/A</v>
      </c>
      <c r="O16" s="741" t="e">
        <f>VLOOKUP($R16,'database Aziende'!$M$13:$AE$595,11,FALSE)</f>
        <v>#N/A</v>
      </c>
      <c r="P16" s="742"/>
      <c r="Q16" s="743"/>
      <c r="R16" s="745"/>
      <c r="S16" s="732" t="e">
        <f>VLOOKUP($R16,'database Aziende'!$M$13:$AE$595,2,FALSE)</f>
        <v>#N/A</v>
      </c>
      <c r="T16" s="732" t="e">
        <f>VLOOKUP($R16,'database Aziende'!$M$13:$AE$595,3,FALSE)</f>
        <v>#N/A</v>
      </c>
      <c r="U16" s="732" t="e">
        <f>VLOOKUP($R16,'database Aziende'!$M$13:$AE$595,4,FALSE)</f>
        <v>#N/A</v>
      </c>
      <c r="V16" s="732" t="e">
        <f>VLOOKUP($R16,'database Aziende'!$M$13:$AE$595,5,FALSE)</f>
        <v>#N/A</v>
      </c>
      <c r="W16" s="732" t="e">
        <f>VLOOKUP($R16,'database Aziende'!$M$13:$AE$595,6,FALSE)</f>
        <v>#N/A</v>
      </c>
      <c r="X16" s="733" t="e">
        <f>VLOOKUP($R16,'database Aziende'!$M$13:$AE$595,7,FALSE)</f>
        <v>#N/A</v>
      </c>
      <c r="Y16" s="734" t="e">
        <f>VLOOKUP($R16,'database Aziende'!$M$13:$AE$595,12,FALSE)</f>
        <v>#N/A</v>
      </c>
      <c r="Z16" s="734" t="e">
        <f>VLOOKUP($R16,'database Aziende'!$M$13:$AE$595,13,FALSE)</f>
        <v>#N/A</v>
      </c>
      <c r="AA16" s="732" t="e">
        <f>VLOOKUP($R16,'database Aziende'!$M$13:$AE$595,14,FALSE)</f>
        <v>#N/A</v>
      </c>
      <c r="AB16" s="732" t="e">
        <f>VLOOKUP($R16,'database Aziende'!$M$13:$AE$595,15,FALSE)</f>
        <v>#N/A</v>
      </c>
      <c r="AC16" s="732">
        <f t="shared" si="0"/>
        <v>0</v>
      </c>
      <c r="AD16" s="732" t="e">
        <f>VLOOKUP($R16,'database Aziende'!$M$13:$AK$595,17,FALSE)</f>
        <v>#N/A</v>
      </c>
      <c r="AE16" s="732" t="e">
        <f>VLOOKUP($R16,'database Aziende'!$M$13:$AK$595,18,FALSE)</f>
        <v>#N/A</v>
      </c>
      <c r="AF16" s="733" t="e">
        <f>VLOOKUP($R16,'database Aziende'!$M$13:$AK$595,19,FALSE)</f>
        <v>#N/A</v>
      </c>
      <c r="AG16" s="736" t="e">
        <f>VLOOKUP($R16,'database Aziende'!$M$13:$AK$595,20,FALSE)</f>
        <v>#N/A</v>
      </c>
      <c r="AH16" s="736" t="e">
        <f>VLOOKUP($R16,'database Aziende'!$M$13:$AK$595,21,FALSE)</f>
        <v>#N/A</v>
      </c>
      <c r="AI16" s="732" t="e">
        <f>VLOOKUP($R16,'database Aziende'!$M$13:$AK$595,22,FALSE)</f>
        <v>#N/A</v>
      </c>
      <c r="AJ16" s="736" t="e">
        <f>VLOOKUP($R16,'database Aziende'!$M$13:$AK$595,23,FALSE)</f>
        <v>#N/A</v>
      </c>
      <c r="AK16" s="736" t="e">
        <f>VLOOKUP($R16,'database Aziende'!$M$13:$AK$595,24,FALSE)</f>
        <v>#N/A</v>
      </c>
      <c r="AL16" s="744" t="e">
        <f>VLOOKUP($R16,'database Aziende'!$M$13:$AK$595,25,FALSE)</f>
        <v>#N/A</v>
      </c>
    </row>
    <row r="17" spans="1:38" ht="30.7" customHeight="1">
      <c r="A17" s="466"/>
      <c r="B17" s="639"/>
      <c r="C17" s="468"/>
      <c r="D17" s="684"/>
      <c r="E17" s="470"/>
      <c r="F17" s="609"/>
      <c r="G17" s="470"/>
      <c r="H17" s="470"/>
      <c r="I17" s="470"/>
      <c r="J17" s="740"/>
      <c r="K17" s="740"/>
      <c r="L17" s="741" t="e">
        <f>VLOOKUP($R17,'database Aziende'!$M$13:$AE$595,8,FALSE)</f>
        <v>#N/A</v>
      </c>
      <c r="M17" s="741" t="e">
        <f>VLOOKUP($R17,'database Aziende'!$M$13:$AE$595,9,FALSE)</f>
        <v>#N/A</v>
      </c>
      <c r="N17" s="741" t="e">
        <f>VLOOKUP($R17,'database Aziende'!$M$13:$AE$595,10,FALSE)</f>
        <v>#N/A</v>
      </c>
      <c r="O17" s="741" t="e">
        <f>VLOOKUP($R17,'database Aziende'!$M$13:$AE$595,11,FALSE)</f>
        <v>#N/A</v>
      </c>
      <c r="P17" s="742"/>
      <c r="Q17" s="743"/>
      <c r="R17" s="745"/>
      <c r="S17" s="732" t="e">
        <f>VLOOKUP($R17,'database Aziende'!$M$13:$AE$595,2,FALSE)</f>
        <v>#N/A</v>
      </c>
      <c r="T17" s="732" t="e">
        <f>VLOOKUP($R17,'database Aziende'!$M$13:$AE$595,3,FALSE)</f>
        <v>#N/A</v>
      </c>
      <c r="U17" s="732" t="e">
        <f>VLOOKUP($R17,'database Aziende'!$M$13:$AE$595,4,FALSE)</f>
        <v>#N/A</v>
      </c>
      <c r="V17" s="732" t="e">
        <f>VLOOKUP($R17,'database Aziende'!$M$13:$AE$595,5,FALSE)</f>
        <v>#N/A</v>
      </c>
      <c r="W17" s="732" t="e">
        <f>VLOOKUP($R17,'database Aziende'!$M$13:$AE$595,6,FALSE)</f>
        <v>#N/A</v>
      </c>
      <c r="X17" s="733" t="e">
        <f>VLOOKUP($R17,'database Aziende'!$M$13:$AE$595,7,FALSE)</f>
        <v>#N/A</v>
      </c>
      <c r="Y17" s="732" t="e">
        <f>VLOOKUP($R17,'database Aziende'!$M$13:$AE$595,12,FALSE)</f>
        <v>#N/A</v>
      </c>
      <c r="Z17" s="732" t="e">
        <f>VLOOKUP($R17,'database Aziende'!$M$13:$AE$595,13,FALSE)</f>
        <v>#N/A</v>
      </c>
      <c r="AA17" s="746" t="e">
        <f>VLOOKUP($R17,'database Aziende'!$M$13:$AE$595,14,FALSE)</f>
        <v>#N/A</v>
      </c>
      <c r="AB17" s="732" t="e">
        <f>VLOOKUP($R17,'database Aziende'!$M$13:$AE$595,15,FALSE)</f>
        <v>#N/A</v>
      </c>
      <c r="AC17" s="732">
        <f t="shared" si="0"/>
        <v>0</v>
      </c>
      <c r="AD17" s="732" t="e">
        <f>VLOOKUP($R17,'database Aziende'!$M$13:$AK$595,17,FALSE)</f>
        <v>#N/A</v>
      </c>
      <c r="AE17" s="732" t="e">
        <f>VLOOKUP($R17,'database Aziende'!$M$13:$AK$595,18,FALSE)</f>
        <v>#N/A</v>
      </c>
      <c r="AF17" s="733" t="e">
        <f>VLOOKUP($R17,'database Aziende'!$M$13:$AK$595,19,FALSE)</f>
        <v>#N/A</v>
      </c>
      <c r="AG17" s="736" t="e">
        <f>VLOOKUP($R17,'database Aziende'!$M$13:$AK$595,20,FALSE)</f>
        <v>#N/A</v>
      </c>
      <c r="AH17" s="736" t="e">
        <f>VLOOKUP($R17,'database Aziende'!$M$13:$AK$595,21,FALSE)</f>
        <v>#N/A</v>
      </c>
      <c r="AI17" s="732" t="e">
        <f>VLOOKUP($R17,'database Aziende'!$M$13:$AK$595,22,FALSE)</f>
        <v>#N/A</v>
      </c>
      <c r="AJ17" s="736" t="e">
        <f>VLOOKUP($R17,'database Aziende'!$M$13:$AK$595,23,FALSE)</f>
        <v>#N/A</v>
      </c>
      <c r="AK17" s="736" t="e">
        <f>VLOOKUP($R17,'database Aziende'!$M$13:$AK$595,24,FALSE)</f>
        <v>#N/A</v>
      </c>
      <c r="AL17" s="744" t="e">
        <f>VLOOKUP($R17,'database Aziende'!$M$13:$AK$595,25,FALSE)</f>
        <v>#N/A</v>
      </c>
    </row>
    <row r="18" spans="1:38" ht="30.7" customHeight="1">
      <c r="A18" s="466"/>
      <c r="B18" s="639"/>
      <c r="C18" s="468"/>
      <c r="D18" s="684"/>
      <c r="E18" s="470"/>
      <c r="F18" s="609"/>
      <c r="G18" s="470"/>
      <c r="H18" s="470"/>
      <c r="I18" s="470"/>
      <c r="J18" s="740"/>
      <c r="K18" s="740"/>
      <c r="L18" s="741" t="e">
        <f>VLOOKUP($R18,'database Aziende'!$M$13:$AE$595,8,FALSE)</f>
        <v>#N/A</v>
      </c>
      <c r="M18" s="741" t="e">
        <f>VLOOKUP($R18,'database Aziende'!$M$13:$AE$595,9,FALSE)</f>
        <v>#N/A</v>
      </c>
      <c r="N18" s="741" t="e">
        <f>VLOOKUP($R18,'database Aziende'!$M$13:$AE$595,10,FALSE)</f>
        <v>#N/A</v>
      </c>
      <c r="O18" s="741" t="e">
        <f>VLOOKUP($R18,'database Aziende'!$M$13:$AE$595,11,FALSE)</f>
        <v>#N/A</v>
      </c>
      <c r="P18" s="742"/>
      <c r="Q18" s="743"/>
      <c r="R18" s="745"/>
      <c r="S18" s="732" t="e">
        <f>VLOOKUP($R18,'database Aziende'!$M$13:$AE$595,2,FALSE)</f>
        <v>#N/A</v>
      </c>
      <c r="T18" s="732" t="e">
        <f>VLOOKUP($R18,'database Aziende'!$M$13:$AE$595,3,FALSE)</f>
        <v>#N/A</v>
      </c>
      <c r="U18" s="732" t="e">
        <f>VLOOKUP($R18,'database Aziende'!$M$13:$AE$595,4,FALSE)</f>
        <v>#N/A</v>
      </c>
      <c r="V18" s="732" t="e">
        <f>VLOOKUP($R18,'database Aziende'!$M$13:$AE$595,5,FALSE)</f>
        <v>#N/A</v>
      </c>
      <c r="W18" s="732" t="e">
        <f>VLOOKUP($R18,'database Aziende'!$M$13:$AE$595,6,FALSE)</f>
        <v>#N/A</v>
      </c>
      <c r="X18" s="733" t="e">
        <f>VLOOKUP($R18,'database Aziende'!$M$13:$AE$595,7,FALSE)</f>
        <v>#N/A</v>
      </c>
      <c r="Y18" s="734" t="e">
        <f>VLOOKUP($R18,'database Aziende'!$M$13:$AE$595,12,FALSE)</f>
        <v>#N/A</v>
      </c>
      <c r="Z18" s="734" t="e">
        <f>VLOOKUP($R18,'database Aziende'!$M$13:$AE$595,13,FALSE)</f>
        <v>#N/A</v>
      </c>
      <c r="AA18" s="732" t="e">
        <f>VLOOKUP($R18,'database Aziende'!$M$13:$AE$595,14,FALSE)</f>
        <v>#N/A</v>
      </c>
      <c r="AB18" s="732" t="e">
        <f>VLOOKUP($R18,'database Aziende'!$M$13:$AE$595,15,FALSE)</f>
        <v>#N/A</v>
      </c>
      <c r="AC18" s="732">
        <f t="shared" si="0"/>
        <v>0</v>
      </c>
      <c r="AD18" s="732" t="e">
        <f>VLOOKUP($R18,'database Aziende'!$M$13:$AK$595,17,FALSE)</f>
        <v>#N/A</v>
      </c>
      <c r="AE18" s="732" t="e">
        <f>VLOOKUP($R18,'database Aziende'!$M$13:$AK$595,18,FALSE)</f>
        <v>#N/A</v>
      </c>
      <c r="AF18" s="733" t="e">
        <f>VLOOKUP($R18,'database Aziende'!$M$13:$AK$595,19,FALSE)</f>
        <v>#N/A</v>
      </c>
      <c r="AG18" s="736" t="e">
        <f>VLOOKUP($R18,'database Aziende'!$M$13:$AK$595,20,FALSE)</f>
        <v>#N/A</v>
      </c>
      <c r="AH18" s="736" t="e">
        <f>VLOOKUP($R18,'database Aziende'!$M$13:$AK$595,21,FALSE)</f>
        <v>#N/A</v>
      </c>
      <c r="AI18" s="732" t="e">
        <f>VLOOKUP($R18,'database Aziende'!$M$13:$AK$595,22,FALSE)</f>
        <v>#N/A</v>
      </c>
      <c r="AJ18" s="736" t="e">
        <f>VLOOKUP($R18,'database Aziende'!$M$13:$AK$595,23,FALSE)</f>
        <v>#N/A</v>
      </c>
      <c r="AK18" s="736" t="e">
        <f>VLOOKUP($R18,'database Aziende'!$M$13:$AK$595,24,FALSE)</f>
        <v>#N/A</v>
      </c>
      <c r="AL18" s="744" t="e">
        <f>VLOOKUP($R18,'database Aziende'!$M$13:$AK$595,25,FALSE)</f>
        <v>#N/A</v>
      </c>
    </row>
    <row r="19" spans="1:38" ht="30.7" customHeight="1">
      <c r="A19" s="466"/>
      <c r="B19" s="639"/>
      <c r="C19" s="468"/>
      <c r="D19" s="684"/>
      <c r="E19" s="470"/>
      <c r="F19" s="609"/>
      <c r="G19" s="470"/>
      <c r="H19" s="470"/>
      <c r="I19" s="470"/>
      <c r="J19" s="740"/>
      <c r="K19" s="740"/>
      <c r="L19" s="741" t="e">
        <f>VLOOKUP($R19,'database Aziende'!$M$13:$AE$595,8,FALSE)</f>
        <v>#N/A</v>
      </c>
      <c r="M19" s="741" t="e">
        <f>VLOOKUP($R19,'database Aziende'!$M$13:$AE$595,9,FALSE)</f>
        <v>#N/A</v>
      </c>
      <c r="N19" s="741" t="e">
        <f>VLOOKUP($R19,'database Aziende'!$M$13:$AE$595,10,FALSE)</f>
        <v>#N/A</v>
      </c>
      <c r="O19" s="741" t="e">
        <f>VLOOKUP($R19,'database Aziende'!$M$13:$AE$595,11,FALSE)</f>
        <v>#N/A</v>
      </c>
      <c r="P19" s="742"/>
      <c r="Q19" s="743"/>
      <c r="R19" s="745"/>
      <c r="S19" s="732" t="e">
        <f>VLOOKUP($R19,'database Aziende'!$M$13:$AE$595,2,FALSE)</f>
        <v>#N/A</v>
      </c>
      <c r="T19" s="732" t="e">
        <f>VLOOKUP($R19,'database Aziende'!$M$13:$AE$595,3,FALSE)</f>
        <v>#N/A</v>
      </c>
      <c r="U19" s="732" t="e">
        <f>VLOOKUP($R19,'database Aziende'!$M$13:$AE$595,4,FALSE)</f>
        <v>#N/A</v>
      </c>
      <c r="V19" s="732" t="e">
        <f>VLOOKUP($R19,'database Aziende'!$M$13:$AE$595,5,FALSE)</f>
        <v>#N/A</v>
      </c>
      <c r="W19" s="732" t="e">
        <f>VLOOKUP($R19,'database Aziende'!$M$13:$AE$595,6,FALSE)</f>
        <v>#N/A</v>
      </c>
      <c r="X19" s="733" t="e">
        <f>VLOOKUP($R19,'database Aziende'!$M$13:$AE$595,7,FALSE)</f>
        <v>#N/A</v>
      </c>
      <c r="Y19" s="734" t="e">
        <f>VLOOKUP($R19,'database Aziende'!$M$13:$AE$595,12,FALSE)</f>
        <v>#N/A</v>
      </c>
      <c r="Z19" s="732" t="e">
        <f>VLOOKUP($R19,'database Aziende'!$M$13:$AE$595,13,FALSE)</f>
        <v>#N/A</v>
      </c>
      <c r="AA19" s="732" t="e">
        <f>VLOOKUP($R19,'database Aziende'!$M$13:$AE$595,14,FALSE)</f>
        <v>#N/A</v>
      </c>
      <c r="AB19" s="732" t="e">
        <f>VLOOKUP($R19,'database Aziende'!$M$13:$AE$595,15,FALSE)</f>
        <v>#N/A</v>
      </c>
      <c r="AC19" s="732">
        <f t="shared" si="0"/>
        <v>0</v>
      </c>
      <c r="AD19" s="732" t="e">
        <f>VLOOKUP($R19,'database Aziende'!$M$13:$AK$595,17,FALSE)</f>
        <v>#N/A</v>
      </c>
      <c r="AE19" s="732" t="e">
        <f>VLOOKUP($R19,'database Aziende'!$M$13:$AK$595,18,FALSE)</f>
        <v>#N/A</v>
      </c>
      <c r="AF19" s="733" t="e">
        <f>VLOOKUP($R19,'database Aziende'!$M$13:$AK$595,19,FALSE)</f>
        <v>#N/A</v>
      </c>
      <c r="AG19" s="736" t="e">
        <f>VLOOKUP($R19,'database Aziende'!$M$13:$AK$595,20,FALSE)</f>
        <v>#N/A</v>
      </c>
      <c r="AH19" s="736" t="e">
        <f>VLOOKUP($R19,'database Aziende'!$M$13:$AK$595,21,FALSE)</f>
        <v>#N/A</v>
      </c>
      <c r="AI19" s="732" t="e">
        <f>VLOOKUP($R19,'database Aziende'!$M$13:$AK$595,22,FALSE)</f>
        <v>#N/A</v>
      </c>
      <c r="AJ19" s="736" t="e">
        <f>VLOOKUP($R19,'database Aziende'!$M$13:$AK$595,23,FALSE)</f>
        <v>#N/A</v>
      </c>
      <c r="AK19" s="736" t="e">
        <f>VLOOKUP($R19,'database Aziende'!$M$13:$AK$595,24,FALSE)</f>
        <v>#N/A</v>
      </c>
      <c r="AL19" s="744" t="e">
        <f>VLOOKUP($R19,'database Aziende'!$M$13:$AK$595,25,FALSE)</f>
        <v>#N/A</v>
      </c>
    </row>
    <row r="20" spans="1:38" ht="30.7" customHeight="1">
      <c r="A20" s="466"/>
      <c r="B20" s="639"/>
      <c r="C20" s="468"/>
      <c r="D20" s="684"/>
      <c r="E20" s="470"/>
      <c r="F20" s="609"/>
      <c r="G20" s="470"/>
      <c r="H20" s="470"/>
      <c r="I20" s="470"/>
      <c r="J20" s="740"/>
      <c r="K20" s="740"/>
      <c r="L20" s="741" t="e">
        <f>VLOOKUP($R20,'database Aziende'!$M$13:$AE$595,8,FALSE)</f>
        <v>#N/A</v>
      </c>
      <c r="M20" s="741" t="e">
        <f>VLOOKUP($R20,'database Aziende'!$M$13:$AE$595,9,FALSE)</f>
        <v>#N/A</v>
      </c>
      <c r="N20" s="741" t="e">
        <f>VLOOKUP($R20,'database Aziende'!$M$13:$AE$595,10,FALSE)</f>
        <v>#N/A</v>
      </c>
      <c r="O20" s="741" t="e">
        <f>VLOOKUP($R20,'database Aziende'!$M$13:$AE$595,11,FALSE)</f>
        <v>#N/A</v>
      </c>
      <c r="P20" s="742"/>
      <c r="Q20" s="743"/>
      <c r="R20" s="745"/>
      <c r="S20" s="732" t="e">
        <f>VLOOKUP($R20,'database Aziende'!$M$13:$AE$595,2,FALSE)</f>
        <v>#N/A</v>
      </c>
      <c r="T20" s="732" t="e">
        <f>VLOOKUP($R20,'database Aziende'!$M$13:$AE$595,3,FALSE)</f>
        <v>#N/A</v>
      </c>
      <c r="U20" s="732" t="e">
        <f>VLOOKUP($R20,'database Aziende'!$M$13:$AE$595,4,FALSE)</f>
        <v>#N/A</v>
      </c>
      <c r="V20" s="732" t="e">
        <f>VLOOKUP($R20,'database Aziende'!$M$13:$AE$595,5,FALSE)</f>
        <v>#N/A</v>
      </c>
      <c r="W20" s="732" t="e">
        <f>VLOOKUP($R20,'database Aziende'!$M$13:$AE$595,6,FALSE)</f>
        <v>#N/A</v>
      </c>
      <c r="X20" s="733" t="e">
        <f>VLOOKUP($R20,'database Aziende'!$M$13:$AE$595,7,FALSE)</f>
        <v>#N/A</v>
      </c>
      <c r="Y20" s="734" t="e">
        <f>VLOOKUP($R20,'database Aziende'!$M$13:$AE$595,12,FALSE)</f>
        <v>#N/A</v>
      </c>
      <c r="Z20" s="732" t="e">
        <f>VLOOKUP($R20,'database Aziende'!$M$13:$AE$595,13,FALSE)</f>
        <v>#N/A</v>
      </c>
      <c r="AA20" s="732" t="e">
        <f>VLOOKUP($R20,'database Aziende'!$M$13:$AE$595,14,FALSE)</f>
        <v>#N/A</v>
      </c>
      <c r="AB20" s="732" t="e">
        <f>VLOOKUP($R20,'database Aziende'!$M$13:$AE$595,15,FALSE)</f>
        <v>#N/A</v>
      </c>
      <c r="AC20" s="732">
        <f t="shared" si="0"/>
        <v>0</v>
      </c>
      <c r="AD20" s="732" t="e">
        <f>VLOOKUP($R20,'database Aziende'!$M$13:$AK$595,17,FALSE)</f>
        <v>#N/A</v>
      </c>
      <c r="AE20" s="732" t="e">
        <f>VLOOKUP($R20,'database Aziende'!$M$13:$AK$595,18,FALSE)</f>
        <v>#N/A</v>
      </c>
      <c r="AF20" s="733" t="e">
        <f>VLOOKUP($R20,'database Aziende'!$M$13:$AK$595,19,FALSE)</f>
        <v>#N/A</v>
      </c>
      <c r="AG20" s="736" t="e">
        <f>VLOOKUP($R20,'database Aziende'!$M$13:$AK$595,20,FALSE)</f>
        <v>#N/A</v>
      </c>
      <c r="AH20" s="736" t="e">
        <f>VLOOKUP($R20,'database Aziende'!$M$13:$AK$595,21,FALSE)</f>
        <v>#N/A</v>
      </c>
      <c r="AI20" s="732" t="e">
        <f>VLOOKUP($R20,'database Aziende'!$M$13:$AK$595,22,FALSE)</f>
        <v>#N/A</v>
      </c>
      <c r="AJ20" s="736" t="e">
        <f>VLOOKUP($R20,'database Aziende'!$M$13:$AK$595,23,FALSE)</f>
        <v>#N/A</v>
      </c>
      <c r="AK20" s="736" t="e">
        <f>VLOOKUP($R20,'database Aziende'!$M$13:$AK$595,24,FALSE)</f>
        <v>#N/A</v>
      </c>
      <c r="AL20" s="744" t="e">
        <f>VLOOKUP($R20,'database Aziende'!$M$13:$AK$595,25,FALSE)</f>
        <v>#N/A</v>
      </c>
    </row>
    <row r="21" spans="1:38" ht="30.7" customHeight="1">
      <c r="A21" s="466"/>
      <c r="B21" s="639"/>
      <c r="C21" s="468"/>
      <c r="D21" s="684"/>
      <c r="E21" s="470"/>
      <c r="F21" s="609"/>
      <c r="G21" s="470"/>
      <c r="H21" s="470"/>
      <c r="I21" s="470"/>
      <c r="J21" s="740"/>
      <c r="K21" s="740"/>
      <c r="L21" s="741" t="e">
        <f>VLOOKUP($R21,'database Aziende'!$M$13:$AE$595,8,FALSE)</f>
        <v>#N/A</v>
      </c>
      <c r="M21" s="741" t="e">
        <f>VLOOKUP($R21,'database Aziende'!$M$13:$AE$595,9,FALSE)</f>
        <v>#N/A</v>
      </c>
      <c r="N21" s="741" t="e">
        <f>VLOOKUP($R21,'database Aziende'!$M$13:$AE$595,10,FALSE)</f>
        <v>#N/A</v>
      </c>
      <c r="O21" s="741" t="e">
        <f>VLOOKUP($R21,'database Aziende'!$M$13:$AE$595,11,FALSE)</f>
        <v>#N/A</v>
      </c>
      <c r="P21" s="742"/>
      <c r="Q21" s="743"/>
      <c r="R21" s="745"/>
      <c r="S21" s="732" t="e">
        <f>VLOOKUP($R21,'database Aziende'!$M$13:$AE$595,2,FALSE)</f>
        <v>#N/A</v>
      </c>
      <c r="T21" s="732" t="e">
        <f>VLOOKUP($R21,'database Aziende'!$M$13:$AE$595,3,FALSE)</f>
        <v>#N/A</v>
      </c>
      <c r="U21" s="732" t="e">
        <f>VLOOKUP($R21,'database Aziende'!$M$13:$AE$595,4,FALSE)</f>
        <v>#N/A</v>
      </c>
      <c r="V21" s="732" t="e">
        <f>VLOOKUP($R21,'database Aziende'!$M$13:$AE$595,5,FALSE)</f>
        <v>#N/A</v>
      </c>
      <c r="W21" s="732" t="e">
        <f>VLOOKUP($R21,'database Aziende'!$M$13:$AE$595,6,FALSE)</f>
        <v>#N/A</v>
      </c>
      <c r="X21" s="733" t="e">
        <f>VLOOKUP($R21,'database Aziende'!$M$13:$AE$595,7,FALSE)</f>
        <v>#N/A</v>
      </c>
      <c r="Y21" s="734" t="e">
        <f>VLOOKUP($R21,'database Aziende'!$M$13:$AE$595,12,FALSE)</f>
        <v>#N/A</v>
      </c>
      <c r="Z21" s="732" t="e">
        <f>VLOOKUP($R21,'database Aziende'!$M$13:$AE$595,13,FALSE)</f>
        <v>#N/A</v>
      </c>
      <c r="AA21" s="732" t="e">
        <f>VLOOKUP($R21,'database Aziende'!$M$13:$AE$595,14,FALSE)</f>
        <v>#N/A</v>
      </c>
      <c r="AB21" s="732" t="e">
        <f>VLOOKUP($R21,'database Aziende'!$M$13:$AE$595,15,FALSE)</f>
        <v>#N/A</v>
      </c>
      <c r="AC21" s="732">
        <f t="shared" si="0"/>
        <v>0</v>
      </c>
      <c r="AD21" s="732" t="e">
        <f>VLOOKUP($R21,'database Aziende'!$M$13:$AK$595,17,FALSE)</f>
        <v>#N/A</v>
      </c>
      <c r="AE21" s="732" t="e">
        <f>VLOOKUP($R21,'database Aziende'!$M$13:$AK$595,18,FALSE)</f>
        <v>#N/A</v>
      </c>
      <c r="AF21" s="733" t="e">
        <f>VLOOKUP($R21,'database Aziende'!$M$13:$AK$595,19,FALSE)</f>
        <v>#N/A</v>
      </c>
      <c r="AG21" s="736" t="e">
        <f>VLOOKUP($R21,'database Aziende'!$M$13:$AK$595,20,FALSE)</f>
        <v>#N/A</v>
      </c>
      <c r="AH21" s="736" t="e">
        <f>VLOOKUP($R21,'database Aziende'!$M$13:$AK$595,21,FALSE)</f>
        <v>#N/A</v>
      </c>
      <c r="AI21" s="732" t="e">
        <f>VLOOKUP($R21,'database Aziende'!$M$13:$AK$595,22,FALSE)</f>
        <v>#N/A</v>
      </c>
      <c r="AJ21" s="736" t="e">
        <f>VLOOKUP($R21,'database Aziende'!$M$13:$AK$595,23,FALSE)</f>
        <v>#N/A</v>
      </c>
      <c r="AK21" s="736" t="e">
        <f>VLOOKUP($R21,'database Aziende'!$M$13:$AK$595,24,FALSE)</f>
        <v>#N/A</v>
      </c>
      <c r="AL21" s="744" t="e">
        <f>VLOOKUP($R21,'database Aziende'!$M$13:$AK$595,25,FALSE)</f>
        <v>#N/A</v>
      </c>
    </row>
    <row r="22" spans="1:38" ht="30.7" customHeight="1">
      <c r="A22" s="466"/>
      <c r="B22" s="639"/>
      <c r="C22" s="468"/>
      <c r="D22" s="684"/>
      <c r="E22" s="470"/>
      <c r="F22" s="609"/>
      <c r="G22" s="470"/>
      <c r="H22" s="470"/>
      <c r="I22" s="470"/>
      <c r="J22" s="740"/>
      <c r="K22" s="740"/>
      <c r="L22" s="741" t="e">
        <f>VLOOKUP($R22,'database Aziende'!$M$13:$AE$595,8,FALSE)</f>
        <v>#N/A</v>
      </c>
      <c r="M22" s="741" t="e">
        <f>VLOOKUP($R22,'database Aziende'!$M$13:$AE$595,9,FALSE)</f>
        <v>#N/A</v>
      </c>
      <c r="N22" s="741" t="e">
        <f>VLOOKUP($R22,'database Aziende'!$M$13:$AE$595,10,FALSE)</f>
        <v>#N/A</v>
      </c>
      <c r="O22" s="741" t="e">
        <f>VLOOKUP($R22,'database Aziende'!$M$13:$AE$595,11,FALSE)</f>
        <v>#N/A</v>
      </c>
      <c r="P22" s="742"/>
      <c r="Q22" s="743"/>
      <c r="R22" s="745"/>
      <c r="S22" s="732" t="e">
        <f>VLOOKUP($R22,'database Aziende'!$M$13:$AE$595,2,FALSE)</f>
        <v>#N/A</v>
      </c>
      <c r="T22" s="732" t="e">
        <f>VLOOKUP($R22,'database Aziende'!$M$13:$AE$595,3,FALSE)</f>
        <v>#N/A</v>
      </c>
      <c r="U22" s="732" t="e">
        <f>VLOOKUP($R22,'database Aziende'!$M$13:$AE$595,4,FALSE)</f>
        <v>#N/A</v>
      </c>
      <c r="V22" s="732" t="e">
        <f>VLOOKUP($R22,'database Aziende'!$M$13:$AE$595,5,FALSE)</f>
        <v>#N/A</v>
      </c>
      <c r="W22" s="732" t="e">
        <f>VLOOKUP($R22,'database Aziende'!$M$13:$AE$595,6,FALSE)</f>
        <v>#N/A</v>
      </c>
      <c r="X22" s="733" t="e">
        <f>VLOOKUP($R22,'database Aziende'!$M$13:$AE$595,7,FALSE)</f>
        <v>#N/A</v>
      </c>
      <c r="Y22" s="734" t="e">
        <f>VLOOKUP($R22,'database Aziende'!$M$13:$AE$595,12,FALSE)</f>
        <v>#N/A</v>
      </c>
      <c r="Z22" s="734" t="e">
        <f>VLOOKUP($R22,'database Aziende'!$M$13:$AE$595,13,FALSE)</f>
        <v>#N/A</v>
      </c>
      <c r="AA22" s="732" t="e">
        <f>VLOOKUP($R22,'database Aziende'!$M$13:$AE$595,14,FALSE)</f>
        <v>#N/A</v>
      </c>
      <c r="AB22" s="732" t="e">
        <f>VLOOKUP($R22,'database Aziende'!$M$13:$AE$595,15,FALSE)</f>
        <v>#N/A</v>
      </c>
      <c r="AC22" s="732">
        <f t="shared" si="0"/>
        <v>0</v>
      </c>
      <c r="AD22" s="732" t="e">
        <f>VLOOKUP($R22,'database Aziende'!$M$13:$AK$595,17,FALSE)</f>
        <v>#N/A</v>
      </c>
      <c r="AE22" s="732" t="e">
        <f>VLOOKUP($R22,'database Aziende'!$M$13:$AK$595,18,FALSE)</f>
        <v>#N/A</v>
      </c>
      <c r="AF22" s="733" t="e">
        <f>VLOOKUP($R22,'database Aziende'!$M$13:$AK$595,19,FALSE)</f>
        <v>#N/A</v>
      </c>
      <c r="AG22" s="736" t="e">
        <f>VLOOKUP($R22,'database Aziende'!$M$13:$AK$595,20,FALSE)</f>
        <v>#N/A</v>
      </c>
      <c r="AH22" s="736" t="e">
        <f>VLOOKUP($R22,'database Aziende'!$M$13:$AK$595,21,FALSE)</f>
        <v>#N/A</v>
      </c>
      <c r="AI22" s="732" t="e">
        <f>VLOOKUP($R22,'database Aziende'!$M$13:$AK$595,22,FALSE)</f>
        <v>#N/A</v>
      </c>
      <c r="AJ22" s="736" t="e">
        <f>VLOOKUP($R22,'database Aziende'!$M$13:$AK$595,23,FALSE)</f>
        <v>#N/A</v>
      </c>
      <c r="AK22" s="736" t="e">
        <f>VLOOKUP($R22,'database Aziende'!$M$13:$AK$595,24,FALSE)</f>
        <v>#N/A</v>
      </c>
      <c r="AL22" s="744" t="e">
        <f>VLOOKUP($R22,'database Aziende'!$M$13:$AK$595,25,FALSE)</f>
        <v>#N/A</v>
      </c>
    </row>
    <row r="23" spans="1:38" ht="30.7" customHeight="1">
      <c r="A23" s="466"/>
      <c r="B23" s="639"/>
      <c r="C23" s="468"/>
      <c r="D23" s="684"/>
      <c r="E23" s="470"/>
      <c r="F23" s="609"/>
      <c r="G23" s="470"/>
      <c r="H23" s="470"/>
      <c r="I23" s="470"/>
      <c r="J23" s="740"/>
      <c r="K23" s="740"/>
      <c r="L23" s="741" t="e">
        <f>VLOOKUP($R23,'database Aziende'!$M$13:$AE$595,8,FALSE)</f>
        <v>#N/A</v>
      </c>
      <c r="M23" s="741" t="e">
        <f>VLOOKUP($R23,'database Aziende'!$M$13:$AE$595,9,FALSE)</f>
        <v>#N/A</v>
      </c>
      <c r="N23" s="741" t="e">
        <f>VLOOKUP($R23,'database Aziende'!$M$13:$AE$595,10,FALSE)</f>
        <v>#N/A</v>
      </c>
      <c r="O23" s="741" t="e">
        <f>VLOOKUP($R23,'database Aziende'!$M$13:$AE$595,11,FALSE)</f>
        <v>#N/A</v>
      </c>
      <c r="P23" s="742"/>
      <c r="Q23" s="743"/>
      <c r="R23" s="747"/>
      <c r="S23" s="732" t="e">
        <f>VLOOKUP($R23,'database Aziende'!$M$13:$AE$595,2,FALSE)</f>
        <v>#N/A</v>
      </c>
      <c r="T23" s="732" t="e">
        <f>VLOOKUP($R23,'database Aziende'!$M$13:$AE$595,3,FALSE)</f>
        <v>#N/A</v>
      </c>
      <c r="U23" s="732" t="e">
        <f>VLOOKUP($R23,'database Aziende'!$M$13:$AE$595,4,FALSE)</f>
        <v>#N/A</v>
      </c>
      <c r="V23" s="732" t="e">
        <f>VLOOKUP($R23,'database Aziende'!$M$13:$AE$595,5,FALSE)</f>
        <v>#N/A</v>
      </c>
      <c r="W23" s="732" t="e">
        <f>VLOOKUP($R23,'database Aziende'!$M$13:$AE$595,6,FALSE)</f>
        <v>#N/A</v>
      </c>
      <c r="X23" s="733" t="e">
        <f>VLOOKUP($R23,'database Aziende'!$M$13:$AE$595,7,FALSE)</f>
        <v>#N/A</v>
      </c>
      <c r="Y23" s="734" t="e">
        <f>VLOOKUP($R23,'database Aziende'!$M$13:$AE$595,12,FALSE)</f>
        <v>#N/A</v>
      </c>
      <c r="Z23" s="734" t="e">
        <f>VLOOKUP($R23,'database Aziende'!$M$13:$AE$595,13,FALSE)</f>
        <v>#N/A</v>
      </c>
      <c r="AA23" s="732" t="e">
        <f>VLOOKUP($R23,'database Aziende'!$M$13:$AE$595,14,FALSE)</f>
        <v>#N/A</v>
      </c>
      <c r="AB23" s="732" t="e">
        <f>VLOOKUP($R23,'database Aziende'!$M$13:$AE$595,15,FALSE)</f>
        <v>#N/A</v>
      </c>
      <c r="AC23" s="732">
        <f t="shared" si="0"/>
        <v>0</v>
      </c>
      <c r="AD23" s="732" t="e">
        <f>VLOOKUP($R23,'database Aziende'!$M$13:$AK$595,17,FALSE)</f>
        <v>#N/A</v>
      </c>
      <c r="AE23" s="732" t="e">
        <f>VLOOKUP($R23,'database Aziende'!$M$13:$AK$595,18,FALSE)</f>
        <v>#N/A</v>
      </c>
      <c r="AF23" s="733" t="e">
        <f>VLOOKUP($R23,'database Aziende'!$M$13:$AK$595,19,FALSE)</f>
        <v>#N/A</v>
      </c>
      <c r="AG23" s="736" t="e">
        <f>VLOOKUP($R23,'database Aziende'!$M$13:$AK$595,20,FALSE)</f>
        <v>#N/A</v>
      </c>
      <c r="AH23" s="736" t="e">
        <f>VLOOKUP($R23,'database Aziende'!$M$13:$AK$595,21,FALSE)</f>
        <v>#N/A</v>
      </c>
      <c r="AI23" s="732" t="e">
        <f>VLOOKUP($R23,'database Aziende'!$M$13:$AK$595,22,FALSE)</f>
        <v>#N/A</v>
      </c>
      <c r="AJ23" s="736" t="e">
        <f>VLOOKUP($R23,'database Aziende'!$M$13:$AK$595,23,FALSE)</f>
        <v>#N/A</v>
      </c>
      <c r="AK23" s="736" t="e">
        <f>VLOOKUP($R23,'database Aziende'!$M$13:$AK$595,24,FALSE)</f>
        <v>#N/A</v>
      </c>
      <c r="AL23" s="744" t="e">
        <f>VLOOKUP($R23,'database Aziende'!$M$13:$AK$595,25,FALSE)</f>
        <v>#N/A</v>
      </c>
    </row>
    <row r="24" spans="1:38" ht="30.7" customHeight="1">
      <c r="A24" s="466"/>
      <c r="B24" s="639"/>
      <c r="C24" s="468"/>
      <c r="D24" s="684"/>
      <c r="E24" s="470"/>
      <c r="F24" s="609"/>
      <c r="G24" s="470"/>
      <c r="H24" s="470"/>
      <c r="I24" s="470"/>
      <c r="J24" s="740"/>
      <c r="K24" s="740"/>
      <c r="L24" s="741" t="e">
        <f>VLOOKUP($R24,'database Aziende'!$M$13:$AE$595,8,FALSE)</f>
        <v>#N/A</v>
      </c>
      <c r="M24" s="741" t="e">
        <f>VLOOKUP($R24,'database Aziende'!$M$13:$AE$595,9,FALSE)</f>
        <v>#N/A</v>
      </c>
      <c r="N24" s="741" t="e">
        <f>VLOOKUP($R24,'database Aziende'!$M$13:$AE$595,10,FALSE)</f>
        <v>#N/A</v>
      </c>
      <c r="O24" s="741" t="e">
        <f>VLOOKUP($R24,'database Aziende'!$M$13:$AE$595,11,FALSE)</f>
        <v>#N/A</v>
      </c>
      <c r="P24" s="742"/>
      <c r="Q24" s="743"/>
      <c r="R24" s="748"/>
      <c r="S24" s="732" t="e">
        <f>VLOOKUP($R24,'database Aziende'!$M$13:$AE$595,2,FALSE)</f>
        <v>#N/A</v>
      </c>
      <c r="T24" s="732" t="e">
        <f>VLOOKUP($R24,'database Aziende'!$M$13:$AE$595,3,FALSE)</f>
        <v>#N/A</v>
      </c>
      <c r="U24" s="732" t="e">
        <f>VLOOKUP($R24,'database Aziende'!$M$13:$AE$595,4,FALSE)</f>
        <v>#N/A</v>
      </c>
      <c r="V24" s="732" t="e">
        <f>VLOOKUP($R24,'database Aziende'!$M$13:$AE$595,5,FALSE)</f>
        <v>#N/A</v>
      </c>
      <c r="W24" s="732" t="e">
        <f>VLOOKUP($R24,'database Aziende'!$M$13:$AE$595,6,FALSE)</f>
        <v>#N/A</v>
      </c>
      <c r="X24" s="733" t="e">
        <f>VLOOKUP($R24,'database Aziende'!$M$13:$AE$595,7,FALSE)</f>
        <v>#N/A</v>
      </c>
      <c r="Y24" s="732" t="e">
        <f>VLOOKUP($R24,'database Aziende'!$M$13:$AE$595,12,FALSE)</f>
        <v>#N/A</v>
      </c>
      <c r="Z24" s="732" t="e">
        <f>VLOOKUP($R24,'database Aziende'!$M$13:$AE$595,13,FALSE)</f>
        <v>#N/A</v>
      </c>
      <c r="AA24" s="732" t="e">
        <f>VLOOKUP($R24,'database Aziende'!$M$13:$AE$595,14,FALSE)</f>
        <v>#N/A</v>
      </c>
      <c r="AB24" s="732" t="e">
        <f>VLOOKUP($R24,'database Aziende'!$M$13:$AE$595,15,FALSE)</f>
        <v>#N/A</v>
      </c>
      <c r="AC24" s="732">
        <f t="shared" si="0"/>
        <v>0</v>
      </c>
      <c r="AD24" s="732" t="e">
        <f>VLOOKUP($R24,'database Aziende'!$M$13:$AK$595,17,FALSE)</f>
        <v>#N/A</v>
      </c>
      <c r="AE24" s="732" t="e">
        <f>VLOOKUP($R24,'database Aziende'!$M$13:$AK$595,18,FALSE)</f>
        <v>#N/A</v>
      </c>
      <c r="AF24" s="733" t="e">
        <f>VLOOKUP($R24,'database Aziende'!$M$13:$AK$595,19,FALSE)</f>
        <v>#N/A</v>
      </c>
      <c r="AG24" s="736" t="e">
        <f>VLOOKUP($R24,'database Aziende'!$M$13:$AK$595,20,FALSE)</f>
        <v>#N/A</v>
      </c>
      <c r="AH24" s="736" t="e">
        <f>VLOOKUP($R24,'database Aziende'!$M$13:$AK$595,21,FALSE)</f>
        <v>#N/A</v>
      </c>
      <c r="AI24" s="732" t="e">
        <f>VLOOKUP($R24,'database Aziende'!$M$13:$AK$595,22,FALSE)</f>
        <v>#N/A</v>
      </c>
      <c r="AJ24" s="736" t="e">
        <f>VLOOKUP($R24,'database Aziende'!$M$13:$AK$595,23,FALSE)</f>
        <v>#N/A</v>
      </c>
      <c r="AK24" s="736" t="e">
        <f>VLOOKUP($R24,'database Aziende'!$M$13:$AK$595,24,FALSE)</f>
        <v>#N/A</v>
      </c>
      <c r="AL24" s="744" t="e">
        <f>VLOOKUP($R24,'database Aziende'!$M$13:$AK$595,25,FALSE)</f>
        <v>#N/A</v>
      </c>
    </row>
    <row r="25" spans="1:38" ht="30.7" customHeight="1">
      <c r="A25" s="466"/>
      <c r="B25" s="639"/>
      <c r="C25" s="468"/>
      <c r="D25" s="684"/>
      <c r="E25" s="470"/>
      <c r="F25" s="609"/>
      <c r="G25" s="470"/>
      <c r="H25" s="470"/>
      <c r="I25" s="470"/>
      <c r="J25" s="740"/>
      <c r="K25" s="740"/>
      <c r="L25" s="741" t="e">
        <f>VLOOKUP($R25,'database Aziende'!$M$13:$AE$595,8,FALSE)</f>
        <v>#N/A</v>
      </c>
      <c r="M25" s="741" t="e">
        <f>VLOOKUP($R25,'database Aziende'!$M$13:$AE$595,9,FALSE)</f>
        <v>#N/A</v>
      </c>
      <c r="N25" s="741" t="e">
        <f>VLOOKUP($R25,'database Aziende'!$M$13:$AE$595,10,FALSE)</f>
        <v>#N/A</v>
      </c>
      <c r="O25" s="741" t="e">
        <f>VLOOKUP($R25,'database Aziende'!$M$13:$AE$595,11,FALSE)</f>
        <v>#N/A</v>
      </c>
      <c r="P25" s="742"/>
      <c r="Q25" s="743"/>
      <c r="R25" s="745"/>
      <c r="S25" s="732" t="e">
        <f>VLOOKUP($R25,'database Aziende'!$M$13:$AE$595,2,FALSE)</f>
        <v>#N/A</v>
      </c>
      <c r="T25" s="732" t="e">
        <f>VLOOKUP($R25,'database Aziende'!$M$13:$AE$595,3,FALSE)</f>
        <v>#N/A</v>
      </c>
      <c r="U25" s="732" t="e">
        <f>VLOOKUP($R25,'database Aziende'!$M$13:$AE$595,4,FALSE)</f>
        <v>#N/A</v>
      </c>
      <c r="V25" s="732" t="e">
        <f>VLOOKUP($R25,'database Aziende'!$M$13:$AE$595,5,FALSE)</f>
        <v>#N/A</v>
      </c>
      <c r="W25" s="732" t="e">
        <f>VLOOKUP($R25,'database Aziende'!$M$13:$AE$595,6,FALSE)</f>
        <v>#N/A</v>
      </c>
      <c r="X25" s="733" t="e">
        <f>VLOOKUP($R25,'database Aziende'!$M$13:$AE$595,7,FALSE)</f>
        <v>#N/A</v>
      </c>
      <c r="Y25" s="734" t="e">
        <f>VLOOKUP($R25,'database Aziende'!$M$13:$AE$595,12,FALSE)</f>
        <v>#N/A</v>
      </c>
      <c r="Z25" s="732" t="e">
        <f>VLOOKUP($R25,'database Aziende'!$M$13:$AE$595,13,FALSE)</f>
        <v>#N/A</v>
      </c>
      <c r="AA25" s="732" t="e">
        <f>VLOOKUP($R25,'database Aziende'!$M$13:$AE$595,14,FALSE)</f>
        <v>#N/A</v>
      </c>
      <c r="AB25" s="732" t="e">
        <f>VLOOKUP($R25,'database Aziende'!$M$13:$AE$595,15,FALSE)</f>
        <v>#N/A</v>
      </c>
      <c r="AC25" s="732">
        <f t="shared" si="0"/>
        <v>0</v>
      </c>
      <c r="AD25" s="732" t="e">
        <f>VLOOKUP($R25,'database Aziende'!$M$13:$AK$595,17,FALSE)</f>
        <v>#N/A</v>
      </c>
      <c r="AE25" s="732" t="e">
        <f>VLOOKUP($R25,'database Aziende'!$M$13:$AK$595,18,FALSE)</f>
        <v>#N/A</v>
      </c>
      <c r="AF25" s="733" t="e">
        <f>VLOOKUP($R25,'database Aziende'!$M$13:$AK$595,19,FALSE)</f>
        <v>#N/A</v>
      </c>
      <c r="AG25" s="736" t="e">
        <f>VLOOKUP($R25,'database Aziende'!$M$13:$AK$595,20,FALSE)</f>
        <v>#N/A</v>
      </c>
      <c r="AH25" s="736" t="e">
        <f>VLOOKUP($R25,'database Aziende'!$M$13:$AK$595,21,FALSE)</f>
        <v>#N/A</v>
      </c>
      <c r="AI25" s="732" t="e">
        <f>VLOOKUP($R25,'database Aziende'!$M$13:$AK$595,22,FALSE)</f>
        <v>#N/A</v>
      </c>
      <c r="AJ25" s="736" t="e">
        <f>VLOOKUP($R25,'database Aziende'!$M$13:$AK$595,23,FALSE)</f>
        <v>#N/A</v>
      </c>
      <c r="AK25" s="736" t="e">
        <f>VLOOKUP($R25,'database Aziende'!$M$13:$AK$595,24,FALSE)</f>
        <v>#N/A</v>
      </c>
      <c r="AL25" s="744" t="e">
        <f>VLOOKUP($R25,'database Aziende'!$M$13:$AK$595,25,FALSE)</f>
        <v>#N/A</v>
      </c>
    </row>
    <row r="26" spans="1:38" ht="30.7" customHeight="1">
      <c r="A26" s="466"/>
      <c r="B26" s="639"/>
      <c r="C26" s="468"/>
      <c r="D26" s="684"/>
      <c r="E26" s="470"/>
      <c r="F26" s="609"/>
      <c r="G26" s="470"/>
      <c r="H26" s="470"/>
      <c r="I26" s="470"/>
      <c r="J26" s="740"/>
      <c r="K26" s="740"/>
      <c r="L26" s="741" t="e">
        <f>VLOOKUP($R26,'database Aziende'!$M$13:$AE$595,8,FALSE)</f>
        <v>#N/A</v>
      </c>
      <c r="M26" s="741" t="e">
        <f>VLOOKUP($R26,'database Aziende'!$M$13:$AE$595,9,FALSE)</f>
        <v>#N/A</v>
      </c>
      <c r="N26" s="741" t="e">
        <f>VLOOKUP($R26,'database Aziende'!$M$13:$AE$595,10,FALSE)</f>
        <v>#N/A</v>
      </c>
      <c r="O26" s="741" t="e">
        <f>VLOOKUP($R26,'database Aziende'!$M$13:$AE$595,11,FALSE)</f>
        <v>#N/A</v>
      </c>
      <c r="P26" s="742"/>
      <c r="Q26" s="743"/>
      <c r="R26" s="745"/>
      <c r="S26" s="732" t="e">
        <f>VLOOKUP($R26,'database Aziende'!$M$13:$AE$595,2,FALSE)</f>
        <v>#N/A</v>
      </c>
      <c r="T26" s="732" t="e">
        <f>VLOOKUP($R26,'database Aziende'!$M$13:$AE$595,3,FALSE)</f>
        <v>#N/A</v>
      </c>
      <c r="U26" s="732" t="e">
        <f>VLOOKUP($R26,'database Aziende'!$M$13:$AE$595,4,FALSE)</f>
        <v>#N/A</v>
      </c>
      <c r="V26" s="732" t="e">
        <f>VLOOKUP($R26,'database Aziende'!$M$13:$AE$595,5,FALSE)</f>
        <v>#N/A</v>
      </c>
      <c r="W26" s="732" t="e">
        <f>VLOOKUP($R26,'database Aziende'!$M$13:$AE$595,6,FALSE)</f>
        <v>#N/A</v>
      </c>
      <c r="X26" s="733" t="e">
        <f>VLOOKUP($R26,'database Aziende'!$M$13:$AE$595,7,FALSE)</f>
        <v>#N/A</v>
      </c>
      <c r="Y26" s="734" t="e">
        <f>VLOOKUP($R26,'database Aziende'!$M$13:$AE$595,12,FALSE)</f>
        <v>#N/A</v>
      </c>
      <c r="Z26" s="734" t="e">
        <f>VLOOKUP($R26,'database Aziende'!$M$13:$AE$595,13,FALSE)</f>
        <v>#N/A</v>
      </c>
      <c r="AA26" s="732" t="e">
        <f>VLOOKUP($R26,'database Aziende'!$M$13:$AE$595,14,FALSE)</f>
        <v>#N/A</v>
      </c>
      <c r="AB26" s="732" t="e">
        <f>VLOOKUP($R26,'database Aziende'!$M$13:$AE$595,15,FALSE)</f>
        <v>#N/A</v>
      </c>
      <c r="AC26" s="732">
        <f t="shared" si="0"/>
        <v>0</v>
      </c>
      <c r="AD26" s="732" t="e">
        <f>VLOOKUP($R26,'database Aziende'!$M$13:$AK$595,17,FALSE)</f>
        <v>#N/A</v>
      </c>
      <c r="AE26" s="732" t="e">
        <f>VLOOKUP($R26,'database Aziende'!$M$13:$AK$595,18,FALSE)</f>
        <v>#N/A</v>
      </c>
      <c r="AF26" s="733" t="e">
        <f>VLOOKUP($R26,'database Aziende'!$M$13:$AK$595,19,FALSE)</f>
        <v>#N/A</v>
      </c>
      <c r="AG26" s="736" t="e">
        <f>VLOOKUP($R26,'database Aziende'!$M$13:$AK$595,20,FALSE)</f>
        <v>#N/A</v>
      </c>
      <c r="AH26" s="736" t="e">
        <f>VLOOKUP($R26,'database Aziende'!$M$13:$AK$595,21,FALSE)</f>
        <v>#N/A</v>
      </c>
      <c r="AI26" s="732" t="e">
        <f>VLOOKUP($R26,'database Aziende'!$M$13:$AK$595,22,FALSE)</f>
        <v>#N/A</v>
      </c>
      <c r="AJ26" s="736" t="e">
        <f>VLOOKUP($R26,'database Aziende'!$M$13:$AK$595,23,FALSE)</f>
        <v>#N/A</v>
      </c>
      <c r="AK26" s="736" t="e">
        <f>VLOOKUP($R26,'database Aziende'!$M$13:$AK$595,24,FALSE)</f>
        <v>#N/A</v>
      </c>
      <c r="AL26" s="744" t="e">
        <f>VLOOKUP($R26,'database Aziende'!$M$13:$AK$595,25,FALSE)</f>
        <v>#N/A</v>
      </c>
    </row>
    <row r="27" spans="1:38" ht="30.7" customHeight="1">
      <c r="A27" s="466"/>
      <c r="B27" s="639"/>
      <c r="C27" s="468"/>
      <c r="D27" s="684"/>
      <c r="E27" s="470"/>
      <c r="F27" s="609"/>
      <c r="G27" s="470"/>
      <c r="H27" s="470"/>
      <c r="I27" s="470"/>
      <c r="J27" s="740"/>
      <c r="K27" s="740"/>
      <c r="L27" s="741" t="e">
        <f>VLOOKUP($R27,'database Aziende'!$M$13:$AE$595,8,FALSE)</f>
        <v>#N/A</v>
      </c>
      <c r="M27" s="741" t="e">
        <f>VLOOKUP($R27,'database Aziende'!$M$13:$AE$595,9,FALSE)</f>
        <v>#N/A</v>
      </c>
      <c r="N27" s="741" t="e">
        <f>VLOOKUP($R27,'database Aziende'!$M$13:$AE$595,10,FALSE)</f>
        <v>#N/A</v>
      </c>
      <c r="O27" s="741" t="e">
        <f>VLOOKUP($R27,'database Aziende'!$M$13:$AE$595,11,FALSE)</f>
        <v>#N/A</v>
      </c>
      <c r="P27" s="742"/>
      <c r="Q27" s="743"/>
      <c r="R27" s="745"/>
      <c r="S27" s="732" t="e">
        <f>VLOOKUP($R27,'database Aziende'!$M$13:$AE$595,2,FALSE)</f>
        <v>#N/A</v>
      </c>
      <c r="T27" s="732" t="e">
        <f>VLOOKUP($R27,'database Aziende'!$M$13:$AE$595,3,FALSE)</f>
        <v>#N/A</v>
      </c>
      <c r="U27" s="732" t="e">
        <f>VLOOKUP($R27,'database Aziende'!$M$13:$AE$595,4,FALSE)</f>
        <v>#N/A</v>
      </c>
      <c r="V27" s="732" t="e">
        <f>VLOOKUP($R27,'database Aziende'!$M$13:$AE$595,5,FALSE)</f>
        <v>#N/A</v>
      </c>
      <c r="W27" s="732" t="e">
        <f>VLOOKUP($R27,'database Aziende'!$M$13:$AE$595,6,FALSE)</f>
        <v>#N/A</v>
      </c>
      <c r="X27" s="733" t="e">
        <f>VLOOKUP($R27,'database Aziende'!$M$13:$AE$595,7,FALSE)</f>
        <v>#N/A</v>
      </c>
      <c r="Y27" s="734" t="e">
        <f>VLOOKUP($R27,'database Aziende'!$M$13:$AE$595,12,FALSE)</f>
        <v>#N/A</v>
      </c>
      <c r="Z27" s="734" t="e">
        <f>VLOOKUP($R27,'database Aziende'!$M$13:$AE$595,13,FALSE)</f>
        <v>#N/A</v>
      </c>
      <c r="AA27" s="732" t="e">
        <f>VLOOKUP($R27,'database Aziende'!$M$13:$AE$595,14,FALSE)</f>
        <v>#N/A</v>
      </c>
      <c r="AB27" s="732" t="e">
        <f>VLOOKUP($R27,'database Aziende'!$M$13:$AE$595,15,FALSE)</f>
        <v>#N/A</v>
      </c>
      <c r="AC27" s="732">
        <f t="shared" si="0"/>
        <v>0</v>
      </c>
      <c r="AD27" s="732" t="e">
        <f>VLOOKUP($R27,'database Aziende'!$M$13:$AK$595,17,FALSE)</f>
        <v>#N/A</v>
      </c>
      <c r="AE27" s="732" t="e">
        <f>VLOOKUP($R27,'database Aziende'!$M$13:$AK$595,18,FALSE)</f>
        <v>#N/A</v>
      </c>
      <c r="AF27" s="733" t="e">
        <f>VLOOKUP($R27,'database Aziende'!$M$13:$AK$595,19,FALSE)</f>
        <v>#N/A</v>
      </c>
      <c r="AG27" s="736" t="e">
        <f>VLOOKUP($R27,'database Aziende'!$M$13:$AK$595,20,FALSE)</f>
        <v>#N/A</v>
      </c>
      <c r="AH27" s="736" t="e">
        <f>VLOOKUP($R27,'database Aziende'!$M$13:$AK$595,21,FALSE)</f>
        <v>#N/A</v>
      </c>
      <c r="AI27" s="732" t="e">
        <f>VLOOKUP($R27,'database Aziende'!$M$13:$AK$595,22,FALSE)</f>
        <v>#N/A</v>
      </c>
      <c r="AJ27" s="736" t="e">
        <f>VLOOKUP($R27,'database Aziende'!$M$13:$AK$595,23,FALSE)</f>
        <v>#N/A</v>
      </c>
      <c r="AK27" s="736" t="e">
        <f>VLOOKUP($R27,'database Aziende'!$M$13:$AK$595,24,FALSE)</f>
        <v>#N/A</v>
      </c>
      <c r="AL27" s="744" t="e">
        <f>VLOOKUP($R27,'database Aziende'!$M$13:$AK$595,25,FALSE)</f>
        <v>#N/A</v>
      </c>
    </row>
    <row r="28" spans="1:38" ht="30.7" customHeight="1">
      <c r="A28" s="466"/>
      <c r="B28" s="639"/>
      <c r="C28" s="468"/>
      <c r="D28" s="684"/>
      <c r="E28" s="470"/>
      <c r="F28" s="609"/>
      <c r="G28" s="470"/>
      <c r="H28" s="470"/>
      <c r="I28" s="470"/>
      <c r="J28" s="740"/>
      <c r="K28" s="740"/>
      <c r="L28" s="741" t="e">
        <f>VLOOKUP($R28,'database Aziende'!$M$13:$AE$595,8,FALSE)</f>
        <v>#N/A</v>
      </c>
      <c r="M28" s="741" t="e">
        <f>VLOOKUP($R28,'database Aziende'!$M$13:$AE$595,9,FALSE)</f>
        <v>#N/A</v>
      </c>
      <c r="N28" s="741" t="e">
        <f>VLOOKUP($R28,'database Aziende'!$M$13:$AE$595,10,FALSE)</f>
        <v>#N/A</v>
      </c>
      <c r="O28" s="741" t="e">
        <f>VLOOKUP($R28,'database Aziende'!$M$13:$AE$595,11,FALSE)</f>
        <v>#N/A</v>
      </c>
      <c r="P28" s="742"/>
      <c r="Q28" s="743"/>
      <c r="R28" s="745"/>
      <c r="S28" s="732" t="e">
        <f>VLOOKUP($R28,'database Aziende'!$M$13:$AE$595,2,FALSE)</f>
        <v>#N/A</v>
      </c>
      <c r="T28" s="732" t="e">
        <f>VLOOKUP($R28,'database Aziende'!$M$13:$AE$595,3,FALSE)</f>
        <v>#N/A</v>
      </c>
      <c r="U28" s="732" t="e">
        <f>VLOOKUP($R28,'database Aziende'!$M$13:$AE$595,4,FALSE)</f>
        <v>#N/A</v>
      </c>
      <c r="V28" s="732" t="e">
        <f>VLOOKUP($R28,'database Aziende'!$M$13:$AE$595,5,FALSE)</f>
        <v>#N/A</v>
      </c>
      <c r="W28" s="732" t="e">
        <f>VLOOKUP($R28,'database Aziende'!$M$13:$AE$595,6,FALSE)</f>
        <v>#N/A</v>
      </c>
      <c r="X28" s="733" t="e">
        <f>VLOOKUP($R28,'database Aziende'!$M$13:$AE$595,7,FALSE)</f>
        <v>#N/A</v>
      </c>
      <c r="Y28" s="734" t="e">
        <f>VLOOKUP($R28,'database Aziende'!$M$13:$AE$595,12,FALSE)</f>
        <v>#N/A</v>
      </c>
      <c r="Z28" s="734" t="e">
        <f>VLOOKUP($R28,'database Aziende'!$M$13:$AE$595,13,FALSE)</f>
        <v>#N/A</v>
      </c>
      <c r="AA28" s="732" t="e">
        <f>VLOOKUP($R28,'database Aziende'!$M$13:$AE$595,14,FALSE)</f>
        <v>#N/A</v>
      </c>
      <c r="AB28" s="732" t="e">
        <f>VLOOKUP($R28,'database Aziende'!$M$13:$AE$595,15,FALSE)</f>
        <v>#N/A</v>
      </c>
      <c r="AC28" s="732">
        <f t="shared" si="0"/>
        <v>0</v>
      </c>
      <c r="AD28" s="732" t="e">
        <f>VLOOKUP($R28,'database Aziende'!$M$13:$AK$595,17,FALSE)</f>
        <v>#N/A</v>
      </c>
      <c r="AE28" s="732" t="e">
        <f>VLOOKUP($R28,'database Aziende'!$M$13:$AK$595,18,FALSE)</f>
        <v>#N/A</v>
      </c>
      <c r="AF28" s="733" t="e">
        <f>VLOOKUP($R28,'database Aziende'!$M$13:$AK$595,19,FALSE)</f>
        <v>#N/A</v>
      </c>
      <c r="AG28" s="736" t="e">
        <f>VLOOKUP($R28,'database Aziende'!$M$13:$AK$595,20,FALSE)</f>
        <v>#N/A</v>
      </c>
      <c r="AH28" s="736" t="e">
        <f>VLOOKUP($R28,'database Aziende'!$M$13:$AK$595,21,FALSE)</f>
        <v>#N/A</v>
      </c>
      <c r="AI28" s="732" t="e">
        <f>VLOOKUP($R28,'database Aziende'!$M$13:$AK$595,22,FALSE)</f>
        <v>#N/A</v>
      </c>
      <c r="AJ28" s="736" t="e">
        <f>VLOOKUP($R28,'database Aziende'!$M$13:$AK$595,23,FALSE)</f>
        <v>#N/A</v>
      </c>
      <c r="AK28" s="736" t="e">
        <f>VLOOKUP($R28,'database Aziende'!$M$13:$AK$595,24,FALSE)</f>
        <v>#N/A</v>
      </c>
      <c r="AL28" s="744" t="e">
        <f>VLOOKUP($R28,'database Aziende'!$M$13:$AK$595,25,FALSE)</f>
        <v>#N/A</v>
      </c>
    </row>
    <row r="29" spans="1:38" ht="30.7" customHeight="1">
      <c r="A29" s="466"/>
      <c r="B29" s="639"/>
      <c r="C29" s="468"/>
      <c r="D29" s="684"/>
      <c r="E29" s="470"/>
      <c r="F29" s="609"/>
      <c r="G29" s="470"/>
      <c r="H29" s="470"/>
      <c r="I29" s="470"/>
      <c r="J29" s="740"/>
      <c r="K29" s="740"/>
      <c r="L29" s="741" t="e">
        <f>VLOOKUP($R29,'database Aziende'!$M$13:$AE$595,8,FALSE)</f>
        <v>#N/A</v>
      </c>
      <c r="M29" s="741" t="e">
        <f>VLOOKUP($R29,'database Aziende'!$M$13:$AE$595,9,FALSE)</f>
        <v>#N/A</v>
      </c>
      <c r="N29" s="741" t="e">
        <f>VLOOKUP($R29,'database Aziende'!$M$13:$AE$595,10,FALSE)</f>
        <v>#N/A</v>
      </c>
      <c r="O29" s="741" t="e">
        <f>VLOOKUP($R29,'database Aziende'!$M$13:$AE$595,11,FALSE)</f>
        <v>#N/A</v>
      </c>
      <c r="P29" s="742"/>
      <c r="Q29" s="743"/>
      <c r="R29" s="749"/>
      <c r="S29" s="732" t="s">
        <v>3515</v>
      </c>
      <c r="T29" s="732" t="e">
        <f>VLOOKUP($R29,'database Aziende'!$M$13:$AE$595,3,FALSE)</f>
        <v>#N/A</v>
      </c>
      <c r="U29" s="732" t="s">
        <v>168</v>
      </c>
      <c r="V29" s="732" t="s">
        <v>3516</v>
      </c>
      <c r="W29" s="732" t="s">
        <v>3517</v>
      </c>
      <c r="X29" s="733" t="e">
        <f>VLOOKUP($R29,'database Aziende'!$M$13:$AE$595,7,FALSE)</f>
        <v>#N/A</v>
      </c>
      <c r="Y29" s="734" t="e">
        <f>VLOOKUP($R29,'database Aziende'!$M$13:$AE$595,12,FALSE)</f>
        <v>#N/A</v>
      </c>
      <c r="Z29" s="732" t="e">
        <f>VLOOKUP($R29,'database Aziende'!$M$13:$AE$595,13,FALSE)</f>
        <v>#N/A</v>
      </c>
      <c r="AA29" s="732" t="e">
        <f>VLOOKUP($R29,'database Aziende'!$M$13:$AE$595,14,FALSE)</f>
        <v>#N/A</v>
      </c>
      <c r="AB29" s="732" t="e">
        <f>VLOOKUP($R29,'database Aziende'!$M$13:$AE$595,15,FALSE)</f>
        <v>#N/A</v>
      </c>
      <c r="AC29" s="732">
        <f t="shared" si="0"/>
        <v>0</v>
      </c>
      <c r="AD29" s="732" t="e">
        <f>VLOOKUP($R29,'database Aziende'!$M$13:$AK$595,17,FALSE)</f>
        <v>#N/A</v>
      </c>
      <c r="AE29" s="732" t="e">
        <f>VLOOKUP($R29,'database Aziende'!$M$13:$AK$595,18,FALSE)</f>
        <v>#N/A</v>
      </c>
      <c r="AF29" s="733" t="e">
        <f>VLOOKUP($R29,'database Aziende'!$M$13:$AK$595,19,FALSE)</f>
        <v>#N/A</v>
      </c>
      <c r="AG29" s="736" t="e">
        <f>VLOOKUP($R29,'database Aziende'!$M$13:$AK$595,20,FALSE)</f>
        <v>#N/A</v>
      </c>
      <c r="AH29" s="736" t="e">
        <f>VLOOKUP($R29,'database Aziende'!$M$13:$AK$595,21,FALSE)</f>
        <v>#N/A</v>
      </c>
      <c r="AI29" s="736" t="e">
        <f>VLOOKUP($R29,'database Aziende'!$M$13:$AK$595,22,FALSE)</f>
        <v>#N/A</v>
      </c>
      <c r="AJ29" s="736" t="e">
        <f>VLOOKUP($R29,'database Aziende'!$M$13:$AK$595,23,FALSE)</f>
        <v>#N/A</v>
      </c>
      <c r="AK29" s="736" t="e">
        <f>VLOOKUP($R29,'database Aziende'!$M$13:$AK$595,24,FALSE)</f>
        <v>#N/A</v>
      </c>
      <c r="AL29" s="744" t="e">
        <f>VLOOKUP($R29,'database Aziende'!$M$13:$AK$595,25,FALSE)</f>
        <v>#N/A</v>
      </c>
    </row>
    <row r="30" spans="1:38" ht="30.7" customHeight="1">
      <c r="A30" s="466"/>
      <c r="B30" s="639"/>
      <c r="C30" s="468"/>
      <c r="D30" s="684"/>
      <c r="E30" s="470"/>
      <c r="F30" s="609"/>
      <c r="G30" s="470"/>
      <c r="H30" s="470"/>
      <c r="I30" s="470"/>
      <c r="J30" s="740"/>
      <c r="K30" s="740"/>
      <c r="L30" s="741" t="e">
        <f>VLOOKUP($R30,'database Aziende'!$M$13:$AE$595,8,FALSE)</f>
        <v>#N/A</v>
      </c>
      <c r="M30" s="741" t="e">
        <f>VLOOKUP($R30,'database Aziende'!$M$13:$AE$595,9,FALSE)</f>
        <v>#N/A</v>
      </c>
      <c r="N30" s="741" t="e">
        <f>VLOOKUP($R30,'database Aziende'!$M$13:$AE$595,10,FALSE)</f>
        <v>#N/A</v>
      </c>
      <c r="O30" s="741" t="e">
        <f>VLOOKUP($R30,'database Aziende'!$M$13:$AE$595,11,FALSE)</f>
        <v>#N/A</v>
      </c>
      <c r="P30" s="742"/>
      <c r="Q30" s="743"/>
      <c r="R30" s="745"/>
      <c r="S30" s="732" t="e">
        <f>VLOOKUP($R30,'database Aziende'!$M$13:$AE$595,2,FALSE)</f>
        <v>#N/A</v>
      </c>
      <c r="T30" s="732" t="e">
        <f>VLOOKUP($R30,'database Aziende'!$M$13:$AE$595,3,FALSE)</f>
        <v>#N/A</v>
      </c>
      <c r="U30" s="732" t="e">
        <f>VLOOKUP($R30,'database Aziende'!$M$13:$AE$595,4,FALSE)</f>
        <v>#N/A</v>
      </c>
      <c r="V30" s="732" t="e">
        <f>VLOOKUP($R30,'database Aziende'!$M$13:$AE$595,5,FALSE)</f>
        <v>#N/A</v>
      </c>
      <c r="W30" s="732" t="e">
        <f>VLOOKUP($R30,'database Aziende'!$M$13:$AE$595,6,FALSE)</f>
        <v>#N/A</v>
      </c>
      <c r="X30" s="733" t="e">
        <f>VLOOKUP($R30,'database Aziende'!$M$13:$AE$595,7,FALSE)</f>
        <v>#N/A</v>
      </c>
      <c r="Y30" s="734" t="e">
        <f>VLOOKUP($R30,'database Aziende'!$M$13:$AE$595,12,FALSE)</f>
        <v>#N/A</v>
      </c>
      <c r="Z30" s="734" t="e">
        <f>VLOOKUP($R30,'database Aziende'!$M$13:$AE$595,13,FALSE)</f>
        <v>#N/A</v>
      </c>
      <c r="AA30" s="732" t="e">
        <f>VLOOKUP($R30,'database Aziende'!$M$13:$AE$595,14,FALSE)</f>
        <v>#N/A</v>
      </c>
      <c r="AB30" s="732" t="e">
        <f>VLOOKUP($R30,'database Aziende'!$M$13:$AE$595,15,FALSE)</f>
        <v>#N/A</v>
      </c>
      <c r="AC30" s="732">
        <f t="shared" si="0"/>
        <v>0</v>
      </c>
      <c r="AD30" s="732" t="e">
        <f>VLOOKUP($R30,'database Aziende'!$M$13:$AK$595,17,FALSE)</f>
        <v>#N/A</v>
      </c>
      <c r="AE30" s="732" t="e">
        <f>VLOOKUP($R30,'database Aziende'!$M$13:$AK$595,18,FALSE)</f>
        <v>#N/A</v>
      </c>
      <c r="AF30" s="733" t="e">
        <f>VLOOKUP($R30,'database Aziende'!$M$13:$AK$595,19,FALSE)</f>
        <v>#N/A</v>
      </c>
      <c r="AG30" s="736" t="e">
        <f>VLOOKUP($R30,'database Aziende'!$M$13:$AK$595,20,FALSE)</f>
        <v>#N/A</v>
      </c>
      <c r="AH30" s="736" t="e">
        <f>VLOOKUP($R30,'database Aziende'!$M$13:$AK$595,21,FALSE)</f>
        <v>#N/A</v>
      </c>
      <c r="AI30" s="732" t="e">
        <f>VLOOKUP($R30,'database Aziende'!$M$13:$AK$595,22,FALSE)</f>
        <v>#N/A</v>
      </c>
      <c r="AJ30" s="736" t="e">
        <f>VLOOKUP($R30,'database Aziende'!$M$13:$AK$595,23,FALSE)</f>
        <v>#N/A</v>
      </c>
      <c r="AK30" s="736" t="e">
        <f>VLOOKUP($R30,'database Aziende'!$M$13:$AK$595,24,FALSE)</f>
        <v>#N/A</v>
      </c>
      <c r="AL30" s="744" t="e">
        <f>VLOOKUP($R30,'database Aziende'!$M$13:$AK$595,25,FALSE)</f>
        <v>#N/A</v>
      </c>
    </row>
    <row r="31" spans="1:38" ht="30.7" customHeight="1">
      <c r="A31" s="466"/>
      <c r="B31" s="639"/>
      <c r="C31" s="468"/>
      <c r="D31" s="684"/>
      <c r="E31" s="470"/>
      <c r="F31" s="609"/>
      <c r="G31" s="470"/>
      <c r="H31" s="470"/>
      <c r="I31" s="470"/>
      <c r="J31" s="740"/>
      <c r="K31" s="740"/>
      <c r="L31" s="741" t="e">
        <f>VLOOKUP($R31,'database Aziende'!$M$13:$AE$595,8,FALSE)</f>
        <v>#N/A</v>
      </c>
      <c r="M31" s="741" t="e">
        <f>VLOOKUP($R31,'database Aziende'!$M$13:$AE$595,9,FALSE)</f>
        <v>#N/A</v>
      </c>
      <c r="N31" s="741" t="e">
        <f>VLOOKUP($R31,'database Aziende'!$M$13:$AE$595,10,FALSE)</f>
        <v>#N/A</v>
      </c>
      <c r="O31" s="741" t="e">
        <f>VLOOKUP($R31,'database Aziende'!$M$13:$AE$595,11,FALSE)</f>
        <v>#N/A</v>
      </c>
      <c r="P31" s="742"/>
      <c r="Q31" s="743"/>
      <c r="R31" s="745"/>
      <c r="S31" s="732" t="e">
        <f>VLOOKUP($R31,'database Aziende'!$M$13:$AE$595,2,FALSE)</f>
        <v>#N/A</v>
      </c>
      <c r="T31" s="732" t="e">
        <f>VLOOKUP($R31,'database Aziende'!$M$13:$AE$595,3,FALSE)</f>
        <v>#N/A</v>
      </c>
      <c r="U31" s="732" t="e">
        <f>VLOOKUP($R31,'database Aziende'!$M$13:$AE$595,4,FALSE)</f>
        <v>#N/A</v>
      </c>
      <c r="V31" s="732" t="e">
        <f>VLOOKUP($R31,'database Aziende'!$M$13:$AE$595,5,FALSE)</f>
        <v>#N/A</v>
      </c>
      <c r="W31" s="732" t="e">
        <f>VLOOKUP($R31,'database Aziende'!$M$13:$AE$595,6,FALSE)</f>
        <v>#N/A</v>
      </c>
      <c r="X31" s="733" t="e">
        <f>VLOOKUP($R31,'database Aziende'!$M$13:$AE$595,7,FALSE)</f>
        <v>#N/A</v>
      </c>
      <c r="Y31" s="734" t="e">
        <f>VLOOKUP($R31,'database Aziende'!$M$13:$AE$595,12,FALSE)</f>
        <v>#N/A</v>
      </c>
      <c r="Z31" s="734" t="e">
        <f>VLOOKUP($R31,'database Aziende'!$M$13:$AE$595,13,FALSE)</f>
        <v>#N/A</v>
      </c>
      <c r="AA31" s="732" t="e">
        <f>VLOOKUP($R31,'database Aziende'!$M$13:$AE$595,14,FALSE)</f>
        <v>#N/A</v>
      </c>
      <c r="AB31" s="732" t="e">
        <f>VLOOKUP($R31,'database Aziende'!$M$13:$AE$595,15,FALSE)</f>
        <v>#N/A</v>
      </c>
      <c r="AC31" s="732">
        <f t="shared" si="0"/>
        <v>0</v>
      </c>
      <c r="AD31" s="732" t="e">
        <f>VLOOKUP($R31,'database Aziende'!$M$13:$AK$595,17,FALSE)</f>
        <v>#N/A</v>
      </c>
      <c r="AE31" s="732" t="e">
        <f>VLOOKUP($R31,'database Aziende'!$M$13:$AK$595,18,FALSE)</f>
        <v>#N/A</v>
      </c>
      <c r="AF31" s="733" t="e">
        <f>VLOOKUP($R31,'database Aziende'!$M$13:$AK$595,19,FALSE)</f>
        <v>#N/A</v>
      </c>
      <c r="AG31" s="736" t="e">
        <f>VLOOKUP($R31,'database Aziende'!$M$13:$AK$595,20,FALSE)</f>
        <v>#N/A</v>
      </c>
      <c r="AH31" s="736" t="e">
        <f>VLOOKUP($R31,'database Aziende'!$M$13:$AK$595,21,FALSE)</f>
        <v>#N/A</v>
      </c>
      <c r="AI31" s="732" t="e">
        <f>VLOOKUP($R31,'database Aziende'!$M$13:$AK$595,22,FALSE)</f>
        <v>#N/A</v>
      </c>
      <c r="AJ31" s="736" t="e">
        <f>VLOOKUP($R31,'database Aziende'!$M$13:$AK$595,23,FALSE)</f>
        <v>#N/A</v>
      </c>
      <c r="AK31" s="736" t="e">
        <f>VLOOKUP($R31,'database Aziende'!$M$13:$AK$595,24,FALSE)</f>
        <v>#N/A</v>
      </c>
      <c r="AL31" s="744" t="e">
        <f>VLOOKUP($R31,'database Aziende'!$M$13:$AK$595,25,FALSE)</f>
        <v>#N/A</v>
      </c>
    </row>
    <row r="32" spans="1:38" ht="30.7" customHeight="1">
      <c r="A32" s="466"/>
      <c r="B32" s="639"/>
      <c r="C32" s="468"/>
      <c r="D32" s="684"/>
      <c r="E32" s="470"/>
      <c r="F32" s="609"/>
      <c r="G32" s="470"/>
      <c r="H32" s="470"/>
      <c r="I32" s="470"/>
      <c r="J32" s="740"/>
      <c r="K32" s="740"/>
      <c r="L32" s="741" t="e">
        <f>VLOOKUP($R32,'database Aziende'!$M$13:$AE$595,8,FALSE)</f>
        <v>#N/A</v>
      </c>
      <c r="M32" s="741" t="e">
        <f>VLOOKUP($R32,'database Aziende'!$M$13:$AE$595,9,FALSE)</f>
        <v>#N/A</v>
      </c>
      <c r="N32" s="741" t="e">
        <f>VLOOKUP($R32,'database Aziende'!$M$13:$AE$595,10,FALSE)</f>
        <v>#N/A</v>
      </c>
      <c r="O32" s="741" t="e">
        <f>VLOOKUP($R32,'database Aziende'!$M$13:$AE$595,11,FALSE)</f>
        <v>#N/A</v>
      </c>
      <c r="P32" s="742"/>
      <c r="Q32" s="743"/>
      <c r="R32" s="745"/>
      <c r="S32" s="732" t="e">
        <f>VLOOKUP($R32,'database Aziende'!$M$13:$AE$595,2,FALSE)</f>
        <v>#N/A</v>
      </c>
      <c r="T32" s="732" t="e">
        <f>VLOOKUP($R32,'database Aziende'!$M$13:$AE$595,3,FALSE)</f>
        <v>#N/A</v>
      </c>
      <c r="U32" s="732" t="e">
        <f>VLOOKUP($R32,'database Aziende'!$M$13:$AE$595,4,FALSE)</f>
        <v>#N/A</v>
      </c>
      <c r="V32" s="732" t="e">
        <f>VLOOKUP($R32,'database Aziende'!$M$13:$AE$595,5,FALSE)</f>
        <v>#N/A</v>
      </c>
      <c r="W32" s="732" t="e">
        <f>VLOOKUP($R32,'database Aziende'!$M$13:$AE$595,6,FALSE)</f>
        <v>#N/A</v>
      </c>
      <c r="X32" s="733" t="e">
        <f>VLOOKUP($R32,'database Aziende'!$M$13:$AE$595,7,FALSE)</f>
        <v>#N/A</v>
      </c>
      <c r="Y32" s="732" t="e">
        <f>VLOOKUP($R32,'database Aziende'!$M$13:$AE$595,12,FALSE)</f>
        <v>#N/A</v>
      </c>
      <c r="Z32" s="734" t="e">
        <f>VLOOKUP($R32,'database Aziende'!$M$13:$AE$595,13,FALSE)</f>
        <v>#N/A</v>
      </c>
      <c r="AA32" s="732" t="e">
        <f>VLOOKUP($R32,'database Aziende'!$M$13:$AE$595,14,FALSE)</f>
        <v>#N/A</v>
      </c>
      <c r="AB32" s="732" t="e">
        <f>VLOOKUP($R32,'database Aziende'!$M$13:$AE$595,15,FALSE)</f>
        <v>#N/A</v>
      </c>
      <c r="AC32" s="732">
        <f t="shared" si="0"/>
        <v>0</v>
      </c>
      <c r="AD32" s="732" t="e">
        <f>VLOOKUP($R32,'database Aziende'!$M$13:$AK$595,17,FALSE)</f>
        <v>#N/A</v>
      </c>
      <c r="AE32" s="732" t="e">
        <f>VLOOKUP($R32,'database Aziende'!$M$13:$AK$595,18,FALSE)</f>
        <v>#N/A</v>
      </c>
      <c r="AF32" s="733" t="e">
        <f>VLOOKUP($R32,'database Aziende'!$M$13:$AK$595,19,FALSE)</f>
        <v>#N/A</v>
      </c>
      <c r="AG32" s="736" t="e">
        <f>VLOOKUP($R32,'database Aziende'!$M$13:$AK$595,20,FALSE)</f>
        <v>#N/A</v>
      </c>
      <c r="AH32" s="736" t="e">
        <f>VLOOKUP($R32,'database Aziende'!$M$13:$AK$595,21,FALSE)</f>
        <v>#N/A</v>
      </c>
      <c r="AI32" s="732" t="e">
        <f>VLOOKUP($R32,'database Aziende'!$M$13:$AK$595,22,FALSE)</f>
        <v>#N/A</v>
      </c>
      <c r="AJ32" s="736" t="e">
        <f>VLOOKUP($R32,'database Aziende'!$M$13:$AK$595,23,FALSE)</f>
        <v>#N/A</v>
      </c>
      <c r="AK32" s="736" t="e">
        <f>VLOOKUP($R32,'database Aziende'!$M$13:$AK$595,24,FALSE)</f>
        <v>#N/A</v>
      </c>
      <c r="AL32" s="744" t="e">
        <f>VLOOKUP($R32,'database Aziende'!$M$13:$AK$595,25,FALSE)</f>
        <v>#N/A</v>
      </c>
    </row>
    <row r="33" spans="1:38" ht="30.7" customHeight="1">
      <c r="A33" s="466"/>
      <c r="B33" s="639"/>
      <c r="C33" s="468"/>
      <c r="D33" s="684"/>
      <c r="E33" s="470"/>
      <c r="F33" s="609"/>
      <c r="G33" s="470"/>
      <c r="H33" s="470"/>
      <c r="I33" s="470"/>
      <c r="J33" s="740"/>
      <c r="K33" s="740"/>
      <c r="L33" s="741" t="e">
        <f>VLOOKUP($R33,'database Aziende'!$M$13:$AE$595,8,FALSE)</f>
        <v>#N/A</v>
      </c>
      <c r="M33" s="741" t="e">
        <f>VLOOKUP($R33,'database Aziende'!$M$13:$AE$595,9,FALSE)</f>
        <v>#N/A</v>
      </c>
      <c r="N33" s="741" t="e">
        <f>VLOOKUP($R33,'database Aziende'!$M$13:$AE$595,10,FALSE)</f>
        <v>#N/A</v>
      </c>
      <c r="O33" s="741" t="e">
        <f>VLOOKUP($R33,'database Aziende'!$M$13:$AE$595,11,FALSE)</f>
        <v>#N/A</v>
      </c>
      <c r="P33" s="742"/>
      <c r="Q33" s="743"/>
      <c r="R33" s="745"/>
      <c r="S33" s="732" t="e">
        <f>VLOOKUP($R33,'database Aziende'!$M$13:$AE$595,2,FALSE)</f>
        <v>#N/A</v>
      </c>
      <c r="T33" s="732" t="e">
        <f>VLOOKUP($R33,'database Aziende'!$M$13:$AE$595,3,FALSE)</f>
        <v>#N/A</v>
      </c>
      <c r="U33" s="732" t="e">
        <f>VLOOKUP($R33,'database Aziende'!$M$13:$AE$595,4,FALSE)</f>
        <v>#N/A</v>
      </c>
      <c r="V33" s="732" t="e">
        <f>VLOOKUP($R33,'database Aziende'!$M$13:$AE$595,5,FALSE)</f>
        <v>#N/A</v>
      </c>
      <c r="W33" s="732" t="e">
        <f>VLOOKUP($R33,'database Aziende'!$M$13:$AE$595,6,FALSE)</f>
        <v>#N/A</v>
      </c>
      <c r="X33" s="733" t="e">
        <f>VLOOKUP($R33,'database Aziende'!$M$13:$AE$595,7,FALSE)</f>
        <v>#N/A</v>
      </c>
      <c r="Y33" s="734" t="e">
        <f>VLOOKUP($R33,'database Aziende'!$M$13:$AE$595,12,FALSE)</f>
        <v>#N/A</v>
      </c>
      <c r="Z33" s="734" t="e">
        <f>VLOOKUP($R33,'database Aziende'!$M$13:$AE$595,13,FALSE)</f>
        <v>#N/A</v>
      </c>
      <c r="AA33" s="732" t="e">
        <f>VLOOKUP($R33,'database Aziende'!$M$13:$AE$595,14,FALSE)</f>
        <v>#N/A</v>
      </c>
      <c r="AB33" s="732" t="e">
        <f>VLOOKUP($R33,'database Aziende'!$M$13:$AE$595,15,FALSE)</f>
        <v>#N/A</v>
      </c>
      <c r="AC33" s="732">
        <f t="shared" si="0"/>
        <v>0</v>
      </c>
      <c r="AD33" s="732" t="e">
        <f>VLOOKUP($R33,'database Aziende'!$M$13:$AK$595,17,FALSE)</f>
        <v>#N/A</v>
      </c>
      <c r="AE33" s="732" t="e">
        <f>VLOOKUP($R33,'database Aziende'!$M$13:$AK$595,18,FALSE)</f>
        <v>#N/A</v>
      </c>
      <c r="AF33" s="733" t="e">
        <f>VLOOKUP($R33,'database Aziende'!$M$13:$AK$595,19,FALSE)</f>
        <v>#N/A</v>
      </c>
      <c r="AG33" s="736" t="e">
        <f>VLOOKUP($R33,'database Aziende'!$M$13:$AK$595,20,FALSE)</f>
        <v>#N/A</v>
      </c>
      <c r="AH33" s="736" t="e">
        <f>VLOOKUP($R33,'database Aziende'!$M$13:$AK$595,21,FALSE)</f>
        <v>#N/A</v>
      </c>
      <c r="AI33" s="732" t="e">
        <f>VLOOKUP($R33,'database Aziende'!$M$13:$AK$595,22,FALSE)</f>
        <v>#N/A</v>
      </c>
      <c r="AJ33" s="736" t="e">
        <f>VLOOKUP($R33,'database Aziende'!$M$13:$AK$595,23,FALSE)</f>
        <v>#N/A</v>
      </c>
      <c r="AK33" s="736" t="e">
        <f>VLOOKUP($R33,'database Aziende'!$M$13:$AK$595,24,FALSE)</f>
        <v>#N/A</v>
      </c>
      <c r="AL33" s="744" t="e">
        <f>VLOOKUP($R33,'database Aziende'!$M$13:$AK$595,25,FALSE)</f>
        <v>#N/A</v>
      </c>
    </row>
    <row r="34" spans="1:38" ht="30.7" customHeight="1">
      <c r="A34" s="466"/>
      <c r="B34" s="639"/>
      <c r="C34" s="750"/>
      <c r="D34" s="751"/>
      <c r="E34" s="470"/>
      <c r="F34" s="609"/>
      <c r="G34" s="470"/>
      <c r="H34" s="470"/>
      <c r="I34" s="470"/>
      <c r="J34" s="740"/>
      <c r="K34" s="740"/>
      <c r="L34" s="741" t="e">
        <f>VLOOKUP($R34,'database Aziende'!$M$13:$AE$595,8,FALSE)</f>
        <v>#N/A</v>
      </c>
      <c r="M34" s="741" t="e">
        <f>VLOOKUP($R34,'database Aziende'!$M$13:$AE$595,9,FALSE)</f>
        <v>#N/A</v>
      </c>
      <c r="N34" s="741" t="e">
        <f>VLOOKUP($R34,'database Aziende'!$M$13:$AE$595,10,FALSE)</f>
        <v>#N/A</v>
      </c>
      <c r="O34" s="741" t="e">
        <f>VLOOKUP($R34,'database Aziende'!$M$13:$AE$595,11,FALSE)</f>
        <v>#N/A</v>
      </c>
      <c r="P34" s="742"/>
      <c r="Q34" s="752"/>
      <c r="R34" s="745"/>
      <c r="S34" s="732" t="e">
        <f>VLOOKUP($R34,'database Aziende'!$M$13:$AE$595,2,FALSE)</f>
        <v>#N/A</v>
      </c>
      <c r="T34" s="732" t="e">
        <f>VLOOKUP($R34,'database Aziende'!$M$13:$AE$595,3,FALSE)</f>
        <v>#N/A</v>
      </c>
      <c r="U34" s="732" t="e">
        <f>VLOOKUP($R34,'database Aziende'!$M$13:$AE$595,4,FALSE)</f>
        <v>#N/A</v>
      </c>
      <c r="V34" s="732" t="e">
        <f>VLOOKUP($R34,'database Aziende'!$M$13:$AE$595,5,FALSE)</f>
        <v>#N/A</v>
      </c>
      <c r="W34" s="732" t="e">
        <f>VLOOKUP($R34,'database Aziende'!$M$13:$AE$595,6,FALSE)</f>
        <v>#N/A</v>
      </c>
      <c r="X34" s="733" t="e">
        <f>VLOOKUP($R34,'database Aziende'!$M$13:$AE$595,7,FALSE)</f>
        <v>#N/A</v>
      </c>
      <c r="Y34" s="734" t="e">
        <f>VLOOKUP($R34,'database Aziende'!$M$13:$AE$595,12,FALSE)</f>
        <v>#N/A</v>
      </c>
      <c r="Z34" s="734" t="e">
        <f>VLOOKUP($R34,'database Aziende'!$M$13:$AE$595,13,FALSE)</f>
        <v>#N/A</v>
      </c>
      <c r="AA34" s="732" t="e">
        <f>VLOOKUP($R34,'database Aziende'!$M$13:$AE$595,14,FALSE)</f>
        <v>#N/A</v>
      </c>
      <c r="AB34" s="732" t="e">
        <f>VLOOKUP($R34,'database Aziende'!$M$13:$AE$595,15,FALSE)</f>
        <v>#N/A</v>
      </c>
      <c r="AC34" s="732">
        <f t="shared" si="0"/>
        <v>0</v>
      </c>
      <c r="AD34" s="732" t="e">
        <f>VLOOKUP($R34,'database Aziende'!$M$13:$AK$595,17,FALSE)</f>
        <v>#N/A</v>
      </c>
      <c r="AE34" s="732" t="e">
        <f>VLOOKUP($R34,'database Aziende'!$M$13:$AK$595,18,FALSE)</f>
        <v>#N/A</v>
      </c>
      <c r="AF34" s="733" t="e">
        <f>VLOOKUP($R34,'database Aziende'!$M$13:$AK$595,19,FALSE)</f>
        <v>#N/A</v>
      </c>
      <c r="AG34" s="736" t="e">
        <f>VLOOKUP($R34,'database Aziende'!$M$13:$AK$595,20,FALSE)</f>
        <v>#N/A</v>
      </c>
      <c r="AH34" s="736" t="e">
        <f>VLOOKUP($R34,'database Aziende'!$M$13:$AK$595,21,FALSE)</f>
        <v>#N/A</v>
      </c>
      <c r="AI34" s="732" t="e">
        <f>VLOOKUP($R34,'database Aziende'!$M$13:$AK$595,22,FALSE)</f>
        <v>#N/A</v>
      </c>
      <c r="AJ34" s="736" t="e">
        <f>VLOOKUP($R34,'database Aziende'!$M$13:$AK$595,23,FALSE)</f>
        <v>#N/A</v>
      </c>
      <c r="AK34" s="736" t="e">
        <f>VLOOKUP($R34,'database Aziende'!$M$13:$AK$595,24,FALSE)</f>
        <v>#N/A</v>
      </c>
      <c r="AL34" s="744" t="e">
        <f>VLOOKUP($R34,'database Aziende'!$M$13:$AK$595,25,FALSE)</f>
        <v>#N/A</v>
      </c>
    </row>
    <row r="35" spans="1:38" ht="30.7" customHeight="1">
      <c r="A35" s="466"/>
      <c r="B35" s="639"/>
      <c r="C35" s="750"/>
      <c r="D35" s="751"/>
      <c r="E35" s="470"/>
      <c r="F35" s="609"/>
      <c r="G35" s="470"/>
      <c r="H35" s="470"/>
      <c r="I35" s="470"/>
      <c r="J35" s="740"/>
      <c r="K35" s="740"/>
      <c r="L35" s="741" t="e">
        <f>VLOOKUP($R35,'database Aziende'!$M$13:$AE$595,8,FALSE)</f>
        <v>#N/A</v>
      </c>
      <c r="M35" s="741" t="e">
        <f>VLOOKUP($R35,'database Aziende'!$M$13:$AE$595,9,FALSE)</f>
        <v>#N/A</v>
      </c>
      <c r="N35" s="741" t="e">
        <f>VLOOKUP($R35,'database Aziende'!$M$13:$AE$595,10,FALSE)</f>
        <v>#N/A</v>
      </c>
      <c r="O35" s="741" t="e">
        <f>VLOOKUP($R35,'database Aziende'!$M$13:$AE$595,11,FALSE)</f>
        <v>#N/A</v>
      </c>
      <c r="P35" s="742"/>
      <c r="Q35" s="753"/>
      <c r="R35" s="745"/>
      <c r="S35" s="732" t="e">
        <f>VLOOKUP($R35,'database Aziende'!$M$13:$AE$595,2,FALSE)</f>
        <v>#N/A</v>
      </c>
      <c r="T35" s="732" t="e">
        <f>VLOOKUP($R35,'database Aziende'!$M$13:$AE$595,3,FALSE)</f>
        <v>#N/A</v>
      </c>
      <c r="U35" s="732" t="e">
        <f>VLOOKUP($R35,'database Aziende'!$M$13:$AE$595,4,FALSE)</f>
        <v>#N/A</v>
      </c>
      <c r="V35" s="732" t="e">
        <f>VLOOKUP($R35,'database Aziende'!$M$13:$AE$595,5,FALSE)</f>
        <v>#N/A</v>
      </c>
      <c r="W35" s="732" t="e">
        <f>VLOOKUP($R35,'database Aziende'!$M$13:$AE$595,6,FALSE)</f>
        <v>#N/A</v>
      </c>
      <c r="X35" s="733" t="e">
        <f>VLOOKUP($R35,'database Aziende'!$M$13:$AE$595,7,FALSE)</f>
        <v>#N/A</v>
      </c>
      <c r="Y35" s="734" t="e">
        <f>VLOOKUP($R35,'database Aziende'!$M$13:$AE$595,12,FALSE)</f>
        <v>#N/A</v>
      </c>
      <c r="Z35" s="734" t="e">
        <f>VLOOKUP($R35,'database Aziende'!$M$13:$AE$595,13,FALSE)</f>
        <v>#N/A</v>
      </c>
      <c r="AA35" s="732" t="e">
        <f>VLOOKUP($R35,'database Aziende'!$M$13:$AE$595,14,FALSE)</f>
        <v>#N/A</v>
      </c>
      <c r="AB35" s="732" t="e">
        <f>VLOOKUP($R35,'database Aziende'!$M$13:$AE$595,15,FALSE)</f>
        <v>#N/A</v>
      </c>
      <c r="AC35" s="732">
        <f t="shared" si="0"/>
        <v>0</v>
      </c>
      <c r="AD35" s="732" t="e">
        <f>VLOOKUP($R35,'database Aziende'!$M$13:$AK$595,17,FALSE)</f>
        <v>#N/A</v>
      </c>
      <c r="AE35" s="732" t="e">
        <f>VLOOKUP($R35,'database Aziende'!$M$13:$AK$595,18,FALSE)</f>
        <v>#N/A</v>
      </c>
      <c r="AF35" s="733" t="e">
        <f>VLOOKUP($R35,'database Aziende'!$M$13:$AK$595,19,FALSE)</f>
        <v>#N/A</v>
      </c>
      <c r="AG35" s="736" t="e">
        <f>VLOOKUP($R35,'database Aziende'!$M$13:$AK$595,20,FALSE)</f>
        <v>#N/A</v>
      </c>
      <c r="AH35" s="736" t="e">
        <f>VLOOKUP($R35,'database Aziende'!$M$13:$AK$595,21,FALSE)</f>
        <v>#N/A</v>
      </c>
      <c r="AI35" s="732" t="e">
        <f>VLOOKUP($R35,'database Aziende'!$M$13:$AK$595,22,FALSE)</f>
        <v>#N/A</v>
      </c>
      <c r="AJ35" s="736" t="e">
        <f>VLOOKUP($R35,'database Aziende'!$M$13:$AK$595,23,FALSE)</f>
        <v>#N/A</v>
      </c>
      <c r="AK35" s="736" t="e">
        <f>VLOOKUP($R35,'database Aziende'!$M$13:$AK$595,24,FALSE)</f>
        <v>#N/A</v>
      </c>
      <c r="AL35" s="744" t="e">
        <f>VLOOKUP($R35,'database Aziende'!$M$13:$AK$595,25,FALSE)</f>
        <v>#N/A</v>
      </c>
    </row>
    <row r="36" spans="1:38" ht="30.7" customHeight="1">
      <c r="A36" s="466"/>
      <c r="B36" s="639"/>
      <c r="C36" s="750"/>
      <c r="D36" s="750"/>
      <c r="E36" s="470"/>
      <c r="F36" s="609"/>
      <c r="G36" s="470"/>
      <c r="H36" s="470"/>
      <c r="I36" s="470"/>
      <c r="J36" s="740"/>
      <c r="K36" s="740"/>
      <c r="L36" s="741" t="e">
        <f>VLOOKUP($R36,'database Aziende'!$M$13:$AE$595,8,FALSE)</f>
        <v>#N/A</v>
      </c>
      <c r="M36" s="741" t="e">
        <f>VLOOKUP($R36,'database Aziende'!$M$13:$AE$595,9,FALSE)</f>
        <v>#N/A</v>
      </c>
      <c r="N36" s="741" t="e">
        <f>VLOOKUP($R36,'database Aziende'!$M$13:$AE$595,10,FALSE)</f>
        <v>#N/A</v>
      </c>
      <c r="O36" s="741" t="e">
        <f>VLOOKUP($R36,'database Aziende'!$M$13:$AE$595,11,FALSE)</f>
        <v>#N/A</v>
      </c>
      <c r="P36" s="742"/>
      <c r="Q36" s="753"/>
      <c r="R36" s="745"/>
      <c r="S36" s="732" t="e">
        <f>VLOOKUP($R36,'database Aziende'!$M$13:$AE$595,2,FALSE)</f>
        <v>#N/A</v>
      </c>
      <c r="T36" s="732" t="e">
        <f>VLOOKUP($R36,'database Aziende'!$M$13:$AE$595,3,FALSE)</f>
        <v>#N/A</v>
      </c>
      <c r="U36" s="732" t="e">
        <f>VLOOKUP($R36,'database Aziende'!$M$13:$AE$595,4,FALSE)</f>
        <v>#N/A</v>
      </c>
      <c r="V36" s="732" t="e">
        <f>VLOOKUP($R36,'database Aziende'!$M$13:$AE$595,5,FALSE)</f>
        <v>#N/A</v>
      </c>
      <c r="W36" s="732" t="e">
        <f>VLOOKUP($R36,'database Aziende'!$M$13:$AE$595,6,FALSE)</f>
        <v>#N/A</v>
      </c>
      <c r="X36" s="733" t="e">
        <f>VLOOKUP($R36,'database Aziende'!$M$13:$AE$595,7,FALSE)</f>
        <v>#N/A</v>
      </c>
      <c r="Y36" s="734" t="e">
        <f>VLOOKUP($R36,'database Aziende'!$M$13:$AE$595,12,FALSE)</f>
        <v>#N/A</v>
      </c>
      <c r="Z36" s="734" t="e">
        <f>VLOOKUP($R36,'database Aziende'!$M$13:$AE$595,13,FALSE)</f>
        <v>#N/A</v>
      </c>
      <c r="AA36" s="732" t="e">
        <f>VLOOKUP($R36,'database Aziende'!$M$13:$AE$595,14,FALSE)</f>
        <v>#N/A</v>
      </c>
      <c r="AB36" s="732" t="e">
        <f>VLOOKUP($R36,'database Aziende'!$M$13:$AE$595,15,FALSE)</f>
        <v>#N/A</v>
      </c>
      <c r="AC36" s="732">
        <f t="shared" si="0"/>
        <v>0</v>
      </c>
      <c r="AD36" s="732" t="e">
        <f>VLOOKUP($R36,'database Aziende'!$M$13:$AK$595,17,FALSE)</f>
        <v>#N/A</v>
      </c>
      <c r="AE36" s="732" t="e">
        <f>VLOOKUP($R36,'database Aziende'!$M$13:$AK$595,18,FALSE)</f>
        <v>#N/A</v>
      </c>
      <c r="AF36" s="733" t="e">
        <f>VLOOKUP($R36,'database Aziende'!$M$13:$AK$595,19,FALSE)</f>
        <v>#N/A</v>
      </c>
      <c r="AG36" s="736" t="e">
        <f>VLOOKUP($R36,'database Aziende'!$M$13:$AK$595,20,FALSE)</f>
        <v>#N/A</v>
      </c>
      <c r="AH36" s="736" t="e">
        <f>VLOOKUP($R36,'database Aziende'!$M$13:$AK$595,21,FALSE)</f>
        <v>#N/A</v>
      </c>
      <c r="AI36" s="732" t="e">
        <f>VLOOKUP($R36,'database Aziende'!$M$13:$AK$595,22,FALSE)</f>
        <v>#N/A</v>
      </c>
      <c r="AJ36" s="736" t="e">
        <f>VLOOKUP($R36,'database Aziende'!$M$13:$AK$595,23,FALSE)</f>
        <v>#N/A</v>
      </c>
      <c r="AK36" s="736" t="e">
        <f>VLOOKUP($R36,'database Aziende'!$M$13:$AK$595,24,FALSE)</f>
        <v>#N/A</v>
      </c>
      <c r="AL36" s="744" t="e">
        <f>VLOOKUP($R36,'database Aziende'!$M$13:$AK$595,25,FALSE)</f>
        <v>#N/A</v>
      </c>
    </row>
    <row r="37" spans="1:38" ht="30.7" customHeight="1">
      <c r="A37" s="466"/>
      <c r="B37" s="639"/>
      <c r="C37" s="750"/>
      <c r="D37" s="751"/>
      <c r="E37" s="470"/>
      <c r="F37" s="609"/>
      <c r="G37" s="470"/>
      <c r="H37" s="470"/>
      <c r="I37" s="470"/>
      <c r="J37" s="740"/>
      <c r="K37" s="740"/>
      <c r="L37" s="741" t="e">
        <f>VLOOKUP($R37,'database Aziende'!$M$13:$AE$595,8,FALSE)</f>
        <v>#N/A</v>
      </c>
      <c r="M37" s="741" t="e">
        <f>VLOOKUP($R37,'database Aziende'!$M$13:$AE$595,9,FALSE)</f>
        <v>#N/A</v>
      </c>
      <c r="N37" s="741" t="e">
        <f>VLOOKUP($R37,'database Aziende'!$M$13:$AE$595,10,FALSE)</f>
        <v>#N/A</v>
      </c>
      <c r="O37" s="741" t="e">
        <f>VLOOKUP($R37,'database Aziende'!$M$13:$AE$595,11,FALSE)</f>
        <v>#N/A</v>
      </c>
      <c r="P37" s="742"/>
      <c r="Q37" s="753"/>
      <c r="R37" s="745"/>
      <c r="S37" s="732" t="e">
        <f>VLOOKUP($R37,'database Aziende'!$M$13:$AE$595,2,FALSE)</f>
        <v>#N/A</v>
      </c>
      <c r="T37" s="732" t="e">
        <f>VLOOKUP($R37,'database Aziende'!$M$13:$AE$595,3,FALSE)</f>
        <v>#N/A</v>
      </c>
      <c r="U37" s="732" t="e">
        <f>VLOOKUP($R37,'database Aziende'!$M$13:$AE$595,4,FALSE)</f>
        <v>#N/A</v>
      </c>
      <c r="V37" s="732" t="e">
        <f>VLOOKUP($R37,'database Aziende'!$M$13:$AE$595,5,FALSE)</f>
        <v>#N/A</v>
      </c>
      <c r="W37" s="732" t="e">
        <f>VLOOKUP($R37,'database Aziende'!$M$13:$AE$595,6,FALSE)</f>
        <v>#N/A</v>
      </c>
      <c r="X37" s="733" t="e">
        <f>VLOOKUP($R37,'database Aziende'!$M$13:$AE$595,7,FALSE)</f>
        <v>#N/A</v>
      </c>
      <c r="Y37" s="734" t="e">
        <f>VLOOKUP($R37,'database Aziende'!$M$13:$AE$595,12,FALSE)</f>
        <v>#N/A</v>
      </c>
      <c r="Z37" s="734" t="e">
        <f>VLOOKUP($R37,'database Aziende'!$M$13:$AE$595,13,FALSE)</f>
        <v>#N/A</v>
      </c>
      <c r="AA37" s="732" t="e">
        <f>VLOOKUP($R37,'database Aziende'!$M$13:$AE$595,14,FALSE)</f>
        <v>#N/A</v>
      </c>
      <c r="AB37" s="732" t="e">
        <f>VLOOKUP($R37,'database Aziende'!$M$13:$AE$595,15,FALSE)</f>
        <v>#N/A</v>
      </c>
      <c r="AC37" s="732">
        <f t="shared" si="0"/>
        <v>0</v>
      </c>
      <c r="AD37" s="732" t="e">
        <f>VLOOKUP($R37,'database Aziende'!$M$13:$AK$595,17,FALSE)</f>
        <v>#N/A</v>
      </c>
      <c r="AE37" s="732" t="e">
        <f>VLOOKUP($R37,'database Aziende'!$M$13:$AK$595,18,FALSE)</f>
        <v>#N/A</v>
      </c>
      <c r="AF37" s="733" t="e">
        <f>VLOOKUP($R37,'database Aziende'!$M$13:$AK$595,19,FALSE)</f>
        <v>#N/A</v>
      </c>
      <c r="AG37" s="736" t="e">
        <f>VLOOKUP($R37,'database Aziende'!$M$13:$AK$595,20,FALSE)</f>
        <v>#N/A</v>
      </c>
      <c r="AH37" s="736" t="e">
        <f>VLOOKUP($R37,'database Aziende'!$M$13:$AK$595,21,FALSE)</f>
        <v>#N/A</v>
      </c>
      <c r="AI37" s="732" t="e">
        <f>VLOOKUP($R37,'database Aziende'!$M$13:$AK$595,22,FALSE)</f>
        <v>#N/A</v>
      </c>
      <c r="AJ37" s="736" t="e">
        <f>VLOOKUP($R37,'database Aziende'!$M$13:$AK$595,23,FALSE)</f>
        <v>#N/A</v>
      </c>
      <c r="AK37" s="736" t="e">
        <f>VLOOKUP($R37,'database Aziende'!$M$13:$AK$595,24,FALSE)</f>
        <v>#N/A</v>
      </c>
      <c r="AL37" s="744" t="e">
        <f>VLOOKUP($R37,'database Aziende'!$M$13:$AK$595,25,FALSE)</f>
        <v>#N/A</v>
      </c>
    </row>
    <row r="38" spans="1:38" ht="30.7" customHeight="1">
      <c r="A38" s="466"/>
      <c r="B38" s="639"/>
      <c r="C38" s="750"/>
      <c r="D38" s="751"/>
      <c r="E38" s="470"/>
      <c r="F38" s="609"/>
      <c r="G38" s="470"/>
      <c r="H38" s="470"/>
      <c r="I38" s="470"/>
      <c r="J38" s="740"/>
      <c r="K38" s="740"/>
      <c r="L38" s="741" t="e">
        <f>VLOOKUP($R38,'database Aziende'!$M$13:$AE$595,8,FALSE)</f>
        <v>#N/A</v>
      </c>
      <c r="M38" s="741" t="e">
        <f>VLOOKUP($R38,'database Aziende'!$M$13:$AE$595,9,FALSE)</f>
        <v>#N/A</v>
      </c>
      <c r="N38" s="741" t="e">
        <f>VLOOKUP($R38,'database Aziende'!$M$13:$AE$595,10,FALSE)</f>
        <v>#N/A</v>
      </c>
      <c r="O38" s="741" t="e">
        <f>VLOOKUP($R38,'database Aziende'!$M$13:$AE$595,11,FALSE)</f>
        <v>#N/A</v>
      </c>
      <c r="P38" s="742"/>
      <c r="Q38" s="753"/>
      <c r="R38" s="745"/>
      <c r="S38" s="732" t="e">
        <f>VLOOKUP($R38,'database Aziende'!$M$13:$AE$595,2,FALSE)</f>
        <v>#N/A</v>
      </c>
      <c r="T38" s="732" t="e">
        <f>VLOOKUP($R38,'database Aziende'!$M$13:$AE$595,3,FALSE)</f>
        <v>#N/A</v>
      </c>
      <c r="U38" s="732" t="e">
        <f>VLOOKUP($R38,'database Aziende'!$M$13:$AE$595,4,FALSE)</f>
        <v>#N/A</v>
      </c>
      <c r="V38" s="732" t="e">
        <f>VLOOKUP($R38,'database Aziende'!$M$13:$AE$595,5,FALSE)</f>
        <v>#N/A</v>
      </c>
      <c r="W38" s="732" t="e">
        <f>VLOOKUP($R38,'database Aziende'!$M$13:$AE$595,6,FALSE)</f>
        <v>#N/A</v>
      </c>
      <c r="X38" s="733" t="e">
        <f>VLOOKUP($R38,'database Aziende'!$M$13:$AE$595,7,FALSE)</f>
        <v>#N/A</v>
      </c>
      <c r="Y38" s="734" t="e">
        <f>VLOOKUP($R38,'database Aziende'!$M$13:$AE$595,12,FALSE)</f>
        <v>#N/A</v>
      </c>
      <c r="Z38" s="734" t="e">
        <f>VLOOKUP($R38,'database Aziende'!$M$13:$AE$595,13,FALSE)</f>
        <v>#N/A</v>
      </c>
      <c r="AA38" s="732" t="e">
        <f>VLOOKUP($R38,'database Aziende'!$M$13:$AE$595,14,FALSE)</f>
        <v>#N/A</v>
      </c>
      <c r="AB38" s="732" t="e">
        <f>VLOOKUP($R38,'database Aziende'!$M$13:$AE$595,15,FALSE)</f>
        <v>#N/A</v>
      </c>
      <c r="AC38" s="732">
        <f t="shared" si="0"/>
        <v>0</v>
      </c>
      <c r="AD38" s="732" t="e">
        <f>VLOOKUP($R38,'database Aziende'!$M$13:$AK$595,17,FALSE)</f>
        <v>#N/A</v>
      </c>
      <c r="AE38" s="732" t="e">
        <f>VLOOKUP($R38,'database Aziende'!$M$13:$AK$595,18,FALSE)</f>
        <v>#N/A</v>
      </c>
      <c r="AF38" s="733" t="e">
        <f>VLOOKUP($R38,'database Aziende'!$M$13:$AK$595,19,FALSE)</f>
        <v>#N/A</v>
      </c>
      <c r="AG38" s="736" t="e">
        <f>VLOOKUP($R38,'database Aziende'!$M$13:$AK$595,20,FALSE)</f>
        <v>#N/A</v>
      </c>
      <c r="AH38" s="736" t="e">
        <f>VLOOKUP($R38,'database Aziende'!$M$13:$AK$595,21,FALSE)</f>
        <v>#N/A</v>
      </c>
      <c r="AI38" s="732" t="e">
        <f>VLOOKUP($R38,'database Aziende'!$M$13:$AK$595,22,FALSE)</f>
        <v>#N/A</v>
      </c>
      <c r="AJ38" s="736" t="e">
        <f>VLOOKUP($R38,'database Aziende'!$M$13:$AK$595,23,FALSE)</f>
        <v>#N/A</v>
      </c>
      <c r="AK38" s="736" t="e">
        <f>VLOOKUP($R38,'database Aziende'!$M$13:$AK$595,24,FALSE)</f>
        <v>#N/A</v>
      </c>
      <c r="AL38" s="744" t="e">
        <f>VLOOKUP($R38,'database Aziende'!$M$13:$AK$595,25,FALSE)</f>
        <v>#N/A</v>
      </c>
    </row>
    <row r="39" spans="1:38" ht="30.7" customHeight="1">
      <c r="A39" s="466"/>
      <c r="B39" s="639"/>
      <c r="C39" s="750"/>
      <c r="D39" s="751"/>
      <c r="E39" s="470"/>
      <c r="F39" s="609"/>
      <c r="G39" s="470"/>
      <c r="H39" s="470"/>
      <c r="I39" s="470"/>
      <c r="J39" s="740"/>
      <c r="K39" s="740"/>
      <c r="L39" s="741" t="e">
        <f>VLOOKUP($R39,'database Aziende'!$M$13:$AE$595,8,FALSE)</f>
        <v>#N/A</v>
      </c>
      <c r="M39" s="741" t="e">
        <f>VLOOKUP($R39,'database Aziende'!$M$13:$AE$595,9,FALSE)</f>
        <v>#N/A</v>
      </c>
      <c r="N39" s="741" t="e">
        <f>VLOOKUP($R39,'database Aziende'!$M$13:$AE$595,10,FALSE)</f>
        <v>#N/A</v>
      </c>
      <c r="O39" s="741" t="e">
        <f>VLOOKUP($R39,'database Aziende'!$M$13:$AE$595,11,FALSE)</f>
        <v>#N/A</v>
      </c>
      <c r="P39" s="742"/>
      <c r="Q39" s="753"/>
      <c r="R39" s="745"/>
      <c r="S39" s="732" t="e">
        <f>VLOOKUP($R39,'database Aziende'!$M$13:$AE$595,2,FALSE)</f>
        <v>#N/A</v>
      </c>
      <c r="T39" s="732" t="e">
        <f>VLOOKUP($R39,'database Aziende'!$M$13:$AE$595,3,FALSE)</f>
        <v>#N/A</v>
      </c>
      <c r="U39" s="732" t="e">
        <f>VLOOKUP($R39,'database Aziende'!$M$13:$AE$595,4,FALSE)</f>
        <v>#N/A</v>
      </c>
      <c r="V39" s="732" t="e">
        <f>VLOOKUP($R39,'database Aziende'!$M$13:$AE$595,5,FALSE)</f>
        <v>#N/A</v>
      </c>
      <c r="W39" s="732" t="e">
        <f>VLOOKUP($R39,'database Aziende'!$M$13:$AE$595,6,FALSE)</f>
        <v>#N/A</v>
      </c>
      <c r="X39" s="733" t="e">
        <f>VLOOKUP($R39,'database Aziende'!$M$13:$AE$595,7,FALSE)</f>
        <v>#N/A</v>
      </c>
      <c r="Y39" s="734" t="e">
        <f>VLOOKUP($R39,'database Aziende'!$M$13:$AE$595,12,FALSE)</f>
        <v>#N/A</v>
      </c>
      <c r="Z39" s="734" t="e">
        <f>VLOOKUP($R39,'database Aziende'!$M$13:$AE$595,13,FALSE)</f>
        <v>#N/A</v>
      </c>
      <c r="AA39" s="732" t="e">
        <f>VLOOKUP($R39,'database Aziende'!$M$13:$AE$595,14,FALSE)</f>
        <v>#N/A</v>
      </c>
      <c r="AB39" s="732" t="e">
        <f>VLOOKUP($R39,'database Aziende'!$M$13:$AE$595,15,FALSE)</f>
        <v>#N/A</v>
      </c>
      <c r="AC39" s="732">
        <f t="shared" si="0"/>
        <v>0</v>
      </c>
      <c r="AD39" s="732" t="e">
        <f>VLOOKUP($R39,'database Aziende'!$M$13:$AK$595,17,FALSE)</f>
        <v>#N/A</v>
      </c>
      <c r="AE39" s="732" t="e">
        <f>VLOOKUP($R39,'database Aziende'!$M$13:$AK$595,18,FALSE)</f>
        <v>#N/A</v>
      </c>
      <c r="AF39" s="733" t="e">
        <f>VLOOKUP($R39,'database Aziende'!$M$13:$AK$595,19,FALSE)</f>
        <v>#N/A</v>
      </c>
      <c r="AG39" s="736" t="e">
        <f>VLOOKUP($R39,'database Aziende'!$M$13:$AK$595,20,FALSE)</f>
        <v>#N/A</v>
      </c>
      <c r="AH39" s="736" t="e">
        <f>VLOOKUP($R39,'database Aziende'!$M$13:$AK$595,21,FALSE)</f>
        <v>#N/A</v>
      </c>
      <c r="AI39" s="732" t="e">
        <f>VLOOKUP($R39,'database Aziende'!$M$13:$AK$595,22,FALSE)</f>
        <v>#N/A</v>
      </c>
      <c r="AJ39" s="736" t="e">
        <f>VLOOKUP($R39,'database Aziende'!$M$13:$AK$595,23,FALSE)</f>
        <v>#N/A</v>
      </c>
      <c r="AK39" s="736" t="e">
        <f>VLOOKUP($R39,'database Aziende'!$M$13:$AK$595,24,FALSE)</f>
        <v>#N/A</v>
      </c>
      <c r="AL39" s="744" t="e">
        <f>VLOOKUP($R39,'database Aziende'!$M$13:$AK$595,25,FALSE)</f>
        <v>#N/A</v>
      </c>
    </row>
    <row r="40" spans="1:38" ht="30.7" customHeight="1">
      <c r="A40" s="466"/>
      <c r="B40" s="639"/>
      <c r="C40" s="750"/>
      <c r="D40" s="751"/>
      <c r="E40" s="470"/>
      <c r="F40" s="609"/>
      <c r="G40" s="470"/>
      <c r="H40" s="470"/>
      <c r="I40" s="470"/>
      <c r="J40" s="740"/>
      <c r="K40" s="740"/>
      <c r="L40" s="741" t="e">
        <f>VLOOKUP($R40,'database Aziende'!$M$13:$AE$595,8,FALSE)</f>
        <v>#N/A</v>
      </c>
      <c r="M40" s="741" t="e">
        <f>VLOOKUP($R40,'database Aziende'!$M$13:$AE$595,9,FALSE)</f>
        <v>#N/A</v>
      </c>
      <c r="N40" s="741" t="e">
        <f>VLOOKUP($R40,'database Aziende'!$M$13:$AE$595,10,FALSE)</f>
        <v>#N/A</v>
      </c>
      <c r="O40" s="741" t="e">
        <f>VLOOKUP($R40,'database Aziende'!$M$13:$AE$595,11,FALSE)</f>
        <v>#N/A</v>
      </c>
      <c r="P40" s="742"/>
      <c r="Q40" s="753"/>
      <c r="R40" s="745"/>
      <c r="S40" s="732" t="e">
        <f>VLOOKUP($R40,'database Aziende'!$M$13:$AE$595,2,FALSE)</f>
        <v>#N/A</v>
      </c>
      <c r="T40" s="732" t="e">
        <f>VLOOKUP($R40,'database Aziende'!$M$13:$AE$595,3,FALSE)</f>
        <v>#N/A</v>
      </c>
      <c r="U40" s="732" t="e">
        <f>VLOOKUP($R40,'database Aziende'!$M$13:$AE$595,4,FALSE)</f>
        <v>#N/A</v>
      </c>
      <c r="V40" s="732" t="e">
        <f>VLOOKUP($R40,'database Aziende'!$M$13:$AE$595,5,FALSE)</f>
        <v>#N/A</v>
      </c>
      <c r="W40" s="732" t="e">
        <f>VLOOKUP($R40,'database Aziende'!$M$13:$AE$595,6,FALSE)</f>
        <v>#N/A</v>
      </c>
      <c r="X40" s="733" t="e">
        <f>VLOOKUP($R40,'database Aziende'!$M$13:$AE$595,7,FALSE)</f>
        <v>#N/A</v>
      </c>
      <c r="Y40" s="734" t="e">
        <f>VLOOKUP($R40,'database Aziende'!$M$13:$AE$595,12,FALSE)</f>
        <v>#N/A</v>
      </c>
      <c r="Z40" s="734" t="e">
        <f>VLOOKUP($R40,'database Aziende'!$M$13:$AE$595,13,FALSE)</f>
        <v>#N/A</v>
      </c>
      <c r="AA40" s="732" t="e">
        <f>VLOOKUP($R40,'database Aziende'!$M$13:$AE$595,14,FALSE)</f>
        <v>#N/A</v>
      </c>
      <c r="AB40" s="732" t="e">
        <f>VLOOKUP($R40,'database Aziende'!$M$13:$AE$595,15,FALSE)</f>
        <v>#N/A</v>
      </c>
      <c r="AC40" s="732">
        <f t="shared" si="0"/>
        <v>0</v>
      </c>
      <c r="AD40" s="732" t="e">
        <f>VLOOKUP($R40,'database Aziende'!$M$13:$AK$595,17,FALSE)</f>
        <v>#N/A</v>
      </c>
      <c r="AE40" s="732" t="e">
        <f>VLOOKUP($R40,'database Aziende'!$M$13:$AK$595,18,FALSE)</f>
        <v>#N/A</v>
      </c>
      <c r="AF40" s="733" t="e">
        <f>VLOOKUP($R40,'database Aziende'!$M$13:$AK$595,19,FALSE)</f>
        <v>#N/A</v>
      </c>
      <c r="AG40" s="736" t="e">
        <f>VLOOKUP($R40,'database Aziende'!$M$13:$AK$595,20,FALSE)</f>
        <v>#N/A</v>
      </c>
      <c r="AH40" s="736" t="e">
        <f>VLOOKUP($R40,'database Aziende'!$M$13:$AK$595,21,FALSE)</f>
        <v>#N/A</v>
      </c>
      <c r="AI40" s="732" t="e">
        <f>VLOOKUP($R40,'database Aziende'!$M$13:$AK$595,22,FALSE)</f>
        <v>#N/A</v>
      </c>
      <c r="AJ40" s="736" t="e">
        <f>VLOOKUP($R40,'database Aziende'!$M$13:$AK$595,23,FALSE)</f>
        <v>#N/A</v>
      </c>
      <c r="AK40" s="736" t="e">
        <f>VLOOKUP($R40,'database Aziende'!$M$13:$AK$595,24,FALSE)</f>
        <v>#N/A</v>
      </c>
      <c r="AL40" s="744" t="e">
        <f>VLOOKUP($R40,'database Aziende'!$M$13:$AK$595,25,FALSE)</f>
        <v>#N/A</v>
      </c>
    </row>
    <row r="41" spans="1:38" ht="30.7" customHeight="1">
      <c r="A41" s="466"/>
      <c r="B41" s="639"/>
      <c r="C41" s="750"/>
      <c r="D41" s="751"/>
      <c r="E41" s="470"/>
      <c r="F41" s="609"/>
      <c r="G41" s="470"/>
      <c r="H41" s="470"/>
      <c r="I41" s="470"/>
      <c r="J41" s="740"/>
      <c r="K41" s="740"/>
      <c r="L41" s="741" t="e">
        <f>VLOOKUP($R41,'database Aziende'!$M$13:$AE$595,8,FALSE)</f>
        <v>#N/A</v>
      </c>
      <c r="M41" s="741" t="e">
        <f>VLOOKUP($R41,'database Aziende'!$M$13:$AE$595,9,FALSE)</f>
        <v>#N/A</v>
      </c>
      <c r="N41" s="741" t="e">
        <f>VLOOKUP($R41,'database Aziende'!$M$13:$AE$595,10,FALSE)</f>
        <v>#N/A</v>
      </c>
      <c r="O41" s="741" t="e">
        <f>VLOOKUP($R41,'database Aziende'!$M$13:$AE$595,11,FALSE)</f>
        <v>#N/A</v>
      </c>
      <c r="P41" s="742"/>
      <c r="Q41" s="753"/>
      <c r="R41" s="745"/>
      <c r="S41" s="732" t="e">
        <f>VLOOKUP($R41,'database Aziende'!$M$13:$AE$595,2,FALSE)</f>
        <v>#N/A</v>
      </c>
      <c r="T41" s="732" t="e">
        <f>VLOOKUP($R41,'database Aziende'!$M$13:$AE$595,3,FALSE)</f>
        <v>#N/A</v>
      </c>
      <c r="U41" s="732" t="e">
        <f>VLOOKUP($R41,'database Aziende'!$M$13:$AE$595,4,FALSE)</f>
        <v>#N/A</v>
      </c>
      <c r="V41" s="732" t="e">
        <f>VLOOKUP($R41,'database Aziende'!$M$13:$AE$595,5,FALSE)</f>
        <v>#N/A</v>
      </c>
      <c r="W41" s="732" t="e">
        <f>VLOOKUP($R41,'database Aziende'!$M$13:$AE$595,6,FALSE)</f>
        <v>#N/A</v>
      </c>
      <c r="X41" s="733" t="e">
        <f>VLOOKUP($R41,'database Aziende'!$M$13:$AE$595,7,FALSE)</f>
        <v>#N/A</v>
      </c>
      <c r="Y41" s="734" t="e">
        <f>VLOOKUP($R41,'database Aziende'!$M$13:$AE$595,12,FALSE)</f>
        <v>#N/A</v>
      </c>
      <c r="Z41" s="734" t="e">
        <f>VLOOKUP($R41,'database Aziende'!$M$13:$AE$595,13,FALSE)</f>
        <v>#N/A</v>
      </c>
      <c r="AA41" s="732" t="e">
        <f>VLOOKUP($R41,'database Aziende'!$M$13:$AE$595,14,FALSE)</f>
        <v>#N/A</v>
      </c>
      <c r="AB41" s="732" t="e">
        <f>VLOOKUP($R41,'database Aziende'!$M$13:$AE$595,15,FALSE)</f>
        <v>#N/A</v>
      </c>
      <c r="AC41" s="732">
        <f t="shared" si="0"/>
        <v>0</v>
      </c>
      <c r="AD41" s="732" t="e">
        <f>VLOOKUP($R41,'database Aziende'!$M$13:$AK$595,17,FALSE)</f>
        <v>#N/A</v>
      </c>
      <c r="AE41" s="732" t="e">
        <f>VLOOKUP($R41,'database Aziende'!$M$13:$AK$595,18,FALSE)</f>
        <v>#N/A</v>
      </c>
      <c r="AF41" s="733" t="e">
        <f>VLOOKUP($R41,'database Aziende'!$M$13:$AK$595,19,FALSE)</f>
        <v>#N/A</v>
      </c>
      <c r="AG41" s="736" t="e">
        <f>VLOOKUP($R41,'database Aziende'!$M$13:$AK$595,20,FALSE)</f>
        <v>#N/A</v>
      </c>
      <c r="AH41" s="736" t="e">
        <f>VLOOKUP($R41,'database Aziende'!$M$13:$AK$595,21,FALSE)</f>
        <v>#N/A</v>
      </c>
      <c r="AI41" s="732" t="e">
        <f>VLOOKUP($R41,'database Aziende'!$M$13:$AK$595,22,FALSE)</f>
        <v>#N/A</v>
      </c>
      <c r="AJ41" s="736" t="e">
        <f>VLOOKUP($R41,'database Aziende'!$M$13:$AK$595,23,FALSE)</f>
        <v>#N/A</v>
      </c>
      <c r="AK41" s="736" t="e">
        <f>VLOOKUP($R41,'database Aziende'!$M$13:$AK$595,24,FALSE)</f>
        <v>#N/A</v>
      </c>
      <c r="AL41" s="744" t="e">
        <f>VLOOKUP($R41,'database Aziende'!$M$13:$AK$595,25,FALSE)</f>
        <v>#N/A</v>
      </c>
    </row>
    <row r="42" spans="1:38" ht="30.7" customHeight="1">
      <c r="A42" s="466"/>
      <c r="B42" s="639"/>
      <c r="C42" s="750"/>
      <c r="D42" s="751"/>
      <c r="E42" s="470"/>
      <c r="F42" s="609"/>
      <c r="G42" s="470"/>
      <c r="H42" s="470"/>
      <c r="I42" s="470"/>
      <c r="J42" s="740"/>
      <c r="K42" s="740"/>
      <c r="L42" s="741" t="e">
        <f>VLOOKUP($R42,'database Aziende'!$M$13:$AE$595,8,FALSE)</f>
        <v>#N/A</v>
      </c>
      <c r="M42" s="741" t="e">
        <f>VLOOKUP($R42,'database Aziende'!$M$13:$AE$595,9,FALSE)</f>
        <v>#N/A</v>
      </c>
      <c r="N42" s="741" t="e">
        <f>VLOOKUP($R42,'database Aziende'!$M$13:$AE$595,10,FALSE)</f>
        <v>#N/A</v>
      </c>
      <c r="O42" s="741" t="e">
        <f>VLOOKUP($R42,'database Aziende'!$M$13:$AE$595,11,FALSE)</f>
        <v>#N/A</v>
      </c>
      <c r="P42" s="742"/>
      <c r="Q42" s="753"/>
      <c r="R42" s="745"/>
      <c r="S42" s="732" t="e">
        <f>VLOOKUP($R42,'database Aziende'!$M$13:$AE$595,2,FALSE)</f>
        <v>#N/A</v>
      </c>
      <c r="T42" s="732" t="e">
        <f>VLOOKUP($R42,'database Aziende'!$M$13:$AE$595,3,FALSE)</f>
        <v>#N/A</v>
      </c>
      <c r="U42" s="732" t="e">
        <f>VLOOKUP($R42,'database Aziende'!$M$13:$AE$595,4,FALSE)</f>
        <v>#N/A</v>
      </c>
      <c r="V42" s="732" t="e">
        <f>VLOOKUP($R42,'database Aziende'!$M$13:$AE$595,5,FALSE)</f>
        <v>#N/A</v>
      </c>
      <c r="W42" s="732" t="e">
        <f>VLOOKUP($R42,'database Aziende'!$M$13:$AE$595,6,FALSE)</f>
        <v>#N/A</v>
      </c>
      <c r="X42" s="733" t="e">
        <f>VLOOKUP($R42,'database Aziende'!$M$13:$AE$595,7,FALSE)</f>
        <v>#N/A</v>
      </c>
      <c r="Y42" s="732" t="e">
        <f>VLOOKUP($R42,'database Aziende'!$M$13:$AE$595,12,FALSE)</f>
        <v>#N/A</v>
      </c>
      <c r="Z42" s="732" t="e">
        <f>VLOOKUP($R42,'database Aziende'!$M$13:$AE$595,13,FALSE)</f>
        <v>#N/A</v>
      </c>
      <c r="AA42" s="732" t="e">
        <f>VLOOKUP($R42,'database Aziende'!$M$13:$AE$595,14,FALSE)</f>
        <v>#N/A</v>
      </c>
      <c r="AB42" s="732" t="e">
        <f>VLOOKUP($R42,'database Aziende'!$M$13:$AE$595,15,FALSE)</f>
        <v>#N/A</v>
      </c>
      <c r="AC42" s="732">
        <f t="shared" si="0"/>
        <v>0</v>
      </c>
      <c r="AD42" s="732" t="e">
        <f>VLOOKUP($R42,'database Aziende'!$M$13:$AK$595,17,FALSE)</f>
        <v>#N/A</v>
      </c>
      <c r="AE42" s="732" t="e">
        <f>VLOOKUP($R42,'database Aziende'!$M$13:$AK$595,18,FALSE)</f>
        <v>#N/A</v>
      </c>
      <c r="AF42" s="733" t="e">
        <f>VLOOKUP($R42,'database Aziende'!$M$13:$AK$595,19,FALSE)</f>
        <v>#N/A</v>
      </c>
      <c r="AG42" s="736" t="e">
        <f>VLOOKUP($R42,'database Aziende'!$M$13:$AK$595,20,FALSE)</f>
        <v>#N/A</v>
      </c>
      <c r="AH42" s="736" t="e">
        <f>VLOOKUP($R42,'database Aziende'!$M$13:$AK$595,21,FALSE)</f>
        <v>#N/A</v>
      </c>
      <c r="AI42" s="732" t="e">
        <f>VLOOKUP($R42,'database Aziende'!$M$13:$AK$595,22,FALSE)</f>
        <v>#N/A</v>
      </c>
      <c r="AJ42" s="736" t="e">
        <f>VLOOKUP($R42,'database Aziende'!$M$13:$AK$595,23,FALSE)</f>
        <v>#N/A</v>
      </c>
      <c r="AK42" s="736" t="e">
        <f>VLOOKUP($R42,'database Aziende'!$M$13:$AK$595,24,FALSE)</f>
        <v>#N/A</v>
      </c>
      <c r="AL42" s="744" t="e">
        <f>VLOOKUP($R42,'database Aziende'!$M$13:$AK$595,25,FALSE)</f>
        <v>#N/A</v>
      </c>
    </row>
    <row r="43" spans="1:38" ht="30.7" customHeight="1">
      <c r="A43" s="466"/>
      <c r="B43" s="639"/>
      <c r="C43" s="750"/>
      <c r="D43" s="751"/>
      <c r="E43" s="470"/>
      <c r="F43" s="609"/>
      <c r="G43" s="470"/>
      <c r="H43" s="470"/>
      <c r="I43" s="470"/>
      <c r="J43" s="740"/>
      <c r="K43" s="740"/>
      <c r="L43" s="741" t="e">
        <f>VLOOKUP($R43,'database Aziende'!$M$13:$AE$595,8,FALSE)</f>
        <v>#N/A</v>
      </c>
      <c r="M43" s="741" t="e">
        <f>VLOOKUP($R43,'database Aziende'!$M$13:$AE$595,9,FALSE)</f>
        <v>#N/A</v>
      </c>
      <c r="N43" s="741" t="e">
        <f>VLOOKUP($R43,'database Aziende'!$M$13:$AE$595,10,FALSE)</f>
        <v>#N/A</v>
      </c>
      <c r="O43" s="741" t="e">
        <f>VLOOKUP($R43,'database Aziende'!$M$13:$AE$595,11,FALSE)</f>
        <v>#N/A</v>
      </c>
      <c r="P43" s="742"/>
      <c r="Q43" s="753"/>
      <c r="R43" s="745"/>
      <c r="S43" s="732" t="e">
        <f>VLOOKUP($R43,'database Aziende'!$M$13:$AE$595,2,FALSE)</f>
        <v>#N/A</v>
      </c>
      <c r="T43" s="732" t="e">
        <f>VLOOKUP($R43,'database Aziende'!$M$13:$AE$595,3,FALSE)</f>
        <v>#N/A</v>
      </c>
      <c r="U43" s="732" t="e">
        <f>VLOOKUP($R43,'database Aziende'!$M$13:$AE$595,4,FALSE)</f>
        <v>#N/A</v>
      </c>
      <c r="V43" s="732" t="e">
        <f>VLOOKUP($R43,'database Aziende'!$M$13:$AE$595,5,FALSE)</f>
        <v>#N/A</v>
      </c>
      <c r="W43" s="732" t="e">
        <f>VLOOKUP($R43,'database Aziende'!$M$13:$AE$595,6,FALSE)</f>
        <v>#N/A</v>
      </c>
      <c r="X43" s="733" t="e">
        <f>VLOOKUP($R43,'database Aziende'!$M$13:$AE$595,7,FALSE)</f>
        <v>#N/A</v>
      </c>
      <c r="Y43" s="732" t="e">
        <f>VLOOKUP($R43,'database Aziende'!$M$13:$AE$595,12,FALSE)</f>
        <v>#N/A</v>
      </c>
      <c r="Z43" s="732" t="e">
        <f>VLOOKUP($R43,'database Aziende'!$M$13:$AE$595,13,FALSE)</f>
        <v>#N/A</v>
      </c>
      <c r="AA43" s="732" t="e">
        <f>VLOOKUP($R43,'database Aziende'!$M$13:$AE$595,14,FALSE)</f>
        <v>#N/A</v>
      </c>
      <c r="AB43" s="732" t="e">
        <f>VLOOKUP($R43,'database Aziende'!$M$13:$AE$595,15,FALSE)</f>
        <v>#N/A</v>
      </c>
      <c r="AC43" s="732">
        <f t="shared" si="0"/>
        <v>0</v>
      </c>
      <c r="AD43" s="732" t="e">
        <f>VLOOKUP($R43,'database Aziende'!$M$13:$AK$595,17,FALSE)</f>
        <v>#N/A</v>
      </c>
      <c r="AE43" s="732" t="e">
        <f>VLOOKUP($R43,'database Aziende'!$M$13:$AK$595,18,FALSE)</f>
        <v>#N/A</v>
      </c>
      <c r="AF43" s="733" t="e">
        <f>VLOOKUP($R43,'database Aziende'!$M$13:$AK$595,19,FALSE)</f>
        <v>#N/A</v>
      </c>
      <c r="AG43" s="736" t="e">
        <f>VLOOKUP($R43,'database Aziende'!$M$13:$AK$595,20,FALSE)</f>
        <v>#N/A</v>
      </c>
      <c r="AH43" s="736" t="e">
        <f>VLOOKUP($R43,'database Aziende'!$M$13:$AK$595,21,FALSE)</f>
        <v>#N/A</v>
      </c>
      <c r="AI43" s="732" t="e">
        <f>VLOOKUP($R43,'database Aziende'!$M$13:$AK$595,22,FALSE)</f>
        <v>#N/A</v>
      </c>
      <c r="AJ43" s="736" t="e">
        <f>VLOOKUP($R43,'database Aziende'!$M$13:$AK$595,23,FALSE)</f>
        <v>#N/A</v>
      </c>
      <c r="AK43" s="736" t="e">
        <f>VLOOKUP($R43,'database Aziende'!$M$13:$AK$595,24,FALSE)</f>
        <v>#N/A</v>
      </c>
      <c r="AL43" s="744" t="e">
        <f>VLOOKUP($R43,'database Aziende'!$M$13:$AK$595,25,FALSE)</f>
        <v>#N/A</v>
      </c>
    </row>
    <row r="44" spans="1:38" ht="30.7" customHeight="1">
      <c r="A44" s="466"/>
      <c r="B44" s="725"/>
      <c r="C44" s="750"/>
      <c r="D44" s="751"/>
      <c r="E44" s="470"/>
      <c r="F44" s="609"/>
      <c r="G44" s="470"/>
      <c r="H44" s="470"/>
      <c r="I44" s="470"/>
      <c r="J44" s="740"/>
      <c r="K44" s="740"/>
      <c r="L44" s="741" t="e">
        <f>VLOOKUP($R44,'database Aziende'!$M$13:$AE$595,8,FALSE)</f>
        <v>#N/A</v>
      </c>
      <c r="M44" s="741" t="e">
        <f>VLOOKUP($R44,'database Aziende'!$M$13:$AE$595,9,FALSE)</f>
        <v>#N/A</v>
      </c>
      <c r="N44" s="741" t="e">
        <f>VLOOKUP($R44,'database Aziende'!$M$13:$AE$595,10,FALSE)</f>
        <v>#N/A</v>
      </c>
      <c r="O44" s="741" t="e">
        <f>VLOOKUP($R44,'database Aziende'!$M$13:$AE$595,11,FALSE)</f>
        <v>#N/A</v>
      </c>
      <c r="P44" s="742"/>
      <c r="Q44" s="753"/>
      <c r="R44" s="745"/>
      <c r="S44" s="732" t="e">
        <f>VLOOKUP($R44,'database Aziende'!$M$13:$AE$595,2,FALSE)</f>
        <v>#N/A</v>
      </c>
      <c r="T44" s="732" t="e">
        <f>VLOOKUP($R44,'database Aziende'!$M$13:$AE$595,3,FALSE)</f>
        <v>#N/A</v>
      </c>
      <c r="U44" s="732" t="e">
        <f>VLOOKUP($R44,'database Aziende'!$M$13:$AE$595,4,FALSE)</f>
        <v>#N/A</v>
      </c>
      <c r="V44" s="732" t="e">
        <f>VLOOKUP($R44,'database Aziende'!$M$13:$AE$595,5,FALSE)</f>
        <v>#N/A</v>
      </c>
      <c r="W44" s="732" t="e">
        <f>VLOOKUP($R44,'database Aziende'!$M$13:$AE$595,6,FALSE)</f>
        <v>#N/A</v>
      </c>
      <c r="X44" s="733" t="e">
        <f>VLOOKUP($R44,'database Aziende'!$M$13:$AE$595,7,FALSE)</f>
        <v>#N/A</v>
      </c>
      <c r="Y44" s="734" t="e">
        <f>VLOOKUP($R44,'database Aziende'!$M$13:$AE$595,12,FALSE)</f>
        <v>#N/A</v>
      </c>
      <c r="Z44" s="734" t="e">
        <f>VLOOKUP($R44,'database Aziende'!$M$13:$AE$595,13,FALSE)</f>
        <v>#N/A</v>
      </c>
      <c r="AA44" s="732" t="e">
        <f>VLOOKUP($R44,'database Aziende'!$M$13:$AE$595,14,FALSE)</f>
        <v>#N/A</v>
      </c>
      <c r="AB44" s="732" t="e">
        <f>VLOOKUP($R44,'database Aziende'!$M$13:$AE$595,15,FALSE)</f>
        <v>#N/A</v>
      </c>
      <c r="AC44" s="732">
        <f t="shared" si="0"/>
        <v>0</v>
      </c>
      <c r="AD44" s="732" t="e">
        <f>VLOOKUP($R44,'database Aziende'!$M$13:$AK$595,17,FALSE)</f>
        <v>#N/A</v>
      </c>
      <c r="AE44" s="732" t="e">
        <f>VLOOKUP($R44,'database Aziende'!$M$13:$AK$595,18,FALSE)</f>
        <v>#N/A</v>
      </c>
      <c r="AF44" s="733" t="e">
        <f>VLOOKUP($R44,'database Aziende'!$M$13:$AK$595,19,FALSE)</f>
        <v>#N/A</v>
      </c>
      <c r="AG44" s="736" t="e">
        <f>VLOOKUP($R44,'database Aziende'!$M$13:$AK$595,20,FALSE)</f>
        <v>#N/A</v>
      </c>
      <c r="AH44" s="736" t="e">
        <f>VLOOKUP($R44,'database Aziende'!$M$13:$AK$595,21,FALSE)</f>
        <v>#N/A</v>
      </c>
      <c r="AI44" s="732" t="e">
        <f>VLOOKUP($R44,'database Aziende'!$M$13:$AK$595,22,FALSE)</f>
        <v>#N/A</v>
      </c>
      <c r="AJ44" s="736" t="e">
        <f>VLOOKUP($R44,'database Aziende'!$M$13:$AK$595,23,FALSE)</f>
        <v>#N/A</v>
      </c>
      <c r="AK44" s="736" t="e">
        <f>VLOOKUP($R44,'database Aziende'!$M$13:$AK$595,24,FALSE)</f>
        <v>#N/A</v>
      </c>
      <c r="AL44" s="744" t="e">
        <f>VLOOKUP($R44,'database Aziende'!$M$13:$AK$595,25,FALSE)</f>
        <v>#N/A</v>
      </c>
    </row>
    <row r="45" spans="1:38" ht="30.7" customHeight="1">
      <c r="A45" s="466"/>
      <c r="B45" s="639"/>
      <c r="C45" s="750"/>
      <c r="D45" s="751"/>
      <c r="E45" s="470"/>
      <c r="F45" s="609"/>
      <c r="G45" s="470"/>
      <c r="H45" s="470"/>
      <c r="I45" s="470"/>
      <c r="J45" s="740"/>
      <c r="K45" s="740"/>
      <c r="L45" s="741" t="e">
        <f>VLOOKUP($R45,'database Aziende'!$M$13:$AE$595,8,FALSE)</f>
        <v>#N/A</v>
      </c>
      <c r="M45" s="741" t="e">
        <f>VLOOKUP($R45,'database Aziende'!$M$13:$AE$595,9,FALSE)</f>
        <v>#N/A</v>
      </c>
      <c r="N45" s="741" t="e">
        <f>VLOOKUP($R45,'database Aziende'!$M$13:$AE$595,10,FALSE)</f>
        <v>#N/A</v>
      </c>
      <c r="O45" s="741" t="e">
        <f>VLOOKUP($R45,'database Aziende'!$M$13:$AE$595,11,FALSE)</f>
        <v>#N/A</v>
      </c>
      <c r="P45" s="742"/>
      <c r="Q45" s="753"/>
      <c r="R45" s="745"/>
      <c r="S45" s="732" t="e">
        <f>VLOOKUP($R45,'database Aziende'!$M$13:$AE$595,2,FALSE)</f>
        <v>#N/A</v>
      </c>
      <c r="T45" s="732" t="e">
        <f>VLOOKUP($R45,'database Aziende'!$M$13:$AE$595,3,FALSE)</f>
        <v>#N/A</v>
      </c>
      <c r="U45" s="732" t="e">
        <f>VLOOKUP($R45,'database Aziende'!$M$13:$AE$595,4,FALSE)</f>
        <v>#N/A</v>
      </c>
      <c r="V45" s="732" t="e">
        <f>VLOOKUP($R45,'database Aziende'!$M$13:$AE$595,5,FALSE)</f>
        <v>#N/A</v>
      </c>
      <c r="W45" s="732" t="e">
        <f>VLOOKUP($R45,'database Aziende'!$M$13:$AE$595,6,FALSE)</f>
        <v>#N/A</v>
      </c>
      <c r="X45" s="733" t="e">
        <f>VLOOKUP($R45,'database Aziende'!$M$13:$AE$595,7,FALSE)</f>
        <v>#N/A</v>
      </c>
      <c r="Y45" s="734" t="e">
        <f>VLOOKUP($R45,'database Aziende'!$M$13:$AE$595,12,FALSE)</f>
        <v>#N/A</v>
      </c>
      <c r="Z45" s="734" t="e">
        <f>VLOOKUP($R45,'database Aziende'!$M$13:$AE$595,13,FALSE)</f>
        <v>#N/A</v>
      </c>
      <c r="AA45" s="732" t="e">
        <f>VLOOKUP($R45,'database Aziende'!$M$13:$AE$595,14,FALSE)</f>
        <v>#N/A</v>
      </c>
      <c r="AB45" s="732" t="e">
        <f>VLOOKUP($R45,'database Aziende'!$M$13:$AE$595,15,FALSE)</f>
        <v>#N/A</v>
      </c>
      <c r="AC45" s="732">
        <f t="shared" si="0"/>
        <v>0</v>
      </c>
      <c r="AD45" s="732" t="e">
        <f>VLOOKUP($R45,'database Aziende'!$M$13:$AK$595,17,FALSE)</f>
        <v>#N/A</v>
      </c>
      <c r="AE45" s="732" t="e">
        <f>VLOOKUP($R45,'database Aziende'!$M$13:$AK$595,18,FALSE)</f>
        <v>#N/A</v>
      </c>
      <c r="AF45" s="733" t="e">
        <f>VLOOKUP($R45,'database Aziende'!$M$13:$AK$595,19,FALSE)</f>
        <v>#N/A</v>
      </c>
      <c r="AG45" s="736" t="e">
        <f>VLOOKUP($R45,'database Aziende'!$M$13:$AK$595,20,FALSE)</f>
        <v>#N/A</v>
      </c>
      <c r="AH45" s="736" t="e">
        <f>VLOOKUP($R45,'database Aziende'!$M$13:$AK$595,21,FALSE)</f>
        <v>#N/A</v>
      </c>
      <c r="AI45" s="732" t="e">
        <f>VLOOKUP($R45,'database Aziende'!$M$13:$AK$595,22,FALSE)</f>
        <v>#N/A</v>
      </c>
      <c r="AJ45" s="736" t="e">
        <f>VLOOKUP($R45,'database Aziende'!$M$13:$AK$595,23,FALSE)</f>
        <v>#N/A</v>
      </c>
      <c r="AK45" s="736" t="e">
        <f>VLOOKUP($R45,'database Aziende'!$M$13:$AK$595,24,FALSE)</f>
        <v>#N/A</v>
      </c>
      <c r="AL45" s="744" t="e">
        <f>VLOOKUP($R45,'database Aziende'!$M$13:$AK$595,25,FALSE)</f>
        <v>#N/A</v>
      </c>
    </row>
    <row r="46" spans="1:38" ht="30.7" customHeight="1">
      <c r="A46" s="466"/>
      <c r="B46" s="639"/>
      <c r="C46" s="750"/>
      <c r="D46" s="751"/>
      <c r="E46" s="470"/>
      <c r="F46" s="609"/>
      <c r="G46" s="470"/>
      <c r="H46" s="470"/>
      <c r="I46" s="470"/>
      <c r="J46" s="740"/>
      <c r="K46" s="740"/>
      <c r="L46" s="741" t="e">
        <f>VLOOKUP($R46,'database Aziende'!$M$13:$AE$595,8,FALSE)</f>
        <v>#N/A</v>
      </c>
      <c r="M46" s="741" t="e">
        <f>VLOOKUP($R46,'database Aziende'!$M$13:$AE$595,9,FALSE)</f>
        <v>#N/A</v>
      </c>
      <c r="N46" s="741" t="e">
        <f>VLOOKUP($R46,'database Aziende'!$M$13:$AE$595,10,FALSE)</f>
        <v>#N/A</v>
      </c>
      <c r="O46" s="741" t="e">
        <f>VLOOKUP($R46,'database Aziende'!$M$13:$AE$595,11,FALSE)</f>
        <v>#N/A</v>
      </c>
      <c r="P46" s="742"/>
      <c r="Q46" s="753"/>
      <c r="R46" s="745"/>
      <c r="S46" s="732" t="e">
        <f>VLOOKUP($R46,'database Aziende'!$M$13:$AE$595,2,FALSE)</f>
        <v>#N/A</v>
      </c>
      <c r="T46" s="732" t="e">
        <f>VLOOKUP($R46,'database Aziende'!$M$13:$AE$595,3,FALSE)</f>
        <v>#N/A</v>
      </c>
      <c r="U46" s="732" t="e">
        <f>VLOOKUP($R46,'database Aziende'!$M$13:$AE$595,4,FALSE)</f>
        <v>#N/A</v>
      </c>
      <c r="V46" s="732" t="e">
        <f>VLOOKUP($R46,'database Aziende'!$M$13:$AE$595,5,FALSE)</f>
        <v>#N/A</v>
      </c>
      <c r="W46" s="732" t="e">
        <f>VLOOKUP($R46,'database Aziende'!$M$13:$AE$595,6,FALSE)</f>
        <v>#N/A</v>
      </c>
      <c r="X46" s="733" t="e">
        <f>VLOOKUP($R46,'database Aziende'!$M$13:$AE$595,7,FALSE)</f>
        <v>#N/A</v>
      </c>
      <c r="Y46" s="734" t="e">
        <f>VLOOKUP($R46,'database Aziende'!$M$13:$AE$595,12,FALSE)</f>
        <v>#N/A</v>
      </c>
      <c r="Z46" s="734" t="e">
        <f>VLOOKUP($R46,'database Aziende'!$M$13:$AE$595,13,FALSE)</f>
        <v>#N/A</v>
      </c>
      <c r="AA46" s="732" t="e">
        <f>VLOOKUP($R46,'database Aziende'!$M$13:$AE$595,14,FALSE)</f>
        <v>#N/A</v>
      </c>
      <c r="AB46" s="732" t="e">
        <f>VLOOKUP($R46,'database Aziende'!$M$13:$AE$595,15,FALSE)</f>
        <v>#N/A</v>
      </c>
      <c r="AC46" s="732">
        <f t="shared" si="0"/>
        <v>0</v>
      </c>
      <c r="AD46" s="732" t="e">
        <f>VLOOKUP($R46,'database Aziende'!$M$13:$AK$595,17,FALSE)</f>
        <v>#N/A</v>
      </c>
      <c r="AE46" s="732" t="e">
        <f>VLOOKUP($R46,'database Aziende'!$M$13:$AK$595,18,FALSE)</f>
        <v>#N/A</v>
      </c>
      <c r="AF46" s="733" t="e">
        <f>VLOOKUP($R46,'database Aziende'!$M$13:$AK$595,19,FALSE)</f>
        <v>#N/A</v>
      </c>
      <c r="AG46" s="736" t="e">
        <f>VLOOKUP($R46,'database Aziende'!$M$13:$AK$595,20,FALSE)</f>
        <v>#N/A</v>
      </c>
      <c r="AH46" s="736" t="e">
        <f>VLOOKUP($R46,'database Aziende'!$M$13:$AK$595,21,FALSE)</f>
        <v>#N/A</v>
      </c>
      <c r="AI46" s="732" t="e">
        <f>VLOOKUP($R46,'database Aziende'!$M$13:$AK$595,22,FALSE)</f>
        <v>#N/A</v>
      </c>
      <c r="AJ46" s="736" t="e">
        <f>VLOOKUP($R46,'database Aziende'!$M$13:$AK$595,23,FALSE)</f>
        <v>#N/A</v>
      </c>
      <c r="AK46" s="736" t="e">
        <f>VLOOKUP($R46,'database Aziende'!$M$13:$AK$595,24,FALSE)</f>
        <v>#N/A</v>
      </c>
      <c r="AL46" s="744" t="e">
        <f>VLOOKUP($R46,'database Aziende'!$M$13:$AK$595,25,FALSE)</f>
        <v>#N/A</v>
      </c>
    </row>
    <row r="47" spans="1:38" ht="30.7" customHeight="1">
      <c r="A47" s="466"/>
      <c r="B47" s="639"/>
      <c r="C47" s="750"/>
      <c r="D47" s="751"/>
      <c r="E47" s="470"/>
      <c r="F47" s="609"/>
      <c r="G47" s="470"/>
      <c r="H47" s="470"/>
      <c r="I47" s="470"/>
      <c r="J47" s="740"/>
      <c r="K47" s="740"/>
      <c r="L47" s="741" t="e">
        <f>VLOOKUP($R47,'database Aziende'!$M$13:$AE$595,8,FALSE)</f>
        <v>#N/A</v>
      </c>
      <c r="M47" s="741" t="e">
        <f>VLOOKUP($R47,'database Aziende'!$M$13:$AE$595,9,FALSE)</f>
        <v>#N/A</v>
      </c>
      <c r="N47" s="741" t="e">
        <f>VLOOKUP($R47,'database Aziende'!$M$13:$AE$595,10,FALSE)</f>
        <v>#N/A</v>
      </c>
      <c r="O47" s="741" t="e">
        <f>VLOOKUP($R47,'database Aziende'!$M$13:$AE$595,11,FALSE)</f>
        <v>#N/A</v>
      </c>
      <c r="P47" s="742"/>
      <c r="Q47" s="753"/>
      <c r="R47" s="745"/>
      <c r="S47" s="732" t="e">
        <f>VLOOKUP($R47,'database Aziende'!$M$13:$AE$595,2,FALSE)</f>
        <v>#N/A</v>
      </c>
      <c r="T47" s="732" t="e">
        <f>VLOOKUP($R47,'database Aziende'!$M$13:$AE$595,3,FALSE)</f>
        <v>#N/A</v>
      </c>
      <c r="U47" s="732" t="e">
        <f>VLOOKUP($R47,'database Aziende'!$M$13:$AE$595,4,FALSE)</f>
        <v>#N/A</v>
      </c>
      <c r="V47" s="732" t="e">
        <f>VLOOKUP($R47,'database Aziende'!$M$13:$AE$595,5,FALSE)</f>
        <v>#N/A</v>
      </c>
      <c r="W47" s="732" t="e">
        <f>VLOOKUP($R47,'database Aziende'!$M$13:$AE$595,6,FALSE)</f>
        <v>#N/A</v>
      </c>
      <c r="X47" s="733" t="e">
        <f>VLOOKUP($R47,'database Aziende'!$M$13:$AE$595,7,FALSE)</f>
        <v>#N/A</v>
      </c>
      <c r="Y47" s="734" t="e">
        <f>VLOOKUP($R47,'database Aziende'!$M$13:$AE$595,12,FALSE)</f>
        <v>#N/A</v>
      </c>
      <c r="Z47" s="734" t="e">
        <f>VLOOKUP($R47,'database Aziende'!$M$13:$AE$595,13,FALSE)</f>
        <v>#N/A</v>
      </c>
      <c r="AA47" s="732" t="e">
        <f>VLOOKUP($R47,'database Aziende'!$M$13:$AE$595,14,FALSE)</f>
        <v>#N/A</v>
      </c>
      <c r="AB47" s="732" t="e">
        <f>VLOOKUP($R47,'database Aziende'!$M$13:$AE$595,15,FALSE)</f>
        <v>#N/A</v>
      </c>
      <c r="AC47" s="732">
        <f t="shared" si="0"/>
        <v>0</v>
      </c>
      <c r="AD47" s="732" t="e">
        <f>VLOOKUP($R47,'database Aziende'!$M$13:$AK$595,17,FALSE)</f>
        <v>#N/A</v>
      </c>
      <c r="AE47" s="732" t="e">
        <f>VLOOKUP($R47,'database Aziende'!$M$13:$AK$595,18,FALSE)</f>
        <v>#N/A</v>
      </c>
      <c r="AF47" s="733" t="e">
        <f>VLOOKUP($R47,'database Aziende'!$M$13:$AK$595,19,FALSE)</f>
        <v>#N/A</v>
      </c>
      <c r="AG47" s="736" t="e">
        <f>VLOOKUP($R47,'database Aziende'!$M$13:$AK$595,20,FALSE)</f>
        <v>#N/A</v>
      </c>
      <c r="AH47" s="736" t="e">
        <f>VLOOKUP($R47,'database Aziende'!$M$13:$AK$595,21,FALSE)</f>
        <v>#N/A</v>
      </c>
      <c r="AI47" s="732" t="e">
        <f>VLOOKUP($R47,'database Aziende'!$M$13:$AK$595,22,FALSE)</f>
        <v>#N/A</v>
      </c>
      <c r="AJ47" s="736" t="e">
        <f>VLOOKUP($R47,'database Aziende'!$M$13:$AK$595,23,FALSE)</f>
        <v>#N/A</v>
      </c>
      <c r="AK47" s="736" t="e">
        <f>VLOOKUP($R47,'database Aziende'!$M$13:$AK$595,24,FALSE)</f>
        <v>#N/A</v>
      </c>
      <c r="AL47" s="744" t="e">
        <f>VLOOKUP($R47,'database Aziende'!$M$13:$AK$595,25,FALSE)</f>
        <v>#N/A</v>
      </c>
    </row>
    <row r="48" spans="1:38" ht="30.7" customHeight="1">
      <c r="A48" s="466"/>
      <c r="B48" s="639"/>
      <c r="C48" s="750"/>
      <c r="D48" s="751"/>
      <c r="E48" s="470"/>
      <c r="F48" s="609"/>
      <c r="G48" s="470"/>
      <c r="H48" s="470"/>
      <c r="I48" s="470"/>
      <c r="J48" s="740"/>
      <c r="K48" s="740"/>
      <c r="L48" s="741" t="e">
        <f>VLOOKUP($R48,'database Aziende'!$M$13:$AE$595,8,FALSE)</f>
        <v>#N/A</v>
      </c>
      <c r="M48" s="741" t="e">
        <f>VLOOKUP($R48,'database Aziende'!$M$13:$AE$595,9,FALSE)</f>
        <v>#N/A</v>
      </c>
      <c r="N48" s="741" t="e">
        <f>VLOOKUP($R48,'database Aziende'!$M$13:$AE$595,10,FALSE)</f>
        <v>#N/A</v>
      </c>
      <c r="O48" s="741" t="e">
        <f>VLOOKUP($R48,'database Aziende'!$M$13:$AE$595,11,FALSE)</f>
        <v>#N/A</v>
      </c>
      <c r="P48" s="742"/>
      <c r="Q48" s="753"/>
      <c r="R48" s="745"/>
      <c r="S48" s="732" t="e">
        <f>VLOOKUP($R48,'database Aziende'!$M$13:$AE$595,2,FALSE)</f>
        <v>#N/A</v>
      </c>
      <c r="T48" s="732" t="e">
        <f>VLOOKUP($R48,'database Aziende'!$M$13:$AE$595,3,FALSE)</f>
        <v>#N/A</v>
      </c>
      <c r="U48" s="732" t="e">
        <f>VLOOKUP($R48,'database Aziende'!$M$13:$AE$595,4,FALSE)</f>
        <v>#N/A</v>
      </c>
      <c r="V48" s="732" t="e">
        <f>VLOOKUP($R48,'database Aziende'!$M$13:$AE$595,5,FALSE)</f>
        <v>#N/A</v>
      </c>
      <c r="W48" s="732" t="e">
        <f>VLOOKUP($R48,'database Aziende'!$M$13:$AE$595,6,FALSE)</f>
        <v>#N/A</v>
      </c>
      <c r="X48" s="733" t="e">
        <f>VLOOKUP($R48,'database Aziende'!$M$13:$AE$595,7,FALSE)</f>
        <v>#N/A</v>
      </c>
      <c r="Y48" s="732" t="e">
        <f>VLOOKUP($R48,'database Aziende'!$M$13:$AE$595,12,FALSE)</f>
        <v>#N/A</v>
      </c>
      <c r="Z48" s="732" t="e">
        <f>VLOOKUP($R48,'database Aziende'!$M$13:$AE$595,13,FALSE)</f>
        <v>#N/A</v>
      </c>
      <c r="AA48" s="732" t="e">
        <f>VLOOKUP($R48,'database Aziende'!$M$13:$AE$595,14,FALSE)</f>
        <v>#N/A</v>
      </c>
      <c r="AB48" s="732" t="e">
        <f>VLOOKUP($R48,'database Aziende'!$M$13:$AE$595,15,FALSE)</f>
        <v>#N/A</v>
      </c>
      <c r="AC48" s="732">
        <f t="shared" si="0"/>
        <v>0</v>
      </c>
      <c r="AD48" s="732" t="e">
        <f>VLOOKUP($R48,'database Aziende'!$M$13:$AK$595,17,FALSE)</f>
        <v>#N/A</v>
      </c>
      <c r="AE48" s="732" t="e">
        <f>VLOOKUP($R48,'database Aziende'!$M$13:$AK$595,18,FALSE)</f>
        <v>#N/A</v>
      </c>
      <c r="AF48" s="733" t="e">
        <f>VLOOKUP($R48,'database Aziende'!$M$13:$AK$595,19,FALSE)</f>
        <v>#N/A</v>
      </c>
      <c r="AG48" s="736" t="e">
        <f>VLOOKUP($R48,'database Aziende'!$M$13:$AK$595,20,FALSE)</f>
        <v>#N/A</v>
      </c>
      <c r="AH48" s="736" t="e">
        <f>VLOOKUP($R48,'database Aziende'!$M$13:$AK$595,21,FALSE)</f>
        <v>#N/A</v>
      </c>
      <c r="AI48" s="732" t="e">
        <f>VLOOKUP($R48,'database Aziende'!$M$13:$AK$595,22,FALSE)</f>
        <v>#N/A</v>
      </c>
      <c r="AJ48" s="736" t="e">
        <f>VLOOKUP($R48,'database Aziende'!$M$13:$AK$595,23,FALSE)</f>
        <v>#N/A</v>
      </c>
      <c r="AK48" s="736" t="e">
        <f>VLOOKUP($R48,'database Aziende'!$M$13:$AK$595,24,FALSE)</f>
        <v>#N/A</v>
      </c>
      <c r="AL48" s="744" t="e">
        <f>VLOOKUP($R48,'database Aziende'!$M$13:$AK$595,25,FALSE)</f>
        <v>#N/A</v>
      </c>
    </row>
    <row r="49" spans="1:38" ht="30.7" customHeight="1">
      <c r="A49" s="466"/>
      <c r="B49" s="639"/>
      <c r="C49" s="750"/>
      <c r="D49" s="751"/>
      <c r="E49" s="470"/>
      <c r="F49" s="609"/>
      <c r="G49" s="470"/>
      <c r="H49" s="470"/>
      <c r="I49" s="470"/>
      <c r="J49" s="740"/>
      <c r="K49" s="740"/>
      <c r="L49" s="741" t="e">
        <f>VLOOKUP($R49,'database Aziende'!$M$13:$AE$595,8,FALSE)</f>
        <v>#N/A</v>
      </c>
      <c r="M49" s="741" t="e">
        <f>VLOOKUP($R49,'database Aziende'!$M$13:$AE$595,9,FALSE)</f>
        <v>#N/A</v>
      </c>
      <c r="N49" s="741" t="e">
        <f>VLOOKUP($R49,'database Aziende'!$M$13:$AE$595,10,FALSE)</f>
        <v>#N/A</v>
      </c>
      <c r="O49" s="741" t="e">
        <f>VLOOKUP($R49,'database Aziende'!$M$13:$AE$595,11,FALSE)</f>
        <v>#N/A</v>
      </c>
      <c r="P49" s="742"/>
      <c r="Q49" s="753"/>
      <c r="R49" s="749"/>
      <c r="S49" s="732" t="e">
        <f>VLOOKUP($R49,'database Aziende'!$M$13:$AE$595,2,FALSE)</f>
        <v>#N/A</v>
      </c>
      <c r="T49" s="732" t="e">
        <f>VLOOKUP($R49,'database Aziende'!$M$13:$AE$595,3,FALSE)</f>
        <v>#N/A</v>
      </c>
      <c r="U49" s="732" t="e">
        <f>VLOOKUP($R49,'database Aziende'!$M$13:$AE$595,4,FALSE)</f>
        <v>#N/A</v>
      </c>
      <c r="V49" s="732" t="e">
        <f>VLOOKUP($R49,'database Aziende'!$M$13:$AE$595,5,FALSE)</f>
        <v>#N/A</v>
      </c>
      <c r="W49" s="732" t="e">
        <f>VLOOKUP($R49,'database Aziende'!$M$13:$AE$595,6,FALSE)</f>
        <v>#N/A</v>
      </c>
      <c r="X49" s="733" t="e">
        <f>VLOOKUP($R49,'database Aziende'!$M$13:$AE$595,7,FALSE)</f>
        <v>#N/A</v>
      </c>
      <c r="Y49" s="734" t="e">
        <f>VLOOKUP($R49,'database Aziende'!$M$13:$AE$595,12,FALSE)</f>
        <v>#N/A</v>
      </c>
      <c r="Z49" s="732" t="e">
        <f>VLOOKUP($R49,'database Aziende'!$M$13:$AE$595,13,FALSE)</f>
        <v>#N/A</v>
      </c>
      <c r="AA49" s="732" t="e">
        <f>VLOOKUP($R49,'database Aziende'!$M$13:$AE$595,14,FALSE)</f>
        <v>#N/A</v>
      </c>
      <c r="AB49" s="732" t="e">
        <f>VLOOKUP($R49,'database Aziende'!$M$13:$AE$595,15,FALSE)</f>
        <v>#N/A</v>
      </c>
      <c r="AC49" s="732">
        <f t="shared" si="0"/>
        <v>0</v>
      </c>
      <c r="AD49" s="732" t="e">
        <f>VLOOKUP($R49,'database Aziende'!$M$13:$AK$595,17,FALSE)</f>
        <v>#N/A</v>
      </c>
      <c r="AE49" s="732" t="e">
        <f>VLOOKUP($R49,'database Aziende'!$M$13:$AK$595,18,FALSE)</f>
        <v>#N/A</v>
      </c>
      <c r="AF49" s="733" t="e">
        <f>VLOOKUP($R49,'database Aziende'!$M$13:$AK$595,19,FALSE)</f>
        <v>#N/A</v>
      </c>
      <c r="AG49" s="736" t="e">
        <f>VLOOKUP($R49,'database Aziende'!$M$13:$AK$595,20,FALSE)</f>
        <v>#N/A</v>
      </c>
      <c r="AH49" s="736" t="e">
        <f>VLOOKUP($R49,'database Aziende'!$M$13:$AK$595,21,FALSE)</f>
        <v>#N/A</v>
      </c>
      <c r="AI49" s="732" t="e">
        <f>VLOOKUP($R49,'database Aziende'!$M$13:$AK$595,22,FALSE)</f>
        <v>#N/A</v>
      </c>
      <c r="AJ49" s="736" t="e">
        <f>VLOOKUP($R49,'database Aziende'!$M$13:$AK$595,23,FALSE)</f>
        <v>#N/A</v>
      </c>
      <c r="AK49" s="736" t="e">
        <f>VLOOKUP($R49,'database Aziende'!$M$13:$AK$595,24,FALSE)</f>
        <v>#N/A</v>
      </c>
      <c r="AL49" s="744" t="e">
        <f>VLOOKUP($R49,'database Aziende'!$M$13:$AK$595,25,FALSE)</f>
        <v>#N/A</v>
      </c>
    </row>
    <row r="50" spans="1:38" ht="30.7" customHeight="1">
      <c r="A50" s="466"/>
      <c r="B50" s="639"/>
      <c r="C50" s="750"/>
      <c r="D50" s="751"/>
      <c r="E50" s="470"/>
      <c r="F50" s="609"/>
      <c r="G50" s="470"/>
      <c r="H50" s="470"/>
      <c r="I50" s="470"/>
      <c r="J50" s="740"/>
      <c r="K50" s="740"/>
      <c r="L50" s="741" t="e">
        <f>VLOOKUP($R50,'database Aziende'!$M$13:$AE$595,8,FALSE)</f>
        <v>#N/A</v>
      </c>
      <c r="M50" s="741" t="e">
        <f>VLOOKUP($R50,'database Aziende'!$M$13:$AE$595,9,FALSE)</f>
        <v>#N/A</v>
      </c>
      <c r="N50" s="741" t="e">
        <f>VLOOKUP($R50,'database Aziende'!$M$13:$AE$595,10,FALSE)</f>
        <v>#N/A</v>
      </c>
      <c r="O50" s="741" t="e">
        <f>VLOOKUP($R50,'database Aziende'!$M$13:$AE$595,11,FALSE)</f>
        <v>#N/A</v>
      </c>
      <c r="P50" s="742"/>
      <c r="Q50" s="753"/>
      <c r="R50" s="745"/>
      <c r="S50" s="732" t="e">
        <f>VLOOKUP($R50,'database Aziende'!$M$13:$AE$595,2,FALSE)</f>
        <v>#N/A</v>
      </c>
      <c r="T50" s="732" t="e">
        <f>VLOOKUP($R50,'database Aziende'!$M$13:$AE$595,3,FALSE)</f>
        <v>#N/A</v>
      </c>
      <c r="U50" s="732" t="e">
        <f>VLOOKUP($R50,'database Aziende'!$M$13:$AE$595,4,FALSE)</f>
        <v>#N/A</v>
      </c>
      <c r="V50" s="732" t="e">
        <f>VLOOKUP($R50,'database Aziende'!$M$13:$AE$595,5,FALSE)</f>
        <v>#N/A</v>
      </c>
      <c r="W50" s="732" t="e">
        <f>VLOOKUP($R50,'database Aziende'!$M$13:$AE$595,6,FALSE)</f>
        <v>#N/A</v>
      </c>
      <c r="X50" s="733" t="e">
        <f>VLOOKUP($R50,'database Aziende'!$M$13:$AE$595,7,FALSE)</f>
        <v>#N/A</v>
      </c>
      <c r="Y50" s="734" t="e">
        <f>VLOOKUP($R50,'database Aziende'!$M$13:$AE$595,12,FALSE)</f>
        <v>#N/A</v>
      </c>
      <c r="Z50" s="734" t="e">
        <f>VLOOKUP($R50,'database Aziende'!$M$13:$AE$595,13,FALSE)</f>
        <v>#N/A</v>
      </c>
      <c r="AA50" s="732" t="e">
        <f>VLOOKUP($R50,'database Aziende'!$M$13:$AE$595,14,FALSE)</f>
        <v>#N/A</v>
      </c>
      <c r="AB50" s="732" t="e">
        <f>VLOOKUP($R50,'database Aziende'!$M$13:$AE$595,15,FALSE)</f>
        <v>#N/A</v>
      </c>
      <c r="AC50" s="732">
        <f t="shared" si="0"/>
        <v>0</v>
      </c>
      <c r="AD50" s="732" t="e">
        <f>VLOOKUP($R50,'database Aziende'!$M$13:$AK$595,17,FALSE)</f>
        <v>#N/A</v>
      </c>
      <c r="AE50" s="732" t="e">
        <f>VLOOKUP($R50,'database Aziende'!$M$13:$AK$595,18,FALSE)</f>
        <v>#N/A</v>
      </c>
      <c r="AF50" s="733" t="e">
        <f>VLOOKUP($R50,'database Aziende'!$M$13:$AK$595,19,FALSE)</f>
        <v>#N/A</v>
      </c>
      <c r="AG50" s="736" t="e">
        <f>VLOOKUP($R50,'database Aziende'!$M$13:$AK$595,20,FALSE)</f>
        <v>#N/A</v>
      </c>
      <c r="AH50" s="736" t="e">
        <f>VLOOKUP($R50,'database Aziende'!$M$13:$AK$595,21,FALSE)</f>
        <v>#N/A</v>
      </c>
      <c r="AI50" s="732" t="e">
        <f>VLOOKUP($R50,'database Aziende'!$M$13:$AK$595,22,FALSE)</f>
        <v>#N/A</v>
      </c>
      <c r="AJ50" s="736" t="e">
        <f>VLOOKUP($R50,'database Aziende'!$M$13:$AK$595,23,FALSE)</f>
        <v>#N/A</v>
      </c>
      <c r="AK50" s="736" t="e">
        <f>VLOOKUP($R50,'database Aziende'!$M$13:$AK$595,24,FALSE)</f>
        <v>#N/A</v>
      </c>
      <c r="AL50" s="744" t="e">
        <f>VLOOKUP($R50,'database Aziende'!$M$13:$AK$595,25,FALSE)</f>
        <v>#N/A</v>
      </c>
    </row>
    <row r="51" spans="1:38" ht="30.7" customHeight="1">
      <c r="A51" s="466"/>
      <c r="B51" s="639"/>
      <c r="C51" s="750"/>
      <c r="D51" s="751"/>
      <c r="E51" s="470"/>
      <c r="F51" s="609"/>
      <c r="G51" s="470"/>
      <c r="H51" s="470"/>
      <c r="I51" s="470"/>
      <c r="J51" s="740"/>
      <c r="K51" s="740"/>
      <c r="L51" s="741" t="e">
        <f>VLOOKUP($R51,'database Aziende'!$M$13:$AE$595,8,FALSE)</f>
        <v>#N/A</v>
      </c>
      <c r="M51" s="741" t="e">
        <f>VLOOKUP($R51,'database Aziende'!$M$13:$AE$595,9,FALSE)</f>
        <v>#N/A</v>
      </c>
      <c r="N51" s="741" t="e">
        <f>VLOOKUP($R51,'database Aziende'!$M$13:$AE$595,10,FALSE)</f>
        <v>#N/A</v>
      </c>
      <c r="O51" s="741" t="e">
        <f>VLOOKUP($R51,'database Aziende'!$M$13:$AE$595,11,FALSE)</f>
        <v>#N/A</v>
      </c>
      <c r="P51" s="742"/>
      <c r="Q51" s="753"/>
      <c r="R51" s="745"/>
      <c r="S51" s="732" t="e">
        <f>VLOOKUP($R51,'database Aziende'!$M$13:$AE$595,2,FALSE)</f>
        <v>#N/A</v>
      </c>
      <c r="T51" s="732" t="e">
        <f>VLOOKUP($R51,'database Aziende'!$M$13:$AE$595,3,FALSE)</f>
        <v>#N/A</v>
      </c>
      <c r="U51" s="732" t="e">
        <f>VLOOKUP($R51,'database Aziende'!$M$13:$AE$595,4,FALSE)</f>
        <v>#N/A</v>
      </c>
      <c r="V51" s="732" t="e">
        <f>VLOOKUP($R51,'database Aziende'!$M$13:$AE$595,5,FALSE)</f>
        <v>#N/A</v>
      </c>
      <c r="W51" s="732" t="e">
        <f>VLOOKUP($R51,'database Aziende'!$M$13:$AE$595,6,FALSE)</f>
        <v>#N/A</v>
      </c>
      <c r="X51" s="733" t="e">
        <f>VLOOKUP($R51,'database Aziende'!$M$13:$AE$595,7,FALSE)</f>
        <v>#N/A</v>
      </c>
      <c r="Y51" s="734" t="e">
        <f>VLOOKUP($R51,'database Aziende'!$M$13:$AE$595,12,FALSE)</f>
        <v>#N/A</v>
      </c>
      <c r="Z51" s="734" t="e">
        <f>VLOOKUP($R51,'database Aziende'!$M$13:$AE$595,13,FALSE)</f>
        <v>#N/A</v>
      </c>
      <c r="AA51" s="732" t="e">
        <f>VLOOKUP($R51,'database Aziende'!$M$13:$AE$595,14,FALSE)</f>
        <v>#N/A</v>
      </c>
      <c r="AB51" s="732" t="e">
        <f>VLOOKUP($R51,'database Aziende'!$M$13:$AE$595,15,FALSE)</f>
        <v>#N/A</v>
      </c>
      <c r="AC51" s="732">
        <f t="shared" si="0"/>
        <v>0</v>
      </c>
      <c r="AD51" s="732" t="e">
        <f>VLOOKUP($R51,'database Aziende'!$M$13:$AK$595,17,FALSE)</f>
        <v>#N/A</v>
      </c>
      <c r="AE51" s="732" t="e">
        <f>VLOOKUP($R51,'database Aziende'!$M$13:$AK$595,18,FALSE)</f>
        <v>#N/A</v>
      </c>
      <c r="AF51" s="733" t="e">
        <f>VLOOKUP($R51,'database Aziende'!$M$13:$AK$595,19,FALSE)</f>
        <v>#N/A</v>
      </c>
      <c r="AG51" s="736" t="e">
        <f>VLOOKUP($R51,'database Aziende'!$M$13:$AK$595,20,FALSE)</f>
        <v>#N/A</v>
      </c>
      <c r="AH51" s="736" t="e">
        <f>VLOOKUP($R51,'database Aziende'!$M$13:$AK$595,21,FALSE)</f>
        <v>#N/A</v>
      </c>
      <c r="AI51" s="732" t="e">
        <f>VLOOKUP($R51,'database Aziende'!$M$13:$AK$595,22,FALSE)</f>
        <v>#N/A</v>
      </c>
      <c r="AJ51" s="736" t="e">
        <f>VLOOKUP($R51,'database Aziende'!$M$13:$AK$595,23,FALSE)</f>
        <v>#N/A</v>
      </c>
      <c r="AK51" s="736" t="e">
        <f>VLOOKUP($R51,'database Aziende'!$M$13:$AK$595,24,FALSE)</f>
        <v>#N/A</v>
      </c>
      <c r="AL51" s="744" t="e">
        <f>VLOOKUP($R51,'database Aziende'!$M$13:$AK$595,25,FALSE)</f>
        <v>#N/A</v>
      </c>
    </row>
    <row r="52" spans="1:38" ht="30.7" customHeight="1">
      <c r="A52" s="466"/>
      <c r="B52" s="639"/>
      <c r="C52" s="750"/>
      <c r="D52" s="751"/>
      <c r="E52" s="470"/>
      <c r="F52" s="609"/>
      <c r="G52" s="470"/>
      <c r="H52" s="470"/>
      <c r="I52" s="470"/>
      <c r="J52" s="740"/>
      <c r="K52" s="740"/>
      <c r="L52" s="741" t="e">
        <f>VLOOKUP($R52,'database Aziende'!$M$13:$AE$595,8,FALSE)</f>
        <v>#N/A</v>
      </c>
      <c r="M52" s="741" t="e">
        <f>VLOOKUP($R52,'database Aziende'!$M$13:$AE$595,9,FALSE)</f>
        <v>#N/A</v>
      </c>
      <c r="N52" s="741" t="e">
        <f>VLOOKUP($R52,'database Aziende'!$M$13:$AE$595,10,FALSE)</f>
        <v>#N/A</v>
      </c>
      <c r="O52" s="741" t="e">
        <f>VLOOKUP($R52,'database Aziende'!$M$13:$AE$595,11,FALSE)</f>
        <v>#N/A</v>
      </c>
      <c r="P52" s="742"/>
      <c r="Q52" s="753"/>
      <c r="R52" s="745"/>
      <c r="S52" s="732" t="e">
        <f>VLOOKUP($R52,'database Aziende'!$M$13:$AE$595,2,FALSE)</f>
        <v>#N/A</v>
      </c>
      <c r="T52" s="732" t="e">
        <f>VLOOKUP($R52,'database Aziende'!$M$13:$AE$595,3,FALSE)</f>
        <v>#N/A</v>
      </c>
      <c r="U52" s="732" t="s">
        <v>42</v>
      </c>
      <c r="V52" s="732" t="e">
        <f>VLOOKUP($R52,'database Aziende'!$M$13:$AE$595,5,FALSE)</f>
        <v>#N/A</v>
      </c>
      <c r="W52" s="732" t="e">
        <f>VLOOKUP($R52,'database Aziende'!$M$13:$AE$595,6,FALSE)</f>
        <v>#N/A</v>
      </c>
      <c r="X52" s="733" t="e">
        <f>VLOOKUP($R52,'database Aziende'!$M$13:$AE$595,7,FALSE)</f>
        <v>#N/A</v>
      </c>
      <c r="Y52" s="732" t="e">
        <f>VLOOKUP($R52,'database Aziende'!$M$13:$AE$595,12,FALSE)</f>
        <v>#N/A</v>
      </c>
      <c r="Z52" s="732" t="e">
        <f>VLOOKUP($R52,'database Aziende'!$M$13:$AE$595,13,FALSE)</f>
        <v>#N/A</v>
      </c>
      <c r="AA52" s="732" t="e">
        <f>VLOOKUP($R52,'database Aziende'!$M$13:$AE$595,14,FALSE)</f>
        <v>#N/A</v>
      </c>
      <c r="AB52" s="732" t="e">
        <f>VLOOKUP($R52,'database Aziende'!$M$13:$AE$595,15,FALSE)</f>
        <v>#N/A</v>
      </c>
      <c r="AC52" s="732">
        <f t="shared" si="0"/>
        <v>0</v>
      </c>
      <c r="AD52" s="732" t="e">
        <f>VLOOKUP($R52,'database Aziende'!$M$13:$AK$595,17,FALSE)</f>
        <v>#N/A</v>
      </c>
      <c r="AE52" s="732" t="e">
        <f>VLOOKUP($R52,'database Aziende'!$M$13:$AK$595,18,FALSE)</f>
        <v>#N/A</v>
      </c>
      <c r="AF52" s="733" t="e">
        <f>VLOOKUP($R52,'database Aziende'!$M$13:$AK$595,19,FALSE)</f>
        <v>#N/A</v>
      </c>
      <c r="AG52" s="736" t="e">
        <f>VLOOKUP($R52,'database Aziende'!$M$13:$AK$595,20,FALSE)</f>
        <v>#N/A</v>
      </c>
      <c r="AH52" s="736" t="e">
        <f>VLOOKUP($R52,'database Aziende'!$M$13:$AK$595,21,FALSE)</f>
        <v>#N/A</v>
      </c>
      <c r="AI52" s="732" t="e">
        <f>VLOOKUP($R52,'database Aziende'!$M$13:$AK$595,22,FALSE)</f>
        <v>#N/A</v>
      </c>
      <c r="AJ52" s="736" t="e">
        <f>VLOOKUP($R52,'database Aziende'!$M$13:$AK$595,23,FALSE)</f>
        <v>#N/A</v>
      </c>
      <c r="AK52" s="736" t="e">
        <f>VLOOKUP($R52,'database Aziende'!$M$13:$AK$595,24,FALSE)</f>
        <v>#N/A</v>
      </c>
      <c r="AL52" s="744" t="e">
        <f>VLOOKUP($R52,'database Aziende'!$M$13:$AK$595,25,FALSE)</f>
        <v>#N/A</v>
      </c>
    </row>
    <row r="53" spans="1:38" ht="31.5" customHeight="1">
      <c r="A53" s="466"/>
      <c r="B53" s="639"/>
      <c r="C53" s="750"/>
      <c r="D53" s="751"/>
      <c r="E53" s="470"/>
      <c r="F53" s="609"/>
      <c r="G53" s="470"/>
      <c r="H53" s="470"/>
      <c r="I53" s="470"/>
      <c r="J53" s="740"/>
      <c r="K53" s="740"/>
      <c r="L53" s="741" t="e">
        <f>VLOOKUP($R53,'database Aziende'!$M$13:$AE$595,8,FALSE)</f>
        <v>#N/A</v>
      </c>
      <c r="M53" s="741" t="e">
        <f>VLOOKUP($R53,'database Aziende'!$M$13:$AE$595,9,FALSE)</f>
        <v>#N/A</v>
      </c>
      <c r="N53" s="741" t="e">
        <f>VLOOKUP($R53,'database Aziende'!$M$13:$AE$595,10,FALSE)</f>
        <v>#N/A</v>
      </c>
      <c r="O53" s="741" t="e">
        <f>VLOOKUP($R53,'database Aziende'!$M$13:$AE$595,11,FALSE)</f>
        <v>#N/A</v>
      </c>
      <c r="P53" s="742"/>
      <c r="Q53" s="753"/>
      <c r="R53" s="745"/>
      <c r="S53" s="732" t="e">
        <f>VLOOKUP($R53,'database Aziende'!$M$13:$AE$595,2,FALSE)</f>
        <v>#N/A</v>
      </c>
      <c r="T53" s="732" t="e">
        <f>VLOOKUP($R53,'database Aziende'!$M$13:$AE$595,3,FALSE)</f>
        <v>#N/A</v>
      </c>
      <c r="U53" s="732" t="e">
        <f>VLOOKUP($R53,'database Aziende'!$M$13:$AE$595,4,FALSE)</f>
        <v>#N/A</v>
      </c>
      <c r="V53" s="732" t="e">
        <f>VLOOKUP($R53,'database Aziende'!$M$13:$AE$595,5,FALSE)</f>
        <v>#N/A</v>
      </c>
      <c r="W53" s="732" t="e">
        <f>VLOOKUP($R53,'database Aziende'!$M$13:$AE$595,6,FALSE)</f>
        <v>#N/A</v>
      </c>
      <c r="X53" s="733" t="e">
        <f>VLOOKUP($R53,'database Aziende'!$M$13:$AE$595,7,FALSE)</f>
        <v>#N/A</v>
      </c>
      <c r="Y53" s="734" t="e">
        <f>VLOOKUP($R53,'database Aziende'!$M$13:$AE$595,12,FALSE)</f>
        <v>#N/A</v>
      </c>
      <c r="Z53" s="734" t="e">
        <f>VLOOKUP($R53,'database Aziende'!$M$13:$AE$595,13,FALSE)</f>
        <v>#N/A</v>
      </c>
      <c r="AA53" s="732" t="e">
        <f>VLOOKUP($R53,'database Aziende'!$M$13:$AE$595,14,FALSE)</f>
        <v>#N/A</v>
      </c>
      <c r="AB53" s="732" t="e">
        <f>VLOOKUP($R53,'database Aziende'!$M$13:$AE$595,15,FALSE)</f>
        <v>#N/A</v>
      </c>
      <c r="AC53" s="732">
        <f t="shared" si="0"/>
        <v>0</v>
      </c>
      <c r="AD53" s="732" t="e">
        <f>VLOOKUP($R53,'database Aziende'!$M$13:$AK$595,17,FALSE)</f>
        <v>#N/A</v>
      </c>
      <c r="AE53" s="732" t="e">
        <f>VLOOKUP($R53,'database Aziende'!$M$13:$AK$595,18,FALSE)</f>
        <v>#N/A</v>
      </c>
      <c r="AF53" s="733" t="e">
        <f>VLOOKUP($R53,'database Aziende'!$M$13:$AK$595,19,FALSE)</f>
        <v>#N/A</v>
      </c>
      <c r="AG53" s="736" t="e">
        <f>VLOOKUP($R53,'database Aziende'!$M$13:$AK$595,20,FALSE)</f>
        <v>#N/A</v>
      </c>
      <c r="AH53" s="736" t="e">
        <f>VLOOKUP($R53,'database Aziende'!$M$13:$AK$595,21,FALSE)</f>
        <v>#N/A</v>
      </c>
      <c r="AI53" s="732" t="e">
        <f>VLOOKUP($R53,'database Aziende'!$M$13:$AK$595,22,FALSE)</f>
        <v>#N/A</v>
      </c>
      <c r="AJ53" s="736" t="e">
        <f>VLOOKUP($R53,'database Aziende'!$M$13:$AK$595,23,FALSE)</f>
        <v>#N/A</v>
      </c>
      <c r="AK53" s="736" t="e">
        <f>VLOOKUP($R53,'database Aziende'!$M$13:$AK$595,24,FALSE)</f>
        <v>#N/A</v>
      </c>
      <c r="AL53" s="744" t="e">
        <f>VLOOKUP($R53,'database Aziende'!$M$13:$AK$595,25,FALSE)</f>
        <v>#N/A</v>
      </c>
    </row>
    <row r="54" spans="1:38" ht="30.7" customHeight="1">
      <c r="A54" s="466"/>
      <c r="B54" s="639"/>
      <c r="C54" s="523"/>
      <c r="D54" s="523"/>
      <c r="E54" s="470"/>
      <c r="F54" s="609"/>
      <c r="G54" s="470"/>
      <c r="H54" s="470"/>
      <c r="I54" s="470"/>
      <c r="J54" s="740"/>
      <c r="K54" s="740"/>
      <c r="L54" s="741" t="e">
        <f>VLOOKUP($R54,'database Aziende'!$M$13:$AE$595,8,FALSE)</f>
        <v>#N/A</v>
      </c>
      <c r="M54" s="741" t="e">
        <f>VLOOKUP($R54,'database Aziende'!$M$13:$AE$595,9,FALSE)</f>
        <v>#N/A</v>
      </c>
      <c r="N54" s="741" t="e">
        <f>VLOOKUP($R54,'database Aziende'!$M$13:$AE$595,10,FALSE)</f>
        <v>#N/A</v>
      </c>
      <c r="O54" s="741" t="e">
        <f>VLOOKUP($R54,'database Aziende'!$M$13:$AE$595,11,FALSE)</f>
        <v>#N/A</v>
      </c>
      <c r="P54" s="754"/>
      <c r="Q54" s="743"/>
      <c r="R54" s="745"/>
      <c r="S54" s="732" t="e">
        <f>VLOOKUP($R54,'database Aziende'!$M$13:$AE$595,2,FALSE)</f>
        <v>#N/A</v>
      </c>
      <c r="T54" s="732" t="e">
        <f>VLOOKUP($R54,'database Aziende'!$M$13:$AE$595,3,FALSE)</f>
        <v>#N/A</v>
      </c>
      <c r="U54" s="732" t="e">
        <f>VLOOKUP($R54,'database Aziende'!$M$13:$AE$595,4,FALSE)</f>
        <v>#N/A</v>
      </c>
      <c r="V54" s="732" t="e">
        <f>VLOOKUP($R54,'database Aziende'!$M$13:$AE$595,5,FALSE)</f>
        <v>#N/A</v>
      </c>
      <c r="W54" s="732" t="e">
        <f>VLOOKUP($R54,'database Aziende'!$M$13:$AE$595,6,FALSE)</f>
        <v>#N/A</v>
      </c>
      <c r="X54" s="733" t="e">
        <f>VLOOKUP($R54,'database Aziende'!$M$13:$AE$595,7,FALSE)</f>
        <v>#N/A</v>
      </c>
      <c r="Y54" s="734" t="e">
        <f>VLOOKUP($R54,'database Aziende'!$M$13:$AE$595,12,FALSE)</f>
        <v>#N/A</v>
      </c>
      <c r="Z54" s="732" t="e">
        <f>VLOOKUP($R54,'database Aziende'!$M$13:$AE$595,13,FALSE)</f>
        <v>#N/A</v>
      </c>
      <c r="AA54" s="732" t="e">
        <f>VLOOKUP($R54,'database Aziende'!$M$13:$AE$595,14,FALSE)</f>
        <v>#N/A</v>
      </c>
      <c r="AB54" s="732" t="e">
        <f>VLOOKUP($R54,'database Aziende'!$M$13:$AE$595,15,FALSE)</f>
        <v>#N/A</v>
      </c>
      <c r="AC54" s="732">
        <f t="shared" si="0"/>
        <v>0</v>
      </c>
      <c r="AD54" s="732" t="e">
        <f>VLOOKUP($R54,'database Aziende'!$M$13:$AK$595,17,FALSE)</f>
        <v>#N/A</v>
      </c>
      <c r="AE54" s="732" t="e">
        <f>VLOOKUP($R54,'database Aziende'!$M$13:$AK$595,18,FALSE)</f>
        <v>#N/A</v>
      </c>
      <c r="AF54" s="733" t="e">
        <f>VLOOKUP($R54,'database Aziende'!$M$13:$AK$595,19,FALSE)</f>
        <v>#N/A</v>
      </c>
      <c r="AG54" s="736" t="e">
        <f>VLOOKUP($R54,'database Aziende'!$M$13:$AK$595,20,FALSE)</f>
        <v>#N/A</v>
      </c>
      <c r="AH54" s="736" t="e">
        <f>VLOOKUP($R54,'database Aziende'!$M$13:$AK$595,21,FALSE)</f>
        <v>#N/A</v>
      </c>
      <c r="AI54" s="732" t="e">
        <f>VLOOKUP($R54,'database Aziende'!$M$13:$AK$595,22,FALSE)</f>
        <v>#N/A</v>
      </c>
      <c r="AJ54" s="736" t="e">
        <f>VLOOKUP($R54,'database Aziende'!$M$13:$AK$595,23,FALSE)</f>
        <v>#N/A</v>
      </c>
      <c r="AK54" s="736" t="e">
        <f>VLOOKUP($R54,'database Aziende'!$M$13:$AK$595,24,FALSE)</f>
        <v>#N/A</v>
      </c>
      <c r="AL54" s="744" t="e">
        <f>VLOOKUP($R54,'database Aziende'!$M$13:$AK$595,25,FALSE)</f>
        <v>#N/A</v>
      </c>
    </row>
    <row r="55" spans="1:38" ht="30.7" customHeight="1">
      <c r="A55" s="466"/>
      <c r="B55" s="639"/>
      <c r="C55" s="523"/>
      <c r="D55" s="523"/>
      <c r="E55" s="470"/>
      <c r="F55" s="609"/>
      <c r="G55" s="470"/>
      <c r="H55" s="470"/>
      <c r="I55" s="470"/>
      <c r="J55" s="740"/>
      <c r="K55" s="740"/>
      <c r="L55" s="741" t="e">
        <f>VLOOKUP($R55,'database Aziende'!$M$13:$AE$595,8,FALSE)</f>
        <v>#N/A</v>
      </c>
      <c r="M55" s="741" t="e">
        <f>VLOOKUP($R55,'database Aziende'!$M$13:$AE$595,9,FALSE)</f>
        <v>#N/A</v>
      </c>
      <c r="N55" s="741" t="e">
        <f>VLOOKUP($R55,'database Aziende'!$M$13:$AE$595,10,FALSE)</f>
        <v>#N/A</v>
      </c>
      <c r="O55" s="741" t="e">
        <f>VLOOKUP($R55,'database Aziende'!$M$13:$AE$595,11,FALSE)</f>
        <v>#N/A</v>
      </c>
      <c r="P55" s="754"/>
      <c r="Q55" s="743"/>
      <c r="R55" s="755"/>
      <c r="S55" s="732" t="e">
        <f>VLOOKUP($R55,'database Aziende'!$M$13:$AE$595,2,FALSE)</f>
        <v>#N/A</v>
      </c>
      <c r="T55" s="732" t="e">
        <f>VLOOKUP($R55,'database Aziende'!$M$13:$AE$595,3,FALSE)</f>
        <v>#N/A</v>
      </c>
      <c r="U55" s="732" t="e">
        <f>VLOOKUP($R55,'database Aziende'!$M$13:$AE$595,4,FALSE)</f>
        <v>#N/A</v>
      </c>
      <c r="V55" s="732" t="e">
        <f>VLOOKUP($R55,'database Aziende'!$M$13:$AE$595,5,FALSE)</f>
        <v>#N/A</v>
      </c>
      <c r="W55" s="732" t="e">
        <f>VLOOKUP($R55,'database Aziende'!$M$13:$AE$595,6,FALSE)</f>
        <v>#N/A</v>
      </c>
      <c r="X55" s="733" t="e">
        <f>VLOOKUP($R55,'database Aziende'!$M$13:$AE$595,7,FALSE)</f>
        <v>#N/A</v>
      </c>
      <c r="Y55" s="734" t="e">
        <f>VLOOKUP($R55,'database Aziende'!$M$13:$AE$595,12,FALSE)</f>
        <v>#N/A</v>
      </c>
      <c r="Z55" s="734" t="e">
        <f>VLOOKUP($R55,'database Aziende'!$M$13:$AE$595,13,FALSE)</f>
        <v>#N/A</v>
      </c>
      <c r="AA55" s="732" t="e">
        <f>VLOOKUP($R55,'database Aziende'!$M$13:$AE$595,14,FALSE)</f>
        <v>#N/A</v>
      </c>
      <c r="AB55" s="732" t="e">
        <f>VLOOKUP($R55,'database Aziende'!$M$13:$AE$595,15,FALSE)</f>
        <v>#N/A</v>
      </c>
      <c r="AC55" s="732">
        <f t="shared" si="0"/>
        <v>0</v>
      </c>
      <c r="AD55" s="732" t="e">
        <f>VLOOKUP($R55,'database Aziende'!$M$13:$AK$595,17,FALSE)</f>
        <v>#N/A</v>
      </c>
      <c r="AE55" s="732" t="e">
        <f>VLOOKUP($R55,'database Aziende'!$M$13:$AK$595,18,FALSE)</f>
        <v>#N/A</v>
      </c>
      <c r="AF55" s="733" t="e">
        <f>VLOOKUP($R55,'database Aziende'!$M$13:$AK$595,19,FALSE)</f>
        <v>#N/A</v>
      </c>
      <c r="AG55" s="736" t="e">
        <f>VLOOKUP($R55,'database Aziende'!$M$13:$AK$595,20,FALSE)</f>
        <v>#N/A</v>
      </c>
      <c r="AH55" s="736" t="e">
        <f>VLOOKUP($R55,'database Aziende'!$M$13:$AK$595,21,FALSE)</f>
        <v>#N/A</v>
      </c>
      <c r="AI55" s="732" t="e">
        <f>VLOOKUP($R55,'database Aziende'!$M$13:$AK$595,22,FALSE)</f>
        <v>#N/A</v>
      </c>
      <c r="AJ55" s="736" t="e">
        <f>VLOOKUP($R55,'database Aziende'!$M$13:$AK$595,23,FALSE)</f>
        <v>#N/A</v>
      </c>
      <c r="AK55" s="736" t="e">
        <f>VLOOKUP($R55,'database Aziende'!$M$13:$AK$595,24,FALSE)</f>
        <v>#N/A</v>
      </c>
      <c r="AL55" s="744" t="e">
        <f>VLOOKUP($R55,'database Aziende'!$M$13:$AK$595,25,FALSE)</f>
        <v>#N/A</v>
      </c>
    </row>
    <row r="56" spans="1:38" ht="30.7" customHeight="1">
      <c r="A56" s="466"/>
      <c r="B56" s="639"/>
      <c r="C56" s="523"/>
      <c r="D56" s="523"/>
      <c r="E56" s="470"/>
      <c r="F56" s="609"/>
      <c r="G56" s="470"/>
      <c r="H56" s="470"/>
      <c r="I56" s="470"/>
      <c r="J56" s="740"/>
      <c r="K56" s="740"/>
      <c r="L56" s="741" t="e">
        <f>VLOOKUP($R56,'database Aziende'!$M$13:$AE$595,8,FALSE)</f>
        <v>#N/A</v>
      </c>
      <c r="M56" s="741" t="e">
        <f>VLOOKUP($R56,'database Aziende'!$M$13:$AE$595,9,FALSE)</f>
        <v>#N/A</v>
      </c>
      <c r="N56" s="741" t="e">
        <f>VLOOKUP($R56,'database Aziende'!$M$13:$AE$595,10,FALSE)</f>
        <v>#N/A</v>
      </c>
      <c r="O56" s="741" t="e">
        <f>VLOOKUP($R56,'database Aziende'!$M$13:$AE$595,11,FALSE)</f>
        <v>#N/A</v>
      </c>
      <c r="P56" s="754"/>
      <c r="Q56" s="743"/>
      <c r="R56" s="745"/>
      <c r="S56" s="732" t="e">
        <f>VLOOKUP($R56,'database Aziende'!$M$13:$AE$595,2,FALSE)</f>
        <v>#N/A</v>
      </c>
      <c r="T56" s="732" t="e">
        <f>VLOOKUP($R56,'database Aziende'!$M$13:$AE$595,3,FALSE)</f>
        <v>#N/A</v>
      </c>
      <c r="U56" s="732" t="e">
        <f>VLOOKUP($R56,'database Aziende'!$M$13:$AE$595,4,FALSE)</f>
        <v>#N/A</v>
      </c>
      <c r="V56" s="732" t="e">
        <f>VLOOKUP($R56,'database Aziende'!$M$13:$AE$595,5,FALSE)</f>
        <v>#N/A</v>
      </c>
      <c r="W56" s="732" t="e">
        <f>VLOOKUP($R56,'database Aziende'!$M$13:$AE$595,6,FALSE)</f>
        <v>#N/A</v>
      </c>
      <c r="X56" s="733" t="e">
        <f>VLOOKUP($R56,'database Aziende'!$M$13:$AE$595,7,FALSE)</f>
        <v>#N/A</v>
      </c>
      <c r="Y56" s="734" t="e">
        <f>VLOOKUP($R56,'database Aziende'!$M$13:$AE$595,12,FALSE)</f>
        <v>#N/A</v>
      </c>
      <c r="Z56" s="732" t="e">
        <f>VLOOKUP($R56,'database Aziende'!$M$13:$AE$595,13,FALSE)</f>
        <v>#N/A</v>
      </c>
      <c r="AA56" s="732" t="e">
        <f>VLOOKUP($R56,'database Aziende'!$M$13:$AE$595,14,FALSE)</f>
        <v>#N/A</v>
      </c>
      <c r="AB56" s="732" t="e">
        <f>VLOOKUP($R56,'database Aziende'!$M$13:$AE$595,15,FALSE)</f>
        <v>#N/A</v>
      </c>
      <c r="AC56" s="732">
        <f t="shared" si="0"/>
        <v>0</v>
      </c>
      <c r="AD56" s="732" t="e">
        <f>VLOOKUP($R56,'database Aziende'!$M$13:$AK$595,17,FALSE)</f>
        <v>#N/A</v>
      </c>
      <c r="AE56" s="732" t="e">
        <f>VLOOKUP($R56,'database Aziende'!$M$13:$AK$595,18,FALSE)</f>
        <v>#N/A</v>
      </c>
      <c r="AF56" s="733" t="e">
        <f>VLOOKUP($R56,'database Aziende'!$M$13:$AK$595,19,FALSE)</f>
        <v>#N/A</v>
      </c>
      <c r="AG56" s="736" t="e">
        <f>VLOOKUP($R56,'database Aziende'!$M$13:$AK$595,20,FALSE)</f>
        <v>#N/A</v>
      </c>
      <c r="AH56" s="736" t="e">
        <f>VLOOKUP($R56,'database Aziende'!$M$13:$AK$595,21,FALSE)</f>
        <v>#N/A</v>
      </c>
      <c r="AI56" s="732" t="e">
        <f>VLOOKUP($R56,'database Aziende'!$M$13:$AK$595,22,FALSE)</f>
        <v>#N/A</v>
      </c>
      <c r="AJ56" s="736" t="e">
        <f>VLOOKUP($R56,'database Aziende'!$M$13:$AK$595,23,FALSE)</f>
        <v>#N/A</v>
      </c>
      <c r="AK56" s="736" t="e">
        <f>VLOOKUP($R56,'database Aziende'!$M$13:$AK$595,24,FALSE)</f>
        <v>#N/A</v>
      </c>
      <c r="AL56" s="744" t="e">
        <f>VLOOKUP($R56,'database Aziende'!$M$13:$AK$595,25,FALSE)</f>
        <v>#N/A</v>
      </c>
    </row>
    <row r="57" spans="1:38" ht="30.7" customHeight="1">
      <c r="A57" s="466"/>
      <c r="B57" s="639"/>
      <c r="C57" s="523"/>
      <c r="D57" s="523"/>
      <c r="E57" s="470"/>
      <c r="F57" s="609"/>
      <c r="G57" s="470"/>
      <c r="H57" s="470"/>
      <c r="I57" s="470"/>
      <c r="J57" s="740"/>
      <c r="K57" s="740"/>
      <c r="L57" s="741" t="e">
        <f>VLOOKUP($R57,'database Aziende'!$M$13:$AE$595,8,FALSE)</f>
        <v>#N/A</v>
      </c>
      <c r="M57" s="741" t="e">
        <f>VLOOKUP($R57,'database Aziende'!$M$13:$AE$595,9,FALSE)</f>
        <v>#N/A</v>
      </c>
      <c r="N57" s="741" t="e">
        <f>VLOOKUP($R57,'database Aziende'!$M$13:$AE$595,10,FALSE)</f>
        <v>#N/A</v>
      </c>
      <c r="O57" s="741" t="e">
        <f>VLOOKUP($R57,'database Aziende'!$M$13:$AE$595,11,FALSE)</f>
        <v>#N/A</v>
      </c>
      <c r="P57" s="754"/>
      <c r="Q57" s="743"/>
      <c r="R57" s="745"/>
      <c r="S57" s="732" t="e">
        <f>VLOOKUP($R57,'database Aziende'!$M$13:$AE$595,2,FALSE)</f>
        <v>#N/A</v>
      </c>
      <c r="T57" s="732" t="e">
        <f>VLOOKUP($R57,'database Aziende'!$M$13:$AE$595,3,FALSE)</f>
        <v>#N/A</v>
      </c>
      <c r="U57" s="732" t="e">
        <f>VLOOKUP($R57,'database Aziende'!$M$13:$AE$595,4,FALSE)</f>
        <v>#N/A</v>
      </c>
      <c r="V57" s="732" t="e">
        <f>VLOOKUP($R57,'database Aziende'!$M$13:$AE$595,5,FALSE)</f>
        <v>#N/A</v>
      </c>
      <c r="W57" s="732" t="e">
        <f>VLOOKUP($R57,'database Aziende'!$M$13:$AE$595,6,FALSE)</f>
        <v>#N/A</v>
      </c>
      <c r="X57" s="733" t="e">
        <f>VLOOKUP($R57,'database Aziende'!$M$13:$AE$595,7,FALSE)</f>
        <v>#N/A</v>
      </c>
      <c r="Y57" s="734" t="e">
        <f>VLOOKUP($R57,'database Aziende'!$M$13:$AE$595,12,FALSE)</f>
        <v>#N/A</v>
      </c>
      <c r="Z57" s="732" t="e">
        <f>VLOOKUP($R57,'database Aziende'!$M$13:$AE$595,13,FALSE)</f>
        <v>#N/A</v>
      </c>
      <c r="AA57" s="732" t="e">
        <f>VLOOKUP($R57,'database Aziende'!$M$13:$AE$595,14,FALSE)</f>
        <v>#N/A</v>
      </c>
      <c r="AB57" s="732" t="e">
        <f>VLOOKUP($R57,'database Aziende'!$M$13:$AE$595,15,FALSE)</f>
        <v>#N/A</v>
      </c>
      <c r="AC57" s="732">
        <f t="shared" si="0"/>
        <v>0</v>
      </c>
      <c r="AD57" s="732" t="e">
        <f>VLOOKUP($R57,'database Aziende'!$M$13:$AK$595,17,FALSE)</f>
        <v>#N/A</v>
      </c>
      <c r="AE57" s="732" t="e">
        <f>VLOOKUP($R57,'database Aziende'!$M$13:$AK$595,18,FALSE)</f>
        <v>#N/A</v>
      </c>
      <c r="AF57" s="733" t="e">
        <f>VLOOKUP($R57,'database Aziende'!$M$13:$AK$595,19,FALSE)</f>
        <v>#N/A</v>
      </c>
      <c r="AG57" s="736" t="e">
        <f>VLOOKUP($R57,'database Aziende'!$M$13:$AK$595,20,FALSE)</f>
        <v>#N/A</v>
      </c>
      <c r="AH57" s="736" t="e">
        <f>VLOOKUP($R57,'database Aziende'!$M$13:$AK$595,21,FALSE)</f>
        <v>#N/A</v>
      </c>
      <c r="AI57" s="732" t="e">
        <f>VLOOKUP($R57,'database Aziende'!$M$13:$AK$595,22,FALSE)</f>
        <v>#N/A</v>
      </c>
      <c r="AJ57" s="736" t="e">
        <f>VLOOKUP($R57,'database Aziende'!$M$13:$AK$595,23,FALSE)</f>
        <v>#N/A</v>
      </c>
      <c r="AK57" s="736" t="e">
        <f>VLOOKUP($R57,'database Aziende'!$M$13:$AK$595,24,FALSE)</f>
        <v>#N/A</v>
      </c>
      <c r="AL57" s="744" t="e">
        <f>VLOOKUP($R57,'database Aziende'!$M$13:$AK$595,25,FALSE)</f>
        <v>#N/A</v>
      </c>
    </row>
    <row r="58" spans="1:38" ht="30.7" customHeight="1">
      <c r="A58" s="466"/>
      <c r="B58" s="639"/>
      <c r="C58" s="523"/>
      <c r="D58" s="523"/>
      <c r="E58" s="470"/>
      <c r="F58" s="609"/>
      <c r="G58" s="470"/>
      <c r="H58" s="470"/>
      <c r="I58" s="470"/>
      <c r="J58" s="740"/>
      <c r="K58" s="740"/>
      <c r="L58" s="741" t="e">
        <f>VLOOKUP($R58,'database Aziende'!$M$13:$AE$595,8,FALSE)</f>
        <v>#N/A</v>
      </c>
      <c r="M58" s="741" t="e">
        <f>VLOOKUP($R58,'database Aziende'!$M$13:$AE$595,9,FALSE)</f>
        <v>#N/A</v>
      </c>
      <c r="N58" s="741" t="e">
        <f>VLOOKUP($R58,'database Aziende'!$M$13:$AE$595,10,FALSE)</f>
        <v>#N/A</v>
      </c>
      <c r="O58" s="741" t="e">
        <f>VLOOKUP($R58,'database Aziende'!$M$13:$AE$595,11,FALSE)</f>
        <v>#N/A</v>
      </c>
      <c r="P58" s="754"/>
      <c r="Q58" s="743"/>
      <c r="R58" s="745"/>
      <c r="S58" s="732" t="e">
        <f>VLOOKUP($R58,'database Aziende'!$M$13:$AE$595,2,FALSE)</f>
        <v>#N/A</v>
      </c>
      <c r="T58" s="732" t="e">
        <f>VLOOKUP($R58,'database Aziende'!$M$13:$AE$595,3,FALSE)</f>
        <v>#N/A</v>
      </c>
      <c r="U58" s="732" t="e">
        <f>VLOOKUP($R58,'database Aziende'!$M$13:$AE$595,4,FALSE)</f>
        <v>#N/A</v>
      </c>
      <c r="V58" s="732" t="e">
        <f>VLOOKUP($R58,'database Aziende'!$M$13:$AE$595,5,FALSE)</f>
        <v>#N/A</v>
      </c>
      <c r="W58" s="732" t="e">
        <f>VLOOKUP($R58,'database Aziende'!$M$13:$AE$595,6,FALSE)</f>
        <v>#N/A</v>
      </c>
      <c r="X58" s="733" t="e">
        <f>VLOOKUP($R58,'database Aziende'!$M$13:$AE$595,7,FALSE)</f>
        <v>#N/A</v>
      </c>
      <c r="Y58" s="734" t="e">
        <f>VLOOKUP($R58,'database Aziende'!$M$13:$AE$595,12,FALSE)</f>
        <v>#N/A</v>
      </c>
      <c r="Z58" s="734" t="e">
        <f>VLOOKUP($R58,'database Aziende'!$M$13:$AE$595,13,FALSE)</f>
        <v>#N/A</v>
      </c>
      <c r="AA58" s="732" t="e">
        <f>VLOOKUP($R58,'database Aziende'!$M$13:$AE$595,14,FALSE)</f>
        <v>#N/A</v>
      </c>
      <c r="AB58" s="732" t="e">
        <f>VLOOKUP($R58,'database Aziende'!$M$13:$AE$595,15,FALSE)</f>
        <v>#N/A</v>
      </c>
      <c r="AC58" s="732">
        <f t="shared" si="0"/>
        <v>0</v>
      </c>
      <c r="AD58" s="732" t="e">
        <f>VLOOKUP($R58,'database Aziende'!$M$13:$AK$595,17,FALSE)</f>
        <v>#N/A</v>
      </c>
      <c r="AE58" s="732" t="e">
        <f>VLOOKUP($R58,'database Aziende'!$M$13:$AK$595,18,FALSE)</f>
        <v>#N/A</v>
      </c>
      <c r="AF58" s="733" t="e">
        <f>VLOOKUP($R58,'database Aziende'!$M$13:$AK$595,19,FALSE)</f>
        <v>#N/A</v>
      </c>
      <c r="AG58" s="736" t="e">
        <f>VLOOKUP($R58,'database Aziende'!$M$13:$AK$595,20,FALSE)</f>
        <v>#N/A</v>
      </c>
      <c r="AH58" s="736" t="e">
        <f>VLOOKUP($R58,'database Aziende'!$M$13:$AK$595,21,FALSE)</f>
        <v>#N/A</v>
      </c>
      <c r="AI58" s="732" t="e">
        <f>VLOOKUP($R58,'database Aziende'!$M$13:$AK$595,22,FALSE)</f>
        <v>#N/A</v>
      </c>
      <c r="AJ58" s="736" t="e">
        <f>VLOOKUP($R58,'database Aziende'!$M$13:$AK$595,23,FALSE)</f>
        <v>#N/A</v>
      </c>
      <c r="AK58" s="736" t="e">
        <f>VLOOKUP($R58,'database Aziende'!$M$13:$AK$595,24,FALSE)</f>
        <v>#N/A</v>
      </c>
      <c r="AL58" s="744" t="e">
        <f>VLOOKUP($R58,'database Aziende'!$M$13:$AK$595,25,FALSE)</f>
        <v>#N/A</v>
      </c>
    </row>
    <row r="59" spans="1:38" ht="30.7" customHeight="1">
      <c r="A59" s="466"/>
      <c r="B59" s="639"/>
      <c r="C59" s="523"/>
      <c r="D59" s="523"/>
      <c r="E59" s="470"/>
      <c r="F59" s="609"/>
      <c r="G59" s="470"/>
      <c r="H59" s="470"/>
      <c r="I59" s="470"/>
      <c r="J59" s="740"/>
      <c r="K59" s="740"/>
      <c r="L59" s="741" t="e">
        <f>VLOOKUP($R59,'database Aziende'!$M$13:$AE$595,8,FALSE)</f>
        <v>#N/A</v>
      </c>
      <c r="M59" s="741" t="e">
        <f>VLOOKUP($R59,'database Aziende'!$M$13:$AE$595,9,FALSE)</f>
        <v>#N/A</v>
      </c>
      <c r="N59" s="741" t="e">
        <f>VLOOKUP($R59,'database Aziende'!$M$13:$AE$595,10,FALSE)</f>
        <v>#N/A</v>
      </c>
      <c r="O59" s="741" t="e">
        <f>VLOOKUP($R59,'database Aziende'!$M$13:$AE$595,11,FALSE)</f>
        <v>#N/A</v>
      </c>
      <c r="P59" s="754"/>
      <c r="Q59" s="743"/>
      <c r="R59" s="745"/>
      <c r="S59" s="732" t="e">
        <f>VLOOKUP($R59,'database Aziende'!$M$13:$AE$595,2,FALSE)</f>
        <v>#N/A</v>
      </c>
      <c r="T59" s="732" t="e">
        <f>VLOOKUP($R59,'database Aziende'!$M$13:$AE$595,3,FALSE)</f>
        <v>#N/A</v>
      </c>
      <c r="U59" s="732" t="e">
        <f>VLOOKUP($R59,'database Aziende'!$M$13:$AE$595,4,FALSE)</f>
        <v>#N/A</v>
      </c>
      <c r="V59" s="732" t="e">
        <f>VLOOKUP($R59,'database Aziende'!$M$13:$AE$595,5,FALSE)</f>
        <v>#N/A</v>
      </c>
      <c r="W59" s="732" t="e">
        <f>VLOOKUP($R59,'database Aziende'!$M$13:$AE$595,6,FALSE)</f>
        <v>#N/A</v>
      </c>
      <c r="X59" s="733" t="e">
        <f>VLOOKUP($R59,'database Aziende'!$M$13:$AE$595,7,FALSE)</f>
        <v>#N/A</v>
      </c>
      <c r="Y59" s="734" t="e">
        <f>VLOOKUP($R59,'database Aziende'!$M$13:$AE$595,12,FALSE)</f>
        <v>#N/A</v>
      </c>
      <c r="Z59" s="734" t="e">
        <f>VLOOKUP($R59,'database Aziende'!$M$13:$AE$595,13,FALSE)</f>
        <v>#N/A</v>
      </c>
      <c r="AA59" s="732" t="e">
        <f>VLOOKUP($R59,'database Aziende'!$M$13:$AE$595,14,FALSE)</f>
        <v>#N/A</v>
      </c>
      <c r="AB59" s="732" t="e">
        <f>VLOOKUP($R59,'database Aziende'!$M$13:$AE$595,15,FALSE)</f>
        <v>#N/A</v>
      </c>
      <c r="AC59" s="732">
        <f t="shared" si="0"/>
        <v>0</v>
      </c>
      <c r="AD59" s="732" t="e">
        <f>VLOOKUP($R59,'database Aziende'!$M$13:$AK$595,17,FALSE)</f>
        <v>#N/A</v>
      </c>
      <c r="AE59" s="732" t="e">
        <f>VLOOKUP($R59,'database Aziende'!$M$13:$AK$595,18,FALSE)</f>
        <v>#N/A</v>
      </c>
      <c r="AF59" s="733" t="e">
        <f>VLOOKUP($R59,'database Aziende'!$M$13:$AK$595,19,FALSE)</f>
        <v>#N/A</v>
      </c>
      <c r="AG59" s="736" t="e">
        <f>VLOOKUP($R59,'database Aziende'!$M$13:$AK$595,20,FALSE)</f>
        <v>#N/A</v>
      </c>
      <c r="AH59" s="736" t="e">
        <f>VLOOKUP($R59,'database Aziende'!$M$13:$AK$595,21,FALSE)</f>
        <v>#N/A</v>
      </c>
      <c r="AI59" s="732" t="e">
        <f>VLOOKUP($R59,'database Aziende'!$M$13:$AK$595,22,FALSE)</f>
        <v>#N/A</v>
      </c>
      <c r="AJ59" s="736" t="e">
        <f>VLOOKUP($R59,'database Aziende'!$M$13:$AK$595,23,FALSE)</f>
        <v>#N/A</v>
      </c>
      <c r="AK59" s="736" t="e">
        <f>VLOOKUP($R59,'database Aziende'!$M$13:$AK$595,24,FALSE)</f>
        <v>#N/A</v>
      </c>
      <c r="AL59" s="744" t="e">
        <f>VLOOKUP($R59,'database Aziende'!$M$13:$AK$595,25,FALSE)</f>
        <v>#N/A</v>
      </c>
    </row>
    <row r="60" spans="1:38" ht="30.7" customHeight="1">
      <c r="A60" s="466"/>
      <c r="B60" s="639"/>
      <c r="C60" s="523"/>
      <c r="D60" s="523"/>
      <c r="E60" s="470"/>
      <c r="F60" s="609"/>
      <c r="G60" s="470"/>
      <c r="H60" s="470"/>
      <c r="I60" s="470"/>
      <c r="J60" s="740"/>
      <c r="K60" s="740"/>
      <c r="L60" s="741" t="e">
        <f>VLOOKUP($R60,'database Aziende'!$M$13:$AE$595,8,FALSE)</f>
        <v>#N/A</v>
      </c>
      <c r="M60" s="741" t="e">
        <f>VLOOKUP($R60,'database Aziende'!$M$13:$AE$595,9,FALSE)</f>
        <v>#N/A</v>
      </c>
      <c r="N60" s="741" t="e">
        <f>VLOOKUP($R60,'database Aziende'!$M$13:$AE$595,10,FALSE)</f>
        <v>#N/A</v>
      </c>
      <c r="O60" s="741" t="e">
        <f>VLOOKUP($R60,'database Aziende'!$M$13:$AE$595,11,FALSE)</f>
        <v>#N/A</v>
      </c>
      <c r="P60" s="754"/>
      <c r="Q60" s="743"/>
      <c r="R60" s="745"/>
      <c r="S60" s="732" t="e">
        <f>VLOOKUP($R60,'database Aziende'!$M$13:$AE$595,2,FALSE)</f>
        <v>#N/A</v>
      </c>
      <c r="T60" s="732" t="e">
        <f>VLOOKUP($R60,'database Aziende'!$M$13:$AE$595,3,FALSE)</f>
        <v>#N/A</v>
      </c>
      <c r="U60" s="732" t="e">
        <f>VLOOKUP($R60,'database Aziende'!$M$13:$AE$595,4,FALSE)</f>
        <v>#N/A</v>
      </c>
      <c r="V60" s="732" t="e">
        <f>VLOOKUP($R60,'database Aziende'!$M$13:$AE$595,5,FALSE)</f>
        <v>#N/A</v>
      </c>
      <c r="W60" s="732" t="e">
        <f>VLOOKUP($R60,'database Aziende'!$M$13:$AE$595,6,FALSE)</f>
        <v>#N/A</v>
      </c>
      <c r="X60" s="733" t="e">
        <f>VLOOKUP($R60,'database Aziende'!$M$13:$AE$595,7,FALSE)</f>
        <v>#N/A</v>
      </c>
      <c r="Y60" s="734" t="e">
        <f>VLOOKUP($R60,'database Aziende'!$M$13:$AE$595,12,FALSE)</f>
        <v>#N/A</v>
      </c>
      <c r="Z60" s="732" t="e">
        <f>VLOOKUP($R60,'database Aziende'!$M$13:$AE$595,13,FALSE)</f>
        <v>#N/A</v>
      </c>
      <c r="AA60" s="732" t="e">
        <f>VLOOKUP($R60,'database Aziende'!$M$13:$AE$595,14,FALSE)</f>
        <v>#N/A</v>
      </c>
      <c r="AB60" s="732" t="e">
        <f>VLOOKUP($R60,'database Aziende'!$M$13:$AE$595,15,FALSE)</f>
        <v>#N/A</v>
      </c>
      <c r="AC60" s="732">
        <f t="shared" si="0"/>
        <v>0</v>
      </c>
      <c r="AD60" s="732" t="e">
        <f>VLOOKUP($R60,'database Aziende'!$M$13:$AK$595,17,FALSE)</f>
        <v>#N/A</v>
      </c>
      <c r="AE60" s="732" t="e">
        <f>VLOOKUP($R60,'database Aziende'!$M$13:$AK$595,18,FALSE)</f>
        <v>#N/A</v>
      </c>
      <c r="AF60" s="733" t="e">
        <f>VLOOKUP($R60,'database Aziende'!$M$13:$AK$595,19,FALSE)</f>
        <v>#N/A</v>
      </c>
      <c r="AG60" s="736" t="e">
        <f>VLOOKUP($R60,'database Aziende'!$M$13:$AK$595,20,FALSE)</f>
        <v>#N/A</v>
      </c>
      <c r="AH60" s="736" t="e">
        <f>VLOOKUP($R60,'database Aziende'!$M$13:$AK$595,21,FALSE)</f>
        <v>#N/A</v>
      </c>
      <c r="AI60" s="732" t="e">
        <f>VLOOKUP($R60,'database Aziende'!$M$13:$AK$595,22,FALSE)</f>
        <v>#N/A</v>
      </c>
      <c r="AJ60" s="736" t="e">
        <f>VLOOKUP($R60,'database Aziende'!$M$13:$AK$595,23,FALSE)</f>
        <v>#N/A</v>
      </c>
      <c r="AK60" s="736" t="e">
        <f>VLOOKUP($R60,'database Aziende'!$M$13:$AK$595,24,FALSE)</f>
        <v>#N/A</v>
      </c>
      <c r="AL60" s="744" t="e">
        <f>VLOOKUP($R60,'database Aziende'!$M$13:$AK$595,25,FALSE)</f>
        <v>#N/A</v>
      </c>
    </row>
    <row r="61" spans="1:38" ht="30.7" customHeight="1">
      <c r="A61" s="466"/>
      <c r="B61" s="639"/>
      <c r="C61" s="523"/>
      <c r="D61" s="523"/>
      <c r="E61" s="470"/>
      <c r="F61" s="609"/>
      <c r="G61" s="470"/>
      <c r="H61" s="470"/>
      <c r="I61" s="470"/>
      <c r="J61" s="740"/>
      <c r="K61" s="740"/>
      <c r="L61" s="741" t="e">
        <f>VLOOKUP($R61,'database Aziende'!$M$13:$AE$595,8,FALSE)</f>
        <v>#N/A</v>
      </c>
      <c r="M61" s="741" t="e">
        <f>VLOOKUP($R61,'database Aziende'!$M$13:$AE$595,9,FALSE)</f>
        <v>#N/A</v>
      </c>
      <c r="N61" s="741" t="e">
        <f>VLOOKUP($R61,'database Aziende'!$M$13:$AE$595,10,FALSE)</f>
        <v>#N/A</v>
      </c>
      <c r="O61" s="741" t="e">
        <f>VLOOKUP($R61,'database Aziende'!$M$13:$AE$595,11,FALSE)</f>
        <v>#N/A</v>
      </c>
      <c r="P61" s="754"/>
      <c r="Q61" s="743"/>
      <c r="R61" s="745"/>
      <c r="S61" s="732" t="e">
        <f>VLOOKUP($R61,'database Aziende'!$M$13:$AE$595,2,FALSE)</f>
        <v>#N/A</v>
      </c>
      <c r="T61" s="732" t="e">
        <f>VLOOKUP($R61,'database Aziende'!$M$13:$AE$595,3,FALSE)</f>
        <v>#N/A</v>
      </c>
      <c r="U61" s="732" t="e">
        <f>VLOOKUP($R61,'database Aziende'!$M$13:$AE$595,4,FALSE)</f>
        <v>#N/A</v>
      </c>
      <c r="V61" s="732" t="e">
        <f>VLOOKUP($R61,'database Aziende'!$M$13:$AE$595,5,FALSE)</f>
        <v>#N/A</v>
      </c>
      <c r="W61" s="732" t="e">
        <f>VLOOKUP($R61,'database Aziende'!$M$13:$AE$595,6,FALSE)</f>
        <v>#N/A</v>
      </c>
      <c r="X61" s="733" t="e">
        <f>VLOOKUP($R61,'database Aziende'!$M$13:$AE$595,7,FALSE)</f>
        <v>#N/A</v>
      </c>
      <c r="Y61" s="734" t="e">
        <f>VLOOKUP($R61,'database Aziende'!$M$13:$AE$595,12,FALSE)</f>
        <v>#N/A</v>
      </c>
      <c r="Z61" s="732" t="e">
        <f>VLOOKUP($R61,'database Aziende'!$M$13:$AE$595,13,FALSE)</f>
        <v>#N/A</v>
      </c>
      <c r="AA61" s="732" t="e">
        <f>VLOOKUP($R61,'database Aziende'!$M$13:$AE$595,14,FALSE)</f>
        <v>#N/A</v>
      </c>
      <c r="AB61" s="732" t="e">
        <f>VLOOKUP($R61,'database Aziende'!$M$13:$AE$595,15,FALSE)</f>
        <v>#N/A</v>
      </c>
      <c r="AC61" s="732">
        <f t="shared" si="0"/>
        <v>0</v>
      </c>
      <c r="AD61" s="732" t="e">
        <f>VLOOKUP($R61,'database Aziende'!$M$13:$AK$595,17,FALSE)</f>
        <v>#N/A</v>
      </c>
      <c r="AE61" s="732" t="e">
        <f>VLOOKUP($R61,'database Aziende'!$M$13:$AK$595,18,FALSE)</f>
        <v>#N/A</v>
      </c>
      <c r="AF61" s="733" t="e">
        <f>VLOOKUP($R61,'database Aziende'!$M$13:$AK$595,19,FALSE)</f>
        <v>#N/A</v>
      </c>
      <c r="AG61" s="736" t="e">
        <f>VLOOKUP($R61,'database Aziende'!$M$13:$AK$595,20,FALSE)</f>
        <v>#N/A</v>
      </c>
      <c r="AH61" s="736" t="e">
        <f>VLOOKUP($R61,'database Aziende'!$M$13:$AK$595,21,FALSE)</f>
        <v>#N/A</v>
      </c>
      <c r="AI61" s="732" t="e">
        <f>VLOOKUP($R61,'database Aziende'!$M$13:$AK$595,22,FALSE)</f>
        <v>#N/A</v>
      </c>
      <c r="AJ61" s="736" t="e">
        <f>VLOOKUP($R61,'database Aziende'!$M$13:$AK$595,23,FALSE)</f>
        <v>#N/A</v>
      </c>
      <c r="AK61" s="736" t="e">
        <f>VLOOKUP($R61,'database Aziende'!$M$13:$AK$595,24,FALSE)</f>
        <v>#N/A</v>
      </c>
      <c r="AL61" s="744" t="e">
        <f>VLOOKUP($R61,'database Aziende'!$M$13:$AK$595,25,FALSE)</f>
        <v>#N/A</v>
      </c>
    </row>
    <row r="62" spans="1:38" ht="30.7" customHeight="1">
      <c r="A62" s="466"/>
      <c r="B62" s="639"/>
      <c r="C62" s="523"/>
      <c r="D62" s="523"/>
      <c r="E62" s="470"/>
      <c r="F62" s="609"/>
      <c r="G62" s="470"/>
      <c r="H62" s="470"/>
      <c r="I62" s="470"/>
      <c r="J62" s="740"/>
      <c r="K62" s="740"/>
      <c r="L62" s="741" t="e">
        <f>VLOOKUP($R62,'database Aziende'!$M$13:$AE$595,8,FALSE)</f>
        <v>#N/A</v>
      </c>
      <c r="M62" s="741" t="e">
        <f>VLOOKUP($R62,'database Aziende'!$M$13:$AE$595,9,FALSE)</f>
        <v>#N/A</v>
      </c>
      <c r="N62" s="741" t="e">
        <f>VLOOKUP($R62,'database Aziende'!$M$13:$AE$595,10,FALSE)</f>
        <v>#N/A</v>
      </c>
      <c r="O62" s="741" t="e">
        <f>VLOOKUP($R62,'database Aziende'!$M$13:$AE$595,11,FALSE)</f>
        <v>#N/A</v>
      </c>
      <c r="P62" s="754"/>
      <c r="Q62" s="743"/>
      <c r="R62" s="745"/>
      <c r="S62" s="732" t="e">
        <f>VLOOKUP($R62,'database Aziende'!$M$13:$AE$595,2,FALSE)</f>
        <v>#N/A</v>
      </c>
      <c r="T62" s="732" t="e">
        <f>VLOOKUP($R62,'database Aziende'!$M$13:$AE$595,3,FALSE)</f>
        <v>#N/A</v>
      </c>
      <c r="U62" s="732" t="e">
        <f>VLOOKUP($R62,'database Aziende'!$M$13:$AE$595,4,FALSE)</f>
        <v>#N/A</v>
      </c>
      <c r="V62" s="732" t="e">
        <f>VLOOKUP($R62,'database Aziende'!$M$13:$AE$595,5,FALSE)</f>
        <v>#N/A</v>
      </c>
      <c r="W62" s="732" t="e">
        <f>VLOOKUP($R62,'database Aziende'!$M$13:$AE$595,6,FALSE)</f>
        <v>#N/A</v>
      </c>
      <c r="X62" s="733" t="e">
        <f>VLOOKUP($R62,'database Aziende'!$M$13:$AE$595,7,FALSE)</f>
        <v>#N/A</v>
      </c>
      <c r="Y62" s="734" t="e">
        <f>VLOOKUP($R62,'database Aziende'!$M$13:$AE$595,12,FALSE)</f>
        <v>#N/A</v>
      </c>
      <c r="Z62" s="734" t="e">
        <f>VLOOKUP($R62,'database Aziende'!$M$13:$AE$595,13,FALSE)</f>
        <v>#N/A</v>
      </c>
      <c r="AA62" s="732" t="e">
        <f>VLOOKUP($R62,'database Aziende'!$M$13:$AE$595,14,FALSE)</f>
        <v>#N/A</v>
      </c>
      <c r="AB62" s="732" t="e">
        <f>VLOOKUP($R62,'database Aziende'!$M$13:$AE$595,15,FALSE)</f>
        <v>#N/A</v>
      </c>
      <c r="AC62" s="732">
        <f t="shared" si="0"/>
        <v>0</v>
      </c>
      <c r="AD62" s="732" t="e">
        <f>VLOOKUP($R62,'database Aziende'!$M$13:$AK$595,17,FALSE)</f>
        <v>#N/A</v>
      </c>
      <c r="AE62" s="732" t="e">
        <f>VLOOKUP($R62,'database Aziende'!$M$13:$AK$595,18,FALSE)</f>
        <v>#N/A</v>
      </c>
      <c r="AF62" s="733" t="e">
        <f>VLOOKUP($R62,'database Aziende'!$M$13:$AK$595,19,FALSE)</f>
        <v>#N/A</v>
      </c>
      <c r="AG62" s="736" t="e">
        <f>VLOOKUP($R62,'database Aziende'!$M$13:$AK$595,20,FALSE)</f>
        <v>#N/A</v>
      </c>
      <c r="AH62" s="736" t="e">
        <f>VLOOKUP($R62,'database Aziende'!$M$13:$AK$595,21,FALSE)</f>
        <v>#N/A</v>
      </c>
      <c r="AI62" s="732" t="e">
        <f>VLOOKUP($R62,'database Aziende'!$M$13:$AK$595,22,FALSE)</f>
        <v>#N/A</v>
      </c>
      <c r="AJ62" s="736" t="e">
        <f>VLOOKUP($R62,'database Aziende'!$M$13:$AK$595,23,FALSE)</f>
        <v>#N/A</v>
      </c>
      <c r="AK62" s="736" t="e">
        <f>VLOOKUP($R62,'database Aziende'!$M$13:$AK$595,24,FALSE)</f>
        <v>#N/A</v>
      </c>
      <c r="AL62" s="744" t="e">
        <f>VLOOKUP($R62,'database Aziende'!$M$13:$AK$595,25,FALSE)</f>
        <v>#N/A</v>
      </c>
    </row>
    <row r="63" spans="1:38" ht="30.7" customHeight="1">
      <c r="A63" s="466"/>
      <c r="B63" s="639"/>
      <c r="C63" s="523"/>
      <c r="D63" s="523"/>
      <c r="E63" s="470"/>
      <c r="F63" s="609"/>
      <c r="G63" s="470"/>
      <c r="H63" s="470"/>
      <c r="I63" s="470"/>
      <c r="J63" s="740"/>
      <c r="K63" s="740"/>
      <c r="L63" s="741" t="e">
        <f>VLOOKUP($R63,'database Aziende'!$M$13:$AE$595,8,FALSE)</f>
        <v>#N/A</v>
      </c>
      <c r="M63" s="741" t="e">
        <f>VLOOKUP($R63,'database Aziende'!$M$13:$AE$595,9,FALSE)</f>
        <v>#N/A</v>
      </c>
      <c r="N63" s="741" t="e">
        <f>VLOOKUP($R63,'database Aziende'!$M$13:$AE$595,10,FALSE)</f>
        <v>#N/A</v>
      </c>
      <c r="O63" s="741" t="e">
        <f>VLOOKUP($R63,'database Aziende'!$M$13:$AE$595,11,FALSE)</f>
        <v>#N/A</v>
      </c>
      <c r="P63" s="754"/>
      <c r="Q63" s="743"/>
      <c r="R63" s="745"/>
      <c r="S63" s="732" t="e">
        <f>VLOOKUP($R63,'database Aziende'!$M$13:$AE$595,2,FALSE)</f>
        <v>#N/A</v>
      </c>
      <c r="T63" s="732" t="e">
        <f>VLOOKUP($R63,'database Aziende'!$M$13:$AE$595,3,FALSE)</f>
        <v>#N/A</v>
      </c>
      <c r="U63" s="732" t="e">
        <f>VLOOKUP($R63,'database Aziende'!$M$13:$AE$595,4,FALSE)</f>
        <v>#N/A</v>
      </c>
      <c r="V63" s="732" t="e">
        <f>VLOOKUP($R63,'database Aziende'!$M$13:$AE$595,5,FALSE)</f>
        <v>#N/A</v>
      </c>
      <c r="W63" s="732" t="e">
        <f>VLOOKUP($R63,'database Aziende'!$M$13:$AE$595,6,FALSE)</f>
        <v>#N/A</v>
      </c>
      <c r="X63" s="733" t="e">
        <f>VLOOKUP($R63,'database Aziende'!$M$13:$AE$595,7,FALSE)</f>
        <v>#N/A</v>
      </c>
      <c r="Y63" s="734" t="e">
        <f>VLOOKUP($R63,'database Aziende'!$M$13:$AE$595,12,FALSE)</f>
        <v>#N/A</v>
      </c>
      <c r="Z63" s="732" t="e">
        <f>VLOOKUP($R63,'database Aziende'!$M$13:$AE$595,13,FALSE)</f>
        <v>#N/A</v>
      </c>
      <c r="AA63" s="732" t="e">
        <f>VLOOKUP($R63,'database Aziende'!$M$13:$AE$595,14,FALSE)</f>
        <v>#N/A</v>
      </c>
      <c r="AB63" s="732" t="e">
        <f>VLOOKUP($R63,'database Aziende'!$M$13:$AE$595,15,FALSE)</f>
        <v>#N/A</v>
      </c>
      <c r="AC63" s="732">
        <f t="shared" si="0"/>
        <v>0</v>
      </c>
      <c r="AD63" s="732" t="e">
        <f>VLOOKUP($R63,'database Aziende'!$M$13:$AK$595,17,FALSE)</f>
        <v>#N/A</v>
      </c>
      <c r="AE63" s="732" t="e">
        <f>VLOOKUP($R63,'database Aziende'!$M$13:$AK$595,18,FALSE)</f>
        <v>#N/A</v>
      </c>
      <c r="AF63" s="733" t="e">
        <f>VLOOKUP($R63,'database Aziende'!$M$13:$AK$595,19,FALSE)</f>
        <v>#N/A</v>
      </c>
      <c r="AG63" s="736" t="e">
        <f>VLOOKUP($R63,'database Aziende'!$M$13:$AK$595,20,FALSE)</f>
        <v>#N/A</v>
      </c>
      <c r="AH63" s="736" t="e">
        <f>VLOOKUP($R63,'database Aziende'!$M$13:$AK$595,21,FALSE)</f>
        <v>#N/A</v>
      </c>
      <c r="AI63" s="732" t="e">
        <f>VLOOKUP($R63,'database Aziende'!$M$13:$AK$595,22,FALSE)</f>
        <v>#N/A</v>
      </c>
      <c r="AJ63" s="736" t="e">
        <f>VLOOKUP($R63,'database Aziende'!$M$13:$AK$595,23,FALSE)</f>
        <v>#N/A</v>
      </c>
      <c r="AK63" s="736" t="e">
        <f>VLOOKUP($R63,'database Aziende'!$M$13:$AK$595,24,FALSE)</f>
        <v>#N/A</v>
      </c>
      <c r="AL63" s="744" t="e">
        <f>VLOOKUP($R63,'database Aziende'!$M$13:$AK$595,25,FALSE)</f>
        <v>#N/A</v>
      </c>
    </row>
    <row r="64" spans="1:38" ht="30.7" customHeight="1">
      <c r="A64" s="466"/>
      <c r="B64" s="639"/>
      <c r="C64" s="523"/>
      <c r="D64" s="523"/>
      <c r="E64" s="470"/>
      <c r="F64" s="609"/>
      <c r="G64" s="470"/>
      <c r="H64" s="470"/>
      <c r="I64" s="470"/>
      <c r="J64" s="740"/>
      <c r="K64" s="740"/>
      <c r="L64" s="741" t="e">
        <f>VLOOKUP($R64,'database Aziende'!$M$13:$AE$595,8,FALSE)</f>
        <v>#N/A</v>
      </c>
      <c r="M64" s="741" t="e">
        <f>VLOOKUP($R64,'database Aziende'!$M$13:$AE$595,9,FALSE)</f>
        <v>#N/A</v>
      </c>
      <c r="N64" s="741" t="e">
        <f>VLOOKUP($R64,'database Aziende'!$M$13:$AE$595,10,FALSE)</f>
        <v>#N/A</v>
      </c>
      <c r="O64" s="741" t="e">
        <f>VLOOKUP($R64,'database Aziende'!$M$13:$AE$595,11,FALSE)</f>
        <v>#N/A</v>
      </c>
      <c r="P64" s="754"/>
      <c r="Q64" s="743"/>
      <c r="R64" s="745"/>
      <c r="S64" s="732" t="e">
        <f>VLOOKUP($R64,'database Aziende'!$M$13:$AE$595,2,FALSE)</f>
        <v>#N/A</v>
      </c>
      <c r="T64" s="732" t="e">
        <f>VLOOKUP($R64,'database Aziende'!$M$13:$AE$595,3,FALSE)</f>
        <v>#N/A</v>
      </c>
      <c r="U64" s="732" t="e">
        <f>VLOOKUP($R64,'database Aziende'!$M$13:$AE$595,4,FALSE)</f>
        <v>#N/A</v>
      </c>
      <c r="V64" s="732" t="e">
        <f>VLOOKUP($R64,'database Aziende'!$M$13:$AE$595,5,FALSE)</f>
        <v>#N/A</v>
      </c>
      <c r="W64" s="732" t="e">
        <f>VLOOKUP($R64,'database Aziende'!$M$13:$AE$595,6,FALSE)</f>
        <v>#N/A</v>
      </c>
      <c r="X64" s="733" t="e">
        <f>VLOOKUP($R64,'database Aziende'!$M$13:$AE$595,7,FALSE)</f>
        <v>#N/A</v>
      </c>
      <c r="Y64" s="734" t="e">
        <f>VLOOKUP($R64,'database Aziende'!$M$13:$AE$595,12,FALSE)</f>
        <v>#N/A</v>
      </c>
      <c r="Z64" s="732" t="e">
        <f>VLOOKUP($R64,'database Aziende'!$M$13:$AE$595,13,FALSE)</f>
        <v>#N/A</v>
      </c>
      <c r="AA64" s="732" t="e">
        <f>VLOOKUP($R64,'database Aziende'!$M$13:$AE$595,14,FALSE)</f>
        <v>#N/A</v>
      </c>
      <c r="AB64" s="732" t="e">
        <f>VLOOKUP($R64,'database Aziende'!$M$13:$AE$595,15,FALSE)</f>
        <v>#N/A</v>
      </c>
      <c r="AC64" s="732">
        <f t="shared" si="0"/>
        <v>0</v>
      </c>
      <c r="AD64" s="732" t="e">
        <f>VLOOKUP($R64,'database Aziende'!$M$13:$AK$595,17,FALSE)</f>
        <v>#N/A</v>
      </c>
      <c r="AE64" s="732" t="e">
        <f>VLOOKUP($R64,'database Aziende'!$M$13:$AK$595,18,FALSE)</f>
        <v>#N/A</v>
      </c>
      <c r="AF64" s="733" t="e">
        <f>VLOOKUP($R64,'database Aziende'!$M$13:$AK$595,19,FALSE)</f>
        <v>#N/A</v>
      </c>
      <c r="AG64" s="736" t="e">
        <f>VLOOKUP($R64,'database Aziende'!$M$13:$AK$595,20,FALSE)</f>
        <v>#N/A</v>
      </c>
      <c r="AH64" s="736" t="e">
        <f>VLOOKUP($R64,'database Aziende'!$M$13:$AK$595,21,FALSE)</f>
        <v>#N/A</v>
      </c>
      <c r="AI64" s="732" t="e">
        <f>VLOOKUP($R64,'database Aziende'!$M$13:$AK$595,22,FALSE)</f>
        <v>#N/A</v>
      </c>
      <c r="AJ64" s="736" t="e">
        <f>VLOOKUP($R64,'database Aziende'!$M$13:$AK$595,23,FALSE)</f>
        <v>#N/A</v>
      </c>
      <c r="AK64" s="736" t="e">
        <f>VLOOKUP($R64,'database Aziende'!$M$13:$AK$595,24,FALSE)</f>
        <v>#N/A</v>
      </c>
      <c r="AL64" s="744" t="e">
        <f>VLOOKUP($R64,'database Aziende'!$M$13:$AK$595,25,FALSE)</f>
        <v>#N/A</v>
      </c>
    </row>
    <row r="65" spans="1:38" ht="30.7" customHeight="1">
      <c r="A65" s="466"/>
      <c r="B65" s="639"/>
      <c r="C65" s="523"/>
      <c r="D65" s="523"/>
      <c r="E65" s="470"/>
      <c r="F65" s="609"/>
      <c r="G65" s="470"/>
      <c r="H65" s="470"/>
      <c r="I65" s="470"/>
      <c r="J65" s="740"/>
      <c r="K65" s="740"/>
      <c r="L65" s="741" t="e">
        <f>VLOOKUP($R65,'database Aziende'!$M$13:$AE$595,8,FALSE)</f>
        <v>#N/A</v>
      </c>
      <c r="M65" s="741" t="e">
        <f>VLOOKUP($R65,'database Aziende'!$M$13:$AE$595,9,FALSE)</f>
        <v>#N/A</v>
      </c>
      <c r="N65" s="741" t="e">
        <f>VLOOKUP($R65,'database Aziende'!$M$13:$AE$595,10,FALSE)</f>
        <v>#N/A</v>
      </c>
      <c r="O65" s="741" t="e">
        <f>VLOOKUP($R65,'database Aziende'!$M$13:$AE$595,11,FALSE)</f>
        <v>#N/A</v>
      </c>
      <c r="P65" s="754"/>
      <c r="Q65" s="743"/>
      <c r="R65" s="745"/>
      <c r="S65" s="732" t="e">
        <f>VLOOKUP($R65,'database Aziende'!$M$13:$AE$595,2,FALSE)</f>
        <v>#N/A</v>
      </c>
      <c r="T65" s="732" t="e">
        <f>VLOOKUP($R65,'database Aziende'!$M$13:$AE$595,3,FALSE)</f>
        <v>#N/A</v>
      </c>
      <c r="U65" s="732" t="e">
        <f>VLOOKUP($R65,'database Aziende'!$M$13:$AE$595,4,FALSE)</f>
        <v>#N/A</v>
      </c>
      <c r="V65" s="732" t="e">
        <f>VLOOKUP($R65,'database Aziende'!$M$13:$AE$595,5,FALSE)</f>
        <v>#N/A</v>
      </c>
      <c r="W65" s="732" t="e">
        <f>VLOOKUP($R65,'database Aziende'!$M$13:$AE$595,6,FALSE)</f>
        <v>#N/A</v>
      </c>
      <c r="X65" s="733" t="e">
        <f>VLOOKUP($R65,'database Aziende'!$M$13:$AE$595,7,FALSE)</f>
        <v>#N/A</v>
      </c>
      <c r="Y65" s="734" t="e">
        <f>VLOOKUP($R65,'database Aziende'!$M$13:$AE$595,12,FALSE)</f>
        <v>#N/A</v>
      </c>
      <c r="Z65" s="734" t="e">
        <f>VLOOKUP($R65,'database Aziende'!$M$13:$AE$595,13,FALSE)</f>
        <v>#N/A</v>
      </c>
      <c r="AA65" s="732" t="e">
        <f>VLOOKUP($R65,'database Aziende'!$M$13:$AE$595,14,FALSE)</f>
        <v>#N/A</v>
      </c>
      <c r="AB65" s="732" t="e">
        <f>VLOOKUP($R65,'database Aziende'!$M$13:$AE$595,15,FALSE)</f>
        <v>#N/A</v>
      </c>
      <c r="AC65" s="732">
        <f t="shared" si="0"/>
        <v>0</v>
      </c>
      <c r="AD65" s="732" t="e">
        <f>VLOOKUP($R65,'database Aziende'!$M$13:$AK$595,17,FALSE)</f>
        <v>#N/A</v>
      </c>
      <c r="AE65" s="732" t="e">
        <f>VLOOKUP($R65,'database Aziende'!$M$13:$AK$595,18,FALSE)</f>
        <v>#N/A</v>
      </c>
      <c r="AF65" s="733" t="e">
        <f>VLOOKUP($R65,'database Aziende'!$M$13:$AK$595,19,FALSE)</f>
        <v>#N/A</v>
      </c>
      <c r="AG65" s="736" t="e">
        <f>VLOOKUP($R65,'database Aziende'!$M$13:$AK$595,20,FALSE)</f>
        <v>#N/A</v>
      </c>
      <c r="AH65" s="736" t="e">
        <f>VLOOKUP($R65,'database Aziende'!$M$13:$AK$595,21,FALSE)</f>
        <v>#N/A</v>
      </c>
      <c r="AI65" s="732" t="e">
        <f>VLOOKUP($R65,'database Aziende'!$M$13:$AK$595,22,FALSE)</f>
        <v>#N/A</v>
      </c>
      <c r="AJ65" s="736" t="e">
        <f>VLOOKUP($R65,'database Aziende'!$M$13:$AK$595,23,FALSE)</f>
        <v>#N/A</v>
      </c>
      <c r="AK65" s="736" t="e">
        <f>VLOOKUP($R65,'database Aziende'!$M$13:$AK$595,24,FALSE)</f>
        <v>#N/A</v>
      </c>
      <c r="AL65" s="744" t="e">
        <f>VLOOKUP($R65,'database Aziende'!$M$13:$AK$595,25,FALSE)</f>
        <v>#N/A</v>
      </c>
    </row>
    <row r="66" spans="1:38" ht="30.7" customHeight="1">
      <c r="A66" s="466"/>
      <c r="B66" s="639"/>
      <c r="C66" s="523"/>
      <c r="D66" s="523"/>
      <c r="E66" s="470"/>
      <c r="F66" s="609"/>
      <c r="G66" s="470"/>
      <c r="H66" s="470"/>
      <c r="I66" s="470"/>
      <c r="J66" s="740"/>
      <c r="K66" s="740"/>
      <c r="L66" s="741" t="e">
        <f>VLOOKUP($R66,'database Aziende'!$M$13:$AE$595,8,FALSE)</f>
        <v>#N/A</v>
      </c>
      <c r="M66" s="741" t="e">
        <f>VLOOKUP($R66,'database Aziende'!$M$13:$AE$595,9,FALSE)</f>
        <v>#N/A</v>
      </c>
      <c r="N66" s="741" t="e">
        <f>VLOOKUP($R66,'database Aziende'!$M$13:$AE$595,10,FALSE)</f>
        <v>#N/A</v>
      </c>
      <c r="O66" s="741" t="e">
        <f>VLOOKUP($R66,'database Aziende'!$M$13:$AE$595,11,FALSE)</f>
        <v>#N/A</v>
      </c>
      <c r="P66" s="754"/>
      <c r="Q66" s="743"/>
      <c r="R66" s="745"/>
      <c r="S66" s="732" t="e">
        <f>VLOOKUP($R66,'database Aziende'!$M$13:$AE$595,2,FALSE)</f>
        <v>#N/A</v>
      </c>
      <c r="T66" s="732" t="e">
        <f>VLOOKUP($R66,'database Aziende'!$M$13:$AE$595,3,FALSE)</f>
        <v>#N/A</v>
      </c>
      <c r="U66" s="732" t="e">
        <f>VLOOKUP($R66,'database Aziende'!$M$13:$AE$595,4,FALSE)</f>
        <v>#N/A</v>
      </c>
      <c r="V66" s="732" t="e">
        <f>VLOOKUP($R66,'database Aziende'!$M$13:$AE$595,5,FALSE)</f>
        <v>#N/A</v>
      </c>
      <c r="W66" s="732" t="e">
        <f>VLOOKUP($R66,'database Aziende'!$M$13:$AE$595,6,FALSE)</f>
        <v>#N/A</v>
      </c>
      <c r="X66" s="733" t="e">
        <f>VLOOKUP($R66,'database Aziende'!$M$13:$AE$595,7,FALSE)</f>
        <v>#N/A</v>
      </c>
      <c r="Y66" s="732" t="e">
        <f>VLOOKUP($R66,'database Aziende'!$M$13:$AE$595,12,FALSE)</f>
        <v>#N/A</v>
      </c>
      <c r="Z66" s="734" t="e">
        <f>VLOOKUP($R66,'database Aziende'!$M$13:$AE$595,13,FALSE)</f>
        <v>#N/A</v>
      </c>
      <c r="AA66" s="732" t="e">
        <f>VLOOKUP($R66,'database Aziende'!$M$13:$AE$595,14,FALSE)</f>
        <v>#N/A</v>
      </c>
      <c r="AB66" s="732" t="e">
        <f>VLOOKUP($R66,'database Aziende'!$M$13:$AE$595,15,FALSE)</f>
        <v>#N/A</v>
      </c>
      <c r="AC66" s="732">
        <f t="shared" si="0"/>
        <v>0</v>
      </c>
      <c r="AD66" s="732" t="e">
        <f>VLOOKUP($R66,'database Aziende'!$M$13:$AK$595,17,FALSE)</f>
        <v>#N/A</v>
      </c>
      <c r="AE66" s="732" t="e">
        <f>VLOOKUP($R66,'database Aziende'!$M$13:$AK$595,18,FALSE)</f>
        <v>#N/A</v>
      </c>
      <c r="AF66" s="733" t="e">
        <f>VLOOKUP($R66,'database Aziende'!$M$13:$AK$595,19,FALSE)</f>
        <v>#N/A</v>
      </c>
      <c r="AG66" s="736" t="e">
        <f>VLOOKUP($R66,'database Aziende'!$M$13:$AK$595,20,FALSE)</f>
        <v>#N/A</v>
      </c>
      <c r="AH66" s="736" t="e">
        <f>VLOOKUP($R66,'database Aziende'!$M$13:$AK$595,21,FALSE)</f>
        <v>#N/A</v>
      </c>
      <c r="AI66" s="732" t="e">
        <f>VLOOKUP($R66,'database Aziende'!$M$13:$AK$595,22,FALSE)</f>
        <v>#N/A</v>
      </c>
      <c r="AJ66" s="736" t="e">
        <f>VLOOKUP($R66,'database Aziende'!$M$13:$AK$595,23,FALSE)</f>
        <v>#N/A</v>
      </c>
      <c r="AK66" s="736" t="e">
        <f>VLOOKUP($R66,'database Aziende'!$M$13:$AK$595,24,FALSE)</f>
        <v>#N/A</v>
      </c>
      <c r="AL66" s="744" t="e">
        <f>VLOOKUP($R66,'database Aziende'!$M$13:$AK$595,25,FALSE)</f>
        <v>#N/A</v>
      </c>
    </row>
    <row r="67" spans="1:38" ht="30.7" customHeight="1">
      <c r="A67" s="466"/>
      <c r="B67" s="639"/>
      <c r="C67" s="523"/>
      <c r="D67" s="523"/>
      <c r="E67" s="470"/>
      <c r="F67" s="609"/>
      <c r="G67" s="470"/>
      <c r="H67" s="470"/>
      <c r="I67" s="470"/>
      <c r="J67" s="740"/>
      <c r="K67" s="740"/>
      <c r="L67" s="741" t="e">
        <f>VLOOKUP($R67,'database Aziende'!$M$13:$AE$595,8,FALSE)</f>
        <v>#N/A</v>
      </c>
      <c r="M67" s="741" t="e">
        <f>VLOOKUP($R67,'database Aziende'!$M$13:$AE$595,9,FALSE)</f>
        <v>#N/A</v>
      </c>
      <c r="N67" s="741" t="e">
        <f>VLOOKUP($R67,'database Aziende'!$M$13:$AE$595,10,FALSE)</f>
        <v>#N/A</v>
      </c>
      <c r="O67" s="741" t="e">
        <f>VLOOKUP($R67,'database Aziende'!$M$13:$AE$595,11,FALSE)</f>
        <v>#N/A</v>
      </c>
      <c r="P67" s="754"/>
      <c r="Q67" s="743"/>
      <c r="R67" s="745"/>
      <c r="S67" s="732" t="e">
        <f>VLOOKUP($R67,'database Aziende'!$M$13:$AE$595,2,FALSE)</f>
        <v>#N/A</v>
      </c>
      <c r="T67" s="732" t="e">
        <f>VLOOKUP($R67,'database Aziende'!$M$13:$AE$595,3,FALSE)</f>
        <v>#N/A</v>
      </c>
      <c r="U67" s="732" t="e">
        <f>VLOOKUP($R67,'database Aziende'!$M$13:$AE$595,4,FALSE)</f>
        <v>#N/A</v>
      </c>
      <c r="V67" s="732" t="e">
        <f>VLOOKUP($R67,'database Aziende'!$M$13:$AE$595,5,FALSE)</f>
        <v>#N/A</v>
      </c>
      <c r="W67" s="732" t="e">
        <f>VLOOKUP($R67,'database Aziende'!$M$13:$AE$595,6,FALSE)</f>
        <v>#N/A</v>
      </c>
      <c r="X67" s="733" t="e">
        <f>VLOOKUP($R67,'database Aziende'!$M$13:$AE$595,7,FALSE)</f>
        <v>#N/A</v>
      </c>
      <c r="Y67" s="734" t="e">
        <f>VLOOKUP($R67,'database Aziende'!$M$13:$AE$595,12,FALSE)</f>
        <v>#N/A</v>
      </c>
      <c r="Z67" s="732" t="e">
        <f>VLOOKUP($R67,'database Aziende'!$M$13:$AE$595,13,FALSE)</f>
        <v>#N/A</v>
      </c>
      <c r="AA67" s="732" t="e">
        <f>VLOOKUP($R67,'database Aziende'!$M$13:$AE$595,14,FALSE)</f>
        <v>#N/A</v>
      </c>
      <c r="AB67" s="732" t="e">
        <f>VLOOKUP($R67,'database Aziende'!$M$13:$AE$595,15,FALSE)</f>
        <v>#N/A</v>
      </c>
      <c r="AC67" s="732">
        <f t="shared" si="0"/>
        <v>0</v>
      </c>
      <c r="AD67" s="732" t="e">
        <f>VLOOKUP($R67,'database Aziende'!$M$13:$AK$595,17,FALSE)</f>
        <v>#N/A</v>
      </c>
      <c r="AE67" s="732" t="e">
        <f>VLOOKUP($R67,'database Aziende'!$M$13:$AK$595,18,FALSE)</f>
        <v>#N/A</v>
      </c>
      <c r="AF67" s="733" t="e">
        <f>VLOOKUP($R67,'database Aziende'!$M$13:$AK$595,19,FALSE)</f>
        <v>#N/A</v>
      </c>
      <c r="AG67" s="736" t="e">
        <f>VLOOKUP($R67,'database Aziende'!$M$13:$AK$595,20,FALSE)</f>
        <v>#N/A</v>
      </c>
      <c r="AH67" s="736" t="e">
        <f>VLOOKUP($R67,'database Aziende'!$M$13:$AK$595,21,FALSE)</f>
        <v>#N/A</v>
      </c>
      <c r="AI67" s="732" t="e">
        <f>VLOOKUP($R67,'database Aziende'!$M$13:$AK$595,22,FALSE)</f>
        <v>#N/A</v>
      </c>
      <c r="AJ67" s="736" t="e">
        <f>VLOOKUP($R67,'database Aziende'!$M$13:$AK$595,23,FALSE)</f>
        <v>#N/A</v>
      </c>
      <c r="AK67" s="736" t="e">
        <f>VLOOKUP($R67,'database Aziende'!$M$13:$AK$595,24,FALSE)</f>
        <v>#N/A</v>
      </c>
      <c r="AL67" s="744" t="e">
        <f>VLOOKUP($R67,'database Aziende'!$M$13:$AK$595,25,FALSE)</f>
        <v>#N/A</v>
      </c>
    </row>
    <row r="68" spans="1:38" ht="30.7" customHeight="1">
      <c r="A68" s="466"/>
      <c r="B68" s="639"/>
      <c r="C68" s="523"/>
      <c r="D68" s="523"/>
      <c r="E68" s="470"/>
      <c r="F68" s="609"/>
      <c r="G68" s="470"/>
      <c r="H68" s="470"/>
      <c r="I68" s="470"/>
      <c r="J68" s="740"/>
      <c r="K68" s="740"/>
      <c r="L68" s="741" t="e">
        <f>VLOOKUP($R68,'database Aziende'!$M$13:$AE$595,8,FALSE)</f>
        <v>#N/A</v>
      </c>
      <c r="M68" s="741" t="e">
        <f>VLOOKUP($R68,'database Aziende'!$M$13:$AE$595,9,FALSE)</f>
        <v>#N/A</v>
      </c>
      <c r="N68" s="741" t="e">
        <f>VLOOKUP($R68,'database Aziende'!$M$13:$AE$595,10,FALSE)</f>
        <v>#N/A</v>
      </c>
      <c r="O68" s="741" t="e">
        <f>VLOOKUP($R68,'database Aziende'!$M$13:$AE$595,11,FALSE)</f>
        <v>#N/A</v>
      </c>
      <c r="P68" s="754"/>
      <c r="Q68" s="743"/>
      <c r="R68" s="745"/>
      <c r="S68" s="732" t="e">
        <f>VLOOKUP($R68,'database Aziende'!$M$13:$AE$595,2,FALSE)</f>
        <v>#N/A</v>
      </c>
      <c r="T68" s="732" t="e">
        <f>VLOOKUP($R68,'database Aziende'!$M$13:$AE$595,3,FALSE)</f>
        <v>#N/A</v>
      </c>
      <c r="U68" s="732" t="e">
        <f>VLOOKUP($R68,'database Aziende'!$M$13:$AE$595,4,FALSE)</f>
        <v>#N/A</v>
      </c>
      <c r="V68" s="732" t="e">
        <f>VLOOKUP($R68,'database Aziende'!$M$13:$AE$595,5,FALSE)</f>
        <v>#N/A</v>
      </c>
      <c r="W68" s="732" t="e">
        <f>VLOOKUP($R68,'database Aziende'!$M$13:$AE$595,6,FALSE)</f>
        <v>#N/A</v>
      </c>
      <c r="X68" s="733" t="e">
        <f>VLOOKUP($R68,'database Aziende'!$M$13:$AE$595,7,FALSE)</f>
        <v>#N/A</v>
      </c>
      <c r="Y68" s="734" t="e">
        <f>VLOOKUP($R68,'database Aziende'!$M$13:$AE$595,12,FALSE)</f>
        <v>#N/A</v>
      </c>
      <c r="Z68" s="734" t="e">
        <f>VLOOKUP($R68,'database Aziende'!$M$13:$AE$595,13,FALSE)</f>
        <v>#N/A</v>
      </c>
      <c r="AA68" s="732" t="e">
        <f>VLOOKUP($R68,'database Aziende'!$M$13:$AE$595,14,FALSE)</f>
        <v>#N/A</v>
      </c>
      <c r="AB68" s="732" t="e">
        <f>VLOOKUP($R68,'database Aziende'!$M$13:$AE$595,15,FALSE)</f>
        <v>#N/A</v>
      </c>
      <c r="AC68" s="732">
        <f t="shared" si="0"/>
        <v>0</v>
      </c>
      <c r="AD68" s="732" t="e">
        <f>VLOOKUP($R68,'database Aziende'!$M$13:$AK$595,17,FALSE)</f>
        <v>#N/A</v>
      </c>
      <c r="AE68" s="732" t="e">
        <f>VLOOKUP($R68,'database Aziende'!$M$13:$AK$595,18,FALSE)</f>
        <v>#N/A</v>
      </c>
      <c r="AF68" s="733" t="e">
        <f>VLOOKUP($R68,'database Aziende'!$M$13:$AK$595,19,FALSE)</f>
        <v>#N/A</v>
      </c>
      <c r="AG68" s="736" t="e">
        <f>VLOOKUP($R68,'database Aziende'!$M$13:$AK$595,20,FALSE)</f>
        <v>#N/A</v>
      </c>
      <c r="AH68" s="736" t="e">
        <f>VLOOKUP($R68,'database Aziende'!$M$13:$AK$595,21,FALSE)</f>
        <v>#N/A</v>
      </c>
      <c r="AI68" s="732" t="e">
        <f>VLOOKUP($R68,'database Aziende'!$M$13:$AK$595,22,FALSE)</f>
        <v>#N/A</v>
      </c>
      <c r="AJ68" s="736" t="e">
        <f>VLOOKUP($R68,'database Aziende'!$M$13:$AK$595,23,FALSE)</f>
        <v>#N/A</v>
      </c>
      <c r="AK68" s="736" t="e">
        <f>VLOOKUP($R68,'database Aziende'!$M$13:$AK$595,24,FALSE)</f>
        <v>#N/A</v>
      </c>
      <c r="AL68" s="744" t="e">
        <f>VLOOKUP($R68,'database Aziende'!$M$13:$AK$595,25,FALSE)</f>
        <v>#N/A</v>
      </c>
    </row>
    <row r="69" spans="1:38" ht="30.7" customHeight="1">
      <c r="A69" s="466"/>
      <c r="B69" s="639"/>
      <c r="C69" s="523"/>
      <c r="D69" s="523"/>
      <c r="E69" s="470"/>
      <c r="F69" s="609"/>
      <c r="G69" s="470"/>
      <c r="H69" s="470"/>
      <c r="I69" s="470"/>
      <c r="J69" s="740"/>
      <c r="K69" s="740"/>
      <c r="L69" s="741" t="e">
        <f>VLOOKUP($R69,'database Aziende'!$M$13:$AE$595,8,FALSE)</f>
        <v>#N/A</v>
      </c>
      <c r="M69" s="741" t="e">
        <f>VLOOKUP($R69,'database Aziende'!$M$13:$AE$595,9,FALSE)</f>
        <v>#N/A</v>
      </c>
      <c r="N69" s="741" t="e">
        <f>VLOOKUP($R69,'database Aziende'!$M$13:$AE$595,10,FALSE)</f>
        <v>#N/A</v>
      </c>
      <c r="O69" s="741" t="e">
        <f>VLOOKUP($R69,'database Aziende'!$M$13:$AE$595,11,FALSE)</f>
        <v>#N/A</v>
      </c>
      <c r="P69" s="754"/>
      <c r="Q69" s="743"/>
      <c r="R69" s="745"/>
      <c r="S69" s="732" t="e">
        <f>VLOOKUP($R69,'database Aziende'!$M$13:$AE$595,2,FALSE)</f>
        <v>#N/A</v>
      </c>
      <c r="T69" s="732" t="e">
        <f>VLOOKUP($R69,'database Aziende'!$M$13:$AE$595,3,FALSE)</f>
        <v>#N/A</v>
      </c>
      <c r="U69" s="732" t="e">
        <f>VLOOKUP($R69,'database Aziende'!$M$13:$AE$595,4,FALSE)</f>
        <v>#N/A</v>
      </c>
      <c r="V69" s="732" t="e">
        <f>VLOOKUP($R69,'database Aziende'!$M$13:$AE$595,5,FALSE)</f>
        <v>#N/A</v>
      </c>
      <c r="W69" s="732" t="e">
        <f>VLOOKUP($R69,'database Aziende'!$M$13:$AE$595,6,FALSE)</f>
        <v>#N/A</v>
      </c>
      <c r="X69" s="733" t="e">
        <f>VLOOKUP($R69,'database Aziende'!$M$13:$AE$595,7,FALSE)</f>
        <v>#N/A</v>
      </c>
      <c r="Y69" s="734" t="e">
        <f>VLOOKUP($R69,'database Aziende'!$M$13:$AE$595,12,FALSE)</f>
        <v>#N/A</v>
      </c>
      <c r="Z69" s="734" t="e">
        <f>VLOOKUP($R69,'database Aziende'!$M$13:$AE$595,13,FALSE)</f>
        <v>#N/A</v>
      </c>
      <c r="AA69" s="732" t="e">
        <f>VLOOKUP($R69,'database Aziende'!$M$13:$AE$595,14,FALSE)</f>
        <v>#N/A</v>
      </c>
      <c r="AB69" s="732" t="e">
        <f>VLOOKUP($R69,'database Aziende'!$M$13:$AE$595,15,FALSE)</f>
        <v>#N/A</v>
      </c>
      <c r="AC69" s="732">
        <f t="shared" si="0"/>
        <v>0</v>
      </c>
      <c r="AD69" s="732" t="e">
        <f>VLOOKUP($R69,'database Aziende'!$M$13:$AK$595,17,FALSE)</f>
        <v>#N/A</v>
      </c>
      <c r="AE69" s="732" t="e">
        <f>VLOOKUP($R69,'database Aziende'!$M$13:$AK$595,18,FALSE)</f>
        <v>#N/A</v>
      </c>
      <c r="AF69" s="733" t="e">
        <f>VLOOKUP($R69,'database Aziende'!$M$13:$AK$595,19,FALSE)</f>
        <v>#N/A</v>
      </c>
      <c r="AG69" s="736" t="e">
        <f>VLOOKUP($R69,'database Aziende'!$M$13:$AK$595,20,FALSE)</f>
        <v>#N/A</v>
      </c>
      <c r="AH69" s="736" t="e">
        <f>VLOOKUP($R69,'database Aziende'!$M$13:$AK$595,21,FALSE)</f>
        <v>#N/A</v>
      </c>
      <c r="AI69" s="732" t="e">
        <f>VLOOKUP($R69,'database Aziende'!$M$13:$AK$595,22,FALSE)</f>
        <v>#N/A</v>
      </c>
      <c r="AJ69" s="736" t="e">
        <f>VLOOKUP($R69,'database Aziende'!$M$13:$AK$595,23,FALSE)</f>
        <v>#N/A</v>
      </c>
      <c r="AK69" s="736" t="e">
        <f>VLOOKUP($R69,'database Aziende'!$M$13:$AK$595,24,FALSE)</f>
        <v>#N/A</v>
      </c>
      <c r="AL69" s="744" t="e">
        <f>VLOOKUP($R69,'database Aziende'!$M$13:$AK$595,25,FALSE)</f>
        <v>#N/A</v>
      </c>
    </row>
    <row r="70" spans="1:38" ht="30.7" customHeight="1">
      <c r="A70" s="466"/>
      <c r="B70" s="639"/>
      <c r="C70" s="523"/>
      <c r="D70" s="523"/>
      <c r="E70" s="470"/>
      <c r="F70" s="609"/>
      <c r="G70" s="470"/>
      <c r="H70" s="470"/>
      <c r="I70" s="470"/>
      <c r="J70" s="740"/>
      <c r="K70" s="740"/>
      <c r="L70" s="741" t="e">
        <f>VLOOKUP($R70,'database Aziende'!$M$13:$AE$595,8,FALSE)</f>
        <v>#N/A</v>
      </c>
      <c r="M70" s="741" t="e">
        <f>VLOOKUP($R70,'database Aziende'!$M$13:$AE$595,9,FALSE)</f>
        <v>#N/A</v>
      </c>
      <c r="N70" s="741" t="e">
        <f>VLOOKUP($R70,'database Aziende'!$M$13:$AE$595,10,FALSE)</f>
        <v>#N/A</v>
      </c>
      <c r="O70" s="741" t="e">
        <f>VLOOKUP($R70,'database Aziende'!$M$13:$AE$595,11,FALSE)</f>
        <v>#N/A</v>
      </c>
      <c r="P70" s="754"/>
      <c r="Q70" s="743"/>
      <c r="R70" s="745"/>
      <c r="S70" s="732" t="e">
        <f>VLOOKUP($R70,'database Aziende'!$M$13:$AE$595,2,FALSE)</f>
        <v>#N/A</v>
      </c>
      <c r="T70" s="732" t="e">
        <f>VLOOKUP($R70,'database Aziende'!$M$13:$AE$595,3,FALSE)</f>
        <v>#N/A</v>
      </c>
      <c r="U70" s="732" t="e">
        <f>VLOOKUP($R70,'database Aziende'!$M$13:$AE$595,4,FALSE)</f>
        <v>#N/A</v>
      </c>
      <c r="V70" s="732" t="e">
        <f>VLOOKUP($R70,'database Aziende'!$M$13:$AE$595,5,FALSE)</f>
        <v>#N/A</v>
      </c>
      <c r="W70" s="732" t="e">
        <f>VLOOKUP($R70,'database Aziende'!$M$13:$AE$595,6,FALSE)</f>
        <v>#N/A</v>
      </c>
      <c r="X70" s="733" t="e">
        <f>VLOOKUP($R70,'database Aziende'!$M$13:$AE$595,7,FALSE)</f>
        <v>#N/A</v>
      </c>
      <c r="Y70" s="734" t="e">
        <f>VLOOKUP($R70,'database Aziende'!$M$13:$AE$595,12,FALSE)</f>
        <v>#N/A</v>
      </c>
      <c r="Z70" s="734" t="e">
        <f>VLOOKUP($R70,'database Aziende'!$M$13:$AE$595,13,FALSE)</f>
        <v>#N/A</v>
      </c>
      <c r="AA70" s="732" t="e">
        <f>VLOOKUP($R70,'database Aziende'!$M$13:$AE$595,14,FALSE)</f>
        <v>#N/A</v>
      </c>
      <c r="AB70" s="732" t="e">
        <f>VLOOKUP($R70,'database Aziende'!$M$13:$AE$595,15,FALSE)</f>
        <v>#N/A</v>
      </c>
      <c r="AC70" s="732">
        <f t="shared" si="0"/>
        <v>0</v>
      </c>
      <c r="AD70" s="732" t="e">
        <f>VLOOKUP($R70,'database Aziende'!$M$13:$AK$595,17,FALSE)</f>
        <v>#N/A</v>
      </c>
      <c r="AE70" s="732" t="e">
        <f>VLOOKUP($R70,'database Aziende'!$M$13:$AK$595,18,FALSE)</f>
        <v>#N/A</v>
      </c>
      <c r="AF70" s="733" t="e">
        <f>VLOOKUP($R70,'database Aziende'!$M$13:$AK$595,19,FALSE)</f>
        <v>#N/A</v>
      </c>
      <c r="AG70" s="736" t="e">
        <f>VLOOKUP($R70,'database Aziende'!$M$13:$AK$595,20,FALSE)</f>
        <v>#N/A</v>
      </c>
      <c r="AH70" s="736" t="e">
        <f>VLOOKUP($R70,'database Aziende'!$M$13:$AK$595,21,FALSE)</f>
        <v>#N/A</v>
      </c>
      <c r="AI70" s="732" t="e">
        <f>VLOOKUP($R70,'database Aziende'!$M$13:$AK$595,22,FALSE)</f>
        <v>#N/A</v>
      </c>
      <c r="AJ70" s="736" t="e">
        <f>VLOOKUP($R70,'database Aziende'!$M$13:$AK$595,23,FALSE)</f>
        <v>#N/A</v>
      </c>
      <c r="AK70" s="736" t="e">
        <f>VLOOKUP($R70,'database Aziende'!$M$13:$AK$595,24,FALSE)</f>
        <v>#N/A</v>
      </c>
      <c r="AL70" s="744" t="e">
        <f>VLOOKUP($R70,'database Aziende'!$M$13:$AK$595,25,FALSE)</f>
        <v>#N/A</v>
      </c>
    </row>
    <row r="71" spans="1:38" ht="30.7" customHeight="1">
      <c r="A71" s="466"/>
      <c r="B71" s="639"/>
      <c r="C71" s="523"/>
      <c r="D71" s="523"/>
      <c r="E71" s="470"/>
      <c r="F71" s="609"/>
      <c r="G71" s="470"/>
      <c r="H71" s="470"/>
      <c r="I71" s="470"/>
      <c r="J71" s="740"/>
      <c r="K71" s="740"/>
      <c r="L71" s="741" t="e">
        <f>VLOOKUP($R71,'database Aziende'!$M$13:$AE$595,8,FALSE)</f>
        <v>#N/A</v>
      </c>
      <c r="M71" s="741" t="e">
        <f>VLOOKUP($R71,'database Aziende'!$M$13:$AE$595,9,FALSE)</f>
        <v>#N/A</v>
      </c>
      <c r="N71" s="741" t="e">
        <f>VLOOKUP($R71,'database Aziende'!$M$13:$AE$595,10,FALSE)</f>
        <v>#N/A</v>
      </c>
      <c r="O71" s="741" t="e">
        <f>VLOOKUP($R71,'database Aziende'!$M$13:$AE$595,11,FALSE)</f>
        <v>#N/A</v>
      </c>
      <c r="P71" s="754"/>
      <c r="Q71" s="743"/>
      <c r="R71" s="745"/>
      <c r="S71" s="732" t="e">
        <f>VLOOKUP($R71,'database Aziende'!$M$13:$AE$595,2,FALSE)</f>
        <v>#N/A</v>
      </c>
      <c r="T71" s="732" t="e">
        <f>VLOOKUP($R71,'database Aziende'!$M$13:$AE$595,3,FALSE)</f>
        <v>#N/A</v>
      </c>
      <c r="U71" s="732" t="e">
        <f>VLOOKUP($R71,'database Aziende'!$M$13:$AE$595,4,FALSE)</f>
        <v>#N/A</v>
      </c>
      <c r="V71" s="732" t="e">
        <f>VLOOKUP($R71,'database Aziende'!$M$13:$AE$595,5,FALSE)</f>
        <v>#N/A</v>
      </c>
      <c r="W71" s="732" t="e">
        <f>VLOOKUP($R71,'database Aziende'!$M$13:$AE$595,6,FALSE)</f>
        <v>#N/A</v>
      </c>
      <c r="X71" s="733" t="e">
        <f>VLOOKUP($R71,'database Aziende'!$M$13:$AE$595,7,FALSE)</f>
        <v>#N/A</v>
      </c>
      <c r="Y71" s="732" t="e">
        <f>VLOOKUP($R71,'database Aziende'!$M$13:$AE$595,12,FALSE)</f>
        <v>#N/A</v>
      </c>
      <c r="Z71" s="734" t="e">
        <f>VLOOKUP($R71,'database Aziende'!$M$13:$AE$595,13,FALSE)</f>
        <v>#N/A</v>
      </c>
      <c r="AA71" s="732" t="e">
        <f>VLOOKUP($R71,'database Aziende'!$M$13:$AE$595,14,FALSE)</f>
        <v>#N/A</v>
      </c>
      <c r="AB71" s="732" t="e">
        <f>VLOOKUP($R71,'database Aziende'!$M$13:$AE$595,15,FALSE)</f>
        <v>#N/A</v>
      </c>
      <c r="AC71" s="732">
        <f t="shared" si="0"/>
        <v>0</v>
      </c>
      <c r="AD71" s="732" t="e">
        <f>VLOOKUP($R71,'database Aziende'!$M$13:$AK$595,17,FALSE)</f>
        <v>#N/A</v>
      </c>
      <c r="AE71" s="732" t="e">
        <f>VLOOKUP($R71,'database Aziende'!$M$13:$AK$595,18,FALSE)</f>
        <v>#N/A</v>
      </c>
      <c r="AF71" s="733" t="e">
        <f>VLOOKUP($R71,'database Aziende'!$M$13:$AK$595,19,FALSE)</f>
        <v>#N/A</v>
      </c>
      <c r="AG71" s="736" t="e">
        <f>VLOOKUP($R71,'database Aziende'!$M$13:$AK$595,20,FALSE)</f>
        <v>#N/A</v>
      </c>
      <c r="AH71" s="736" t="e">
        <f>VLOOKUP($R71,'database Aziende'!$M$13:$AK$595,21,FALSE)</f>
        <v>#N/A</v>
      </c>
      <c r="AI71" s="732" t="e">
        <f>VLOOKUP($R71,'database Aziende'!$M$13:$AK$595,22,FALSE)</f>
        <v>#N/A</v>
      </c>
      <c r="AJ71" s="736" t="e">
        <f>VLOOKUP($R71,'database Aziende'!$M$13:$AK$595,23,FALSE)</f>
        <v>#N/A</v>
      </c>
      <c r="AK71" s="736" t="e">
        <f>VLOOKUP($R71,'database Aziende'!$M$13:$AK$595,24,FALSE)</f>
        <v>#N/A</v>
      </c>
      <c r="AL71" s="744" t="e">
        <f>VLOOKUP($R71,'database Aziende'!$M$13:$AK$595,25,FALSE)</f>
        <v>#N/A</v>
      </c>
    </row>
    <row r="72" spans="1:38" ht="30.7" customHeight="1">
      <c r="A72" s="466"/>
      <c r="B72" s="639"/>
      <c r="C72" s="523"/>
      <c r="D72" s="523"/>
      <c r="E72" s="470"/>
      <c r="F72" s="609"/>
      <c r="G72" s="470"/>
      <c r="H72" s="470"/>
      <c r="I72" s="470"/>
      <c r="J72" s="740"/>
      <c r="K72" s="740"/>
      <c r="L72" s="741" t="e">
        <f>VLOOKUP($R72,'database Aziende'!$M$13:$AE$595,8,FALSE)</f>
        <v>#N/A</v>
      </c>
      <c r="M72" s="741" t="e">
        <f>VLOOKUP($R72,'database Aziende'!$M$13:$AE$595,9,FALSE)</f>
        <v>#N/A</v>
      </c>
      <c r="N72" s="741" t="e">
        <f>VLOOKUP($R72,'database Aziende'!$M$13:$AE$595,10,FALSE)</f>
        <v>#N/A</v>
      </c>
      <c r="O72" s="741" t="e">
        <f>VLOOKUP($R72,'database Aziende'!$M$13:$AE$595,11,FALSE)</f>
        <v>#N/A</v>
      </c>
      <c r="P72" s="754"/>
      <c r="Q72" s="743"/>
      <c r="R72" s="745"/>
      <c r="S72" s="732" t="e">
        <f>VLOOKUP($R72,'database Aziende'!$M$13:$AE$595,2,FALSE)</f>
        <v>#N/A</v>
      </c>
      <c r="T72" s="732" t="e">
        <f>VLOOKUP($R72,'database Aziende'!$M$13:$AE$595,3,FALSE)</f>
        <v>#N/A</v>
      </c>
      <c r="U72" s="732" t="e">
        <f>VLOOKUP($R72,'database Aziende'!$M$13:$AE$595,4,FALSE)</f>
        <v>#N/A</v>
      </c>
      <c r="V72" s="732" t="e">
        <f>VLOOKUP($R72,'database Aziende'!$M$13:$AE$595,5,FALSE)</f>
        <v>#N/A</v>
      </c>
      <c r="W72" s="732" t="e">
        <f>VLOOKUP($R72,'database Aziende'!$M$13:$AE$595,6,FALSE)</f>
        <v>#N/A</v>
      </c>
      <c r="X72" s="733" t="e">
        <f>VLOOKUP($R72,'database Aziende'!$M$13:$AE$595,7,FALSE)</f>
        <v>#N/A</v>
      </c>
      <c r="Y72" s="734" t="e">
        <f>VLOOKUP($R72,'database Aziende'!$M$13:$AE$595,12,FALSE)</f>
        <v>#N/A</v>
      </c>
      <c r="Z72" s="734" t="e">
        <f>VLOOKUP($R72,'database Aziende'!$M$13:$AE$595,13,FALSE)</f>
        <v>#N/A</v>
      </c>
      <c r="AA72" s="732" t="e">
        <f>VLOOKUP($R72,'database Aziende'!$M$13:$AE$595,14,FALSE)</f>
        <v>#N/A</v>
      </c>
      <c r="AB72" s="732" t="e">
        <f>VLOOKUP($R72,'database Aziende'!$M$13:$AE$595,15,FALSE)</f>
        <v>#N/A</v>
      </c>
      <c r="AC72" s="732">
        <f t="shared" si="0"/>
        <v>0</v>
      </c>
      <c r="AD72" s="732" t="e">
        <f>VLOOKUP($R72,'database Aziende'!$M$13:$AK$595,17,FALSE)</f>
        <v>#N/A</v>
      </c>
      <c r="AE72" s="732" t="e">
        <f>VLOOKUP($R72,'database Aziende'!$M$13:$AK$595,18,FALSE)</f>
        <v>#N/A</v>
      </c>
      <c r="AF72" s="733" t="e">
        <f>VLOOKUP($R72,'database Aziende'!$M$13:$AK$595,19,FALSE)</f>
        <v>#N/A</v>
      </c>
      <c r="AG72" s="736" t="e">
        <f>VLOOKUP($R72,'database Aziende'!$M$13:$AK$595,20,FALSE)</f>
        <v>#N/A</v>
      </c>
      <c r="AH72" s="736" t="e">
        <f>VLOOKUP($R72,'database Aziende'!$M$13:$AK$595,21,FALSE)</f>
        <v>#N/A</v>
      </c>
      <c r="AI72" s="732" t="e">
        <f>VLOOKUP($R72,'database Aziende'!$M$13:$AK$595,22,FALSE)</f>
        <v>#N/A</v>
      </c>
      <c r="AJ72" s="736" t="e">
        <f>VLOOKUP($R72,'database Aziende'!$M$13:$AK$595,23,FALSE)</f>
        <v>#N/A</v>
      </c>
      <c r="AK72" s="736" t="e">
        <f>VLOOKUP($R72,'database Aziende'!$M$13:$AK$595,24,FALSE)</f>
        <v>#N/A</v>
      </c>
      <c r="AL72" s="744" t="e">
        <f>VLOOKUP($R72,'database Aziende'!$M$13:$AK$595,25,FALSE)</f>
        <v>#N/A</v>
      </c>
    </row>
    <row r="73" spans="1:38" ht="30.7" customHeight="1">
      <c r="A73" s="466"/>
      <c r="B73" s="639"/>
      <c r="C73" s="523"/>
      <c r="D73" s="523"/>
      <c r="E73" s="470"/>
      <c r="F73" s="609"/>
      <c r="G73" s="470"/>
      <c r="H73" s="470"/>
      <c r="I73" s="470"/>
      <c r="J73" s="740"/>
      <c r="K73" s="740"/>
      <c r="L73" s="741" t="e">
        <f>VLOOKUP($R73,'database Aziende'!$M$13:$AE$595,8,FALSE)</f>
        <v>#N/A</v>
      </c>
      <c r="M73" s="741" t="e">
        <f>VLOOKUP($R73,'database Aziende'!$M$13:$AE$595,9,FALSE)</f>
        <v>#N/A</v>
      </c>
      <c r="N73" s="741" t="e">
        <f>VLOOKUP($R73,'database Aziende'!$M$13:$AE$595,10,FALSE)</f>
        <v>#N/A</v>
      </c>
      <c r="O73" s="741" t="e">
        <f>VLOOKUP($R73,'database Aziende'!$M$13:$AE$595,11,FALSE)</f>
        <v>#N/A</v>
      </c>
      <c r="P73" s="754"/>
      <c r="Q73" s="743"/>
      <c r="R73" s="745"/>
      <c r="S73" s="732" t="e">
        <f>VLOOKUP($R73,'database Aziende'!$M$13:$AE$595,2,FALSE)</f>
        <v>#N/A</v>
      </c>
      <c r="T73" s="732" t="e">
        <f>VLOOKUP($R73,'database Aziende'!$M$13:$AE$595,3,FALSE)</f>
        <v>#N/A</v>
      </c>
      <c r="U73" s="732" t="e">
        <f>VLOOKUP($R73,'database Aziende'!$M$13:$AE$595,4,FALSE)</f>
        <v>#N/A</v>
      </c>
      <c r="V73" s="732" t="e">
        <f>VLOOKUP($R73,'database Aziende'!$M$13:$AE$595,5,FALSE)</f>
        <v>#N/A</v>
      </c>
      <c r="W73" s="732" t="e">
        <f>VLOOKUP($R73,'database Aziende'!$M$13:$AE$595,6,FALSE)</f>
        <v>#N/A</v>
      </c>
      <c r="X73" s="733" t="e">
        <f>VLOOKUP($R73,'database Aziende'!$M$13:$AE$595,7,FALSE)</f>
        <v>#N/A</v>
      </c>
      <c r="Y73" s="734" t="e">
        <f>VLOOKUP($R73,'database Aziende'!$M$13:$AE$595,12,FALSE)</f>
        <v>#N/A</v>
      </c>
      <c r="Z73" s="734" t="e">
        <f>VLOOKUP($R73,'database Aziende'!$M$13:$AE$595,13,FALSE)</f>
        <v>#N/A</v>
      </c>
      <c r="AA73" s="732" t="e">
        <f>VLOOKUP($R73,'database Aziende'!$M$13:$AE$595,14,FALSE)</f>
        <v>#N/A</v>
      </c>
      <c r="AB73" s="732" t="e">
        <f>VLOOKUP($R73,'database Aziende'!$M$13:$AE$595,15,FALSE)</f>
        <v>#N/A</v>
      </c>
      <c r="AC73" s="732">
        <f t="shared" si="0"/>
        <v>0</v>
      </c>
      <c r="AD73" s="732" t="e">
        <f>VLOOKUP($R73,'database Aziende'!$M$13:$AK$595,17,FALSE)</f>
        <v>#N/A</v>
      </c>
      <c r="AE73" s="732" t="e">
        <f>VLOOKUP($R73,'database Aziende'!$M$13:$AK$595,18,FALSE)</f>
        <v>#N/A</v>
      </c>
      <c r="AF73" s="733" t="e">
        <f>VLOOKUP($R73,'database Aziende'!$M$13:$AK$595,19,FALSE)</f>
        <v>#N/A</v>
      </c>
      <c r="AG73" s="736" t="e">
        <f>VLOOKUP($R73,'database Aziende'!$M$13:$AK$595,20,FALSE)</f>
        <v>#N/A</v>
      </c>
      <c r="AH73" s="736" t="e">
        <f>VLOOKUP($R73,'database Aziende'!$M$13:$AK$595,21,FALSE)</f>
        <v>#N/A</v>
      </c>
      <c r="AI73" s="732" t="e">
        <f>VLOOKUP($R73,'database Aziende'!$M$13:$AK$595,22,FALSE)</f>
        <v>#N/A</v>
      </c>
      <c r="AJ73" s="736" t="e">
        <f>VLOOKUP($R73,'database Aziende'!$M$13:$AK$595,23,FALSE)</f>
        <v>#N/A</v>
      </c>
      <c r="AK73" s="736" t="e">
        <f>VLOOKUP($R73,'database Aziende'!$M$13:$AK$595,24,FALSE)</f>
        <v>#N/A</v>
      </c>
      <c r="AL73" s="744" t="e">
        <f>VLOOKUP($R73,'database Aziende'!$M$13:$AK$595,25,FALSE)</f>
        <v>#N/A</v>
      </c>
    </row>
    <row r="74" spans="1:38" ht="30.7" customHeight="1">
      <c r="A74" s="466"/>
      <c r="B74" s="639"/>
      <c r="C74" s="523"/>
      <c r="D74" s="523"/>
      <c r="E74" s="470"/>
      <c r="F74" s="609"/>
      <c r="G74" s="470"/>
      <c r="H74" s="470"/>
      <c r="I74" s="470"/>
      <c r="J74" s="740"/>
      <c r="K74" s="740"/>
      <c r="L74" s="741" t="e">
        <f>VLOOKUP($R74,'database Aziende'!$M$13:$AE$595,8,FALSE)</f>
        <v>#N/A</v>
      </c>
      <c r="M74" s="741" t="e">
        <f>VLOOKUP($R74,'database Aziende'!$M$13:$AE$595,9,FALSE)</f>
        <v>#N/A</v>
      </c>
      <c r="N74" s="741" t="e">
        <f>VLOOKUP($R74,'database Aziende'!$M$13:$AE$595,10,FALSE)</f>
        <v>#N/A</v>
      </c>
      <c r="O74" s="741" t="e">
        <f>VLOOKUP($R74,'database Aziende'!$M$13:$AE$595,11,FALSE)</f>
        <v>#N/A</v>
      </c>
      <c r="P74" s="754"/>
      <c r="Q74" s="743"/>
      <c r="R74" s="745"/>
      <c r="S74" s="732" t="e">
        <f>VLOOKUP($R74,'database Aziende'!$M$13:$AE$595,2,FALSE)</f>
        <v>#N/A</v>
      </c>
      <c r="T74" s="732" t="e">
        <f>VLOOKUP($R74,'database Aziende'!$M$13:$AE$595,3,FALSE)</f>
        <v>#N/A</v>
      </c>
      <c r="U74" s="732" t="e">
        <f>VLOOKUP($R74,'database Aziende'!$M$13:$AE$595,4,FALSE)</f>
        <v>#N/A</v>
      </c>
      <c r="V74" s="732" t="e">
        <f>VLOOKUP($R74,'database Aziende'!$M$13:$AE$595,5,FALSE)</f>
        <v>#N/A</v>
      </c>
      <c r="W74" s="732" t="e">
        <f>VLOOKUP($R74,'database Aziende'!$M$13:$AE$595,6,FALSE)</f>
        <v>#N/A</v>
      </c>
      <c r="X74" s="733" t="e">
        <f>VLOOKUP($R74,'database Aziende'!$M$13:$AE$595,7,FALSE)</f>
        <v>#N/A</v>
      </c>
      <c r="Y74" s="732" t="e">
        <f>VLOOKUP($R74,'database Aziende'!$M$13:$AE$595,12,FALSE)</f>
        <v>#N/A</v>
      </c>
      <c r="Z74" s="732" t="e">
        <f>VLOOKUP($R74,'database Aziende'!$M$13:$AE$595,13,FALSE)</f>
        <v>#N/A</v>
      </c>
      <c r="AA74" s="732" t="e">
        <f>VLOOKUP($R74,'database Aziende'!$M$13:$AE$595,14,FALSE)</f>
        <v>#N/A</v>
      </c>
      <c r="AB74" s="732" t="e">
        <f>VLOOKUP($R74,'database Aziende'!$M$13:$AE$595,15,FALSE)</f>
        <v>#N/A</v>
      </c>
      <c r="AC74" s="732">
        <f t="shared" si="0"/>
        <v>0</v>
      </c>
      <c r="AD74" s="732" t="e">
        <f>VLOOKUP($R74,'database Aziende'!$M$13:$AK$595,17,FALSE)</f>
        <v>#N/A</v>
      </c>
      <c r="AE74" s="732" t="e">
        <f>VLOOKUP($R74,'database Aziende'!$M$13:$AK$595,18,FALSE)</f>
        <v>#N/A</v>
      </c>
      <c r="AF74" s="733" t="e">
        <f>VLOOKUP($R74,'database Aziende'!$M$13:$AK$595,19,FALSE)</f>
        <v>#N/A</v>
      </c>
      <c r="AG74" s="736" t="e">
        <f>VLOOKUP($R74,'database Aziende'!$M$13:$AK$595,20,FALSE)</f>
        <v>#N/A</v>
      </c>
      <c r="AH74" s="736" t="e">
        <f>VLOOKUP($R74,'database Aziende'!$M$13:$AK$595,21,FALSE)</f>
        <v>#N/A</v>
      </c>
      <c r="AI74" s="732" t="e">
        <f>VLOOKUP($R74,'database Aziende'!$M$13:$AK$595,22,FALSE)</f>
        <v>#N/A</v>
      </c>
      <c r="AJ74" s="736" t="e">
        <f>VLOOKUP($R74,'database Aziende'!$M$13:$AK$595,23,FALSE)</f>
        <v>#N/A</v>
      </c>
      <c r="AK74" s="736" t="e">
        <f>VLOOKUP($R74,'database Aziende'!$M$13:$AK$595,24,FALSE)</f>
        <v>#N/A</v>
      </c>
      <c r="AL74" s="744" t="e">
        <f>VLOOKUP($R74,'database Aziende'!$M$13:$AK$595,25,FALSE)</f>
        <v>#N/A</v>
      </c>
    </row>
    <row r="75" spans="1:38" ht="30.7" customHeight="1">
      <c r="A75" s="466"/>
      <c r="B75" s="639"/>
      <c r="C75" s="523"/>
      <c r="D75" s="523"/>
      <c r="E75" s="470"/>
      <c r="F75" s="609"/>
      <c r="G75" s="470"/>
      <c r="H75" s="470"/>
      <c r="I75" s="470"/>
      <c r="J75" s="740"/>
      <c r="K75" s="740"/>
      <c r="L75" s="741" t="e">
        <f>VLOOKUP($R75,'database Aziende'!$M$13:$AE$595,8,FALSE)</f>
        <v>#N/A</v>
      </c>
      <c r="M75" s="741" t="e">
        <f>VLOOKUP($R75,'database Aziende'!$M$13:$AE$595,9,FALSE)</f>
        <v>#N/A</v>
      </c>
      <c r="N75" s="741" t="e">
        <f>VLOOKUP($R75,'database Aziende'!$M$13:$AE$595,10,FALSE)</f>
        <v>#N/A</v>
      </c>
      <c r="O75" s="741" t="e">
        <f>VLOOKUP($R75,'database Aziende'!$M$13:$AE$595,11,FALSE)</f>
        <v>#N/A</v>
      </c>
      <c r="P75" s="754"/>
      <c r="Q75" s="743"/>
      <c r="R75" s="745"/>
      <c r="S75" s="732" t="e">
        <f>VLOOKUP($R75,'database Aziende'!$M$13:$AE$595,2,FALSE)</f>
        <v>#N/A</v>
      </c>
      <c r="T75" s="732" t="e">
        <f>VLOOKUP($R75,'database Aziende'!$M$13:$AE$595,3,FALSE)</f>
        <v>#N/A</v>
      </c>
      <c r="U75" s="732" t="e">
        <f>VLOOKUP($R75,'database Aziende'!$M$13:$AE$595,4,FALSE)</f>
        <v>#N/A</v>
      </c>
      <c r="V75" s="732" t="e">
        <f>VLOOKUP($R75,'database Aziende'!$M$13:$AE$595,5,FALSE)</f>
        <v>#N/A</v>
      </c>
      <c r="W75" s="732" t="e">
        <f>VLOOKUP($R75,'database Aziende'!$M$13:$AE$595,6,FALSE)</f>
        <v>#N/A</v>
      </c>
      <c r="X75" s="733" t="e">
        <f>VLOOKUP($R75,'database Aziende'!$M$13:$AE$595,7,FALSE)</f>
        <v>#N/A</v>
      </c>
      <c r="Y75" s="734" t="e">
        <f>VLOOKUP($R75,'database Aziende'!$M$13:$AE$595,12,FALSE)</f>
        <v>#N/A</v>
      </c>
      <c r="Z75" s="734" t="e">
        <f>VLOOKUP($R75,'database Aziende'!$M$13:$AE$595,13,FALSE)</f>
        <v>#N/A</v>
      </c>
      <c r="AA75" s="732" t="e">
        <f>VLOOKUP($R75,'database Aziende'!$M$13:$AE$595,14,FALSE)</f>
        <v>#N/A</v>
      </c>
      <c r="AB75" s="732" t="e">
        <f>VLOOKUP($R75,'database Aziende'!$M$13:$AE$595,15,FALSE)</f>
        <v>#N/A</v>
      </c>
      <c r="AC75" s="732">
        <f t="shared" si="0"/>
        <v>0</v>
      </c>
      <c r="AD75" s="732" t="e">
        <f>VLOOKUP($R75,'database Aziende'!$M$13:$AK$595,17,FALSE)</f>
        <v>#N/A</v>
      </c>
      <c r="AE75" s="732" t="e">
        <f>VLOOKUP($R75,'database Aziende'!$M$13:$AK$595,18,FALSE)</f>
        <v>#N/A</v>
      </c>
      <c r="AF75" s="733" t="e">
        <f>VLOOKUP($R75,'database Aziende'!$M$13:$AK$595,19,FALSE)</f>
        <v>#N/A</v>
      </c>
      <c r="AG75" s="736" t="e">
        <f>VLOOKUP($R75,'database Aziende'!$M$13:$AK$595,20,FALSE)</f>
        <v>#N/A</v>
      </c>
      <c r="AH75" s="736" t="e">
        <f>VLOOKUP($R75,'database Aziende'!$M$13:$AK$595,21,FALSE)</f>
        <v>#N/A</v>
      </c>
      <c r="AI75" s="732" t="e">
        <f>VLOOKUP($R75,'database Aziende'!$M$13:$AK$595,22,FALSE)</f>
        <v>#N/A</v>
      </c>
      <c r="AJ75" s="736" t="e">
        <f>VLOOKUP($R75,'database Aziende'!$M$13:$AK$595,23,FALSE)</f>
        <v>#N/A</v>
      </c>
      <c r="AK75" s="736" t="e">
        <f>VLOOKUP($R75,'database Aziende'!$M$13:$AK$595,24,FALSE)</f>
        <v>#N/A</v>
      </c>
      <c r="AL75" s="744" t="e">
        <f>VLOOKUP($R75,'database Aziende'!$M$13:$AK$595,25,FALSE)</f>
        <v>#N/A</v>
      </c>
    </row>
    <row r="76" spans="1:38" ht="30.7" customHeight="1">
      <c r="A76" s="641"/>
      <c r="B76" s="756"/>
      <c r="C76" s="757"/>
      <c r="D76" s="757"/>
      <c r="E76" s="470"/>
      <c r="F76" s="609"/>
      <c r="G76" s="470"/>
      <c r="H76" s="470"/>
      <c r="I76" s="470"/>
      <c r="J76" s="740"/>
      <c r="K76" s="740"/>
      <c r="L76" s="741" t="e">
        <f>VLOOKUP($R76,'database Aziende'!$M$13:$AE$595,8,FALSE)</f>
        <v>#N/A</v>
      </c>
      <c r="M76" s="741" t="e">
        <f>VLOOKUP($R76,'database Aziende'!$M$13:$AE$595,9,FALSE)</f>
        <v>#N/A</v>
      </c>
      <c r="N76" s="741" t="e">
        <f>VLOOKUP($R76,'database Aziende'!$M$13:$AE$595,10,FALSE)</f>
        <v>#N/A</v>
      </c>
      <c r="O76" s="741" t="e">
        <f>VLOOKUP($R76,'database Aziende'!$M$13:$AE$595,11,FALSE)</f>
        <v>#N/A</v>
      </c>
      <c r="P76" s="754"/>
      <c r="Q76" s="758"/>
      <c r="R76" s="759"/>
      <c r="S76" s="732" t="e">
        <f>VLOOKUP($R76,'database Aziende'!$M$13:$AE$595,2,FALSE)</f>
        <v>#N/A</v>
      </c>
      <c r="T76" s="732" t="e">
        <f>VLOOKUP($R76,'database Aziende'!$M$13:$AE$595,3,FALSE)</f>
        <v>#N/A</v>
      </c>
      <c r="U76" s="732" t="e">
        <f>VLOOKUP($R76,'database Aziende'!$M$13:$AE$595,4,FALSE)</f>
        <v>#N/A</v>
      </c>
      <c r="V76" s="732" t="e">
        <f>VLOOKUP($R76,'database Aziende'!$M$13:$AE$595,5,FALSE)</f>
        <v>#N/A</v>
      </c>
      <c r="W76" s="732" t="e">
        <f>VLOOKUP($R76,'database Aziende'!$M$13:$AE$595,6,FALSE)</f>
        <v>#N/A</v>
      </c>
      <c r="X76" s="732" t="e">
        <f>VLOOKUP($R76,'database Aziende'!$M$13:$AE$595,7,FALSE)</f>
        <v>#N/A</v>
      </c>
      <c r="Y76" s="732" t="e">
        <f>VLOOKUP($R76,'database Aziende'!$M$13:$AE$595,12,FALSE)</f>
        <v>#N/A</v>
      </c>
      <c r="Z76" s="732" t="e">
        <f>VLOOKUP($R76,'database Aziende'!$M$13:$AE$595,13,FALSE)</f>
        <v>#N/A</v>
      </c>
      <c r="AA76" s="732" t="e">
        <f>VLOOKUP($R76,'database Aziende'!$M$13:$AE$595,14,FALSE)</f>
        <v>#N/A</v>
      </c>
      <c r="AB76" s="732" t="e">
        <f>VLOOKUP($R76,'database Aziende'!$M$13:$AE$595,15,FALSE)</f>
        <v>#N/A</v>
      </c>
      <c r="AC76" s="732">
        <f t="shared" si="0"/>
        <v>0</v>
      </c>
      <c r="AD76" s="732" t="e">
        <f>VLOOKUP($R76,'database Aziende'!$M$13:$AK$595,17,FALSE)</f>
        <v>#N/A</v>
      </c>
      <c r="AE76" s="732" t="e">
        <f>VLOOKUP($R76,'database Aziende'!$M$13:$AK$595,18,FALSE)</f>
        <v>#N/A</v>
      </c>
      <c r="AF76" s="732" t="e">
        <f>VLOOKUP($R76,'database Aziende'!$M$13:$AK$595,19,FALSE)</f>
        <v>#N/A</v>
      </c>
      <c r="AG76" s="736" t="e">
        <f>VLOOKUP($R76,'database Aziende'!$M$13:$AK$595,20,FALSE)</f>
        <v>#N/A</v>
      </c>
      <c r="AH76" s="736" t="e">
        <f>VLOOKUP($R76,'database Aziende'!$M$13:$AK$595,21,FALSE)</f>
        <v>#N/A</v>
      </c>
      <c r="AI76" s="732" t="e">
        <f>VLOOKUP($R76,'database Aziende'!$M$13:$AK$595,22,FALSE)</f>
        <v>#N/A</v>
      </c>
      <c r="AJ76" s="736" t="e">
        <f>VLOOKUP($R76,'database Aziende'!$M$13:$AK$595,23,FALSE)</f>
        <v>#N/A</v>
      </c>
      <c r="AK76" s="736" t="e">
        <f>VLOOKUP($R76,'database Aziende'!$M$13:$AK$595,24,FALSE)</f>
        <v>#N/A</v>
      </c>
      <c r="AL76" s="744" t="e">
        <f>VLOOKUP($R76,'database Aziende'!$M$13:$AK$595,25,FALSE)</f>
        <v>#N/A</v>
      </c>
    </row>
    <row r="77" spans="1:38" ht="30.7" customHeight="1">
      <c r="A77" s="677"/>
      <c r="B77" s="321"/>
      <c r="C77" s="757"/>
      <c r="D77" s="757"/>
      <c r="E77" s="470"/>
      <c r="F77" s="609"/>
      <c r="G77" s="470"/>
      <c r="H77" s="470"/>
      <c r="I77" s="470"/>
      <c r="J77" s="740"/>
      <c r="K77" s="740"/>
      <c r="L77" s="741" t="e">
        <f>VLOOKUP($R77,'database Aziende'!$M$13:$AE$595,8,FALSE)</f>
        <v>#N/A</v>
      </c>
      <c r="M77" s="741" t="e">
        <f>VLOOKUP($R77,'database Aziende'!$M$13:$AE$595,9,FALSE)</f>
        <v>#N/A</v>
      </c>
      <c r="N77" s="741" t="e">
        <f>VLOOKUP($R77,'database Aziende'!$M$13:$AE$595,10,FALSE)</f>
        <v>#N/A</v>
      </c>
      <c r="O77" s="741" t="e">
        <f>VLOOKUP($R77,'database Aziende'!$M$13:$AE$595,11,FALSE)</f>
        <v>#N/A</v>
      </c>
      <c r="P77" s="754"/>
      <c r="Q77" s="758"/>
      <c r="R77" s="745"/>
      <c r="S77" s="732" t="e">
        <f>VLOOKUP($R77,'database Aziende'!$M$13:$AE$595,2,FALSE)</f>
        <v>#N/A</v>
      </c>
      <c r="T77" s="732" t="e">
        <f>VLOOKUP($R77,'database Aziende'!$M$13:$AE$595,3,FALSE)</f>
        <v>#N/A</v>
      </c>
      <c r="U77" s="732" t="e">
        <f>VLOOKUP($R77,'database Aziende'!$M$13:$AE$595,4,FALSE)</f>
        <v>#N/A</v>
      </c>
      <c r="V77" s="732" t="e">
        <f>VLOOKUP($R77,'database Aziende'!$M$13:$AE$595,5,FALSE)</f>
        <v>#N/A</v>
      </c>
      <c r="W77" s="732" t="e">
        <f>VLOOKUP($R77,'database Aziende'!$M$13:$AE$595,6,FALSE)</f>
        <v>#N/A</v>
      </c>
      <c r="X77" s="733" t="e">
        <f>VLOOKUP($R77,'database Aziende'!$M$13:$AE$595,7,FALSE)</f>
        <v>#N/A</v>
      </c>
      <c r="Y77" s="734" t="e">
        <f>VLOOKUP($R77,'database Aziende'!$M$13:$AE$595,12,FALSE)</f>
        <v>#N/A</v>
      </c>
      <c r="Z77" s="732" t="e">
        <f>VLOOKUP($R77,'database Aziende'!$M$13:$AE$595,13,FALSE)</f>
        <v>#N/A</v>
      </c>
      <c r="AA77" s="732" t="e">
        <f>VLOOKUP($R77,'database Aziende'!$M$13:$AE$595,14,FALSE)</f>
        <v>#N/A</v>
      </c>
      <c r="AB77" s="732" t="e">
        <f>VLOOKUP($R77,'database Aziende'!$M$13:$AE$595,15,FALSE)</f>
        <v>#N/A</v>
      </c>
      <c r="AC77" s="732">
        <f t="shared" si="0"/>
        <v>0</v>
      </c>
      <c r="AD77" s="732" t="e">
        <f>VLOOKUP($R77,'database Aziende'!$M$13:$AK$595,17,FALSE)</f>
        <v>#N/A</v>
      </c>
      <c r="AE77" s="732" t="e">
        <f>VLOOKUP($R77,'database Aziende'!$M$13:$AK$595,18,FALSE)</f>
        <v>#N/A</v>
      </c>
      <c r="AF77" s="733" t="e">
        <f>VLOOKUP($R77,'database Aziende'!$M$13:$AK$595,19,FALSE)</f>
        <v>#N/A</v>
      </c>
      <c r="AG77" s="736" t="e">
        <f>VLOOKUP($R77,'database Aziende'!$M$13:$AK$595,20,FALSE)</f>
        <v>#N/A</v>
      </c>
      <c r="AH77" s="736" t="e">
        <f>VLOOKUP($R77,'database Aziende'!$M$13:$AK$595,21,FALSE)</f>
        <v>#N/A</v>
      </c>
      <c r="AI77" s="732" t="e">
        <f>VLOOKUP($R77,'database Aziende'!$M$13:$AK$595,22,FALSE)</f>
        <v>#N/A</v>
      </c>
      <c r="AJ77" s="736" t="e">
        <f>VLOOKUP($R77,'database Aziende'!$M$13:$AK$595,23,FALSE)</f>
        <v>#N/A</v>
      </c>
      <c r="AK77" s="736" t="e">
        <f>VLOOKUP($R77,'database Aziende'!$M$13:$AK$595,24,FALSE)</f>
        <v>#N/A</v>
      </c>
      <c r="AL77" s="744" t="e">
        <f>VLOOKUP($R77,'database Aziende'!$M$13:$AK$595,25,FALSE)</f>
        <v>#N/A</v>
      </c>
    </row>
    <row r="78" spans="1:38" ht="30.7" customHeight="1">
      <c r="A78" s="677"/>
      <c r="B78" s="321"/>
      <c r="C78" s="757"/>
      <c r="D78" s="757"/>
      <c r="E78" s="470"/>
      <c r="F78" s="609"/>
      <c r="G78" s="470"/>
      <c r="H78" s="470"/>
      <c r="I78" s="470"/>
      <c r="J78" s="740"/>
      <c r="K78" s="740"/>
      <c r="L78" s="741" t="e">
        <f>VLOOKUP($R78,'database Aziende'!$M$13:$AE$595,8,FALSE)</f>
        <v>#N/A</v>
      </c>
      <c r="M78" s="741" t="e">
        <f>VLOOKUP($R78,'database Aziende'!$M$13:$AE$595,9,FALSE)</f>
        <v>#N/A</v>
      </c>
      <c r="N78" s="741" t="e">
        <f>VLOOKUP($R78,'database Aziende'!$M$13:$AE$595,10,FALSE)</f>
        <v>#N/A</v>
      </c>
      <c r="O78" s="741" t="e">
        <f>VLOOKUP($R78,'database Aziende'!$M$13:$AE$595,11,FALSE)</f>
        <v>#N/A</v>
      </c>
      <c r="P78" s="754"/>
      <c r="Q78" s="758"/>
      <c r="R78" s="760"/>
      <c r="S78" s="732" t="e">
        <f>VLOOKUP($R78,'database Aziende'!$M$13:$AE$595,2,FALSE)</f>
        <v>#N/A</v>
      </c>
      <c r="T78" s="732" t="e">
        <f>VLOOKUP($R78,'database Aziende'!$M$13:$AE$595,3,FALSE)</f>
        <v>#N/A</v>
      </c>
      <c r="U78" s="732" t="e">
        <f>VLOOKUP($R78,'database Aziende'!$M$13:$AE$595,4,FALSE)</f>
        <v>#N/A</v>
      </c>
      <c r="V78" s="732" t="e">
        <f>VLOOKUP($R78,'database Aziende'!$M$13:$AE$595,5,FALSE)</f>
        <v>#N/A</v>
      </c>
      <c r="W78" s="732" t="e">
        <f>VLOOKUP($R78,'database Aziende'!$M$13:$AE$595,6,FALSE)</f>
        <v>#N/A</v>
      </c>
      <c r="X78" s="733" t="e">
        <f>VLOOKUP($R78,'database Aziende'!$M$13:$AE$595,7,FALSE)</f>
        <v>#N/A</v>
      </c>
      <c r="Y78" s="734" t="e">
        <f>VLOOKUP($R78,'database Aziende'!$M$13:$AE$595,12,FALSE)</f>
        <v>#N/A</v>
      </c>
      <c r="Z78" s="732" t="e">
        <f>VLOOKUP($R78,'database Aziende'!$M$13:$AE$595,13,FALSE)</f>
        <v>#N/A</v>
      </c>
      <c r="AA78" s="732" t="e">
        <f>VLOOKUP($R78,'database Aziende'!$M$13:$AE$595,14,FALSE)</f>
        <v>#N/A</v>
      </c>
      <c r="AB78" s="732" t="e">
        <f>VLOOKUP($R78,'database Aziende'!$M$13:$AE$595,15,FALSE)</f>
        <v>#N/A</v>
      </c>
      <c r="AC78" s="732">
        <f t="shared" si="0"/>
        <v>0</v>
      </c>
      <c r="AD78" s="732" t="e">
        <f>VLOOKUP($R78,'database Aziende'!$M$13:$AK$595,17,FALSE)</f>
        <v>#N/A</v>
      </c>
      <c r="AE78" s="732" t="e">
        <f>VLOOKUP($R78,'database Aziende'!$M$13:$AK$595,18,FALSE)</f>
        <v>#N/A</v>
      </c>
      <c r="AF78" s="733" t="e">
        <f>VLOOKUP($R78,'database Aziende'!$M$13:$AK$595,19,FALSE)</f>
        <v>#N/A</v>
      </c>
      <c r="AG78" s="736" t="e">
        <f>VLOOKUP($R78,'database Aziende'!$M$13:$AK$595,20,FALSE)</f>
        <v>#N/A</v>
      </c>
      <c r="AH78" s="736" t="e">
        <f>VLOOKUP($R78,'database Aziende'!$M$13:$AK$595,21,FALSE)</f>
        <v>#N/A</v>
      </c>
      <c r="AI78" s="732" t="e">
        <f>VLOOKUP($R78,'database Aziende'!$M$13:$AK$595,22,FALSE)</f>
        <v>#N/A</v>
      </c>
      <c r="AJ78" s="736" t="e">
        <f>VLOOKUP($R78,'database Aziende'!$M$13:$AK$595,23,FALSE)</f>
        <v>#N/A</v>
      </c>
      <c r="AK78" s="736" t="e">
        <f>VLOOKUP($R78,'database Aziende'!$M$13:$AK$595,24,FALSE)</f>
        <v>#N/A</v>
      </c>
      <c r="AL78" s="744" t="e">
        <f>VLOOKUP($R78,'database Aziende'!$M$13:$AK$595,25,FALSE)</f>
        <v>#N/A</v>
      </c>
    </row>
    <row r="79" spans="1:38" ht="30.7" customHeight="1">
      <c r="A79" s="677"/>
      <c r="B79" s="321"/>
      <c r="C79" s="757"/>
      <c r="D79" s="757"/>
      <c r="E79" s="470"/>
      <c r="F79" s="609"/>
      <c r="G79" s="470"/>
      <c r="H79" s="470"/>
      <c r="I79" s="470"/>
      <c r="J79" s="740"/>
      <c r="K79" s="740"/>
      <c r="L79" s="741" t="e">
        <f>VLOOKUP($R79,'database Aziende'!$M$13:$AE$595,8,FALSE)</f>
        <v>#N/A</v>
      </c>
      <c r="M79" s="741" t="e">
        <f>VLOOKUP($R79,'database Aziende'!$M$13:$AE$595,9,FALSE)</f>
        <v>#N/A</v>
      </c>
      <c r="N79" s="741" t="e">
        <f>VLOOKUP($R79,'database Aziende'!$M$13:$AE$595,10,FALSE)</f>
        <v>#N/A</v>
      </c>
      <c r="O79" s="741" t="e">
        <f>VLOOKUP($R79,'database Aziende'!$M$13:$AE$595,11,FALSE)</f>
        <v>#N/A</v>
      </c>
      <c r="P79" s="754"/>
      <c r="Q79" s="761"/>
      <c r="R79" s="760"/>
      <c r="S79" s="70" t="e">
        <f>VLOOKUP($R79,'database Aziende'!$M$13:$AE$595,2,FALSE)</f>
        <v>#N/A</v>
      </c>
      <c r="T79" s="732" t="e">
        <f>VLOOKUP($R79,'database Aziende'!$M$13:$AE$595,3,FALSE)</f>
        <v>#N/A</v>
      </c>
      <c r="U79" s="732" t="e">
        <f>VLOOKUP($R79,'database Aziende'!$M$13:$AE$595,4,FALSE)</f>
        <v>#N/A</v>
      </c>
      <c r="V79" s="732" t="e">
        <f>VLOOKUP($R79,'database Aziende'!$M$13:$AE$595,5,FALSE)</f>
        <v>#N/A</v>
      </c>
      <c r="W79" s="732" t="e">
        <f>VLOOKUP($R79,'database Aziende'!$M$13:$AE$595,6,FALSE)</f>
        <v>#N/A</v>
      </c>
      <c r="X79" s="733" t="e">
        <f>VLOOKUP($R79,'database Aziende'!$M$13:$AE$595,7,FALSE)</f>
        <v>#N/A</v>
      </c>
      <c r="Y79" s="732" t="e">
        <f>VLOOKUP($R79,'database Aziende'!$M$13:$AE$595,12,FALSE)</f>
        <v>#N/A</v>
      </c>
      <c r="Z79" s="732" t="e">
        <f>VLOOKUP($R79,'database Aziende'!$M$13:$AE$595,13,FALSE)</f>
        <v>#N/A</v>
      </c>
      <c r="AA79" s="732" t="e">
        <f>VLOOKUP($R79,'database Aziende'!$M$13:$AE$595,14,FALSE)</f>
        <v>#N/A</v>
      </c>
      <c r="AB79" s="732" t="e">
        <f>VLOOKUP($R79,'database Aziende'!$M$13:$AE$595,15,FALSE)</f>
        <v>#N/A</v>
      </c>
      <c r="AC79" s="732">
        <f t="shared" si="0"/>
        <v>0</v>
      </c>
      <c r="AD79" s="732" t="e">
        <f>VLOOKUP($R79,'database Aziende'!$M$13:$AK$595,17,FALSE)</f>
        <v>#N/A</v>
      </c>
      <c r="AE79" s="732" t="e">
        <f>VLOOKUP($R79,'database Aziende'!$M$13:$AK$595,18,FALSE)</f>
        <v>#N/A</v>
      </c>
      <c r="AF79" s="733" t="e">
        <f>VLOOKUP($R79,'database Aziende'!$M$13:$AK$595,19,FALSE)</f>
        <v>#N/A</v>
      </c>
      <c r="AG79" s="736" t="e">
        <f>VLOOKUP($R79,'database Aziende'!$M$13:$AK$595,20,FALSE)</f>
        <v>#N/A</v>
      </c>
      <c r="AH79" s="736" t="e">
        <f>VLOOKUP($R79,'database Aziende'!$M$13:$AK$595,21,FALSE)</f>
        <v>#N/A</v>
      </c>
      <c r="AI79" s="732" t="e">
        <f>VLOOKUP($R79,'database Aziende'!$M$13:$AK$595,22,FALSE)</f>
        <v>#N/A</v>
      </c>
      <c r="AJ79" s="736" t="e">
        <f>VLOOKUP($R79,'database Aziende'!$M$13:$AK$595,23,FALSE)</f>
        <v>#N/A</v>
      </c>
      <c r="AK79" s="736" t="e">
        <f>VLOOKUP($R79,'database Aziende'!$M$13:$AK$595,24,FALSE)</f>
        <v>#N/A</v>
      </c>
      <c r="AL79" s="744" t="e">
        <f>VLOOKUP($R79,'database Aziende'!$M$13:$AK$595,25,FALSE)</f>
        <v>#N/A</v>
      </c>
    </row>
    <row r="80" spans="1:38" ht="30.7" customHeight="1">
      <c r="A80" s="677"/>
      <c r="B80" s="321"/>
      <c r="C80" s="757"/>
      <c r="D80" s="757"/>
      <c r="E80" s="470"/>
      <c r="F80" s="609"/>
      <c r="G80" s="470"/>
      <c r="H80" s="470"/>
      <c r="I80" s="470"/>
      <c r="J80" s="740"/>
      <c r="K80" s="740"/>
      <c r="L80" s="741" t="e">
        <f>VLOOKUP($R80,'database Aziende'!$M$13:$AE$595,8,FALSE)</f>
        <v>#N/A</v>
      </c>
      <c r="M80" s="741" t="e">
        <f>VLOOKUP($R80,'database Aziende'!$M$13:$AE$595,9,FALSE)</f>
        <v>#N/A</v>
      </c>
      <c r="N80" s="741" t="e">
        <f>VLOOKUP($R80,'database Aziende'!$M$13:$AE$595,10,FALSE)</f>
        <v>#N/A</v>
      </c>
      <c r="O80" s="741" t="e">
        <f>VLOOKUP($R80,'database Aziende'!$M$13:$AE$595,11,FALSE)</f>
        <v>#N/A</v>
      </c>
      <c r="P80" s="754"/>
      <c r="Q80" s="758"/>
      <c r="R80" s="760"/>
      <c r="S80" s="732" t="e">
        <f>VLOOKUP($R80,'database Aziende'!$M$13:$AE$595,2,FALSE)</f>
        <v>#N/A</v>
      </c>
      <c r="T80" s="732" t="e">
        <f>VLOOKUP($R80,'database Aziende'!$M$13:$AE$595,3,FALSE)</f>
        <v>#N/A</v>
      </c>
      <c r="U80" s="732" t="e">
        <f>VLOOKUP($R80,'database Aziende'!$M$13:$AE$595,4,FALSE)</f>
        <v>#N/A</v>
      </c>
      <c r="V80" s="732" t="e">
        <f>VLOOKUP($R80,'database Aziende'!$M$13:$AE$595,5,FALSE)</f>
        <v>#N/A</v>
      </c>
      <c r="W80" s="732" t="e">
        <f>VLOOKUP($R80,'database Aziende'!$M$13:$AE$595,6,FALSE)</f>
        <v>#N/A</v>
      </c>
      <c r="X80" s="733" t="e">
        <f>VLOOKUP($R80,'database Aziende'!$M$13:$AE$595,7,FALSE)</f>
        <v>#N/A</v>
      </c>
      <c r="Y80" s="732" t="e">
        <f>VLOOKUP($R80,'database Aziende'!$M$13:$AE$595,12,FALSE)</f>
        <v>#N/A</v>
      </c>
      <c r="Z80" s="732" t="e">
        <f>VLOOKUP($R80,'database Aziende'!$M$13:$AE$595,13,FALSE)</f>
        <v>#N/A</v>
      </c>
      <c r="AA80" s="732" t="e">
        <f>VLOOKUP($R80,'database Aziende'!$M$13:$AE$595,14,FALSE)</f>
        <v>#N/A</v>
      </c>
      <c r="AB80" s="732" t="e">
        <f>VLOOKUP($R80,'database Aziende'!$M$13:$AE$595,15,FALSE)</f>
        <v>#N/A</v>
      </c>
      <c r="AC80" s="732">
        <f t="shared" si="0"/>
        <v>0</v>
      </c>
      <c r="AD80" s="732" t="e">
        <f>VLOOKUP($R80,'database Aziende'!$M$13:$AK$595,17,FALSE)</f>
        <v>#N/A</v>
      </c>
      <c r="AE80" s="732" t="e">
        <f>VLOOKUP($R80,'database Aziende'!$M$13:$AK$595,18,FALSE)</f>
        <v>#N/A</v>
      </c>
      <c r="AF80" s="733" t="e">
        <f>VLOOKUP($R80,'database Aziende'!$M$13:$AK$595,19,FALSE)</f>
        <v>#N/A</v>
      </c>
      <c r="AG80" s="736" t="e">
        <f>VLOOKUP($R80,'database Aziende'!$M$13:$AK$595,20,FALSE)</f>
        <v>#N/A</v>
      </c>
      <c r="AH80" s="736" t="e">
        <f>VLOOKUP($R80,'database Aziende'!$M$13:$AK$595,21,FALSE)</f>
        <v>#N/A</v>
      </c>
      <c r="AI80" s="732" t="e">
        <f>VLOOKUP($R80,'database Aziende'!$M$13:$AK$595,22,FALSE)</f>
        <v>#N/A</v>
      </c>
      <c r="AJ80" s="736" t="e">
        <f>VLOOKUP($R80,'database Aziende'!$M$13:$AK$595,23,FALSE)</f>
        <v>#N/A</v>
      </c>
      <c r="AK80" s="736" t="e">
        <f>VLOOKUP($R80,'database Aziende'!$M$13:$AK$595,24,FALSE)</f>
        <v>#N/A</v>
      </c>
      <c r="AL80" s="744" t="e">
        <f>VLOOKUP($R80,'database Aziende'!$M$13:$AK$595,25,FALSE)</f>
        <v>#N/A</v>
      </c>
    </row>
    <row r="81" spans="1:38" ht="30.7" customHeight="1">
      <c r="A81" s="677"/>
      <c r="B81" s="321"/>
      <c r="C81" s="757"/>
      <c r="D81" s="757"/>
      <c r="E81" s="470"/>
      <c r="F81" s="609"/>
      <c r="G81" s="470"/>
      <c r="H81" s="470"/>
      <c r="I81" s="470"/>
      <c r="J81" s="740"/>
      <c r="K81" s="740"/>
      <c r="L81" s="741" t="e">
        <f>VLOOKUP($R81,'database Aziende'!$M$13:$AE$595,8,FALSE)</f>
        <v>#N/A</v>
      </c>
      <c r="M81" s="741" t="e">
        <f>VLOOKUP($R81,'database Aziende'!$M$13:$AE$595,9,FALSE)</f>
        <v>#N/A</v>
      </c>
      <c r="N81" s="741" t="e">
        <f>VLOOKUP($R81,'database Aziende'!$M$13:$AE$595,10,FALSE)</f>
        <v>#N/A</v>
      </c>
      <c r="O81" s="741" t="e">
        <f>VLOOKUP($R81,'database Aziende'!$M$13:$AE$595,11,FALSE)</f>
        <v>#N/A</v>
      </c>
      <c r="P81" s="754"/>
      <c r="Q81" s="758"/>
      <c r="R81" s="760"/>
      <c r="S81" s="732" t="e">
        <f>VLOOKUP($R81,'database Aziende'!$M$13:$AE$595,2,FALSE)</f>
        <v>#N/A</v>
      </c>
      <c r="T81" s="732" t="e">
        <f>VLOOKUP($R81,'database Aziende'!$M$13:$AE$595,3,FALSE)</f>
        <v>#N/A</v>
      </c>
      <c r="U81" s="732" t="e">
        <f>VLOOKUP($R81,'database Aziende'!$M$13:$AE$595,4,FALSE)</f>
        <v>#N/A</v>
      </c>
      <c r="V81" s="732" t="e">
        <f>VLOOKUP($R81,'database Aziende'!$M$13:$AE$595,5,FALSE)</f>
        <v>#N/A</v>
      </c>
      <c r="W81" s="732" t="e">
        <f>VLOOKUP($R81,'database Aziende'!$M$13:$AE$595,6,FALSE)</f>
        <v>#N/A</v>
      </c>
      <c r="X81" s="733" t="e">
        <f>VLOOKUP($R81,'database Aziende'!$M$13:$AE$595,7,FALSE)</f>
        <v>#N/A</v>
      </c>
      <c r="Y81" s="732" t="e">
        <f>VLOOKUP($R81,'database Aziende'!$M$13:$AE$595,12,FALSE)</f>
        <v>#N/A</v>
      </c>
      <c r="Z81" s="732" t="e">
        <f>VLOOKUP($R81,'database Aziende'!$M$13:$AE$595,13,FALSE)</f>
        <v>#N/A</v>
      </c>
      <c r="AA81" s="732" t="e">
        <f>VLOOKUP($R81,'database Aziende'!$M$13:$AE$595,14,FALSE)</f>
        <v>#N/A</v>
      </c>
      <c r="AB81" s="732" t="e">
        <f>VLOOKUP($R81,'database Aziende'!$M$13:$AE$595,15,FALSE)</f>
        <v>#N/A</v>
      </c>
      <c r="AC81" s="732">
        <f t="shared" si="0"/>
        <v>0</v>
      </c>
      <c r="AD81" s="732" t="e">
        <f>VLOOKUP($R81,'database Aziende'!$M$13:$AK$595,17,FALSE)</f>
        <v>#N/A</v>
      </c>
      <c r="AE81" s="732" t="e">
        <f>VLOOKUP($R81,'database Aziende'!$M$13:$AK$595,18,FALSE)</f>
        <v>#N/A</v>
      </c>
      <c r="AF81" s="733" t="e">
        <f>VLOOKUP($R81,'database Aziende'!$M$13:$AK$595,19,FALSE)</f>
        <v>#N/A</v>
      </c>
      <c r="AG81" s="736" t="e">
        <f>VLOOKUP($R81,'database Aziende'!$M$13:$AK$595,20,FALSE)</f>
        <v>#N/A</v>
      </c>
      <c r="AH81" s="736" t="e">
        <f>VLOOKUP($R81,'database Aziende'!$M$13:$AK$595,21,FALSE)</f>
        <v>#N/A</v>
      </c>
      <c r="AI81" s="732" t="e">
        <f>VLOOKUP($R81,'database Aziende'!$M$13:$AK$595,22,FALSE)</f>
        <v>#N/A</v>
      </c>
      <c r="AJ81" s="736" t="e">
        <f>VLOOKUP($R81,'database Aziende'!$M$13:$AK$595,23,FALSE)</f>
        <v>#N/A</v>
      </c>
      <c r="AK81" s="736" t="e">
        <f>VLOOKUP($R81,'database Aziende'!$M$13:$AK$595,24,FALSE)</f>
        <v>#N/A</v>
      </c>
      <c r="AL81" s="744" t="e">
        <f>VLOOKUP($R81,'database Aziende'!$M$13:$AK$595,25,FALSE)</f>
        <v>#N/A</v>
      </c>
    </row>
    <row r="82" spans="1:38" ht="30.7" customHeight="1">
      <c r="A82" s="677"/>
      <c r="B82" s="321"/>
      <c r="C82" s="757"/>
      <c r="D82" s="757"/>
      <c r="E82" s="470"/>
      <c r="F82" s="609"/>
      <c r="G82" s="470"/>
      <c r="H82" s="470"/>
      <c r="I82" s="470"/>
      <c r="J82" s="740"/>
      <c r="K82" s="740"/>
      <c r="L82" s="741" t="e">
        <f>VLOOKUP($R82,'database Aziende'!$M$13:$AE$595,8,FALSE)</f>
        <v>#N/A</v>
      </c>
      <c r="M82" s="741" t="e">
        <f>VLOOKUP($R82,'database Aziende'!$M$13:$AE$595,9,FALSE)</f>
        <v>#N/A</v>
      </c>
      <c r="N82" s="741" t="e">
        <f>VLOOKUP($R82,'database Aziende'!$M$13:$AE$595,10,FALSE)</f>
        <v>#N/A</v>
      </c>
      <c r="O82" s="741" t="e">
        <f>VLOOKUP($R82,'database Aziende'!$M$13:$AE$595,11,FALSE)</f>
        <v>#N/A</v>
      </c>
      <c r="P82" s="754"/>
      <c r="Q82" s="758"/>
      <c r="R82" s="760"/>
      <c r="S82" s="732" t="e">
        <f>VLOOKUP($R82,'database Aziende'!$M$13:$AE$595,2,FALSE)</f>
        <v>#N/A</v>
      </c>
      <c r="T82" s="732" t="e">
        <f>VLOOKUP($R82,'database Aziende'!$M$13:$AE$595,3,FALSE)</f>
        <v>#N/A</v>
      </c>
      <c r="U82" s="732" t="e">
        <f>VLOOKUP($R82,'database Aziende'!$M$13:$AE$595,4,FALSE)</f>
        <v>#N/A</v>
      </c>
      <c r="V82" s="732" t="e">
        <f>VLOOKUP($R82,'database Aziende'!$M$13:$AE$595,5,FALSE)</f>
        <v>#N/A</v>
      </c>
      <c r="W82" s="732" t="e">
        <f>VLOOKUP($R82,'database Aziende'!$M$13:$AE$595,6,FALSE)</f>
        <v>#N/A</v>
      </c>
      <c r="X82" s="733" t="e">
        <f>VLOOKUP($R82,'database Aziende'!$M$13:$AE$595,7,FALSE)</f>
        <v>#N/A</v>
      </c>
      <c r="Y82" s="734" t="e">
        <f>VLOOKUP($R82,'database Aziende'!$M$13:$AE$595,12,FALSE)</f>
        <v>#N/A</v>
      </c>
      <c r="Z82" s="732" t="e">
        <f>VLOOKUP($R82,'database Aziende'!$M$13:$AE$595,13,FALSE)</f>
        <v>#N/A</v>
      </c>
      <c r="AA82" s="732" t="e">
        <f>VLOOKUP($R82,'database Aziende'!$M$13:$AE$595,14,FALSE)</f>
        <v>#N/A</v>
      </c>
      <c r="AB82" s="732" t="e">
        <f>VLOOKUP($R82,'database Aziende'!$M$13:$AE$595,15,FALSE)</f>
        <v>#N/A</v>
      </c>
      <c r="AC82" s="732">
        <f t="shared" si="0"/>
        <v>0</v>
      </c>
      <c r="AD82" s="732" t="e">
        <f>VLOOKUP($R82,'database Aziende'!$M$13:$AK$595,17,FALSE)</f>
        <v>#N/A</v>
      </c>
      <c r="AE82" s="732" t="e">
        <f>VLOOKUP($R82,'database Aziende'!$M$13:$AK$595,18,FALSE)</f>
        <v>#N/A</v>
      </c>
      <c r="AF82" s="733" t="e">
        <f>VLOOKUP($R82,'database Aziende'!$M$13:$AK$595,19,FALSE)</f>
        <v>#N/A</v>
      </c>
      <c r="AG82" s="736" t="e">
        <f>VLOOKUP($R82,'database Aziende'!$M$13:$AK$595,20,FALSE)</f>
        <v>#N/A</v>
      </c>
      <c r="AH82" s="736" t="e">
        <f>VLOOKUP($R82,'database Aziende'!$M$13:$AK$595,21,FALSE)</f>
        <v>#N/A</v>
      </c>
      <c r="AI82" s="732" t="e">
        <f>VLOOKUP($R82,'database Aziende'!$M$13:$AK$595,22,FALSE)</f>
        <v>#N/A</v>
      </c>
      <c r="AJ82" s="736" t="e">
        <f>VLOOKUP($R82,'database Aziende'!$M$13:$AK$595,23,FALSE)</f>
        <v>#N/A</v>
      </c>
      <c r="AK82" s="736" t="e">
        <f>VLOOKUP($R82,'database Aziende'!$M$13:$AK$595,24,FALSE)</f>
        <v>#N/A</v>
      </c>
      <c r="AL82" s="744" t="e">
        <f>VLOOKUP($R82,'database Aziende'!$M$13:$AK$595,25,FALSE)</f>
        <v>#N/A</v>
      </c>
    </row>
    <row r="83" spans="1:38" ht="30.7" customHeight="1">
      <c r="A83" s="677"/>
      <c r="B83" s="321"/>
      <c r="C83" s="757"/>
      <c r="D83" s="757"/>
      <c r="E83" s="470"/>
      <c r="F83" s="609"/>
      <c r="G83" s="470"/>
      <c r="H83" s="470"/>
      <c r="I83" s="470"/>
      <c r="J83" s="740"/>
      <c r="K83" s="740"/>
      <c r="L83" s="741" t="e">
        <f>VLOOKUP($R83,'database Aziende'!$M$13:$AE$595,8,FALSE)</f>
        <v>#N/A</v>
      </c>
      <c r="M83" s="741" t="e">
        <f>VLOOKUP($R83,'database Aziende'!$M$13:$AE$595,9,FALSE)</f>
        <v>#N/A</v>
      </c>
      <c r="N83" s="741" t="e">
        <f>VLOOKUP($R83,'database Aziende'!$M$13:$AE$595,10,FALSE)</f>
        <v>#N/A</v>
      </c>
      <c r="O83" s="741" t="e">
        <f>VLOOKUP($R83,'database Aziende'!$M$13:$AE$595,11,FALSE)</f>
        <v>#N/A</v>
      </c>
      <c r="P83" s="754"/>
      <c r="Q83" s="758"/>
      <c r="R83" s="747"/>
      <c r="S83" s="732" t="e">
        <f>VLOOKUP($R83,'database Aziende'!$M$13:$AE$595,2,FALSE)</f>
        <v>#N/A</v>
      </c>
      <c r="T83" s="732" t="e">
        <f>VLOOKUP($R83,'database Aziende'!$M$13:$AE$595,3,FALSE)</f>
        <v>#N/A</v>
      </c>
      <c r="U83" s="732" t="e">
        <f>VLOOKUP($R83,'database Aziende'!$M$13:$AE$595,4,FALSE)</f>
        <v>#N/A</v>
      </c>
      <c r="V83" s="732" t="e">
        <f>VLOOKUP($R83,'database Aziende'!$M$13:$AE$595,5,FALSE)</f>
        <v>#N/A</v>
      </c>
      <c r="W83" s="732" t="e">
        <f>VLOOKUP($R83,'database Aziende'!$M$13:$AE$595,6,FALSE)</f>
        <v>#N/A</v>
      </c>
      <c r="X83" s="733" t="e">
        <f>VLOOKUP($R83,'database Aziende'!$M$13:$AE$595,7,FALSE)</f>
        <v>#N/A</v>
      </c>
      <c r="Y83" s="734" t="e">
        <f>VLOOKUP($R83,'database Aziende'!$M$13:$AE$595,12,FALSE)</f>
        <v>#N/A</v>
      </c>
      <c r="Z83" s="734" t="e">
        <f>VLOOKUP($R83,'database Aziende'!$M$13:$AE$595,13,FALSE)</f>
        <v>#N/A</v>
      </c>
      <c r="AA83" s="732" t="e">
        <f>VLOOKUP($R83,'database Aziende'!$M$13:$AE$595,14,FALSE)</f>
        <v>#N/A</v>
      </c>
      <c r="AB83" s="732" t="e">
        <f>VLOOKUP($R83,'database Aziende'!$M$13:$AE$595,15,FALSE)</f>
        <v>#N/A</v>
      </c>
      <c r="AC83" s="732">
        <f t="shared" si="0"/>
        <v>0</v>
      </c>
      <c r="AD83" s="732" t="e">
        <f>VLOOKUP($R83,'database Aziende'!$M$13:$AK$595,17,FALSE)</f>
        <v>#N/A</v>
      </c>
      <c r="AE83" s="732" t="e">
        <f>VLOOKUP($R83,'database Aziende'!$M$13:$AK$595,18,FALSE)</f>
        <v>#N/A</v>
      </c>
      <c r="AF83" s="733" t="e">
        <f>VLOOKUP($R83,'database Aziende'!$M$13:$AK$595,19,FALSE)</f>
        <v>#N/A</v>
      </c>
      <c r="AG83" s="736" t="e">
        <f>VLOOKUP($R83,'database Aziende'!$M$13:$AK$595,20,FALSE)</f>
        <v>#N/A</v>
      </c>
      <c r="AH83" s="736" t="e">
        <f>VLOOKUP($R83,'database Aziende'!$M$13:$AK$595,21,FALSE)</f>
        <v>#N/A</v>
      </c>
      <c r="AI83" s="732" t="e">
        <f>VLOOKUP($R83,'database Aziende'!$M$13:$AK$595,22,FALSE)</f>
        <v>#N/A</v>
      </c>
      <c r="AJ83" s="736" t="e">
        <f>VLOOKUP($R83,'database Aziende'!$M$13:$AK$595,23,FALSE)</f>
        <v>#N/A</v>
      </c>
      <c r="AK83" s="736" t="e">
        <f>VLOOKUP($R83,'database Aziende'!$M$13:$AK$595,24,FALSE)</f>
        <v>#N/A</v>
      </c>
      <c r="AL83" s="744" t="e">
        <f>VLOOKUP($R83,'database Aziende'!$M$13:$AK$595,25,FALSE)</f>
        <v>#N/A</v>
      </c>
    </row>
    <row r="84" spans="1:38" ht="30.7" customHeight="1">
      <c r="A84" s="689"/>
      <c r="B84" s="762"/>
      <c r="C84" s="757"/>
      <c r="D84" s="757"/>
      <c r="E84" s="470"/>
      <c r="F84" s="609"/>
      <c r="G84" s="470"/>
      <c r="H84" s="470"/>
      <c r="I84" s="470"/>
      <c r="J84" s="740"/>
      <c r="K84" s="740"/>
      <c r="L84" s="741" t="e">
        <f>VLOOKUP($R84,'database Aziende'!$M$13:$AE$595,8,FALSE)</f>
        <v>#N/A</v>
      </c>
      <c r="M84" s="741" t="e">
        <f>VLOOKUP($R84,'database Aziende'!$M$13:$AE$595,9,FALSE)</f>
        <v>#N/A</v>
      </c>
      <c r="N84" s="741" t="e">
        <f>VLOOKUP($R84,'database Aziende'!$M$13:$AE$595,10,FALSE)</f>
        <v>#N/A</v>
      </c>
      <c r="O84" s="741" t="e">
        <f>VLOOKUP($R84,'database Aziende'!$M$13:$AE$595,11,FALSE)</f>
        <v>#N/A</v>
      </c>
      <c r="P84" s="754"/>
      <c r="Q84" s="758"/>
      <c r="R84" s="760"/>
      <c r="S84" s="732" t="e">
        <f>VLOOKUP($R84,'database Aziende'!$M$13:$AE$595,2,FALSE)</f>
        <v>#N/A</v>
      </c>
      <c r="T84" s="732" t="e">
        <f>VLOOKUP($R84,'database Aziende'!$M$13:$AE$595,3,FALSE)</f>
        <v>#N/A</v>
      </c>
      <c r="U84" s="732" t="e">
        <f>VLOOKUP($R84,'database Aziende'!$M$13:$AE$595,4,FALSE)</f>
        <v>#N/A</v>
      </c>
      <c r="V84" s="732" t="e">
        <f>VLOOKUP($R84,'database Aziende'!$M$13:$AE$595,5,FALSE)</f>
        <v>#N/A</v>
      </c>
      <c r="W84" s="732" t="e">
        <f>VLOOKUP($R84,'database Aziende'!$M$13:$AE$595,6,FALSE)</f>
        <v>#N/A</v>
      </c>
      <c r="X84" s="733" t="e">
        <f>VLOOKUP($R84,'database Aziende'!$M$13:$AE$595,7,FALSE)</f>
        <v>#N/A</v>
      </c>
      <c r="Y84" s="734" t="e">
        <f>VLOOKUP($R84,'database Aziende'!$M$13:$AE$595,12,FALSE)</f>
        <v>#N/A</v>
      </c>
      <c r="Z84" s="732" t="e">
        <f>VLOOKUP($R84,'database Aziende'!$M$13:$AE$595,13,FALSE)</f>
        <v>#N/A</v>
      </c>
      <c r="AA84" s="732" t="e">
        <f>VLOOKUP($R84,'database Aziende'!$M$13:$AE$595,14,FALSE)</f>
        <v>#N/A</v>
      </c>
      <c r="AB84" s="732" t="e">
        <f>VLOOKUP($R84,'database Aziende'!$M$13:$AE$595,15,FALSE)</f>
        <v>#N/A</v>
      </c>
      <c r="AC84" s="732">
        <f t="shared" si="0"/>
        <v>0</v>
      </c>
      <c r="AD84" s="732" t="e">
        <f>VLOOKUP($R84,'database Aziende'!$M$13:$AK$595,17,FALSE)</f>
        <v>#N/A</v>
      </c>
      <c r="AE84" s="732" t="e">
        <f>VLOOKUP($R84,'database Aziende'!$M$13:$AK$595,18,FALSE)</f>
        <v>#N/A</v>
      </c>
      <c r="AF84" s="733" t="e">
        <f>VLOOKUP($R84,'database Aziende'!$M$13:$AK$595,19,FALSE)</f>
        <v>#N/A</v>
      </c>
      <c r="AG84" s="736" t="e">
        <f>VLOOKUP($R84,'database Aziende'!$M$13:$AK$595,20,FALSE)</f>
        <v>#N/A</v>
      </c>
      <c r="AH84" s="736" t="e">
        <f>VLOOKUP($R84,'database Aziende'!$M$13:$AK$595,21,FALSE)</f>
        <v>#N/A</v>
      </c>
      <c r="AI84" s="732" t="e">
        <f>VLOOKUP($R84,'database Aziende'!$M$13:$AK$595,22,FALSE)</f>
        <v>#N/A</v>
      </c>
      <c r="AJ84" s="736" t="e">
        <f>VLOOKUP($R84,'database Aziende'!$M$13:$AK$595,23,FALSE)</f>
        <v>#N/A</v>
      </c>
      <c r="AK84" s="736" t="e">
        <f>VLOOKUP($R84,'database Aziende'!$M$13:$AK$595,24,FALSE)</f>
        <v>#N/A</v>
      </c>
      <c r="AL84" s="744" t="e">
        <f>VLOOKUP($R84,'database Aziende'!$M$13:$AK$595,25,FALSE)</f>
        <v>#N/A</v>
      </c>
    </row>
    <row r="85" spans="1:38" ht="30.7" customHeight="1">
      <c r="A85" s="691"/>
      <c r="B85" s="321"/>
      <c r="C85" s="757"/>
      <c r="D85" s="757"/>
      <c r="E85" s="470"/>
      <c r="F85" s="609"/>
      <c r="G85" s="470"/>
      <c r="H85" s="470"/>
      <c r="I85" s="470"/>
      <c r="J85" s="740"/>
      <c r="K85" s="740"/>
      <c r="L85" s="741" t="e">
        <f>VLOOKUP($R85,'database Aziende'!$M$13:$AE$595,8,FALSE)</f>
        <v>#N/A</v>
      </c>
      <c r="M85" s="741" t="e">
        <f>VLOOKUP($R85,'database Aziende'!$M$13:$AE$595,9,FALSE)</f>
        <v>#N/A</v>
      </c>
      <c r="N85" s="741" t="e">
        <f>VLOOKUP($R85,'database Aziende'!$M$13:$AE$595,10,FALSE)</f>
        <v>#N/A</v>
      </c>
      <c r="O85" s="741" t="e">
        <f>VLOOKUP($R85,'database Aziende'!$M$13:$AE$595,11,FALSE)</f>
        <v>#N/A</v>
      </c>
      <c r="P85" s="754"/>
      <c r="Q85" s="758"/>
      <c r="R85" s="760"/>
      <c r="S85" s="732" t="e">
        <f>VLOOKUP($R85,'database Aziende'!$M$13:$AE$595,2,FALSE)</f>
        <v>#N/A</v>
      </c>
      <c r="T85" s="732" t="e">
        <f>VLOOKUP($R85,'database Aziende'!$M$13:$AE$595,3,FALSE)</f>
        <v>#N/A</v>
      </c>
      <c r="U85" s="732" t="e">
        <f>VLOOKUP($R85,'database Aziende'!$M$13:$AE$595,4,FALSE)</f>
        <v>#N/A</v>
      </c>
      <c r="V85" s="732" t="e">
        <f>VLOOKUP($R85,'database Aziende'!$M$13:$AE$595,5,FALSE)</f>
        <v>#N/A</v>
      </c>
      <c r="W85" s="732" t="e">
        <f>VLOOKUP($R85,'database Aziende'!$M$13:$AE$595,6,FALSE)</f>
        <v>#N/A</v>
      </c>
      <c r="X85" s="733" t="e">
        <f>VLOOKUP($R85,'database Aziende'!$M$13:$AE$595,7,FALSE)</f>
        <v>#N/A</v>
      </c>
      <c r="Y85" s="734" t="e">
        <f>VLOOKUP($R85,'database Aziende'!$M$13:$AE$595,12,FALSE)</f>
        <v>#N/A</v>
      </c>
      <c r="Z85" s="732" t="e">
        <f>VLOOKUP($R85,'database Aziende'!$M$13:$AE$595,13,FALSE)</f>
        <v>#N/A</v>
      </c>
      <c r="AA85" s="732" t="e">
        <f>VLOOKUP($R85,'database Aziende'!$M$13:$AE$595,14,FALSE)</f>
        <v>#N/A</v>
      </c>
      <c r="AB85" s="732" t="e">
        <f>VLOOKUP($R85,'database Aziende'!$M$13:$AE$595,15,FALSE)</f>
        <v>#N/A</v>
      </c>
      <c r="AC85" s="732">
        <f t="shared" si="0"/>
        <v>0</v>
      </c>
      <c r="AD85" s="732" t="e">
        <f>VLOOKUP($R85,'database Aziende'!$M$13:$AK$595,17,FALSE)</f>
        <v>#N/A</v>
      </c>
      <c r="AE85" s="732" t="e">
        <f>VLOOKUP($R85,'database Aziende'!$M$13:$AK$595,18,FALSE)</f>
        <v>#N/A</v>
      </c>
      <c r="AF85" s="733" t="e">
        <f>VLOOKUP($R85,'database Aziende'!$M$13:$AK$595,19,FALSE)</f>
        <v>#N/A</v>
      </c>
      <c r="AG85" s="736" t="e">
        <f>VLOOKUP($R85,'database Aziende'!$M$13:$AK$595,20,FALSE)</f>
        <v>#N/A</v>
      </c>
      <c r="AH85" s="736" t="e">
        <f>VLOOKUP($R85,'database Aziende'!$M$13:$AK$595,21,FALSE)</f>
        <v>#N/A</v>
      </c>
      <c r="AI85" s="732" t="e">
        <f>VLOOKUP($R85,'database Aziende'!$M$13:$AK$595,22,FALSE)</f>
        <v>#N/A</v>
      </c>
      <c r="AJ85" s="736" t="e">
        <f>VLOOKUP($R85,'database Aziende'!$M$13:$AK$595,23,FALSE)</f>
        <v>#N/A</v>
      </c>
      <c r="AK85" s="736" t="e">
        <f>VLOOKUP($R85,'database Aziende'!$M$13:$AK$595,24,FALSE)</f>
        <v>#N/A</v>
      </c>
      <c r="AL85" s="744" t="e">
        <f>VLOOKUP($R85,'database Aziende'!$M$13:$AK$595,25,FALSE)</f>
        <v>#N/A</v>
      </c>
    </row>
    <row r="86" spans="1:38" ht="30.7" customHeight="1">
      <c r="A86" s="691"/>
      <c r="B86" s="321"/>
      <c r="C86" s="757"/>
      <c r="D86" s="757"/>
      <c r="E86" s="470"/>
      <c r="F86" s="609"/>
      <c r="G86" s="470"/>
      <c r="H86" s="470"/>
      <c r="I86" s="470"/>
      <c r="J86" s="740"/>
      <c r="K86" s="740"/>
      <c r="L86" s="741" t="e">
        <f>VLOOKUP($R86,'database Aziende'!$M$13:$AE$595,8,FALSE)</f>
        <v>#N/A</v>
      </c>
      <c r="M86" s="741" t="e">
        <f>VLOOKUP($R86,'database Aziende'!$M$13:$AE$595,9,FALSE)</f>
        <v>#N/A</v>
      </c>
      <c r="N86" s="741" t="e">
        <f>VLOOKUP($R86,'database Aziende'!$M$13:$AE$595,10,FALSE)</f>
        <v>#N/A</v>
      </c>
      <c r="O86" s="741" t="e">
        <f>VLOOKUP($R86,'database Aziende'!$M$13:$AE$595,11,FALSE)</f>
        <v>#N/A</v>
      </c>
      <c r="P86" s="754"/>
      <c r="Q86" s="758"/>
      <c r="R86" s="747"/>
      <c r="S86" s="732" t="e">
        <f>VLOOKUP($R86,'database Aziende'!$M$13:$AE$595,2,FALSE)</f>
        <v>#N/A</v>
      </c>
      <c r="T86" s="732" t="e">
        <f>VLOOKUP($R86,'database Aziende'!$M$13:$AE$595,3,FALSE)</f>
        <v>#N/A</v>
      </c>
      <c r="U86" s="732" t="e">
        <f>VLOOKUP($R86,'database Aziende'!$M$13:$AE$595,4,FALSE)</f>
        <v>#N/A</v>
      </c>
      <c r="V86" s="732" t="e">
        <f>VLOOKUP($R86,'database Aziende'!$M$13:$AE$595,5,FALSE)</f>
        <v>#N/A</v>
      </c>
      <c r="W86" s="732" t="e">
        <f>VLOOKUP($R86,'database Aziende'!$M$13:$AE$595,6,FALSE)</f>
        <v>#N/A</v>
      </c>
      <c r="X86" s="733" t="e">
        <f>VLOOKUP($R86,'database Aziende'!$M$13:$AE$595,7,FALSE)</f>
        <v>#N/A</v>
      </c>
      <c r="Y86" s="734" t="e">
        <f>VLOOKUP($R86,'database Aziende'!$M$13:$AE$595,12,FALSE)</f>
        <v>#N/A</v>
      </c>
      <c r="Z86" s="734" t="e">
        <f>VLOOKUP($R86,'database Aziende'!$M$13:$AE$595,13,FALSE)</f>
        <v>#N/A</v>
      </c>
      <c r="AA86" s="732" t="e">
        <f>VLOOKUP($R86,'database Aziende'!$M$13:$AE$595,14,FALSE)</f>
        <v>#N/A</v>
      </c>
      <c r="AB86" s="732" t="e">
        <f>VLOOKUP($R86,'database Aziende'!$M$13:$AE$595,15,FALSE)</f>
        <v>#N/A</v>
      </c>
      <c r="AC86" s="732">
        <f t="shared" si="0"/>
        <v>0</v>
      </c>
      <c r="AD86" s="732" t="e">
        <f>VLOOKUP($R86,'database Aziende'!$M$13:$AK$595,17,FALSE)</f>
        <v>#N/A</v>
      </c>
      <c r="AE86" s="732" t="e">
        <f>VLOOKUP($R86,'database Aziende'!$M$13:$AK$595,18,FALSE)</f>
        <v>#N/A</v>
      </c>
      <c r="AF86" s="733" t="e">
        <f>VLOOKUP($R86,'database Aziende'!$M$13:$AK$595,19,FALSE)</f>
        <v>#N/A</v>
      </c>
      <c r="AG86" s="736" t="e">
        <f>VLOOKUP($R86,'database Aziende'!$M$13:$AK$595,20,FALSE)</f>
        <v>#N/A</v>
      </c>
      <c r="AH86" s="736" t="e">
        <f>VLOOKUP($R86,'database Aziende'!$M$13:$AK$595,21,FALSE)</f>
        <v>#N/A</v>
      </c>
      <c r="AI86" s="732" t="e">
        <f>VLOOKUP($R86,'database Aziende'!$M$13:$AK$595,22,FALSE)</f>
        <v>#N/A</v>
      </c>
      <c r="AJ86" s="736" t="e">
        <f>VLOOKUP($R86,'database Aziende'!$M$13:$AK$595,23,FALSE)</f>
        <v>#N/A</v>
      </c>
      <c r="AK86" s="736" t="e">
        <f>VLOOKUP($R86,'database Aziende'!$M$13:$AK$595,24,FALSE)</f>
        <v>#N/A</v>
      </c>
      <c r="AL86" s="744" t="e">
        <f>VLOOKUP($R86,'database Aziende'!$M$13:$AK$595,25,FALSE)</f>
        <v>#N/A</v>
      </c>
    </row>
    <row r="87" spans="1:38" ht="30.7" customHeight="1">
      <c r="A87" s="691"/>
      <c r="B87" s="321"/>
      <c r="C87" s="757"/>
      <c r="D87" s="757"/>
      <c r="E87" s="470"/>
      <c r="F87" s="609"/>
      <c r="G87" s="470"/>
      <c r="H87" s="470"/>
      <c r="I87" s="470"/>
      <c r="J87" s="740"/>
      <c r="K87" s="740"/>
      <c r="L87" s="741" t="e">
        <f>VLOOKUP($R87,'database Aziende'!$M$13:$AE$595,8,FALSE)</f>
        <v>#N/A</v>
      </c>
      <c r="M87" s="741" t="e">
        <f>VLOOKUP($R87,'database Aziende'!$M$13:$AE$595,9,FALSE)</f>
        <v>#N/A</v>
      </c>
      <c r="N87" s="741" t="e">
        <f>VLOOKUP($R87,'database Aziende'!$M$13:$AE$595,10,FALSE)</f>
        <v>#N/A</v>
      </c>
      <c r="O87" s="741" t="e">
        <f>VLOOKUP($R87,'database Aziende'!$M$13:$AE$595,11,FALSE)</f>
        <v>#N/A</v>
      </c>
      <c r="P87" s="754"/>
      <c r="Q87" s="758"/>
      <c r="R87" s="749"/>
      <c r="S87" s="732" t="e">
        <f>VLOOKUP($R87,'database Aziende'!$M$13:$AE$595,2,FALSE)</f>
        <v>#N/A</v>
      </c>
      <c r="T87" s="732" t="e">
        <f>VLOOKUP($R87,'database Aziende'!$M$13:$AE$595,3,FALSE)</f>
        <v>#N/A</v>
      </c>
      <c r="U87" s="732" t="e">
        <f>VLOOKUP($R87,'database Aziende'!$M$13:$AE$595,4,FALSE)</f>
        <v>#N/A</v>
      </c>
      <c r="V87" s="732" t="e">
        <f>VLOOKUP($R87,'database Aziende'!$M$13:$AE$595,5,FALSE)</f>
        <v>#N/A</v>
      </c>
      <c r="W87" s="732" t="e">
        <f>VLOOKUP($R87,'database Aziende'!$M$13:$AE$595,6,FALSE)</f>
        <v>#N/A</v>
      </c>
      <c r="X87" s="733" t="e">
        <f>VLOOKUP($R87,'database Aziende'!$M$13:$AE$595,7,FALSE)</f>
        <v>#N/A</v>
      </c>
      <c r="Y87" s="734" t="e">
        <f>VLOOKUP($R87,'database Aziende'!$M$13:$AE$595,12,FALSE)</f>
        <v>#N/A</v>
      </c>
      <c r="Z87" s="732" t="e">
        <f>VLOOKUP($R87,'database Aziende'!$M$13:$AE$595,13,FALSE)</f>
        <v>#N/A</v>
      </c>
      <c r="AA87" s="732" t="e">
        <f>VLOOKUP($R87,'database Aziende'!$M$13:$AE$595,14,FALSE)</f>
        <v>#N/A</v>
      </c>
      <c r="AB87" s="732" t="e">
        <f>VLOOKUP($R87,'database Aziende'!$M$13:$AE$595,15,FALSE)</f>
        <v>#N/A</v>
      </c>
      <c r="AC87" s="732">
        <f t="shared" si="0"/>
        <v>0</v>
      </c>
      <c r="AD87" s="732" t="e">
        <f>VLOOKUP($R87,'database Aziende'!$M$13:$AK$595,17,FALSE)</f>
        <v>#N/A</v>
      </c>
      <c r="AE87" s="732" t="e">
        <f>VLOOKUP($R87,'database Aziende'!$M$13:$AK$595,18,FALSE)</f>
        <v>#N/A</v>
      </c>
      <c r="AF87" s="733" t="e">
        <f>VLOOKUP($R87,'database Aziende'!$M$13:$AK$595,19,FALSE)</f>
        <v>#N/A</v>
      </c>
      <c r="AG87" s="736" t="e">
        <f>VLOOKUP($R87,'database Aziende'!$M$13:$AK$595,20,FALSE)</f>
        <v>#N/A</v>
      </c>
      <c r="AH87" s="736" t="e">
        <f>VLOOKUP($R87,'database Aziende'!$M$13:$AK$595,21,FALSE)</f>
        <v>#N/A</v>
      </c>
      <c r="AI87" s="732" t="e">
        <f>VLOOKUP($R87,'database Aziende'!$M$13:$AK$595,22,FALSE)</f>
        <v>#N/A</v>
      </c>
      <c r="AJ87" s="736" t="e">
        <f>VLOOKUP($R87,'database Aziende'!$M$13:$AK$595,23,FALSE)</f>
        <v>#N/A</v>
      </c>
      <c r="AK87" s="736" t="e">
        <f>VLOOKUP($R87,'database Aziende'!$M$13:$AK$595,24,FALSE)</f>
        <v>#N/A</v>
      </c>
      <c r="AL87" s="744" t="e">
        <f>VLOOKUP($R87,'database Aziende'!$M$13:$AK$595,25,FALSE)</f>
        <v>#N/A</v>
      </c>
    </row>
    <row r="88" spans="1:38" ht="30.7" customHeight="1">
      <c r="A88" s="695"/>
      <c r="B88" s="763"/>
      <c r="C88" s="757"/>
      <c r="D88" s="757"/>
      <c r="E88" s="470"/>
      <c r="F88" s="609"/>
      <c r="G88" s="470"/>
      <c r="H88" s="470"/>
      <c r="I88" s="470"/>
      <c r="J88" s="740"/>
      <c r="K88" s="740"/>
      <c r="L88" s="741" t="e">
        <f>VLOOKUP($R88,'database Aziende'!$M$13:$AE$595,8,FALSE)</f>
        <v>#N/A</v>
      </c>
      <c r="M88" s="741" t="e">
        <f>VLOOKUP($R88,'database Aziende'!$M$13:$AE$595,9,FALSE)</f>
        <v>#N/A</v>
      </c>
      <c r="N88" s="741" t="e">
        <f>VLOOKUP($R88,'database Aziende'!$M$13:$AE$595,10,FALSE)</f>
        <v>#N/A</v>
      </c>
      <c r="O88" s="741" t="e">
        <f>VLOOKUP($R88,'database Aziende'!$M$13:$AE$595,11,FALSE)</f>
        <v>#N/A</v>
      </c>
      <c r="P88" s="754"/>
      <c r="Q88" s="758"/>
      <c r="R88" s="745"/>
      <c r="S88" s="732" t="e">
        <f>VLOOKUP($R88,'database Aziende'!$M$13:$AE$595,2,FALSE)</f>
        <v>#N/A</v>
      </c>
      <c r="T88" s="732" t="e">
        <f>VLOOKUP($R88,'database Aziende'!$M$13:$AE$595,3,FALSE)</f>
        <v>#N/A</v>
      </c>
      <c r="U88" s="732" t="e">
        <f>VLOOKUP($R88,'database Aziende'!$M$13:$AE$595,4,FALSE)</f>
        <v>#N/A</v>
      </c>
      <c r="V88" s="732" t="e">
        <f>VLOOKUP($R88,'database Aziende'!$M$13:$AE$595,5,FALSE)</f>
        <v>#N/A</v>
      </c>
      <c r="W88" s="732" t="e">
        <f>VLOOKUP($R88,'database Aziende'!$M$13:$AE$595,6,FALSE)</f>
        <v>#N/A</v>
      </c>
      <c r="X88" s="733" t="e">
        <f>VLOOKUP($R88,'database Aziende'!$M$13:$AE$595,7,FALSE)</f>
        <v>#N/A</v>
      </c>
      <c r="Y88" s="732" t="e">
        <f>VLOOKUP($R88,'database Aziende'!$M$13:$AE$595,12,FALSE)</f>
        <v>#N/A</v>
      </c>
      <c r="Z88" s="734" t="e">
        <f>VLOOKUP($R88,'database Aziende'!$M$13:$AE$595,13,FALSE)</f>
        <v>#N/A</v>
      </c>
      <c r="AA88" s="732" t="e">
        <f>VLOOKUP($R88,'database Aziende'!$M$13:$AE$595,14,FALSE)</f>
        <v>#N/A</v>
      </c>
      <c r="AB88" s="732" t="e">
        <f>VLOOKUP($R88,'database Aziende'!$M$13:$AE$595,15,FALSE)</f>
        <v>#N/A</v>
      </c>
      <c r="AC88" s="732">
        <f t="shared" si="0"/>
        <v>0</v>
      </c>
      <c r="AD88" s="732" t="e">
        <f>VLOOKUP($R88,'database Aziende'!$M$13:$AK$595,17,FALSE)</f>
        <v>#N/A</v>
      </c>
      <c r="AE88" s="732" t="e">
        <f>VLOOKUP($R88,'database Aziende'!$M$13:$AK$595,18,FALSE)</f>
        <v>#N/A</v>
      </c>
      <c r="AF88" s="733" t="e">
        <f>VLOOKUP($R88,'database Aziende'!$M$13:$AK$595,19,FALSE)</f>
        <v>#N/A</v>
      </c>
      <c r="AG88" s="736" t="e">
        <f>VLOOKUP($R88,'database Aziende'!$M$13:$AK$595,20,FALSE)</f>
        <v>#N/A</v>
      </c>
      <c r="AH88" s="736" t="e">
        <f>VLOOKUP($R88,'database Aziende'!$M$13:$AK$595,21,FALSE)</f>
        <v>#N/A</v>
      </c>
      <c r="AI88" s="732" t="e">
        <f>VLOOKUP($R88,'database Aziende'!$M$13:$AK$595,22,FALSE)</f>
        <v>#N/A</v>
      </c>
      <c r="AJ88" s="736" t="e">
        <f>VLOOKUP($R88,'database Aziende'!$M$13:$AK$595,23,FALSE)</f>
        <v>#N/A</v>
      </c>
      <c r="AK88" s="736" t="e">
        <f>VLOOKUP($R88,'database Aziende'!$M$13:$AK$595,24,FALSE)</f>
        <v>#N/A</v>
      </c>
      <c r="AL88" s="744" t="e">
        <f>VLOOKUP($R88,'database Aziende'!$M$13:$AK$595,25,FALSE)</f>
        <v>#N/A</v>
      </c>
    </row>
    <row r="89" spans="1:38" ht="30.7" customHeight="1">
      <c r="A89" s="695"/>
      <c r="B89" s="763"/>
      <c r="C89" s="757"/>
      <c r="D89" s="757"/>
      <c r="E89" s="470"/>
      <c r="F89" s="609"/>
      <c r="G89" s="470"/>
      <c r="H89" s="470"/>
      <c r="I89" s="470"/>
      <c r="J89" s="740"/>
      <c r="K89" s="740"/>
      <c r="L89" s="741" t="e">
        <f>VLOOKUP($R89,'database Aziende'!$M$13:$AE$595,8,FALSE)</f>
        <v>#N/A</v>
      </c>
      <c r="M89" s="741" t="e">
        <f>VLOOKUP($R89,'database Aziende'!$M$13:$AE$595,9,FALSE)</f>
        <v>#N/A</v>
      </c>
      <c r="N89" s="741" t="e">
        <f>VLOOKUP($R89,'database Aziende'!$M$13:$AE$595,10,FALSE)</f>
        <v>#N/A</v>
      </c>
      <c r="O89" s="741" t="e">
        <f>VLOOKUP($R89,'database Aziende'!$M$13:$AE$595,11,FALSE)</f>
        <v>#N/A</v>
      </c>
      <c r="P89" s="754"/>
      <c r="Q89" s="764"/>
      <c r="R89" s="760"/>
      <c r="S89" s="732" t="e">
        <f>VLOOKUP($R89,'database Aziende'!$M$13:$AE$595,2,FALSE)</f>
        <v>#N/A</v>
      </c>
      <c r="T89" s="732" t="e">
        <f>VLOOKUP($R89,'database Aziende'!$M$13:$AE$595,3,FALSE)</f>
        <v>#N/A</v>
      </c>
      <c r="U89" s="732" t="e">
        <f>VLOOKUP($R89,'database Aziende'!$M$13:$AE$595,4,FALSE)</f>
        <v>#N/A</v>
      </c>
      <c r="V89" s="732" t="e">
        <f>VLOOKUP($R89,'database Aziende'!$M$13:$AE$595,5,FALSE)</f>
        <v>#N/A</v>
      </c>
      <c r="W89" s="732" t="e">
        <f>VLOOKUP($R89,'database Aziende'!$M$13:$AE$595,6,FALSE)</f>
        <v>#N/A</v>
      </c>
      <c r="X89" s="733" t="e">
        <f>VLOOKUP($R89,'database Aziende'!$M$13:$AE$595,7,FALSE)</f>
        <v>#N/A</v>
      </c>
      <c r="Y89" s="732" t="e">
        <f>VLOOKUP($R89,'database Aziende'!$M$13:$AE$595,12,FALSE)</f>
        <v>#N/A</v>
      </c>
      <c r="Z89" s="732" t="e">
        <f>VLOOKUP($R89,'database Aziende'!$M$13:$AE$595,13,FALSE)</f>
        <v>#N/A</v>
      </c>
      <c r="AA89" s="732" t="e">
        <f>VLOOKUP($R89,'database Aziende'!$M$13:$AE$595,14,FALSE)</f>
        <v>#N/A</v>
      </c>
      <c r="AB89" s="732" t="e">
        <f>VLOOKUP($R89,'database Aziende'!$M$13:$AE$595,15,FALSE)</f>
        <v>#N/A</v>
      </c>
      <c r="AC89" s="732">
        <f t="shared" si="0"/>
        <v>0</v>
      </c>
      <c r="AD89" s="732" t="e">
        <f>VLOOKUP($R89,'database Aziende'!$M$13:$AK$595,17,FALSE)</f>
        <v>#N/A</v>
      </c>
      <c r="AE89" s="732" t="e">
        <f>VLOOKUP($R89,'database Aziende'!$M$13:$AK$595,18,FALSE)</f>
        <v>#N/A</v>
      </c>
      <c r="AF89" s="733" t="e">
        <f>VLOOKUP($R89,'database Aziende'!$M$13:$AK$595,19,FALSE)</f>
        <v>#N/A</v>
      </c>
      <c r="AG89" s="736" t="e">
        <f>VLOOKUP($R89,'database Aziende'!$M$13:$AK$595,20,FALSE)</f>
        <v>#N/A</v>
      </c>
      <c r="AH89" s="736" t="e">
        <f>VLOOKUP($R89,'database Aziende'!$M$13:$AK$595,21,FALSE)</f>
        <v>#N/A</v>
      </c>
      <c r="AI89" s="732" t="e">
        <f>VLOOKUP($R89,'database Aziende'!$M$13:$AK$595,22,FALSE)</f>
        <v>#N/A</v>
      </c>
      <c r="AJ89" s="736" t="e">
        <f>VLOOKUP($R89,'database Aziende'!$M$13:$AK$595,23,FALSE)</f>
        <v>#N/A</v>
      </c>
      <c r="AK89" s="736" t="e">
        <f>VLOOKUP($R89,'database Aziende'!$M$13:$AK$595,24,FALSE)</f>
        <v>#N/A</v>
      </c>
      <c r="AL89" s="744" t="e">
        <f>VLOOKUP($R89,'database Aziende'!$M$13:$AK$595,25,FALSE)</f>
        <v>#N/A</v>
      </c>
    </row>
    <row r="90" spans="1:38" ht="30.7" customHeight="1">
      <c r="A90" s="695"/>
      <c r="B90" s="763"/>
      <c r="C90" s="757"/>
      <c r="D90" s="757"/>
      <c r="E90" s="470"/>
      <c r="F90" s="609"/>
      <c r="G90" s="470"/>
      <c r="H90" s="470"/>
      <c r="I90" s="470"/>
      <c r="J90" s="740"/>
      <c r="K90" s="740"/>
      <c r="L90" s="741" t="e">
        <f>VLOOKUP($R90,'database Aziende'!$M$13:$AE$595,8,FALSE)</f>
        <v>#N/A</v>
      </c>
      <c r="M90" s="741" t="e">
        <f>VLOOKUP($R90,'database Aziende'!$M$13:$AE$595,9,FALSE)</f>
        <v>#N/A</v>
      </c>
      <c r="N90" s="741" t="e">
        <f>VLOOKUP($R90,'database Aziende'!$M$13:$AE$595,10,FALSE)</f>
        <v>#N/A</v>
      </c>
      <c r="O90" s="741" t="e">
        <f>VLOOKUP($R90,'database Aziende'!$M$13:$AE$595,11,FALSE)</f>
        <v>#N/A</v>
      </c>
      <c r="P90" s="754"/>
      <c r="Q90" s="758"/>
      <c r="R90" s="745"/>
      <c r="S90" s="732" t="e">
        <f>VLOOKUP($R90,'database Aziende'!$M$13:$AE$595,2,FALSE)</f>
        <v>#N/A</v>
      </c>
      <c r="T90" s="732" t="e">
        <f>VLOOKUP($R90,'database Aziende'!$M$13:$AE$595,3,FALSE)</f>
        <v>#N/A</v>
      </c>
      <c r="U90" s="732" t="e">
        <f>VLOOKUP($R90,'database Aziende'!$M$13:$AE$595,4,FALSE)</f>
        <v>#N/A</v>
      </c>
      <c r="V90" s="732" t="e">
        <f>VLOOKUP($R90,'database Aziende'!$M$13:$AE$595,5,FALSE)</f>
        <v>#N/A</v>
      </c>
      <c r="W90" s="732" t="e">
        <f>VLOOKUP($R90,'database Aziende'!$M$13:$AE$595,6,FALSE)</f>
        <v>#N/A</v>
      </c>
      <c r="X90" s="733" t="e">
        <f>VLOOKUP($R90,'database Aziende'!$M$13:$AE$595,7,FALSE)</f>
        <v>#N/A</v>
      </c>
      <c r="Y90" s="732" t="e">
        <f>VLOOKUP($R90,'database Aziende'!$M$13:$AE$595,12,FALSE)</f>
        <v>#N/A</v>
      </c>
      <c r="Z90" s="732" t="e">
        <f>VLOOKUP($R90,'database Aziende'!$M$13:$AE$595,13,FALSE)</f>
        <v>#N/A</v>
      </c>
      <c r="AA90" s="732" t="e">
        <f>VLOOKUP($R90,'database Aziende'!$M$13:$AE$595,14,FALSE)</f>
        <v>#N/A</v>
      </c>
      <c r="AB90" s="732" t="e">
        <f>VLOOKUP($R90,'database Aziende'!$M$13:$AE$595,15,FALSE)</f>
        <v>#N/A</v>
      </c>
      <c r="AC90" s="732">
        <f t="shared" si="0"/>
        <v>0</v>
      </c>
      <c r="AD90" s="732" t="e">
        <f>VLOOKUP($R90,'database Aziende'!$M$13:$AK$595,17,FALSE)</f>
        <v>#N/A</v>
      </c>
      <c r="AE90" s="732" t="e">
        <f>VLOOKUP($R90,'database Aziende'!$M$13:$AK$595,18,FALSE)</f>
        <v>#N/A</v>
      </c>
      <c r="AF90" s="733" t="e">
        <f>VLOOKUP($R90,'database Aziende'!$M$13:$AK$595,19,FALSE)</f>
        <v>#N/A</v>
      </c>
      <c r="AG90" s="736" t="e">
        <f>VLOOKUP($R90,'database Aziende'!$M$13:$AK$595,20,FALSE)</f>
        <v>#N/A</v>
      </c>
      <c r="AH90" s="736" t="e">
        <f>VLOOKUP($R90,'database Aziende'!$M$13:$AK$595,21,FALSE)</f>
        <v>#N/A</v>
      </c>
      <c r="AI90" s="732" t="e">
        <f>VLOOKUP($R90,'database Aziende'!$M$13:$AK$595,22,FALSE)</f>
        <v>#N/A</v>
      </c>
      <c r="AJ90" s="736" t="e">
        <f>VLOOKUP($R90,'database Aziende'!$M$13:$AK$595,23,FALSE)</f>
        <v>#N/A</v>
      </c>
      <c r="AK90" s="736" t="e">
        <f>VLOOKUP($R90,'database Aziende'!$M$13:$AK$595,24,FALSE)</f>
        <v>#N/A</v>
      </c>
      <c r="AL90" s="744" t="e">
        <f>VLOOKUP($R90,'database Aziende'!$M$13:$AK$595,25,FALSE)</f>
        <v>#N/A</v>
      </c>
    </row>
    <row r="91" spans="1:38" ht="30.7" customHeight="1">
      <c r="A91" s="695"/>
      <c r="B91" s="763"/>
      <c r="C91" s="757"/>
      <c r="D91" s="757"/>
      <c r="E91" s="470"/>
      <c r="F91" s="609"/>
      <c r="G91" s="470"/>
      <c r="H91" s="470"/>
      <c r="I91" s="470"/>
      <c r="J91" s="740"/>
      <c r="K91" s="740"/>
      <c r="L91" s="741" t="e">
        <f>VLOOKUP($R91,'database Aziende'!$M$13:$AE$595,8,FALSE)</f>
        <v>#N/A</v>
      </c>
      <c r="M91" s="741" t="e">
        <f>VLOOKUP($R91,'database Aziende'!$M$13:$AE$595,9,FALSE)</f>
        <v>#N/A</v>
      </c>
      <c r="N91" s="741" t="e">
        <f>VLOOKUP($R91,'database Aziende'!$M$13:$AE$595,10,FALSE)</f>
        <v>#N/A</v>
      </c>
      <c r="O91" s="741" t="e">
        <f>VLOOKUP($R91,'database Aziende'!$M$13:$AE$595,11,FALSE)</f>
        <v>#N/A</v>
      </c>
      <c r="P91" s="754"/>
      <c r="Q91" s="765"/>
      <c r="R91" s="760"/>
      <c r="S91" s="732" t="e">
        <f>VLOOKUP($R91,'database Aziende'!$M$13:$AE$595,2,FALSE)</f>
        <v>#N/A</v>
      </c>
      <c r="T91" s="732" t="e">
        <f>VLOOKUP($R91,'database Aziende'!$M$13:$AE$595,3,FALSE)</f>
        <v>#N/A</v>
      </c>
      <c r="U91" s="732" t="e">
        <f>VLOOKUP($R91,'database Aziende'!$M$13:$AE$595,4,FALSE)</f>
        <v>#N/A</v>
      </c>
      <c r="V91" s="732" t="e">
        <f>VLOOKUP($R91,'database Aziende'!$M$13:$AE$595,5,FALSE)</f>
        <v>#N/A</v>
      </c>
      <c r="W91" s="732" t="e">
        <f>VLOOKUP($R91,'database Aziende'!$M$13:$AE$595,6,FALSE)</f>
        <v>#N/A</v>
      </c>
      <c r="X91" s="733" t="e">
        <f>VLOOKUP($R91,'database Aziende'!$M$13:$AE$595,7,FALSE)</f>
        <v>#N/A</v>
      </c>
      <c r="Y91" s="734" t="e">
        <f>VLOOKUP($R91,'database Aziende'!$M$13:$AE$595,12,FALSE)</f>
        <v>#N/A</v>
      </c>
      <c r="Z91" s="732" t="e">
        <f>VLOOKUP($R91,'database Aziende'!$M$13:$AE$595,13,FALSE)</f>
        <v>#N/A</v>
      </c>
      <c r="AA91" s="732" t="e">
        <f>VLOOKUP($R91,'database Aziende'!$M$13:$AE$595,14,FALSE)</f>
        <v>#N/A</v>
      </c>
      <c r="AB91" s="732" t="e">
        <f>VLOOKUP($R91,'database Aziende'!$M$13:$AE$595,15,FALSE)</f>
        <v>#N/A</v>
      </c>
      <c r="AC91" s="732">
        <f t="shared" si="0"/>
        <v>0</v>
      </c>
      <c r="AD91" s="732" t="e">
        <f>VLOOKUP($R91,'database Aziende'!$M$13:$AK$595,17,FALSE)</f>
        <v>#N/A</v>
      </c>
      <c r="AE91" s="732" t="e">
        <f>VLOOKUP($R91,'database Aziende'!$M$13:$AK$595,18,FALSE)</f>
        <v>#N/A</v>
      </c>
      <c r="AF91" s="733" t="e">
        <f>VLOOKUP($R91,'database Aziende'!$M$13:$AK$595,19,FALSE)</f>
        <v>#N/A</v>
      </c>
      <c r="AG91" s="736" t="e">
        <f>VLOOKUP($R91,'database Aziende'!$M$13:$AK$595,20,FALSE)</f>
        <v>#N/A</v>
      </c>
      <c r="AH91" s="736" t="e">
        <f>VLOOKUP($R91,'database Aziende'!$M$13:$AK$595,21,FALSE)</f>
        <v>#N/A</v>
      </c>
      <c r="AI91" s="732" t="e">
        <f>VLOOKUP($R91,'database Aziende'!$M$13:$AK$595,22,FALSE)</f>
        <v>#N/A</v>
      </c>
      <c r="AJ91" s="736" t="e">
        <f>VLOOKUP($R91,'database Aziende'!$M$13:$AK$595,23,FALSE)</f>
        <v>#N/A</v>
      </c>
      <c r="AK91" s="736" t="e">
        <f>VLOOKUP($R91,'database Aziende'!$M$13:$AK$595,24,FALSE)</f>
        <v>#N/A</v>
      </c>
      <c r="AL91" s="744" t="e">
        <f>VLOOKUP($R91,'database Aziende'!$M$13:$AK$595,25,FALSE)</f>
        <v>#N/A</v>
      </c>
    </row>
    <row r="92" spans="1:38" ht="30.7" customHeight="1">
      <c r="A92" s="695"/>
      <c r="B92" s="763"/>
      <c r="C92" s="757"/>
      <c r="D92" s="766"/>
      <c r="E92" s="470"/>
      <c r="F92" s="609"/>
      <c r="G92" s="470"/>
      <c r="H92" s="470"/>
      <c r="I92" s="470"/>
      <c r="J92" s="740"/>
      <c r="K92" s="740"/>
      <c r="L92" s="741" t="e">
        <f>VLOOKUP($R92,'database Aziende'!$M$13:$AE$595,8,FALSE)</f>
        <v>#N/A</v>
      </c>
      <c r="M92" s="741" t="e">
        <f>VLOOKUP($R92,'database Aziende'!$M$13:$AE$595,9,FALSE)</f>
        <v>#N/A</v>
      </c>
      <c r="N92" s="741" t="e">
        <f>VLOOKUP($R92,'database Aziende'!$M$13:$AE$595,10,FALSE)</f>
        <v>#N/A</v>
      </c>
      <c r="O92" s="741" t="e">
        <f>VLOOKUP($R92,'database Aziende'!$M$13:$AE$595,11,FALSE)</f>
        <v>#N/A</v>
      </c>
      <c r="P92" s="754"/>
      <c r="Q92" s="758"/>
      <c r="R92" s="747"/>
      <c r="S92" s="732" t="e">
        <f>VLOOKUP($R92,'database Aziende'!$M$13:$AE$595,2,FALSE)</f>
        <v>#N/A</v>
      </c>
      <c r="T92" s="732" t="e">
        <f>VLOOKUP($R92,'database Aziende'!$M$13:$AE$595,3,FALSE)</f>
        <v>#N/A</v>
      </c>
      <c r="U92" s="732" t="e">
        <f>VLOOKUP($R92,'database Aziende'!$M$13:$AE$595,4,FALSE)</f>
        <v>#N/A</v>
      </c>
      <c r="V92" s="732" t="e">
        <f>VLOOKUP($R92,'database Aziende'!$M$13:$AE$595,5,FALSE)</f>
        <v>#N/A</v>
      </c>
      <c r="W92" s="732" t="e">
        <f>VLOOKUP($R92,'database Aziende'!$M$13:$AE$595,6,FALSE)</f>
        <v>#N/A</v>
      </c>
      <c r="X92" s="733" t="e">
        <f>VLOOKUP($R92,'database Aziende'!$M$13:$AE$595,7,FALSE)</f>
        <v>#N/A</v>
      </c>
      <c r="Y92" s="734" t="e">
        <f>VLOOKUP($R92,'database Aziende'!$M$13:$AE$595,12,FALSE)</f>
        <v>#N/A</v>
      </c>
      <c r="Z92" s="732" t="e">
        <f>VLOOKUP($R92,'database Aziende'!$M$13:$AE$595,13,FALSE)</f>
        <v>#N/A</v>
      </c>
      <c r="AA92" s="732" t="e">
        <f>VLOOKUP($R92,'database Aziende'!$M$13:$AE$595,14,FALSE)</f>
        <v>#N/A</v>
      </c>
      <c r="AB92" s="732" t="e">
        <f>VLOOKUP($R92,'database Aziende'!$M$13:$AE$595,15,FALSE)</f>
        <v>#N/A</v>
      </c>
      <c r="AC92" s="732">
        <f t="shared" si="0"/>
        <v>0</v>
      </c>
      <c r="AD92" s="732" t="e">
        <f>VLOOKUP($R92,'database Aziende'!$M$13:$AK$595,17,FALSE)</f>
        <v>#N/A</v>
      </c>
      <c r="AE92" s="732" t="e">
        <f>VLOOKUP($R92,'database Aziende'!$M$13:$AK$595,18,FALSE)</f>
        <v>#N/A</v>
      </c>
      <c r="AF92" s="733" t="e">
        <f>VLOOKUP($R92,'database Aziende'!$M$13:$AK$595,19,FALSE)</f>
        <v>#N/A</v>
      </c>
      <c r="AG92" s="736" t="e">
        <f>VLOOKUP($R92,'database Aziende'!$M$13:$AK$595,20,FALSE)</f>
        <v>#N/A</v>
      </c>
      <c r="AH92" s="736" t="e">
        <f>VLOOKUP($R92,'database Aziende'!$M$13:$AK$595,21,FALSE)</f>
        <v>#N/A</v>
      </c>
      <c r="AI92" s="732" t="e">
        <f>VLOOKUP($R92,'database Aziende'!$M$13:$AK$595,22,FALSE)</f>
        <v>#N/A</v>
      </c>
      <c r="AJ92" s="736" t="e">
        <f>VLOOKUP($R92,'database Aziende'!$M$13:$AK$595,23,FALSE)</f>
        <v>#N/A</v>
      </c>
      <c r="AK92" s="736" t="e">
        <f>VLOOKUP($R92,'database Aziende'!$M$13:$AK$595,24,FALSE)</f>
        <v>#N/A</v>
      </c>
      <c r="AL92" s="744" t="e">
        <f>VLOOKUP($R92,'database Aziende'!$M$13:$AK$595,25,FALSE)</f>
        <v>#N/A</v>
      </c>
    </row>
    <row r="93" spans="1:38" ht="30.7" customHeight="1">
      <c r="A93" s="695"/>
      <c r="B93" s="763"/>
      <c r="C93" s="757"/>
      <c r="D93" s="766"/>
      <c r="E93" s="470"/>
      <c r="F93" s="609"/>
      <c r="G93" s="470"/>
      <c r="H93" s="470"/>
      <c r="I93" s="470"/>
      <c r="J93" s="740"/>
      <c r="K93" s="740"/>
      <c r="L93" s="741" t="e">
        <f>VLOOKUP($R93,'database Aziende'!$M$13:$AE$595,8,FALSE)</f>
        <v>#N/A</v>
      </c>
      <c r="M93" s="741" t="e">
        <f>VLOOKUP($R93,'database Aziende'!$M$13:$AE$595,9,FALSE)</f>
        <v>#N/A</v>
      </c>
      <c r="N93" s="741" t="e">
        <f>VLOOKUP($R93,'database Aziende'!$M$13:$AE$595,10,FALSE)</f>
        <v>#N/A</v>
      </c>
      <c r="O93" s="741" t="e">
        <f>VLOOKUP($R93,'database Aziende'!$M$13:$AE$595,11,FALSE)</f>
        <v>#N/A</v>
      </c>
      <c r="P93" s="754"/>
      <c r="Q93" s="758"/>
      <c r="R93" s="749"/>
      <c r="S93" s="732" t="e">
        <f>VLOOKUP($R93,'database Aziende'!$M$13:$AE$595,2,FALSE)</f>
        <v>#N/A</v>
      </c>
      <c r="T93" s="732" t="e">
        <f>VLOOKUP($R93,'database Aziende'!$M$13:$AE$595,3,FALSE)</f>
        <v>#N/A</v>
      </c>
      <c r="U93" s="767" t="s">
        <v>3518</v>
      </c>
      <c r="V93" s="732" t="e">
        <f>VLOOKUP($R93,'database Aziende'!$M$13:$AE$595,5,FALSE)</f>
        <v>#N/A</v>
      </c>
      <c r="W93" s="732" t="e">
        <f>VLOOKUP($R93,'database Aziende'!$M$13:$AE$595,6,FALSE)</f>
        <v>#N/A</v>
      </c>
      <c r="X93" s="733" t="e">
        <f>VLOOKUP($R93,'database Aziende'!$M$13:$AE$595,7,FALSE)</f>
        <v>#N/A</v>
      </c>
      <c r="Y93" s="734" t="e">
        <f>VLOOKUP($R93,'database Aziende'!$M$13:$AE$595,12,FALSE)</f>
        <v>#N/A</v>
      </c>
      <c r="Z93" s="734" t="e">
        <f>VLOOKUP($R93,'database Aziende'!$M$13:$AE$595,13,FALSE)</f>
        <v>#N/A</v>
      </c>
      <c r="AA93" s="732" t="e">
        <f>VLOOKUP($R93,'database Aziende'!$M$13:$AE$595,14,FALSE)</f>
        <v>#N/A</v>
      </c>
      <c r="AB93" s="732" t="e">
        <f>VLOOKUP($R93,'database Aziende'!$M$13:$AE$595,15,FALSE)</f>
        <v>#N/A</v>
      </c>
      <c r="AC93" s="732">
        <f t="shared" si="0"/>
        <v>0</v>
      </c>
      <c r="AD93" s="732" t="e">
        <f>VLOOKUP($R93,'database Aziende'!$M$13:$AK$595,17,FALSE)</f>
        <v>#N/A</v>
      </c>
      <c r="AE93" s="732" t="e">
        <f>VLOOKUP($R93,'database Aziende'!$M$13:$AK$595,18,FALSE)</f>
        <v>#N/A</v>
      </c>
      <c r="AF93" s="733" t="e">
        <f>VLOOKUP($R93,'database Aziende'!$M$13:$AK$595,19,FALSE)</f>
        <v>#N/A</v>
      </c>
      <c r="AG93" s="736" t="e">
        <f>VLOOKUP($R93,'database Aziende'!$M$13:$AK$595,20,FALSE)</f>
        <v>#N/A</v>
      </c>
      <c r="AH93" s="736" t="e">
        <f>VLOOKUP($R93,'database Aziende'!$M$13:$AK$595,21,FALSE)</f>
        <v>#N/A</v>
      </c>
      <c r="AI93" s="732" t="e">
        <f>VLOOKUP($R93,'database Aziende'!$M$13:$AK$595,22,FALSE)</f>
        <v>#N/A</v>
      </c>
      <c r="AJ93" s="736" t="e">
        <f>VLOOKUP($R93,'database Aziende'!$M$13:$AK$595,23,FALSE)</f>
        <v>#N/A</v>
      </c>
      <c r="AK93" s="736" t="e">
        <f>VLOOKUP($R93,'database Aziende'!$M$13:$AK$595,24,FALSE)</f>
        <v>#N/A</v>
      </c>
      <c r="AL93" s="744" t="e">
        <f>VLOOKUP($R93,'database Aziende'!$M$13:$AK$595,25,FALSE)</f>
        <v>#N/A</v>
      </c>
    </row>
    <row r="94" spans="1:38" ht="30.7" customHeight="1">
      <c r="A94" s="466"/>
      <c r="B94" s="639"/>
      <c r="C94" s="757"/>
      <c r="D94" s="766"/>
      <c r="E94" s="470"/>
      <c r="F94" s="609"/>
      <c r="G94" s="470"/>
      <c r="H94" s="470"/>
      <c r="I94" s="470"/>
      <c r="J94" s="740"/>
      <c r="K94" s="740"/>
      <c r="L94" s="741" t="e">
        <f>VLOOKUP($R94,'database Aziende'!$M$13:$AE$595,8,FALSE)</f>
        <v>#N/A</v>
      </c>
      <c r="M94" s="741" t="e">
        <f>VLOOKUP($R94,'database Aziende'!$M$13:$AE$595,9,FALSE)</f>
        <v>#N/A</v>
      </c>
      <c r="N94" s="741" t="e">
        <f>VLOOKUP($R94,'database Aziende'!$M$13:$AE$595,10,FALSE)</f>
        <v>#N/A</v>
      </c>
      <c r="O94" s="741" t="e">
        <f>VLOOKUP($R94,'database Aziende'!$M$13:$AE$595,11,FALSE)</f>
        <v>#N/A</v>
      </c>
      <c r="P94" s="754"/>
      <c r="Q94" s="758"/>
      <c r="R94" s="745"/>
      <c r="S94" s="732" t="e">
        <f>VLOOKUP($R94,'database Aziende'!$M$13:$AE$595,2,FALSE)</f>
        <v>#N/A</v>
      </c>
      <c r="T94" s="732" t="e">
        <f>VLOOKUP($R94,'database Aziende'!$M$13:$AE$595,3,FALSE)</f>
        <v>#N/A</v>
      </c>
      <c r="U94" s="732" t="e">
        <f>VLOOKUP($R94,'database Aziende'!$M$13:$AE$595,4,FALSE)</f>
        <v>#N/A</v>
      </c>
      <c r="V94" s="732" t="e">
        <f>VLOOKUP($R94,'database Aziende'!$M$13:$AE$595,5,FALSE)</f>
        <v>#N/A</v>
      </c>
      <c r="W94" s="732" t="e">
        <f>VLOOKUP($R94,'database Aziende'!$M$13:$AE$595,6,FALSE)</f>
        <v>#N/A</v>
      </c>
      <c r="X94" s="733" t="e">
        <f>VLOOKUP($R94,'database Aziende'!$M$13:$AE$595,7,FALSE)</f>
        <v>#N/A</v>
      </c>
      <c r="Y94" s="734" t="e">
        <f>VLOOKUP($R94,'database Aziende'!$M$13:$AE$595,12,FALSE)</f>
        <v>#N/A</v>
      </c>
      <c r="Z94" s="734" t="e">
        <f>VLOOKUP($R94,'database Aziende'!$M$13:$AE$595,13,FALSE)</f>
        <v>#N/A</v>
      </c>
      <c r="AA94" s="732" t="e">
        <f>VLOOKUP($R94,'database Aziende'!$M$13:$AE$595,14,FALSE)</f>
        <v>#N/A</v>
      </c>
      <c r="AB94" s="732" t="e">
        <f>VLOOKUP($R94,'database Aziende'!$M$13:$AE$595,15,FALSE)</f>
        <v>#N/A</v>
      </c>
      <c r="AC94" s="732">
        <f t="shared" si="0"/>
        <v>0</v>
      </c>
      <c r="AD94" s="732" t="e">
        <f>VLOOKUP($R94,'database Aziende'!$M$13:$AK$595,17,FALSE)</f>
        <v>#N/A</v>
      </c>
      <c r="AE94" s="732" t="e">
        <f>VLOOKUP($R94,'database Aziende'!$M$13:$AK$595,18,FALSE)</f>
        <v>#N/A</v>
      </c>
      <c r="AF94" s="733" t="e">
        <f>VLOOKUP($R94,'database Aziende'!$M$13:$AK$595,19,FALSE)</f>
        <v>#N/A</v>
      </c>
      <c r="AG94" s="736" t="e">
        <f>VLOOKUP($R94,'database Aziende'!$M$13:$AK$595,20,FALSE)</f>
        <v>#N/A</v>
      </c>
      <c r="AH94" s="736" t="e">
        <f>VLOOKUP($R94,'database Aziende'!$M$13:$AK$595,21,FALSE)</f>
        <v>#N/A</v>
      </c>
      <c r="AI94" s="732" t="e">
        <f>VLOOKUP($R94,'database Aziende'!$M$13:$AK$595,22,FALSE)</f>
        <v>#N/A</v>
      </c>
      <c r="AJ94" s="736" t="e">
        <f>VLOOKUP($R94,'database Aziende'!$M$13:$AK$595,23,FALSE)</f>
        <v>#N/A</v>
      </c>
      <c r="AK94" s="736" t="e">
        <f>VLOOKUP($R94,'database Aziende'!$M$13:$AK$595,24,FALSE)</f>
        <v>#N/A</v>
      </c>
      <c r="AL94" s="744" t="e">
        <f>VLOOKUP($R94,'database Aziende'!$M$13:$AK$595,25,FALSE)</f>
        <v>#N/A</v>
      </c>
    </row>
    <row r="95" spans="1:38" ht="30.7" customHeight="1">
      <c r="A95" s="466"/>
      <c r="B95" s="639"/>
      <c r="C95" s="757"/>
      <c r="D95" s="766"/>
      <c r="E95" s="470"/>
      <c r="F95" s="609"/>
      <c r="G95" s="470"/>
      <c r="H95" s="470"/>
      <c r="I95" s="470"/>
      <c r="J95" s="740"/>
      <c r="K95" s="740"/>
      <c r="L95" s="741" t="e">
        <f>VLOOKUP($R95,'database Aziende'!$M$13:$AE$595,8,FALSE)</f>
        <v>#N/A</v>
      </c>
      <c r="M95" s="741" t="e">
        <f>VLOOKUP($R95,'database Aziende'!$M$13:$AE$595,9,FALSE)</f>
        <v>#N/A</v>
      </c>
      <c r="N95" s="741" t="e">
        <f>VLOOKUP($R95,'database Aziende'!$M$13:$AE$595,10,FALSE)</f>
        <v>#N/A</v>
      </c>
      <c r="O95" s="741" t="e">
        <f>VLOOKUP($R95,'database Aziende'!$M$13:$AE$595,11,FALSE)</f>
        <v>#N/A</v>
      </c>
      <c r="P95" s="754"/>
      <c r="Q95" s="758"/>
      <c r="R95" s="768"/>
      <c r="S95" s="732" t="e">
        <f>VLOOKUP($R95,'database Aziende'!$M$13:$AE$595,2,FALSE)</f>
        <v>#N/A</v>
      </c>
      <c r="T95" s="732" t="e">
        <f>VLOOKUP($R95,'database Aziende'!$M$13:$AE$595,3,FALSE)</f>
        <v>#N/A</v>
      </c>
      <c r="U95" s="732" t="e">
        <f>VLOOKUP($R95,'database Aziende'!$M$13:$AE$595,4,FALSE)</f>
        <v>#N/A</v>
      </c>
      <c r="V95" s="732" t="e">
        <f>VLOOKUP($R95,'database Aziende'!$M$13:$AE$595,5,FALSE)</f>
        <v>#N/A</v>
      </c>
      <c r="W95" s="732" t="e">
        <f>VLOOKUP($R95,'database Aziende'!$M$13:$AE$595,6,FALSE)</f>
        <v>#N/A</v>
      </c>
      <c r="X95" s="733" t="e">
        <f>VLOOKUP($R95,'database Aziende'!$M$13:$AE$595,7,FALSE)</f>
        <v>#N/A</v>
      </c>
      <c r="Y95" s="734" t="e">
        <f>VLOOKUP($R95,'database Aziende'!$M$13:$AE$595,12,FALSE)</f>
        <v>#N/A</v>
      </c>
      <c r="Z95" s="734" t="e">
        <f>VLOOKUP($R95,'database Aziende'!$M$13:$AE$595,13,FALSE)</f>
        <v>#N/A</v>
      </c>
      <c r="AA95" s="732" t="e">
        <f>VLOOKUP($R95,'database Aziende'!$M$13:$AE$595,14,FALSE)</f>
        <v>#N/A</v>
      </c>
      <c r="AB95" s="732" t="e">
        <f>VLOOKUP($R95,'database Aziende'!$M$13:$AE$595,15,FALSE)</f>
        <v>#N/A</v>
      </c>
      <c r="AC95" s="732">
        <f t="shared" si="0"/>
        <v>0</v>
      </c>
      <c r="AD95" s="732" t="e">
        <f>VLOOKUP($R95,'database Aziende'!$M$13:$AK$595,17,FALSE)</f>
        <v>#N/A</v>
      </c>
      <c r="AE95" s="732" t="e">
        <f>VLOOKUP($R95,'database Aziende'!$M$13:$AK$595,18,FALSE)</f>
        <v>#N/A</v>
      </c>
      <c r="AF95" s="733" t="e">
        <f>VLOOKUP($R95,'database Aziende'!$M$13:$AK$595,19,FALSE)</f>
        <v>#N/A</v>
      </c>
      <c r="AG95" s="736" t="e">
        <f>VLOOKUP($R95,'database Aziende'!$M$13:$AK$595,20,FALSE)</f>
        <v>#N/A</v>
      </c>
      <c r="AH95" s="736" t="e">
        <f>VLOOKUP($R95,'database Aziende'!$M$13:$AK$595,21,FALSE)</f>
        <v>#N/A</v>
      </c>
      <c r="AI95" s="732" t="e">
        <f>VLOOKUP($R95,'database Aziende'!$M$13:$AK$595,22,FALSE)</f>
        <v>#N/A</v>
      </c>
      <c r="AJ95" s="736" t="e">
        <f>VLOOKUP($R95,'database Aziende'!$M$13:$AK$595,23,FALSE)</f>
        <v>#N/A</v>
      </c>
      <c r="AK95" s="736" t="e">
        <f>VLOOKUP($R95,'database Aziende'!$M$13:$AK$595,24,FALSE)</f>
        <v>#N/A</v>
      </c>
      <c r="AL95" s="744" t="e">
        <f>VLOOKUP($R95,'database Aziende'!$M$13:$AK$595,25,FALSE)</f>
        <v>#N/A</v>
      </c>
    </row>
    <row r="96" spans="1:38" ht="30.7" customHeight="1">
      <c r="A96" s="466"/>
      <c r="B96" s="639"/>
      <c r="C96" s="757"/>
      <c r="D96" s="766"/>
      <c r="E96" s="470"/>
      <c r="F96" s="609"/>
      <c r="G96" s="470"/>
      <c r="H96" s="470"/>
      <c r="I96" s="470"/>
      <c r="J96" s="740"/>
      <c r="K96" s="740"/>
      <c r="L96" s="741" t="e">
        <f>VLOOKUP($R96,'database Aziende'!$M$13:$AE$595,8,FALSE)</f>
        <v>#N/A</v>
      </c>
      <c r="M96" s="741" t="e">
        <f>VLOOKUP($R96,'database Aziende'!$M$13:$AE$595,9,FALSE)</f>
        <v>#N/A</v>
      </c>
      <c r="N96" s="741" t="e">
        <f>VLOOKUP($R96,'database Aziende'!$M$13:$AE$595,10,FALSE)</f>
        <v>#N/A</v>
      </c>
      <c r="O96" s="741" t="e">
        <f>VLOOKUP($R96,'database Aziende'!$M$13:$AE$595,11,FALSE)</f>
        <v>#N/A</v>
      </c>
      <c r="P96" s="754"/>
      <c r="Q96" s="758"/>
      <c r="R96" s="745"/>
      <c r="S96" s="732" t="e">
        <f>VLOOKUP($R96,'database Aziende'!$M$13:$AE$595,2,FALSE)</f>
        <v>#N/A</v>
      </c>
      <c r="T96" s="732" t="e">
        <f>VLOOKUP($R96,'database Aziende'!$M$13:$AE$595,3,FALSE)</f>
        <v>#N/A</v>
      </c>
      <c r="U96" s="732" t="e">
        <f>VLOOKUP($R96,'database Aziende'!$M$13:$AE$595,4,FALSE)</f>
        <v>#N/A</v>
      </c>
      <c r="V96" s="732" t="e">
        <f>VLOOKUP($R96,'database Aziende'!$M$13:$AE$595,5,FALSE)</f>
        <v>#N/A</v>
      </c>
      <c r="W96" s="732" t="e">
        <f>VLOOKUP($R96,'database Aziende'!$M$13:$AE$595,6,FALSE)</f>
        <v>#N/A</v>
      </c>
      <c r="X96" s="733" t="e">
        <f>VLOOKUP($R96,'database Aziende'!$M$13:$AE$595,7,FALSE)</f>
        <v>#N/A</v>
      </c>
      <c r="Y96" s="734" t="e">
        <f>VLOOKUP($R96,'database Aziende'!$M$13:$AE$595,12,FALSE)</f>
        <v>#N/A</v>
      </c>
      <c r="Z96" s="732" t="e">
        <f>VLOOKUP($R96,'database Aziende'!$M$13:$AE$595,13,FALSE)</f>
        <v>#N/A</v>
      </c>
      <c r="AA96" s="732" t="e">
        <f>VLOOKUP($R96,'database Aziende'!$M$13:$AE$595,14,FALSE)</f>
        <v>#N/A</v>
      </c>
      <c r="AB96" s="732" t="e">
        <f>VLOOKUP($R96,'database Aziende'!$M$13:$AE$595,15,FALSE)</f>
        <v>#N/A</v>
      </c>
      <c r="AC96" s="732">
        <f t="shared" si="0"/>
        <v>0</v>
      </c>
      <c r="AD96" s="732" t="e">
        <f>VLOOKUP($R96,'database Aziende'!$M$13:$AK$595,17,FALSE)</f>
        <v>#N/A</v>
      </c>
      <c r="AE96" s="732" t="e">
        <f>VLOOKUP($R96,'database Aziende'!$M$13:$AK$595,18,FALSE)</f>
        <v>#N/A</v>
      </c>
      <c r="AF96" s="733" t="e">
        <f>VLOOKUP($R96,'database Aziende'!$M$13:$AK$595,19,FALSE)</f>
        <v>#N/A</v>
      </c>
      <c r="AG96" s="736" t="e">
        <f>VLOOKUP($R96,'database Aziende'!$M$13:$AK$595,20,FALSE)</f>
        <v>#N/A</v>
      </c>
      <c r="AH96" s="736" t="e">
        <f>VLOOKUP($R96,'database Aziende'!$M$13:$AK$595,21,FALSE)</f>
        <v>#N/A</v>
      </c>
      <c r="AI96" s="732" t="e">
        <f>VLOOKUP($R96,'database Aziende'!$M$13:$AK$595,22,FALSE)</f>
        <v>#N/A</v>
      </c>
      <c r="AJ96" s="736" t="e">
        <f>VLOOKUP($R96,'database Aziende'!$M$13:$AK$595,23,FALSE)</f>
        <v>#N/A</v>
      </c>
      <c r="AK96" s="736" t="e">
        <f>VLOOKUP($R96,'database Aziende'!$M$13:$AK$595,24,FALSE)</f>
        <v>#N/A</v>
      </c>
      <c r="AL96" s="744" t="e">
        <f>VLOOKUP($R96,'database Aziende'!$M$13:$AK$595,25,FALSE)</f>
        <v>#N/A</v>
      </c>
    </row>
    <row r="97" spans="1:38" ht="30.7" customHeight="1">
      <c r="A97" s="478"/>
      <c r="B97" s="679"/>
      <c r="C97" s="769"/>
      <c r="D97" s="770"/>
      <c r="E97" s="482"/>
      <c r="F97" s="624"/>
      <c r="G97" s="482"/>
      <c r="H97" s="482"/>
      <c r="I97" s="482"/>
      <c r="J97" s="771"/>
      <c r="K97" s="771"/>
      <c r="L97" s="741" t="e">
        <f>VLOOKUP($R97,'database Aziende'!$M$13:$AE$595,8,FALSE)</f>
        <v>#N/A</v>
      </c>
      <c r="M97" s="741" t="e">
        <f>VLOOKUP($R97,'database Aziende'!$M$13:$AE$595,9,FALSE)</f>
        <v>#N/A</v>
      </c>
      <c r="N97" s="741" t="e">
        <f>VLOOKUP($R97,'database Aziende'!$M$13:$AE$595,10,FALSE)</f>
        <v>#N/A</v>
      </c>
      <c r="O97" s="741" t="e">
        <f>VLOOKUP($R97,'database Aziende'!$M$13:$AE$595,11,FALSE)</f>
        <v>#N/A</v>
      </c>
      <c r="P97" s="754"/>
      <c r="Q97" s="772"/>
      <c r="R97" s="773"/>
      <c r="S97" s="774" t="e">
        <f>VLOOKUP($R97,'database Aziende'!$M$13:$AE$595,2,FALSE)</f>
        <v>#N/A</v>
      </c>
      <c r="T97" s="774" t="e">
        <f>VLOOKUP($R97,'database Aziende'!$M$13:$AE$595,3,FALSE)</f>
        <v>#N/A</v>
      </c>
      <c r="U97" s="774" t="e">
        <f>VLOOKUP($R97,'database Aziende'!$M$13:$AE$595,4,FALSE)</f>
        <v>#N/A</v>
      </c>
      <c r="V97" s="774" t="e">
        <f>VLOOKUP($R97,'database Aziende'!$M$13:$AE$595,5,FALSE)</f>
        <v>#N/A</v>
      </c>
      <c r="W97" s="774" t="e">
        <f>VLOOKUP($R97,'database Aziende'!$M$13:$AE$595,6,FALSE)</f>
        <v>#N/A</v>
      </c>
      <c r="X97" s="775" t="e">
        <f>VLOOKUP($R97,'database Aziende'!$M$13:$AE$595,7,FALSE)</f>
        <v>#N/A</v>
      </c>
      <c r="Y97" s="776" t="e">
        <f>VLOOKUP($R97,'database Aziende'!$M$13:$AE$595,12,FALSE)</f>
        <v>#N/A</v>
      </c>
      <c r="Z97" s="776" t="e">
        <f>VLOOKUP($R97,'database Aziende'!$M$13:$AE$595,13,FALSE)</f>
        <v>#N/A</v>
      </c>
      <c r="AA97" s="774" t="e">
        <f>VLOOKUP($R97,'database Aziende'!$M$13:$AE$595,14,FALSE)</f>
        <v>#N/A</v>
      </c>
      <c r="AB97" s="774" t="e">
        <f>VLOOKUP($R97,'database Aziende'!$M$13:$AE$595,15,FALSE)</f>
        <v>#N/A</v>
      </c>
      <c r="AC97" s="774">
        <f t="shared" si="0"/>
        <v>0</v>
      </c>
      <c r="AD97" s="774" t="e">
        <f>VLOOKUP($R97,'database Aziende'!$M$13:$AK$595,17,FALSE)</f>
        <v>#N/A</v>
      </c>
      <c r="AE97" s="774" t="e">
        <f>VLOOKUP($R97,'database Aziende'!$M$13:$AK$595,18,FALSE)</f>
        <v>#N/A</v>
      </c>
      <c r="AF97" s="775" t="e">
        <f>VLOOKUP($R97,'database Aziende'!$M$13:$AK$595,19,FALSE)</f>
        <v>#N/A</v>
      </c>
      <c r="AG97" s="777" t="e">
        <f>VLOOKUP($R97,'database Aziende'!$M$13:$AK$595,20,FALSE)</f>
        <v>#N/A</v>
      </c>
      <c r="AH97" s="777" t="e">
        <f>VLOOKUP($R97,'database Aziende'!$M$13:$AK$595,21,FALSE)</f>
        <v>#N/A</v>
      </c>
      <c r="AI97" s="774" t="e">
        <f>VLOOKUP($R97,'database Aziende'!$M$13:$AK$595,22,FALSE)</f>
        <v>#N/A</v>
      </c>
      <c r="AJ97" s="777" t="e">
        <f>VLOOKUP($R97,'database Aziende'!$M$13:$AK$595,23,FALSE)</f>
        <v>#N/A</v>
      </c>
      <c r="AK97" s="777" t="e">
        <f>VLOOKUP($R97,'database Aziende'!$M$13:$AK$595,24,FALSE)</f>
        <v>#N/A</v>
      </c>
      <c r="AL97" s="778" t="e">
        <f>VLOOKUP($R97,'database Aziende'!$M$13:$AK$595,25,FALSE)</f>
        <v>#N/A</v>
      </c>
    </row>
    <row r="98" spans="1:38" ht="21" customHeight="1">
      <c r="A98" s="8"/>
      <c r="B98" s="8"/>
      <c r="C98" s="415"/>
      <c r="D98" s="21"/>
      <c r="E98" s="779"/>
      <c r="F98" s="21"/>
      <c r="G98" s="9"/>
      <c r="H98" s="9"/>
      <c r="I98" s="8"/>
      <c r="J98" s="548"/>
      <c r="K98" s="548"/>
      <c r="L98" s="780"/>
      <c r="M98" s="780"/>
      <c r="N98" s="780"/>
      <c r="O98" s="780"/>
      <c r="P98" s="402"/>
      <c r="Q98" s="398"/>
      <c r="R98" s="9"/>
      <c r="S98" s="9"/>
      <c r="T98" s="9"/>
      <c r="U98" s="9"/>
      <c r="V98" s="9"/>
      <c r="W98" s="9"/>
      <c r="X98" s="9"/>
      <c r="Y98" s="9"/>
      <c r="Z98" s="9"/>
      <c r="AA98" s="21"/>
      <c r="AB98" s="21"/>
      <c r="AC98" s="8"/>
      <c r="AD98" s="8"/>
      <c r="AE98" s="8"/>
      <c r="AF98" s="8"/>
      <c r="AG98" s="8"/>
      <c r="AH98" s="8"/>
      <c r="AI98" s="8"/>
      <c r="AJ98" s="8"/>
      <c r="AK98" s="8"/>
      <c r="AL98" s="8"/>
    </row>
    <row r="99" spans="1:38" ht="21" customHeight="1">
      <c r="A99" s="8"/>
      <c r="B99" s="8"/>
      <c r="C99" s="415"/>
      <c r="D99" s="21"/>
      <c r="E99" s="779"/>
      <c r="F99" s="21"/>
      <c r="G99" s="9"/>
      <c r="H99" s="9"/>
      <c r="I99" s="8"/>
      <c r="J99" s="548"/>
      <c r="K99" s="548"/>
      <c r="L99" s="780"/>
      <c r="M99" s="780"/>
      <c r="N99" s="780"/>
      <c r="O99" s="780"/>
      <c r="P99" s="402"/>
      <c r="Q99" s="398"/>
      <c r="R99" s="9"/>
      <c r="S99" s="9"/>
      <c r="T99" s="9"/>
      <c r="U99" s="9"/>
      <c r="V99" s="9"/>
      <c r="W99" s="9"/>
      <c r="X99" s="9"/>
      <c r="Y99" s="9"/>
      <c r="Z99" s="9"/>
      <c r="AA99" s="21"/>
      <c r="AB99" s="21"/>
      <c r="AC99" s="8"/>
      <c r="AD99" s="8"/>
      <c r="AE99" s="8"/>
      <c r="AF99" s="8"/>
      <c r="AG99" s="8"/>
      <c r="AH99" s="8"/>
      <c r="AI99" s="8"/>
      <c r="AJ99" s="8"/>
      <c r="AK99" s="8"/>
      <c r="AL99" s="8"/>
    </row>
    <row r="100" spans="1:38" ht="21" customHeight="1">
      <c r="A100" s="8"/>
      <c r="B100" s="8"/>
      <c r="C100" s="415"/>
      <c r="D100" s="21"/>
      <c r="E100" s="779"/>
      <c r="F100" s="21"/>
      <c r="G100" s="9"/>
      <c r="H100" s="9"/>
      <c r="I100" s="8"/>
      <c r="J100" s="548"/>
      <c r="K100" s="548"/>
      <c r="L100" s="780"/>
      <c r="M100" s="780"/>
      <c r="N100" s="780"/>
      <c r="O100" s="780"/>
      <c r="P100" s="402"/>
      <c r="Q100" s="398"/>
      <c r="R100" s="9"/>
      <c r="S100" s="9"/>
      <c r="T100" s="9"/>
      <c r="U100" s="9"/>
      <c r="V100" s="9"/>
      <c r="W100" s="9"/>
      <c r="X100" s="9"/>
      <c r="Y100" s="9"/>
      <c r="Z100" s="9"/>
      <c r="AA100" s="21"/>
      <c r="AB100" s="21"/>
      <c r="AC100" s="8"/>
      <c r="AD100" s="8"/>
      <c r="AE100" s="8"/>
      <c r="AF100" s="8"/>
      <c r="AG100" s="8"/>
      <c r="AH100" s="8"/>
      <c r="AI100" s="8"/>
      <c r="AJ100" s="8"/>
      <c r="AK100" s="8"/>
      <c r="AL100" s="8"/>
    </row>
    <row r="101" spans="1:38" ht="21" customHeight="1">
      <c r="A101" s="8"/>
      <c r="B101" s="8"/>
      <c r="C101" s="415"/>
      <c r="D101" s="21"/>
      <c r="E101" s="779"/>
      <c r="F101" s="21"/>
      <c r="G101" s="9"/>
      <c r="H101" s="9"/>
      <c r="I101" s="8"/>
      <c r="J101" s="548"/>
      <c r="K101" s="548"/>
      <c r="L101" s="780"/>
      <c r="M101" s="780"/>
      <c r="N101" s="780"/>
      <c r="O101" s="780"/>
      <c r="P101" s="402"/>
      <c r="Q101" s="398"/>
      <c r="R101" s="9"/>
      <c r="S101" s="9"/>
      <c r="T101" s="9"/>
      <c r="U101" s="9"/>
      <c r="V101" s="9"/>
      <c r="W101" s="9"/>
      <c r="X101" s="9"/>
      <c r="Y101" s="9"/>
      <c r="Z101" s="9"/>
      <c r="AA101" s="21"/>
      <c r="AB101" s="21"/>
      <c r="AC101" s="8"/>
      <c r="AD101" s="8"/>
      <c r="AE101" s="8"/>
      <c r="AF101" s="8"/>
      <c r="AG101" s="8"/>
      <c r="AH101" s="8"/>
      <c r="AI101" s="8"/>
      <c r="AJ101" s="8"/>
      <c r="AK101" s="8"/>
      <c r="AL101" s="8"/>
    </row>
    <row r="102" spans="1:38" ht="21" customHeight="1">
      <c r="A102" s="8"/>
      <c r="B102" s="8"/>
      <c r="C102" s="415"/>
      <c r="D102" s="21"/>
      <c r="E102" s="779"/>
      <c r="F102" s="21"/>
      <c r="G102" s="9"/>
      <c r="H102" s="9"/>
      <c r="I102" s="8"/>
      <c r="J102" s="548"/>
      <c r="K102" s="548"/>
      <c r="L102" s="780"/>
      <c r="M102" s="780"/>
      <c r="N102" s="780"/>
      <c r="O102" s="780"/>
      <c r="P102" s="402"/>
      <c r="Q102" s="398"/>
      <c r="R102" s="9"/>
      <c r="S102" s="9"/>
      <c r="T102" s="9"/>
      <c r="U102" s="9"/>
      <c r="V102" s="9"/>
      <c r="W102" s="9"/>
      <c r="X102" s="9"/>
      <c r="Y102" s="9"/>
      <c r="Z102" s="9"/>
      <c r="AA102" s="21"/>
      <c r="AB102" s="21"/>
      <c r="AC102" s="8"/>
      <c r="AD102" s="8"/>
      <c r="AE102" s="8"/>
      <c r="AF102" s="8"/>
      <c r="AG102" s="8"/>
      <c r="AH102" s="8"/>
      <c r="AI102" s="8"/>
      <c r="AJ102" s="8"/>
      <c r="AK102" s="8"/>
      <c r="AL102" s="8"/>
    </row>
    <row r="103" spans="1:38" ht="21" customHeight="1">
      <c r="A103" s="8"/>
      <c r="B103" s="8"/>
      <c r="C103" s="415"/>
      <c r="D103" s="21"/>
      <c r="E103" s="779"/>
      <c r="F103" s="21"/>
      <c r="G103" s="9"/>
      <c r="H103" s="9"/>
      <c r="I103" s="8"/>
      <c r="J103" s="548"/>
      <c r="K103" s="548"/>
      <c r="L103" s="780"/>
      <c r="M103" s="780"/>
      <c r="N103" s="780"/>
      <c r="O103" s="780"/>
      <c r="P103" s="402"/>
      <c r="Q103" s="398"/>
      <c r="R103" s="9"/>
      <c r="S103" s="9"/>
      <c r="T103" s="9"/>
      <c r="U103" s="9"/>
      <c r="V103" s="9"/>
      <c r="W103" s="9"/>
      <c r="X103" s="9"/>
      <c r="Y103" s="9"/>
      <c r="Z103" s="9"/>
      <c r="AA103" s="21"/>
      <c r="AB103" s="21"/>
      <c r="AC103" s="8"/>
      <c r="AD103" s="8"/>
      <c r="AE103" s="8"/>
      <c r="AF103" s="8"/>
      <c r="AG103" s="8"/>
      <c r="AH103" s="8"/>
      <c r="AI103" s="8"/>
      <c r="AJ103" s="8"/>
      <c r="AK103" s="8"/>
      <c r="AL103" s="8"/>
    </row>
    <row r="104" spans="1:38" ht="21" customHeight="1">
      <c r="A104" s="8"/>
      <c r="B104" s="8"/>
      <c r="C104" s="415"/>
      <c r="D104" s="21"/>
      <c r="E104" s="779"/>
      <c r="F104" s="21"/>
      <c r="G104" s="9"/>
      <c r="H104" s="9"/>
      <c r="I104" s="8"/>
      <c r="J104" s="548"/>
      <c r="K104" s="548"/>
      <c r="L104" s="780"/>
      <c r="M104" s="780"/>
      <c r="N104" s="780"/>
      <c r="O104" s="780"/>
      <c r="P104" s="402"/>
      <c r="Q104" s="398"/>
      <c r="R104" s="9"/>
      <c r="S104" s="9"/>
      <c r="T104" s="9"/>
      <c r="U104" s="9"/>
      <c r="V104" s="9"/>
      <c r="W104" s="9"/>
      <c r="X104" s="9"/>
      <c r="Y104" s="9"/>
      <c r="Z104" s="9"/>
      <c r="AA104" s="21"/>
      <c r="AB104" s="21"/>
      <c r="AC104" s="8"/>
      <c r="AD104" s="8"/>
      <c r="AE104" s="8"/>
      <c r="AF104" s="8"/>
      <c r="AG104" s="8"/>
      <c r="AH104" s="8"/>
      <c r="AI104" s="8"/>
      <c r="AJ104" s="8"/>
      <c r="AK104" s="8"/>
      <c r="AL104" s="8"/>
    </row>
    <row r="105" spans="1:38" ht="21" customHeight="1">
      <c r="A105" s="8"/>
      <c r="B105" s="8"/>
      <c r="C105" s="415"/>
      <c r="D105" s="21"/>
      <c r="E105" s="779"/>
      <c r="F105" s="21"/>
      <c r="G105" s="9"/>
      <c r="H105" s="9"/>
      <c r="I105" s="8"/>
      <c r="J105" s="548"/>
      <c r="K105" s="548"/>
      <c r="L105" s="780"/>
      <c r="M105" s="780"/>
      <c r="N105" s="780"/>
      <c r="O105" s="780"/>
      <c r="P105" s="402"/>
      <c r="Q105" s="398"/>
      <c r="R105" s="9"/>
      <c r="S105" s="9"/>
      <c r="T105" s="9"/>
      <c r="U105" s="9"/>
      <c r="V105" s="9"/>
      <c r="W105" s="9"/>
      <c r="X105" s="9"/>
      <c r="Y105" s="9"/>
      <c r="Z105" s="9"/>
      <c r="AA105" s="21"/>
      <c r="AB105" s="21"/>
      <c r="AC105" s="8"/>
      <c r="AD105" s="8"/>
      <c r="AE105" s="8"/>
      <c r="AF105" s="8"/>
      <c r="AG105" s="8"/>
      <c r="AH105" s="8"/>
      <c r="AI105" s="8"/>
      <c r="AJ105" s="8"/>
      <c r="AK105" s="8"/>
      <c r="AL105" s="8"/>
    </row>
    <row r="106" spans="1:38" ht="21" customHeight="1">
      <c r="A106" s="8"/>
      <c r="B106" s="8"/>
      <c r="C106" s="415"/>
      <c r="D106" s="21"/>
      <c r="E106" s="779"/>
      <c r="F106" s="21"/>
      <c r="G106" s="9"/>
      <c r="H106" s="9"/>
      <c r="I106" s="8"/>
      <c r="J106" s="548"/>
      <c r="K106" s="548"/>
      <c r="L106" s="780"/>
      <c r="M106" s="780"/>
      <c r="N106" s="780"/>
      <c r="O106" s="780"/>
      <c r="P106" s="402"/>
      <c r="Q106" s="398"/>
      <c r="R106" s="9"/>
      <c r="S106" s="9"/>
      <c r="T106" s="9"/>
      <c r="U106" s="9"/>
      <c r="V106" s="9"/>
      <c r="W106" s="9"/>
      <c r="X106" s="9"/>
      <c r="Y106" s="9"/>
      <c r="Z106" s="9"/>
      <c r="AA106" s="21"/>
      <c r="AB106" s="21"/>
      <c r="AC106" s="8"/>
      <c r="AD106" s="8"/>
      <c r="AE106" s="8"/>
      <c r="AF106" s="8"/>
      <c r="AG106" s="8"/>
      <c r="AH106" s="8"/>
      <c r="AI106" s="8"/>
      <c r="AJ106" s="8"/>
      <c r="AK106" s="8"/>
      <c r="AL106" s="8"/>
    </row>
    <row r="107" spans="1:38" ht="21" customHeight="1">
      <c r="A107" s="8"/>
      <c r="B107" s="8"/>
      <c r="C107" s="415"/>
      <c r="D107" s="21"/>
      <c r="E107" s="779"/>
      <c r="F107" s="21"/>
      <c r="G107" s="9"/>
      <c r="H107" s="9"/>
      <c r="I107" s="8"/>
      <c r="J107" s="548"/>
      <c r="K107" s="548"/>
      <c r="L107" s="780"/>
      <c r="M107" s="780"/>
      <c r="N107" s="780"/>
      <c r="O107" s="780"/>
      <c r="P107" s="402"/>
      <c r="Q107" s="398"/>
      <c r="R107" s="9"/>
      <c r="S107" s="9"/>
      <c r="T107" s="9"/>
      <c r="U107" s="9"/>
      <c r="V107" s="9"/>
      <c r="W107" s="9"/>
      <c r="X107" s="9"/>
      <c r="Y107" s="9"/>
      <c r="Z107" s="9"/>
      <c r="AA107" s="21"/>
      <c r="AB107" s="21"/>
      <c r="AC107" s="8"/>
      <c r="AD107" s="8"/>
      <c r="AE107" s="8"/>
      <c r="AF107" s="8"/>
      <c r="AG107" s="8"/>
      <c r="AH107" s="8"/>
      <c r="AI107" s="8"/>
      <c r="AJ107" s="8"/>
      <c r="AK107" s="8"/>
      <c r="AL107" s="8"/>
    </row>
    <row r="108" spans="1:38" ht="21" customHeight="1">
      <c r="A108" s="8"/>
      <c r="B108" s="8"/>
      <c r="C108" s="415"/>
      <c r="D108" s="21"/>
      <c r="E108" s="779"/>
      <c r="F108" s="21"/>
      <c r="G108" s="9"/>
      <c r="H108" s="9"/>
      <c r="I108" s="8"/>
      <c r="J108" s="548"/>
      <c r="K108" s="548"/>
      <c r="L108" s="780"/>
      <c r="M108" s="780"/>
      <c r="N108" s="780"/>
      <c r="O108" s="780"/>
      <c r="P108" s="402"/>
      <c r="Q108" s="398"/>
      <c r="R108" s="9"/>
      <c r="S108" s="9"/>
      <c r="T108" s="9"/>
      <c r="U108" s="9"/>
      <c r="V108" s="9"/>
      <c r="W108" s="9"/>
      <c r="X108" s="9"/>
      <c r="Y108" s="9"/>
      <c r="Z108" s="9"/>
      <c r="AA108" s="21"/>
      <c r="AB108" s="21"/>
      <c r="AC108" s="8"/>
      <c r="AD108" s="8"/>
      <c r="AE108" s="8"/>
      <c r="AF108" s="8"/>
      <c r="AG108" s="8"/>
      <c r="AH108" s="8"/>
      <c r="AI108" s="8"/>
      <c r="AJ108" s="8"/>
      <c r="AK108" s="8"/>
      <c r="AL108" s="8"/>
    </row>
    <row r="109" spans="1:38" ht="21" customHeight="1">
      <c r="A109" s="8"/>
      <c r="B109" s="8"/>
      <c r="C109" s="415"/>
      <c r="D109" s="21"/>
      <c r="E109" s="779"/>
      <c r="F109" s="21"/>
      <c r="G109" s="9"/>
      <c r="H109" s="9"/>
      <c r="I109" s="8"/>
      <c r="J109" s="548"/>
      <c r="K109" s="548"/>
      <c r="L109" s="780"/>
      <c r="M109" s="780"/>
      <c r="N109" s="780"/>
      <c r="O109" s="780"/>
      <c r="P109" s="402"/>
      <c r="Q109" s="398"/>
      <c r="R109" s="9"/>
      <c r="S109" s="9"/>
      <c r="T109" s="9"/>
      <c r="U109" s="9"/>
      <c r="V109" s="9"/>
      <c r="W109" s="9"/>
      <c r="X109" s="9"/>
      <c r="Y109" s="9"/>
      <c r="Z109" s="9"/>
      <c r="AA109" s="21"/>
      <c r="AB109" s="21"/>
      <c r="AC109" s="8"/>
      <c r="AD109" s="8"/>
      <c r="AE109" s="8"/>
      <c r="AF109" s="8"/>
      <c r="AG109" s="8"/>
      <c r="AH109" s="8"/>
      <c r="AI109" s="8"/>
      <c r="AJ109" s="8"/>
      <c r="AK109" s="8"/>
      <c r="AL109" s="8"/>
    </row>
    <row r="110" spans="1:38" ht="21" customHeight="1">
      <c r="A110" s="8"/>
      <c r="B110" s="8"/>
      <c r="C110" s="415"/>
      <c r="D110" s="21"/>
      <c r="E110" s="779"/>
      <c r="F110" s="21"/>
      <c r="G110" s="9"/>
      <c r="H110" s="9"/>
      <c r="I110" s="8"/>
      <c r="J110" s="548"/>
      <c r="K110" s="548"/>
      <c r="L110" s="780"/>
      <c r="M110" s="780"/>
      <c r="N110" s="780"/>
      <c r="O110" s="780"/>
      <c r="P110" s="402"/>
      <c r="Q110" s="398"/>
      <c r="R110" s="9"/>
      <c r="S110" s="9"/>
      <c r="T110" s="9"/>
      <c r="U110" s="9"/>
      <c r="V110" s="9"/>
      <c r="W110" s="9"/>
      <c r="X110" s="9"/>
      <c r="Y110" s="9"/>
      <c r="Z110" s="9"/>
      <c r="AA110" s="21"/>
      <c r="AB110" s="21"/>
      <c r="AC110" s="8"/>
      <c r="AD110" s="8"/>
      <c r="AE110" s="8"/>
      <c r="AF110" s="8"/>
      <c r="AG110" s="8"/>
      <c r="AH110" s="8"/>
      <c r="AI110" s="8"/>
      <c r="AJ110" s="8"/>
      <c r="AK110" s="8"/>
      <c r="AL110" s="8"/>
    </row>
    <row r="111" spans="1:38" ht="21" customHeight="1">
      <c r="A111" s="8"/>
      <c r="B111" s="8"/>
      <c r="C111" s="415"/>
      <c r="D111" s="21"/>
      <c r="E111" s="779"/>
      <c r="F111" s="21"/>
      <c r="G111" s="9"/>
      <c r="H111" s="9"/>
      <c r="I111" s="8"/>
      <c r="J111" s="548"/>
      <c r="K111" s="548"/>
      <c r="L111" s="780"/>
      <c r="M111" s="780"/>
      <c r="N111" s="780"/>
      <c r="O111" s="780"/>
      <c r="P111" s="402"/>
      <c r="Q111" s="398"/>
      <c r="R111" s="9"/>
      <c r="S111" s="9"/>
      <c r="T111" s="9"/>
      <c r="U111" s="9"/>
      <c r="V111" s="9"/>
      <c r="W111" s="9"/>
      <c r="X111" s="9"/>
      <c r="Y111" s="9"/>
      <c r="Z111" s="9"/>
      <c r="AA111" s="21"/>
      <c r="AB111" s="21"/>
      <c r="AC111" s="8"/>
      <c r="AD111" s="8"/>
      <c r="AE111" s="8"/>
      <c r="AF111" s="8"/>
      <c r="AG111" s="8"/>
      <c r="AH111" s="8"/>
      <c r="AI111" s="8"/>
      <c r="AJ111" s="8"/>
      <c r="AK111" s="8"/>
      <c r="AL111" s="8"/>
    </row>
    <row r="112" spans="1:38" ht="21" customHeight="1">
      <c r="A112" s="8"/>
      <c r="B112" s="8"/>
      <c r="C112" s="415"/>
      <c r="D112" s="21"/>
      <c r="E112" s="779"/>
      <c r="F112" s="21"/>
      <c r="G112" s="9"/>
      <c r="H112" s="9"/>
      <c r="I112" s="8"/>
      <c r="J112" s="548"/>
      <c r="K112" s="548"/>
      <c r="L112" s="780"/>
      <c r="M112" s="780"/>
      <c r="N112" s="780"/>
      <c r="O112" s="780"/>
      <c r="P112" s="402"/>
      <c r="Q112" s="398"/>
      <c r="R112" s="9"/>
      <c r="S112" s="9"/>
      <c r="T112" s="9"/>
      <c r="U112" s="9"/>
      <c r="V112" s="9"/>
      <c r="W112" s="9"/>
      <c r="X112" s="9"/>
      <c r="Y112" s="9"/>
      <c r="Z112" s="9"/>
      <c r="AA112" s="21"/>
      <c r="AB112" s="21"/>
      <c r="AC112" s="8"/>
      <c r="AD112" s="8"/>
      <c r="AE112" s="8"/>
      <c r="AF112" s="8"/>
      <c r="AG112" s="8"/>
      <c r="AH112" s="8"/>
      <c r="AI112" s="8"/>
      <c r="AJ112" s="8"/>
      <c r="AK112" s="8"/>
      <c r="AL112" s="8"/>
    </row>
    <row r="113" spans="1:38" ht="21" customHeight="1">
      <c r="A113" s="8"/>
      <c r="B113" s="8"/>
      <c r="C113" s="415"/>
      <c r="D113" s="21"/>
      <c r="E113" s="779"/>
      <c r="F113" s="21"/>
      <c r="G113" s="9"/>
      <c r="H113" s="9"/>
      <c r="I113" s="8"/>
      <c r="J113" s="548"/>
      <c r="K113" s="548"/>
      <c r="L113" s="780"/>
      <c r="M113" s="780"/>
      <c r="N113" s="780"/>
      <c r="O113" s="780"/>
      <c r="P113" s="402"/>
      <c r="Q113" s="398"/>
      <c r="R113" s="9"/>
      <c r="S113" s="9"/>
      <c r="T113" s="9"/>
      <c r="U113" s="9"/>
      <c r="V113" s="9"/>
      <c r="W113" s="9"/>
      <c r="X113" s="9"/>
      <c r="Y113" s="9"/>
      <c r="Z113" s="9"/>
      <c r="AA113" s="21"/>
      <c r="AB113" s="21"/>
      <c r="AC113" s="8"/>
      <c r="AD113" s="8"/>
      <c r="AE113" s="8"/>
      <c r="AF113" s="8"/>
      <c r="AG113" s="8"/>
      <c r="AH113" s="8"/>
      <c r="AI113" s="8"/>
      <c r="AJ113" s="8"/>
      <c r="AK113" s="8"/>
      <c r="AL113" s="8"/>
    </row>
    <row r="114" spans="1:38" ht="21" customHeight="1">
      <c r="A114" s="8"/>
      <c r="B114" s="8"/>
      <c r="C114" s="415"/>
      <c r="D114" s="21"/>
      <c r="E114" s="779"/>
      <c r="F114" s="21"/>
      <c r="G114" s="9"/>
      <c r="H114" s="9"/>
      <c r="I114" s="8"/>
      <c r="J114" s="548"/>
      <c r="K114" s="548"/>
      <c r="L114" s="780"/>
      <c r="M114" s="780"/>
      <c r="N114" s="780"/>
      <c r="O114" s="780"/>
      <c r="P114" s="402"/>
      <c r="Q114" s="398"/>
      <c r="R114" s="9"/>
      <c r="S114" s="9"/>
      <c r="T114" s="9"/>
      <c r="U114" s="9"/>
      <c r="V114" s="9"/>
      <c r="W114" s="9"/>
      <c r="X114" s="9"/>
      <c r="Y114" s="9"/>
      <c r="Z114" s="9"/>
      <c r="AA114" s="21"/>
      <c r="AB114" s="21"/>
      <c r="AC114" s="8"/>
      <c r="AD114" s="8"/>
      <c r="AE114" s="8"/>
      <c r="AF114" s="8"/>
      <c r="AG114" s="8"/>
      <c r="AH114" s="8"/>
      <c r="AI114" s="8"/>
      <c r="AJ114" s="8"/>
      <c r="AK114" s="8"/>
      <c r="AL114" s="8"/>
    </row>
    <row r="115" spans="1:38" ht="21" customHeight="1">
      <c r="A115" s="8"/>
      <c r="B115" s="8"/>
      <c r="C115" s="415"/>
      <c r="D115" s="21"/>
      <c r="E115" s="779"/>
      <c r="F115" s="21"/>
      <c r="G115" s="9"/>
      <c r="H115" s="9"/>
      <c r="I115" s="8"/>
      <c r="J115" s="548"/>
      <c r="K115" s="548"/>
      <c r="L115" s="780"/>
      <c r="M115" s="780"/>
      <c r="N115" s="780"/>
      <c r="O115" s="780"/>
      <c r="P115" s="402"/>
      <c r="Q115" s="398"/>
      <c r="R115" s="9"/>
      <c r="S115" s="9"/>
      <c r="T115" s="9"/>
      <c r="U115" s="9"/>
      <c r="V115" s="9"/>
      <c r="W115" s="9"/>
      <c r="X115" s="9"/>
      <c r="Y115" s="9"/>
      <c r="Z115" s="9"/>
      <c r="AA115" s="21"/>
      <c r="AB115" s="21"/>
      <c r="AC115" s="8"/>
      <c r="AD115" s="8"/>
      <c r="AE115" s="8"/>
      <c r="AF115" s="8"/>
      <c r="AG115" s="8"/>
      <c r="AH115" s="8"/>
      <c r="AI115" s="8"/>
      <c r="AJ115" s="8"/>
      <c r="AK115" s="8"/>
      <c r="AL115" s="8"/>
    </row>
    <row r="116" spans="1:38" ht="21" customHeight="1">
      <c r="A116" s="8"/>
      <c r="B116" s="8"/>
      <c r="C116" s="415"/>
      <c r="D116" s="21"/>
      <c r="E116" s="779"/>
      <c r="F116" s="21"/>
      <c r="G116" s="9"/>
      <c r="H116" s="9"/>
      <c r="I116" s="8"/>
      <c r="J116" s="548"/>
      <c r="K116" s="548"/>
      <c r="L116" s="780"/>
      <c r="M116" s="780"/>
      <c r="N116" s="780"/>
      <c r="O116" s="780"/>
      <c r="P116" s="402"/>
      <c r="Q116" s="398"/>
      <c r="R116" s="9"/>
      <c r="S116" s="9"/>
      <c r="T116" s="9"/>
      <c r="U116" s="9"/>
      <c r="V116" s="9"/>
      <c r="W116" s="9"/>
      <c r="X116" s="9"/>
      <c r="Y116" s="9"/>
      <c r="Z116" s="9"/>
      <c r="AA116" s="21"/>
      <c r="AB116" s="21"/>
      <c r="AC116" s="8"/>
      <c r="AD116" s="8"/>
      <c r="AE116" s="8"/>
      <c r="AF116" s="8"/>
      <c r="AG116" s="8"/>
      <c r="AH116" s="8"/>
      <c r="AI116" s="8"/>
      <c r="AJ116" s="8"/>
      <c r="AK116" s="8"/>
      <c r="AL116" s="8"/>
    </row>
    <row r="117" spans="1:38" ht="21" customHeight="1">
      <c r="A117" s="8"/>
      <c r="B117" s="8"/>
      <c r="C117" s="415"/>
      <c r="D117" s="21"/>
      <c r="E117" s="779"/>
      <c r="F117" s="21"/>
      <c r="G117" s="9"/>
      <c r="H117" s="9"/>
      <c r="I117" s="8"/>
      <c r="J117" s="548"/>
      <c r="K117" s="548"/>
      <c r="L117" s="780"/>
      <c r="M117" s="780"/>
      <c r="N117" s="780"/>
      <c r="O117" s="780"/>
      <c r="P117" s="402"/>
      <c r="Q117" s="398"/>
      <c r="R117" s="9"/>
      <c r="S117" s="9"/>
      <c r="T117" s="9"/>
      <c r="U117" s="9"/>
      <c r="V117" s="9"/>
      <c r="W117" s="9"/>
      <c r="X117" s="9"/>
      <c r="Y117" s="9"/>
      <c r="Z117" s="9"/>
      <c r="AA117" s="21"/>
      <c r="AB117" s="21"/>
      <c r="AC117" s="8"/>
      <c r="AD117" s="8"/>
      <c r="AE117" s="8"/>
      <c r="AF117" s="8"/>
      <c r="AG117" s="8"/>
      <c r="AH117" s="8"/>
      <c r="AI117" s="8"/>
      <c r="AJ117" s="8"/>
      <c r="AK117" s="8"/>
      <c r="AL117" s="8"/>
    </row>
    <row r="118" spans="1:38" ht="21" customHeight="1">
      <c r="A118" s="8"/>
      <c r="B118" s="8"/>
      <c r="C118" s="415"/>
      <c r="D118" s="21"/>
      <c r="E118" s="779"/>
      <c r="F118" s="21"/>
      <c r="G118" s="9"/>
      <c r="H118" s="9"/>
      <c r="I118" s="8"/>
      <c r="J118" s="548"/>
      <c r="K118" s="548"/>
      <c r="L118" s="780"/>
      <c r="M118" s="780"/>
      <c r="N118" s="780"/>
      <c r="O118" s="780"/>
      <c r="P118" s="402"/>
      <c r="Q118" s="398"/>
      <c r="R118" s="9"/>
      <c r="S118" s="9"/>
      <c r="T118" s="9"/>
      <c r="U118" s="9"/>
      <c r="V118" s="9"/>
      <c r="W118" s="9"/>
      <c r="X118" s="9"/>
      <c r="Y118" s="9"/>
      <c r="Z118" s="9"/>
      <c r="AA118" s="21"/>
      <c r="AB118" s="21"/>
      <c r="AC118" s="8"/>
      <c r="AD118" s="8"/>
      <c r="AE118" s="8"/>
      <c r="AF118" s="8"/>
      <c r="AG118" s="8"/>
      <c r="AH118" s="8"/>
      <c r="AI118" s="8"/>
      <c r="AJ118" s="8"/>
      <c r="AK118" s="8"/>
      <c r="AL118" s="8"/>
    </row>
    <row r="119" spans="1:38" ht="21" customHeight="1">
      <c r="A119" s="8"/>
      <c r="B119" s="8"/>
      <c r="C119" s="415"/>
      <c r="D119" s="21"/>
      <c r="E119" s="779"/>
      <c r="F119" s="21"/>
      <c r="G119" s="9"/>
      <c r="H119" s="9"/>
      <c r="I119" s="8"/>
      <c r="J119" s="548"/>
      <c r="K119" s="548"/>
      <c r="L119" s="780"/>
      <c r="M119" s="780"/>
      <c r="N119" s="780"/>
      <c r="O119" s="780"/>
      <c r="P119" s="402"/>
      <c r="Q119" s="398"/>
      <c r="R119" s="9"/>
      <c r="S119" s="9"/>
      <c r="T119" s="9"/>
      <c r="U119" s="9"/>
      <c r="V119" s="9"/>
      <c r="W119" s="9"/>
      <c r="X119" s="9"/>
      <c r="Y119" s="9"/>
      <c r="Z119" s="9"/>
      <c r="AA119" s="21"/>
      <c r="AB119" s="21"/>
      <c r="AC119" s="8"/>
      <c r="AD119" s="8"/>
      <c r="AE119" s="8"/>
      <c r="AF119" s="8"/>
      <c r="AG119" s="8"/>
      <c r="AH119" s="8"/>
      <c r="AI119" s="8"/>
      <c r="AJ119" s="8"/>
      <c r="AK119" s="8"/>
      <c r="AL119" s="8"/>
    </row>
    <row r="120" spans="1:38" ht="21" customHeight="1">
      <c r="A120" s="8"/>
      <c r="B120" s="8"/>
      <c r="C120" s="415"/>
      <c r="D120" s="21"/>
      <c r="E120" s="779"/>
      <c r="F120" s="21"/>
      <c r="G120" s="9"/>
      <c r="H120" s="9"/>
      <c r="I120" s="8"/>
      <c r="J120" s="548"/>
      <c r="K120" s="548"/>
      <c r="L120" s="780"/>
      <c r="M120" s="780"/>
      <c r="N120" s="780"/>
      <c r="O120" s="780"/>
      <c r="P120" s="402"/>
      <c r="Q120" s="398"/>
      <c r="R120" s="9"/>
      <c r="S120" s="9"/>
      <c r="T120" s="9"/>
      <c r="U120" s="9"/>
      <c r="V120" s="9"/>
      <c r="W120" s="9"/>
      <c r="X120" s="9"/>
      <c r="Y120" s="9"/>
      <c r="Z120" s="9"/>
      <c r="AA120" s="21"/>
      <c r="AB120" s="21"/>
      <c r="AC120" s="8"/>
      <c r="AD120" s="8"/>
      <c r="AE120" s="8"/>
      <c r="AF120" s="8"/>
      <c r="AG120" s="8"/>
      <c r="AH120" s="8"/>
      <c r="AI120" s="8"/>
      <c r="AJ120" s="8"/>
      <c r="AK120" s="8"/>
      <c r="AL120" s="8"/>
    </row>
    <row r="121" spans="1:38" ht="21" customHeight="1">
      <c r="A121" s="8"/>
      <c r="B121" s="8"/>
      <c r="C121" s="415"/>
      <c r="D121" s="21"/>
      <c r="E121" s="21"/>
      <c r="F121" s="21"/>
      <c r="G121" s="9"/>
      <c r="H121" s="9"/>
      <c r="I121" s="8"/>
      <c r="J121" s="548"/>
      <c r="K121" s="21"/>
      <c r="L121" s="780"/>
      <c r="M121" s="780"/>
      <c r="N121" s="780"/>
      <c r="O121" s="780"/>
      <c r="P121" s="402"/>
      <c r="Q121" s="398"/>
      <c r="R121" s="9"/>
      <c r="S121" s="9"/>
      <c r="T121" s="9"/>
      <c r="U121" s="9"/>
      <c r="V121" s="9"/>
      <c r="W121" s="9"/>
      <c r="X121" s="9"/>
      <c r="Y121" s="9"/>
      <c r="Z121" s="9"/>
      <c r="AA121" s="21"/>
      <c r="AB121" s="21"/>
      <c r="AC121" s="8"/>
      <c r="AD121" s="8"/>
      <c r="AE121" s="8"/>
      <c r="AF121" s="8"/>
      <c r="AG121" s="8"/>
      <c r="AH121" s="8"/>
      <c r="AI121" s="8"/>
      <c r="AJ121" s="8"/>
      <c r="AK121" s="8"/>
      <c r="AL121" s="8"/>
    </row>
    <row r="122" spans="1:38" ht="21" customHeight="1">
      <c r="A122" s="8"/>
      <c r="B122" s="8"/>
      <c r="C122" s="415"/>
      <c r="D122" s="21"/>
      <c r="E122" s="21"/>
      <c r="F122" s="21"/>
      <c r="G122" s="9"/>
      <c r="H122" s="9"/>
      <c r="I122" s="8"/>
      <c r="J122" s="548"/>
      <c r="K122" s="21"/>
      <c r="L122" s="780"/>
      <c r="M122" s="780"/>
      <c r="N122" s="780"/>
      <c r="O122" s="780"/>
      <c r="P122" s="402"/>
      <c r="Q122" s="398"/>
      <c r="R122" s="9"/>
      <c r="S122" s="9"/>
      <c r="T122" s="9"/>
      <c r="U122" s="9"/>
      <c r="V122" s="9"/>
      <c r="W122" s="9"/>
      <c r="X122" s="9"/>
      <c r="Y122" s="9"/>
      <c r="Z122" s="9"/>
      <c r="AA122" s="21"/>
      <c r="AB122" s="21"/>
      <c r="AC122" s="8"/>
      <c r="AD122" s="8"/>
      <c r="AE122" s="8"/>
      <c r="AF122" s="8"/>
      <c r="AG122" s="8"/>
      <c r="AH122" s="8"/>
      <c r="AI122" s="8"/>
      <c r="AJ122" s="8"/>
      <c r="AK122" s="8"/>
      <c r="AL122" s="8"/>
    </row>
    <row r="123" spans="1:38" ht="21" customHeight="1">
      <c r="A123" s="8"/>
      <c r="B123" s="8"/>
      <c r="C123" s="415"/>
      <c r="D123" s="21"/>
      <c r="E123" s="21"/>
      <c r="F123" s="21"/>
      <c r="G123" s="9"/>
      <c r="H123" s="9"/>
      <c r="I123" s="8"/>
      <c r="J123" s="548"/>
      <c r="K123" s="21"/>
      <c r="L123" s="21"/>
      <c r="M123" s="21"/>
      <c r="N123" s="21"/>
      <c r="O123" s="21"/>
      <c r="P123" s="402"/>
      <c r="Q123" s="398"/>
      <c r="R123" s="9"/>
      <c r="S123" s="9"/>
      <c r="T123" s="9"/>
      <c r="U123" s="9"/>
      <c r="V123" s="9"/>
      <c r="W123" s="9"/>
      <c r="X123" s="9"/>
      <c r="Y123" s="9"/>
      <c r="Z123" s="9"/>
      <c r="AA123" s="21"/>
      <c r="AB123" s="21"/>
      <c r="AC123" s="8"/>
      <c r="AD123" s="8"/>
      <c r="AE123" s="8"/>
      <c r="AF123" s="8"/>
      <c r="AG123" s="8"/>
      <c r="AH123" s="8"/>
      <c r="AI123" s="8"/>
      <c r="AJ123" s="8"/>
      <c r="AK123" s="8"/>
      <c r="AL123" s="8"/>
    </row>
    <row r="124" spans="1:38" ht="21" customHeight="1">
      <c r="A124" s="8"/>
      <c r="B124" s="8"/>
      <c r="C124" s="415"/>
      <c r="D124" s="21"/>
      <c r="E124" s="21"/>
      <c r="F124" s="21"/>
      <c r="G124" s="9"/>
      <c r="H124" s="9"/>
      <c r="I124" s="8"/>
      <c r="J124" s="548"/>
      <c r="K124" s="21"/>
      <c r="L124" s="21"/>
      <c r="M124" s="21"/>
      <c r="N124" s="21"/>
      <c r="O124" s="21"/>
      <c r="P124" s="402"/>
      <c r="Q124" s="398"/>
      <c r="R124" s="9"/>
      <c r="S124" s="9"/>
      <c r="T124" s="9"/>
      <c r="U124" s="9"/>
      <c r="V124" s="9"/>
      <c r="W124" s="9"/>
      <c r="X124" s="9"/>
      <c r="Y124" s="9"/>
      <c r="Z124" s="9"/>
      <c r="AA124" s="21"/>
      <c r="AB124" s="21"/>
      <c r="AC124" s="8"/>
      <c r="AD124" s="8"/>
      <c r="AE124" s="8"/>
      <c r="AF124" s="8"/>
      <c r="AG124" s="8"/>
      <c r="AH124" s="8"/>
      <c r="AI124" s="8"/>
      <c r="AJ124" s="8"/>
      <c r="AK124" s="8"/>
      <c r="AL124" s="8"/>
    </row>
    <row r="125" spans="1:38" ht="21" customHeight="1">
      <c r="A125" s="8"/>
      <c r="B125" s="8"/>
      <c r="C125" s="415"/>
      <c r="D125" s="21"/>
      <c r="E125" s="21"/>
      <c r="F125" s="21"/>
      <c r="G125" s="9"/>
      <c r="H125" s="9"/>
      <c r="I125" s="8"/>
      <c r="J125" s="548"/>
      <c r="K125" s="21"/>
      <c r="L125" s="21"/>
      <c r="M125" s="21"/>
      <c r="N125" s="21"/>
      <c r="O125" s="21"/>
      <c r="P125" s="402"/>
      <c r="Q125" s="398"/>
      <c r="R125" s="9"/>
      <c r="S125" s="9"/>
      <c r="T125" s="9"/>
      <c r="U125" s="9"/>
      <c r="V125" s="9"/>
      <c r="W125" s="9"/>
      <c r="X125" s="9"/>
      <c r="Y125" s="9"/>
      <c r="Z125" s="9"/>
      <c r="AA125" s="21"/>
      <c r="AB125" s="21"/>
      <c r="AC125" s="8"/>
      <c r="AD125" s="8"/>
      <c r="AE125" s="8"/>
      <c r="AF125" s="8"/>
      <c r="AG125" s="8"/>
      <c r="AH125" s="8"/>
      <c r="AI125" s="8"/>
      <c r="AJ125" s="8"/>
      <c r="AK125" s="8"/>
      <c r="AL125" s="8"/>
    </row>
    <row r="126" spans="1:38" ht="21" customHeight="1">
      <c r="A126" s="8"/>
      <c r="B126" s="8"/>
      <c r="C126" s="415"/>
      <c r="D126" s="21"/>
      <c r="E126" s="21"/>
      <c r="F126" s="21"/>
      <c r="G126" s="9"/>
      <c r="H126" s="9"/>
      <c r="I126" s="8"/>
      <c r="J126" s="548"/>
      <c r="K126" s="21"/>
      <c r="L126" s="21"/>
      <c r="M126" s="21"/>
      <c r="N126" s="21"/>
      <c r="O126" s="21"/>
      <c r="P126" s="402"/>
      <c r="Q126" s="398"/>
      <c r="R126" s="9"/>
      <c r="S126" s="9"/>
      <c r="T126" s="9"/>
      <c r="U126" s="9"/>
      <c r="V126" s="9"/>
      <c r="W126" s="9"/>
      <c r="X126" s="9"/>
      <c r="Y126" s="9"/>
      <c r="Z126" s="9"/>
      <c r="AA126" s="21"/>
      <c r="AB126" s="21"/>
      <c r="AC126" s="8"/>
      <c r="AD126" s="8"/>
      <c r="AE126" s="8"/>
      <c r="AF126" s="8"/>
      <c r="AG126" s="8"/>
      <c r="AH126" s="8"/>
      <c r="AI126" s="8"/>
      <c r="AJ126" s="8"/>
      <c r="AK126" s="8"/>
      <c r="AL126" s="8"/>
    </row>
    <row r="127" spans="1:38" ht="21" customHeight="1">
      <c r="A127" s="8"/>
      <c r="B127" s="8"/>
      <c r="C127" s="415"/>
      <c r="D127" s="21"/>
      <c r="E127" s="21"/>
      <c r="F127" s="21"/>
      <c r="G127" s="9"/>
      <c r="H127" s="9"/>
      <c r="I127" s="8"/>
      <c r="J127" s="548"/>
      <c r="K127" s="21"/>
      <c r="L127" s="21"/>
      <c r="M127" s="21"/>
      <c r="N127" s="21"/>
      <c r="O127" s="21"/>
      <c r="P127" s="402"/>
      <c r="Q127" s="398"/>
      <c r="R127" s="9"/>
      <c r="S127" s="9"/>
      <c r="T127" s="9"/>
      <c r="U127" s="9"/>
      <c r="V127" s="9"/>
      <c r="W127" s="9"/>
      <c r="X127" s="9"/>
      <c r="Y127" s="9"/>
      <c r="Z127" s="9"/>
      <c r="AA127" s="21"/>
      <c r="AB127" s="21"/>
      <c r="AC127" s="8"/>
      <c r="AD127" s="8"/>
      <c r="AE127" s="8"/>
      <c r="AF127" s="8"/>
      <c r="AG127" s="8"/>
      <c r="AH127" s="8"/>
      <c r="AI127" s="8"/>
      <c r="AJ127" s="8"/>
      <c r="AK127" s="8"/>
      <c r="AL127" s="8"/>
    </row>
    <row r="128" spans="1:38" ht="21" customHeight="1">
      <c r="A128" s="8"/>
      <c r="B128" s="8"/>
      <c r="C128" s="415"/>
      <c r="D128" s="21"/>
      <c r="E128" s="21"/>
      <c r="F128" s="21"/>
      <c r="G128" s="9"/>
      <c r="H128" s="9"/>
      <c r="I128" s="8"/>
      <c r="J128" s="548"/>
      <c r="K128" s="21"/>
      <c r="L128" s="21"/>
      <c r="M128" s="21"/>
      <c r="N128" s="21"/>
      <c r="O128" s="21"/>
      <c r="P128" s="402"/>
      <c r="Q128" s="398"/>
      <c r="R128" s="9"/>
      <c r="S128" s="9"/>
      <c r="T128" s="9"/>
      <c r="U128" s="9"/>
      <c r="V128" s="9"/>
      <c r="W128" s="9"/>
      <c r="X128" s="9"/>
      <c r="Y128" s="9"/>
      <c r="Z128" s="9"/>
      <c r="AA128" s="21"/>
      <c r="AB128" s="21"/>
      <c r="AC128" s="8"/>
      <c r="AD128" s="8"/>
      <c r="AE128" s="8"/>
      <c r="AF128" s="8"/>
      <c r="AG128" s="8"/>
      <c r="AH128" s="8"/>
      <c r="AI128" s="8"/>
      <c r="AJ128" s="8"/>
      <c r="AK128" s="8"/>
      <c r="AL128" s="8"/>
    </row>
    <row r="129" spans="1:38" ht="21" customHeight="1">
      <c r="A129" s="8"/>
      <c r="B129" s="8"/>
      <c r="C129" s="415"/>
      <c r="D129" s="21"/>
      <c r="E129" s="21"/>
      <c r="F129" s="21"/>
      <c r="G129" s="9"/>
      <c r="H129" s="9"/>
      <c r="I129" s="8"/>
      <c r="J129" s="548"/>
      <c r="K129" s="21"/>
      <c r="L129" s="21"/>
      <c r="M129" s="21"/>
      <c r="N129" s="21"/>
      <c r="O129" s="21"/>
      <c r="P129" s="402"/>
      <c r="Q129" s="398"/>
      <c r="R129" s="9"/>
      <c r="S129" s="9"/>
      <c r="T129" s="9"/>
      <c r="U129" s="9"/>
      <c r="V129" s="9"/>
      <c r="W129" s="9"/>
      <c r="X129" s="9"/>
      <c r="Y129" s="9"/>
      <c r="Z129" s="9"/>
      <c r="AA129" s="21"/>
      <c r="AB129" s="21"/>
      <c r="AC129" s="8"/>
      <c r="AD129" s="8"/>
      <c r="AE129" s="8"/>
      <c r="AF129" s="8"/>
      <c r="AG129" s="8"/>
      <c r="AH129" s="8"/>
      <c r="AI129" s="8"/>
      <c r="AJ129" s="8"/>
      <c r="AK129" s="8"/>
      <c r="AL129" s="8"/>
    </row>
    <row r="130" spans="1:38" ht="21" customHeight="1">
      <c r="A130" s="8"/>
      <c r="B130" s="8"/>
      <c r="C130" s="415"/>
      <c r="D130" s="21"/>
      <c r="E130" s="21"/>
      <c r="F130" s="21"/>
      <c r="G130" s="9"/>
      <c r="H130" s="9"/>
      <c r="I130" s="8"/>
      <c r="J130" s="548"/>
      <c r="K130" s="21"/>
      <c r="L130" s="21"/>
      <c r="M130" s="21"/>
      <c r="N130" s="21"/>
      <c r="O130" s="21"/>
      <c r="P130" s="402"/>
      <c r="Q130" s="398"/>
      <c r="R130" s="9"/>
      <c r="S130" s="9"/>
      <c r="T130" s="9"/>
      <c r="U130" s="9"/>
      <c r="V130" s="9"/>
      <c r="W130" s="9"/>
      <c r="X130" s="9"/>
      <c r="Y130" s="9"/>
      <c r="Z130" s="9"/>
      <c r="AA130" s="21"/>
      <c r="AB130" s="21"/>
      <c r="AC130" s="8"/>
      <c r="AD130" s="8"/>
      <c r="AE130" s="8"/>
      <c r="AF130" s="8"/>
      <c r="AG130" s="8"/>
      <c r="AH130" s="8"/>
      <c r="AI130" s="8"/>
      <c r="AJ130" s="8"/>
      <c r="AK130" s="8"/>
      <c r="AL130" s="8"/>
    </row>
    <row r="131" spans="1:38" ht="21" customHeight="1">
      <c r="A131" s="8"/>
      <c r="B131" s="8"/>
      <c r="C131" s="415"/>
      <c r="D131" s="21"/>
      <c r="E131" s="21"/>
      <c r="F131" s="21"/>
      <c r="G131" s="9"/>
      <c r="H131" s="9"/>
      <c r="I131" s="8"/>
      <c r="J131" s="548"/>
      <c r="K131" s="21"/>
      <c r="L131" s="21"/>
      <c r="M131" s="21"/>
      <c r="N131" s="21"/>
      <c r="O131" s="21"/>
      <c r="P131" s="402"/>
      <c r="Q131" s="398"/>
      <c r="R131" s="9"/>
      <c r="S131" s="9"/>
      <c r="T131" s="9"/>
      <c r="U131" s="9"/>
      <c r="V131" s="9"/>
      <c r="W131" s="9"/>
      <c r="X131" s="9"/>
      <c r="Y131" s="9"/>
      <c r="Z131" s="9"/>
      <c r="AA131" s="21"/>
      <c r="AB131" s="21"/>
      <c r="AC131" s="8"/>
      <c r="AD131" s="8"/>
      <c r="AE131" s="8"/>
      <c r="AF131" s="8"/>
      <c r="AG131" s="8"/>
      <c r="AH131" s="8"/>
      <c r="AI131" s="8"/>
      <c r="AJ131" s="8"/>
      <c r="AK131" s="8"/>
      <c r="AL131" s="8"/>
    </row>
    <row r="132" spans="1:38" ht="21" customHeight="1">
      <c r="A132" s="8"/>
      <c r="B132" s="8"/>
      <c r="C132" s="415"/>
      <c r="D132" s="21"/>
      <c r="E132" s="21"/>
      <c r="F132" s="21"/>
      <c r="G132" s="9"/>
      <c r="H132" s="9"/>
      <c r="I132" s="8"/>
      <c r="J132" s="548"/>
      <c r="K132" s="21"/>
      <c r="L132" s="21"/>
      <c r="M132" s="21"/>
      <c r="N132" s="21"/>
      <c r="O132" s="21"/>
      <c r="P132" s="402"/>
      <c r="Q132" s="398"/>
      <c r="R132" s="9"/>
      <c r="S132" s="9"/>
      <c r="T132" s="9"/>
      <c r="U132" s="9"/>
      <c r="V132" s="9"/>
      <c r="W132" s="9"/>
      <c r="X132" s="9"/>
      <c r="Y132" s="9"/>
      <c r="Z132" s="9"/>
      <c r="AA132" s="21"/>
      <c r="AB132" s="21"/>
      <c r="AC132" s="8"/>
      <c r="AD132" s="8"/>
      <c r="AE132" s="8"/>
      <c r="AF132" s="8"/>
      <c r="AG132" s="8"/>
      <c r="AH132" s="8"/>
      <c r="AI132" s="8"/>
      <c r="AJ132" s="8"/>
      <c r="AK132" s="8"/>
      <c r="AL132" s="8"/>
    </row>
    <row r="133" spans="1:38" ht="21" customHeight="1">
      <c r="A133" s="8"/>
      <c r="B133" s="8"/>
      <c r="C133" s="415"/>
      <c r="D133" s="21"/>
      <c r="E133" s="21"/>
      <c r="F133" s="21"/>
      <c r="G133" s="9"/>
      <c r="H133" s="9"/>
      <c r="I133" s="8"/>
      <c r="J133" s="548"/>
      <c r="K133" s="21"/>
      <c r="L133" s="21"/>
      <c r="M133" s="21"/>
      <c r="N133" s="21"/>
      <c r="O133" s="21"/>
      <c r="P133" s="402"/>
      <c r="Q133" s="398"/>
      <c r="R133" s="9"/>
      <c r="S133" s="9"/>
      <c r="T133" s="9"/>
      <c r="U133" s="9"/>
      <c r="V133" s="9"/>
      <c r="W133" s="9"/>
      <c r="X133" s="9"/>
      <c r="Y133" s="9"/>
      <c r="Z133" s="9"/>
      <c r="AA133" s="21"/>
      <c r="AB133" s="21"/>
      <c r="AC133" s="8"/>
      <c r="AD133" s="8"/>
      <c r="AE133" s="8"/>
      <c r="AF133" s="8"/>
      <c r="AG133" s="8"/>
      <c r="AH133" s="8"/>
      <c r="AI133" s="8"/>
      <c r="AJ133" s="8"/>
      <c r="AK133" s="8"/>
      <c r="AL133" s="8"/>
    </row>
    <row r="134" spans="1:38" ht="21" customHeight="1">
      <c r="A134" s="8"/>
      <c r="B134" s="8"/>
      <c r="C134" s="415"/>
      <c r="D134" s="21"/>
      <c r="E134" s="21"/>
      <c r="F134" s="21"/>
      <c r="G134" s="9"/>
      <c r="H134" s="9"/>
      <c r="I134" s="8"/>
      <c r="J134" s="548"/>
      <c r="K134" s="21"/>
      <c r="L134" s="21"/>
      <c r="M134" s="21"/>
      <c r="N134" s="21"/>
      <c r="O134" s="21"/>
      <c r="P134" s="402"/>
      <c r="Q134" s="398"/>
      <c r="R134" s="9"/>
      <c r="S134" s="9"/>
      <c r="T134" s="9"/>
      <c r="U134" s="9"/>
      <c r="V134" s="9"/>
      <c r="W134" s="9"/>
      <c r="X134" s="9"/>
      <c r="Y134" s="9"/>
      <c r="Z134" s="9"/>
      <c r="AA134" s="21"/>
      <c r="AB134" s="21"/>
      <c r="AC134" s="8"/>
      <c r="AD134" s="8"/>
      <c r="AE134" s="8"/>
      <c r="AF134" s="8"/>
      <c r="AG134" s="8"/>
      <c r="AH134" s="8"/>
      <c r="AI134" s="8"/>
      <c r="AJ134" s="8"/>
      <c r="AK134" s="8"/>
      <c r="AL134" s="8"/>
    </row>
    <row r="135" spans="1:38" ht="21" customHeight="1">
      <c r="A135" s="8"/>
      <c r="B135" s="8"/>
      <c r="C135" s="415"/>
      <c r="D135" s="21"/>
      <c r="E135" s="21"/>
      <c r="F135" s="21"/>
      <c r="G135" s="9"/>
      <c r="H135" s="9"/>
      <c r="I135" s="8"/>
      <c r="J135" s="548"/>
      <c r="K135" s="21"/>
      <c r="L135" s="21"/>
      <c r="M135" s="21"/>
      <c r="N135" s="21"/>
      <c r="O135" s="21"/>
      <c r="P135" s="402"/>
      <c r="Q135" s="398"/>
      <c r="R135" s="9"/>
      <c r="S135" s="9"/>
      <c r="T135" s="9"/>
      <c r="U135" s="9"/>
      <c r="V135" s="9"/>
      <c r="W135" s="9"/>
      <c r="X135" s="9"/>
      <c r="Y135" s="9"/>
      <c r="Z135" s="9"/>
      <c r="AA135" s="21"/>
      <c r="AB135" s="21"/>
      <c r="AC135" s="8"/>
      <c r="AD135" s="8"/>
      <c r="AE135" s="8"/>
      <c r="AF135" s="8"/>
      <c r="AG135" s="8"/>
      <c r="AH135" s="8"/>
      <c r="AI135" s="8"/>
      <c r="AJ135" s="8"/>
      <c r="AK135" s="8"/>
      <c r="AL135" s="8"/>
    </row>
    <row r="136" spans="1:38" ht="21" customHeight="1">
      <c r="A136" s="8"/>
      <c r="B136" s="8"/>
      <c r="C136" s="415"/>
      <c r="D136" s="21"/>
      <c r="E136" s="21"/>
      <c r="F136" s="21"/>
      <c r="G136" s="9"/>
      <c r="H136" s="9"/>
      <c r="I136" s="8"/>
      <c r="J136" s="548"/>
      <c r="K136" s="21"/>
      <c r="L136" s="21"/>
      <c r="M136" s="21"/>
      <c r="N136" s="21"/>
      <c r="O136" s="21"/>
      <c r="P136" s="402"/>
      <c r="Q136" s="398"/>
      <c r="R136" s="9"/>
      <c r="S136" s="9"/>
      <c r="T136" s="9"/>
      <c r="U136" s="9"/>
      <c r="V136" s="9"/>
      <c r="W136" s="9"/>
      <c r="X136" s="9"/>
      <c r="Y136" s="9"/>
      <c r="Z136" s="9"/>
      <c r="AA136" s="21"/>
      <c r="AB136" s="21"/>
      <c r="AC136" s="8"/>
      <c r="AD136" s="8"/>
      <c r="AE136" s="8"/>
      <c r="AF136" s="8"/>
      <c r="AG136" s="8"/>
      <c r="AH136" s="8"/>
      <c r="AI136" s="8"/>
      <c r="AJ136" s="8"/>
      <c r="AK136" s="8"/>
      <c r="AL136" s="8"/>
    </row>
    <row r="137" spans="1:38" ht="21" customHeight="1">
      <c r="A137" s="8"/>
      <c r="B137" s="8"/>
      <c r="C137" s="415"/>
      <c r="D137" s="21"/>
      <c r="E137" s="21"/>
      <c r="F137" s="21"/>
      <c r="G137" s="9"/>
      <c r="H137" s="9"/>
      <c r="I137" s="8"/>
      <c r="J137" s="548"/>
      <c r="K137" s="21"/>
      <c r="L137" s="21"/>
      <c r="M137" s="21"/>
      <c r="N137" s="21"/>
      <c r="O137" s="21"/>
      <c r="P137" s="402"/>
      <c r="Q137" s="398"/>
      <c r="R137" s="9"/>
      <c r="S137" s="9"/>
      <c r="T137" s="9"/>
      <c r="U137" s="9"/>
      <c r="V137" s="9"/>
      <c r="W137" s="9"/>
      <c r="X137" s="9"/>
      <c r="Y137" s="9"/>
      <c r="Z137" s="9"/>
      <c r="AA137" s="21"/>
      <c r="AB137" s="21"/>
      <c r="AC137" s="8"/>
      <c r="AD137" s="8"/>
      <c r="AE137" s="8"/>
      <c r="AF137" s="8"/>
      <c r="AG137" s="8"/>
      <c r="AH137" s="8"/>
      <c r="AI137" s="8"/>
      <c r="AJ137" s="8"/>
      <c r="AK137" s="8"/>
      <c r="AL137" s="8"/>
    </row>
    <row r="138" spans="1:38" ht="21" customHeight="1">
      <c r="A138" s="8"/>
      <c r="B138" s="8"/>
      <c r="C138" s="415"/>
      <c r="D138" s="21"/>
      <c r="E138" s="21"/>
      <c r="F138" s="21"/>
      <c r="G138" s="9"/>
      <c r="H138" s="9"/>
      <c r="I138" s="8"/>
      <c r="J138" s="548"/>
      <c r="K138" s="21"/>
      <c r="L138" s="21"/>
      <c r="M138" s="21"/>
      <c r="N138" s="21"/>
      <c r="O138" s="21"/>
      <c r="P138" s="402"/>
      <c r="Q138" s="398"/>
      <c r="R138" s="9"/>
      <c r="S138" s="9"/>
      <c r="T138" s="9"/>
      <c r="U138" s="9"/>
      <c r="V138" s="9"/>
      <c r="W138" s="9"/>
      <c r="X138" s="9"/>
      <c r="Y138" s="9"/>
      <c r="Z138" s="9"/>
      <c r="AA138" s="21"/>
      <c r="AB138" s="21"/>
      <c r="AC138" s="8"/>
      <c r="AD138" s="8"/>
      <c r="AE138" s="8"/>
      <c r="AF138" s="8"/>
      <c r="AG138" s="8"/>
      <c r="AH138" s="8"/>
      <c r="AI138" s="8"/>
      <c r="AJ138" s="8"/>
      <c r="AK138" s="8"/>
      <c r="AL138" s="8"/>
    </row>
    <row r="139" spans="1:38" ht="21" customHeight="1">
      <c r="A139" s="8"/>
      <c r="B139" s="8"/>
      <c r="C139" s="415"/>
      <c r="D139" s="21"/>
      <c r="E139" s="21"/>
      <c r="F139" s="21"/>
      <c r="G139" s="9"/>
      <c r="H139" s="9"/>
      <c r="I139" s="8"/>
      <c r="J139" s="548"/>
      <c r="K139" s="21"/>
      <c r="L139" s="21"/>
      <c r="M139" s="21"/>
      <c r="N139" s="21"/>
      <c r="O139" s="21"/>
      <c r="P139" s="402"/>
      <c r="Q139" s="398"/>
      <c r="R139" s="9"/>
      <c r="S139" s="9"/>
      <c r="T139" s="9"/>
      <c r="U139" s="9"/>
      <c r="V139" s="9"/>
      <c r="W139" s="9"/>
      <c r="X139" s="9"/>
      <c r="Y139" s="9"/>
      <c r="Z139" s="9"/>
      <c r="AA139" s="21"/>
      <c r="AB139" s="21"/>
      <c r="AC139" s="8"/>
      <c r="AD139" s="8"/>
      <c r="AE139" s="8"/>
      <c r="AF139" s="8"/>
      <c r="AG139" s="8"/>
      <c r="AH139" s="8"/>
      <c r="AI139" s="8"/>
      <c r="AJ139" s="8"/>
      <c r="AK139" s="8"/>
      <c r="AL139" s="8"/>
    </row>
    <row r="140" spans="1:38" ht="21" customHeight="1">
      <c r="A140" s="8"/>
      <c r="B140" s="8"/>
      <c r="C140" s="415"/>
      <c r="D140" s="21"/>
      <c r="E140" s="21"/>
      <c r="F140" s="21"/>
      <c r="G140" s="9"/>
      <c r="H140" s="9"/>
      <c r="I140" s="8"/>
      <c r="J140" s="548"/>
      <c r="K140" s="21"/>
      <c r="L140" s="21"/>
      <c r="M140" s="21"/>
      <c r="N140" s="21"/>
      <c r="O140" s="21"/>
      <c r="P140" s="402"/>
      <c r="Q140" s="398"/>
      <c r="R140" s="9"/>
      <c r="S140" s="9"/>
      <c r="T140" s="9"/>
      <c r="U140" s="9"/>
      <c r="V140" s="9"/>
      <c r="W140" s="9"/>
      <c r="X140" s="9"/>
      <c r="Y140" s="9"/>
      <c r="Z140" s="9"/>
      <c r="AA140" s="21"/>
      <c r="AB140" s="21"/>
      <c r="AC140" s="8"/>
      <c r="AD140" s="8"/>
      <c r="AE140" s="8"/>
      <c r="AF140" s="8"/>
      <c r="AG140" s="8"/>
      <c r="AH140" s="8"/>
      <c r="AI140" s="8"/>
      <c r="AJ140" s="8"/>
      <c r="AK140" s="8"/>
      <c r="AL140" s="8"/>
    </row>
    <row r="141" spans="1:38" ht="21" customHeight="1">
      <c r="A141" s="8"/>
      <c r="B141" s="8"/>
      <c r="C141" s="415"/>
      <c r="D141" s="21"/>
      <c r="E141" s="21"/>
      <c r="F141" s="21"/>
      <c r="G141" s="9"/>
      <c r="H141" s="9"/>
      <c r="I141" s="8"/>
      <c r="J141" s="548"/>
      <c r="K141" s="21"/>
      <c r="L141" s="21"/>
      <c r="M141" s="21"/>
      <c r="N141" s="21"/>
      <c r="O141" s="21"/>
      <c r="P141" s="402"/>
      <c r="Q141" s="398"/>
      <c r="R141" s="9"/>
      <c r="S141" s="9"/>
      <c r="T141" s="9"/>
      <c r="U141" s="9"/>
      <c r="V141" s="9"/>
      <c r="W141" s="9"/>
      <c r="X141" s="9"/>
      <c r="Y141" s="9"/>
      <c r="Z141" s="9"/>
      <c r="AA141" s="21"/>
      <c r="AB141" s="21"/>
      <c r="AC141" s="8"/>
      <c r="AD141" s="8"/>
      <c r="AE141" s="8"/>
      <c r="AF141" s="8"/>
      <c r="AG141" s="8"/>
      <c r="AH141" s="8"/>
      <c r="AI141" s="8"/>
      <c r="AJ141" s="8"/>
      <c r="AK141" s="8"/>
      <c r="AL141" s="8"/>
    </row>
    <row r="142" spans="1:38" ht="21" customHeight="1">
      <c r="A142" s="8"/>
      <c r="B142" s="8"/>
      <c r="C142" s="415"/>
      <c r="D142" s="21"/>
      <c r="E142" s="21"/>
      <c r="F142" s="21"/>
      <c r="G142" s="9"/>
      <c r="H142" s="9"/>
      <c r="I142" s="8"/>
      <c r="J142" s="548"/>
      <c r="K142" s="21"/>
      <c r="L142" s="21"/>
      <c r="M142" s="21"/>
      <c r="N142" s="21"/>
      <c r="O142" s="21"/>
      <c r="P142" s="402"/>
      <c r="Q142" s="398"/>
      <c r="R142" s="9"/>
      <c r="S142" s="9"/>
      <c r="T142" s="9"/>
      <c r="U142" s="9"/>
      <c r="V142" s="9"/>
      <c r="W142" s="9"/>
      <c r="X142" s="9"/>
      <c r="Y142" s="9"/>
      <c r="Z142" s="9"/>
      <c r="AA142" s="21"/>
      <c r="AB142" s="21"/>
      <c r="AC142" s="8"/>
      <c r="AD142" s="8"/>
      <c r="AE142" s="8"/>
      <c r="AF142" s="8"/>
      <c r="AG142" s="8"/>
      <c r="AH142" s="8"/>
      <c r="AI142" s="8"/>
      <c r="AJ142" s="8"/>
      <c r="AK142" s="8"/>
      <c r="AL142" s="8"/>
    </row>
    <row r="143" spans="1:38" ht="21" customHeight="1">
      <c r="A143" s="8"/>
      <c r="B143" s="8"/>
      <c r="C143" s="415"/>
      <c r="D143" s="21"/>
      <c r="E143" s="21"/>
      <c r="F143" s="21"/>
      <c r="G143" s="9"/>
      <c r="H143" s="9"/>
      <c r="I143" s="8"/>
      <c r="J143" s="548"/>
      <c r="K143" s="21"/>
      <c r="L143" s="21"/>
      <c r="M143" s="21"/>
      <c r="N143" s="21"/>
      <c r="O143" s="21"/>
      <c r="P143" s="402"/>
      <c r="Q143" s="398"/>
      <c r="R143" s="9"/>
      <c r="S143" s="9"/>
      <c r="T143" s="9"/>
      <c r="U143" s="9"/>
      <c r="V143" s="9"/>
      <c r="W143" s="9"/>
      <c r="X143" s="9"/>
      <c r="Y143" s="9"/>
      <c r="Z143" s="9"/>
      <c r="AA143" s="21"/>
      <c r="AB143" s="21"/>
      <c r="AC143" s="8"/>
      <c r="AD143" s="8"/>
      <c r="AE143" s="8"/>
      <c r="AF143" s="8"/>
      <c r="AG143" s="8"/>
      <c r="AH143" s="8"/>
      <c r="AI143" s="8"/>
      <c r="AJ143" s="8"/>
      <c r="AK143" s="8"/>
      <c r="AL143" s="8"/>
    </row>
    <row r="144" spans="1:38" ht="21" customHeight="1">
      <c r="A144" s="8"/>
      <c r="B144" s="8"/>
      <c r="C144" s="415"/>
      <c r="D144" s="21"/>
      <c r="E144" s="21"/>
      <c r="F144" s="21"/>
      <c r="G144" s="9"/>
      <c r="H144" s="9"/>
      <c r="I144" s="8"/>
      <c r="J144" s="548"/>
      <c r="K144" s="21"/>
      <c r="L144" s="21"/>
      <c r="M144" s="21"/>
      <c r="N144" s="21"/>
      <c r="O144" s="21"/>
      <c r="P144" s="402"/>
      <c r="Q144" s="398"/>
      <c r="R144" s="9"/>
      <c r="S144" s="9"/>
      <c r="T144" s="9"/>
      <c r="U144" s="9"/>
      <c r="V144" s="9"/>
      <c r="W144" s="9"/>
      <c r="X144" s="9"/>
      <c r="Y144" s="9"/>
      <c r="Z144" s="9"/>
      <c r="AA144" s="21"/>
      <c r="AB144" s="21"/>
      <c r="AC144" s="8"/>
      <c r="AD144" s="8"/>
      <c r="AE144" s="8"/>
      <c r="AF144" s="8"/>
      <c r="AG144" s="8"/>
      <c r="AH144" s="8"/>
      <c r="AI144" s="8"/>
      <c r="AJ144" s="8"/>
      <c r="AK144" s="8"/>
      <c r="AL144" s="8"/>
    </row>
    <row r="145" spans="1:38" ht="21" customHeight="1">
      <c r="A145" s="8"/>
      <c r="B145" s="8"/>
      <c r="C145" s="415"/>
      <c r="D145" s="21"/>
      <c r="E145" s="21"/>
      <c r="F145" s="21"/>
      <c r="G145" s="9"/>
      <c r="H145" s="9"/>
      <c r="I145" s="8"/>
      <c r="J145" s="548"/>
      <c r="K145" s="21"/>
      <c r="L145" s="21"/>
      <c r="M145" s="21"/>
      <c r="N145" s="21"/>
      <c r="O145" s="21"/>
      <c r="P145" s="402"/>
      <c r="Q145" s="398"/>
      <c r="R145" s="9"/>
      <c r="S145" s="9"/>
      <c r="T145" s="9"/>
      <c r="U145" s="9"/>
      <c r="V145" s="9"/>
      <c r="W145" s="9"/>
      <c r="X145" s="9"/>
      <c r="Y145" s="9"/>
      <c r="Z145" s="9"/>
      <c r="AA145" s="21"/>
      <c r="AB145" s="21"/>
      <c r="AC145" s="8"/>
      <c r="AD145" s="8"/>
      <c r="AE145" s="8"/>
      <c r="AF145" s="8"/>
      <c r="AG145" s="8"/>
      <c r="AH145" s="8"/>
      <c r="AI145" s="8"/>
      <c r="AJ145" s="8"/>
      <c r="AK145" s="8"/>
      <c r="AL145" s="8"/>
    </row>
    <row r="146" spans="1:38" ht="21" customHeight="1">
      <c r="A146" s="8"/>
      <c r="B146" s="8"/>
      <c r="C146" s="415"/>
      <c r="D146" s="21"/>
      <c r="E146" s="21"/>
      <c r="F146" s="21"/>
      <c r="G146" s="9"/>
      <c r="H146" s="9"/>
      <c r="I146" s="8"/>
      <c r="J146" s="548"/>
      <c r="K146" s="21"/>
      <c r="L146" s="21"/>
      <c r="M146" s="21"/>
      <c r="N146" s="21"/>
      <c r="O146" s="21"/>
      <c r="P146" s="402"/>
      <c r="Q146" s="398"/>
      <c r="R146" s="9"/>
      <c r="S146" s="9"/>
      <c r="T146" s="9"/>
      <c r="U146" s="9"/>
      <c r="V146" s="9"/>
      <c r="W146" s="9"/>
      <c r="X146" s="9"/>
      <c r="Y146" s="9"/>
      <c r="Z146" s="9"/>
      <c r="AA146" s="21"/>
      <c r="AB146" s="21"/>
      <c r="AC146" s="8"/>
      <c r="AD146" s="8"/>
      <c r="AE146" s="8"/>
      <c r="AF146" s="8"/>
      <c r="AG146" s="8"/>
      <c r="AH146" s="8"/>
      <c r="AI146" s="8"/>
      <c r="AJ146" s="8"/>
      <c r="AK146" s="8"/>
      <c r="AL146" s="8"/>
    </row>
    <row r="147" spans="1:38" ht="21" customHeight="1">
      <c r="A147" s="8"/>
      <c r="B147" s="8"/>
      <c r="C147" s="415"/>
      <c r="D147" s="21"/>
      <c r="E147" s="21"/>
      <c r="F147" s="21"/>
      <c r="G147" s="9"/>
      <c r="H147" s="9"/>
      <c r="I147" s="8"/>
      <c r="J147" s="548"/>
      <c r="K147" s="21"/>
      <c r="L147" s="21"/>
      <c r="M147" s="21"/>
      <c r="N147" s="21"/>
      <c r="O147" s="21"/>
      <c r="P147" s="402"/>
      <c r="Q147" s="398"/>
      <c r="R147" s="9"/>
      <c r="S147" s="9"/>
      <c r="T147" s="9"/>
      <c r="U147" s="9"/>
      <c r="V147" s="9"/>
      <c r="W147" s="9"/>
      <c r="X147" s="9"/>
      <c r="Y147" s="9"/>
      <c r="Z147" s="9"/>
      <c r="AA147" s="21"/>
      <c r="AB147" s="21"/>
      <c r="AC147" s="8"/>
      <c r="AD147" s="8"/>
      <c r="AE147" s="8"/>
      <c r="AF147" s="8"/>
      <c r="AG147" s="8"/>
      <c r="AH147" s="8"/>
      <c r="AI147" s="8"/>
      <c r="AJ147" s="8"/>
      <c r="AK147" s="8"/>
      <c r="AL147" s="8"/>
    </row>
    <row r="148" spans="1:38" ht="21" customHeight="1">
      <c r="A148" s="8"/>
      <c r="B148" s="8"/>
      <c r="C148" s="415"/>
      <c r="D148" s="21"/>
      <c r="E148" s="21"/>
      <c r="F148" s="21"/>
      <c r="G148" s="9"/>
      <c r="H148" s="9"/>
      <c r="I148" s="8"/>
      <c r="J148" s="548"/>
      <c r="K148" s="21"/>
      <c r="L148" s="21"/>
      <c r="M148" s="21"/>
      <c r="N148" s="21"/>
      <c r="O148" s="21"/>
      <c r="P148" s="402"/>
      <c r="Q148" s="398"/>
      <c r="R148" s="9"/>
      <c r="S148" s="9"/>
      <c r="T148" s="9"/>
      <c r="U148" s="9"/>
      <c r="V148" s="9"/>
      <c r="W148" s="9"/>
      <c r="X148" s="9"/>
      <c r="Y148" s="9"/>
      <c r="Z148" s="9"/>
      <c r="AA148" s="21"/>
      <c r="AB148" s="21"/>
      <c r="AC148" s="8"/>
      <c r="AD148" s="8"/>
      <c r="AE148" s="8"/>
      <c r="AF148" s="8"/>
      <c r="AG148" s="8"/>
      <c r="AH148" s="8"/>
      <c r="AI148" s="8"/>
      <c r="AJ148" s="8"/>
      <c r="AK148" s="8"/>
      <c r="AL148" s="8"/>
    </row>
    <row r="149" spans="1:38" ht="21" customHeight="1">
      <c r="A149" s="8"/>
      <c r="B149" s="8"/>
      <c r="C149" s="415"/>
      <c r="D149" s="21"/>
      <c r="E149" s="21"/>
      <c r="F149" s="21"/>
      <c r="G149" s="9"/>
      <c r="H149" s="9"/>
      <c r="I149" s="8"/>
      <c r="J149" s="548"/>
      <c r="K149" s="21"/>
      <c r="L149" s="21"/>
      <c r="M149" s="21"/>
      <c r="N149" s="21"/>
      <c r="O149" s="21"/>
      <c r="P149" s="402"/>
      <c r="Q149" s="398"/>
      <c r="R149" s="9"/>
      <c r="S149" s="9"/>
      <c r="T149" s="9"/>
      <c r="U149" s="9"/>
      <c r="V149" s="9"/>
      <c r="W149" s="9"/>
      <c r="X149" s="9"/>
      <c r="Y149" s="9"/>
      <c r="Z149" s="9"/>
      <c r="AA149" s="21"/>
      <c r="AB149" s="21"/>
      <c r="AC149" s="8"/>
      <c r="AD149" s="8"/>
      <c r="AE149" s="8"/>
      <c r="AF149" s="8"/>
      <c r="AG149" s="8"/>
      <c r="AH149" s="8"/>
      <c r="AI149" s="8"/>
      <c r="AJ149" s="8"/>
      <c r="AK149" s="8"/>
      <c r="AL149" s="8"/>
    </row>
    <row r="150" spans="1:38" ht="21" customHeight="1">
      <c r="A150" s="8"/>
      <c r="B150" s="8"/>
      <c r="C150" s="415"/>
      <c r="D150" s="21"/>
      <c r="E150" s="21"/>
      <c r="F150" s="21"/>
      <c r="G150" s="9"/>
      <c r="H150" s="9"/>
      <c r="I150" s="8"/>
      <c r="J150" s="548"/>
      <c r="K150" s="21"/>
      <c r="L150" s="21"/>
      <c r="M150" s="21"/>
      <c r="N150" s="21"/>
      <c r="O150" s="21"/>
      <c r="P150" s="402"/>
      <c r="Q150" s="398"/>
      <c r="R150" s="9"/>
      <c r="S150" s="9"/>
      <c r="T150" s="9"/>
      <c r="U150" s="9"/>
      <c r="V150" s="9"/>
      <c r="W150" s="9"/>
      <c r="X150" s="9"/>
      <c r="Y150" s="9"/>
      <c r="Z150" s="9"/>
      <c r="AA150" s="21"/>
      <c r="AB150" s="21"/>
      <c r="AC150" s="8"/>
      <c r="AD150" s="8"/>
      <c r="AE150" s="8"/>
      <c r="AF150" s="8"/>
      <c r="AG150" s="8"/>
      <c r="AH150" s="8"/>
      <c r="AI150" s="8"/>
      <c r="AJ150" s="8"/>
      <c r="AK150" s="8"/>
      <c r="AL150" s="8"/>
    </row>
    <row r="151" spans="1:38" ht="21" customHeight="1">
      <c r="A151" s="8"/>
      <c r="B151" s="8"/>
      <c r="C151" s="415"/>
      <c r="D151" s="21"/>
      <c r="E151" s="21"/>
      <c r="F151" s="21"/>
      <c r="G151" s="9"/>
      <c r="H151" s="9"/>
      <c r="I151" s="8"/>
      <c r="J151" s="548"/>
      <c r="K151" s="21"/>
      <c r="L151" s="21"/>
      <c r="M151" s="21"/>
      <c r="N151" s="21"/>
      <c r="O151" s="21"/>
      <c r="P151" s="402"/>
      <c r="Q151" s="398"/>
      <c r="R151" s="9"/>
      <c r="S151" s="9"/>
      <c r="T151" s="9"/>
      <c r="U151" s="9"/>
      <c r="V151" s="9"/>
      <c r="W151" s="9"/>
      <c r="X151" s="9"/>
      <c r="Y151" s="9"/>
      <c r="Z151" s="9"/>
      <c r="AA151" s="21"/>
      <c r="AB151" s="21"/>
      <c r="AC151" s="8"/>
      <c r="AD151" s="8"/>
      <c r="AE151" s="8"/>
      <c r="AF151" s="8"/>
      <c r="AG151" s="8"/>
      <c r="AH151" s="8"/>
      <c r="AI151" s="8"/>
      <c r="AJ151" s="8"/>
      <c r="AK151" s="8"/>
      <c r="AL151" s="8"/>
    </row>
    <row r="152" spans="1:38" ht="21" customHeight="1">
      <c r="A152" s="8"/>
      <c r="B152" s="8"/>
      <c r="C152" s="415"/>
      <c r="D152" s="21"/>
      <c r="E152" s="21"/>
      <c r="F152" s="21"/>
      <c r="G152" s="9"/>
      <c r="H152" s="9"/>
      <c r="I152" s="8"/>
      <c r="J152" s="548"/>
      <c r="K152" s="21"/>
      <c r="L152" s="21"/>
      <c r="M152" s="21"/>
      <c r="N152" s="21"/>
      <c r="O152" s="21"/>
      <c r="P152" s="402"/>
      <c r="Q152" s="398"/>
      <c r="R152" s="9"/>
      <c r="S152" s="9"/>
      <c r="T152" s="9"/>
      <c r="U152" s="9"/>
      <c r="V152" s="9"/>
      <c r="W152" s="9"/>
      <c r="X152" s="9"/>
      <c r="Y152" s="9"/>
      <c r="Z152" s="9"/>
      <c r="AA152" s="21"/>
      <c r="AB152" s="21"/>
      <c r="AC152" s="8"/>
      <c r="AD152" s="8"/>
      <c r="AE152" s="8"/>
      <c r="AF152" s="8"/>
      <c r="AG152" s="8"/>
      <c r="AH152" s="8"/>
      <c r="AI152" s="8"/>
      <c r="AJ152" s="8"/>
      <c r="AK152" s="8"/>
      <c r="AL152" s="8"/>
    </row>
    <row r="153" spans="1:38" ht="21" customHeight="1">
      <c r="A153" s="8"/>
      <c r="B153" s="8"/>
      <c r="C153" s="415"/>
      <c r="D153" s="21"/>
      <c r="E153" s="21"/>
      <c r="F153" s="21"/>
      <c r="G153" s="9"/>
      <c r="H153" s="9"/>
      <c r="I153" s="8"/>
      <c r="J153" s="548"/>
      <c r="K153" s="21"/>
      <c r="L153" s="21"/>
      <c r="M153" s="21"/>
      <c r="N153" s="21"/>
      <c r="O153" s="21"/>
      <c r="P153" s="402"/>
      <c r="Q153" s="398"/>
      <c r="R153" s="9"/>
      <c r="S153" s="9"/>
      <c r="T153" s="9"/>
      <c r="U153" s="9"/>
      <c r="V153" s="9"/>
      <c r="W153" s="9"/>
      <c r="X153" s="9"/>
      <c r="Y153" s="9"/>
      <c r="Z153" s="9"/>
      <c r="AA153" s="21"/>
      <c r="AB153" s="21"/>
      <c r="AC153" s="8"/>
      <c r="AD153" s="8"/>
      <c r="AE153" s="8"/>
      <c r="AF153" s="8"/>
      <c r="AG153" s="8"/>
      <c r="AH153" s="8"/>
      <c r="AI153" s="8"/>
      <c r="AJ153" s="8"/>
      <c r="AK153" s="8"/>
      <c r="AL153" s="8"/>
    </row>
    <row r="154" spans="1:38" ht="21" customHeight="1">
      <c r="A154" s="8"/>
      <c r="B154" s="8"/>
      <c r="C154" s="415"/>
      <c r="D154" s="21"/>
      <c r="E154" s="21"/>
      <c r="F154" s="21"/>
      <c r="G154" s="9"/>
      <c r="H154" s="9"/>
      <c r="I154" s="8"/>
      <c r="J154" s="548"/>
      <c r="K154" s="21"/>
      <c r="L154" s="21"/>
      <c r="M154" s="21"/>
      <c r="N154" s="21"/>
      <c r="O154" s="21"/>
      <c r="P154" s="402"/>
      <c r="Q154" s="398"/>
      <c r="R154" s="9"/>
      <c r="S154" s="9"/>
      <c r="T154" s="9"/>
      <c r="U154" s="9"/>
      <c r="V154" s="9"/>
      <c r="W154" s="9"/>
      <c r="X154" s="9"/>
      <c r="Y154" s="9"/>
      <c r="Z154" s="9"/>
      <c r="AA154" s="21"/>
      <c r="AB154" s="21"/>
      <c r="AC154" s="8"/>
      <c r="AD154" s="8"/>
      <c r="AE154" s="8"/>
      <c r="AF154" s="8"/>
      <c r="AG154" s="8"/>
      <c r="AH154" s="8"/>
      <c r="AI154" s="8"/>
      <c r="AJ154" s="8"/>
      <c r="AK154" s="8"/>
      <c r="AL154" s="8"/>
    </row>
    <row r="155" spans="1:38" ht="21" customHeight="1">
      <c r="A155" s="8"/>
      <c r="B155" s="8"/>
      <c r="C155" s="415"/>
      <c r="D155" s="21"/>
      <c r="E155" s="21"/>
      <c r="F155" s="21"/>
      <c r="G155" s="9"/>
      <c r="H155" s="9"/>
      <c r="I155" s="8"/>
      <c r="J155" s="548"/>
      <c r="K155" s="21"/>
      <c r="L155" s="21"/>
      <c r="M155" s="21"/>
      <c r="N155" s="21"/>
      <c r="O155" s="21"/>
      <c r="P155" s="402"/>
      <c r="Q155" s="398"/>
      <c r="R155" s="9"/>
      <c r="S155" s="9"/>
      <c r="T155" s="9"/>
      <c r="U155" s="9"/>
      <c r="V155" s="9"/>
      <c r="W155" s="9"/>
      <c r="X155" s="9"/>
      <c r="Y155" s="9"/>
      <c r="Z155" s="9"/>
      <c r="AA155" s="21"/>
      <c r="AB155" s="21"/>
      <c r="AC155" s="8"/>
      <c r="AD155" s="8"/>
      <c r="AE155" s="8"/>
      <c r="AF155" s="8"/>
      <c r="AG155" s="8"/>
      <c r="AH155" s="8"/>
      <c r="AI155" s="8"/>
      <c r="AJ155" s="8"/>
      <c r="AK155" s="8"/>
      <c r="AL155" s="8"/>
    </row>
    <row r="156" spans="1:38" ht="21" customHeight="1">
      <c r="A156" s="8"/>
      <c r="B156" s="8"/>
      <c r="C156" s="415"/>
      <c r="D156" s="21"/>
      <c r="E156" s="21"/>
      <c r="F156" s="21"/>
      <c r="G156" s="9"/>
      <c r="H156" s="9"/>
      <c r="I156" s="8"/>
      <c r="J156" s="548"/>
      <c r="K156" s="21"/>
      <c r="L156" s="21"/>
      <c r="M156" s="21"/>
      <c r="N156" s="21"/>
      <c r="O156" s="21"/>
      <c r="P156" s="402"/>
      <c r="Q156" s="398"/>
      <c r="R156" s="9"/>
      <c r="S156" s="9"/>
      <c r="T156" s="9"/>
      <c r="U156" s="9"/>
      <c r="V156" s="9"/>
      <c r="W156" s="9"/>
      <c r="X156" s="9"/>
      <c r="Y156" s="9"/>
      <c r="Z156" s="9"/>
      <c r="AA156" s="21"/>
      <c r="AB156" s="21"/>
      <c r="AC156" s="8"/>
      <c r="AD156" s="8"/>
      <c r="AE156" s="8"/>
      <c r="AF156" s="8"/>
      <c r="AG156" s="8"/>
      <c r="AH156" s="8"/>
      <c r="AI156" s="8"/>
      <c r="AJ156" s="8"/>
      <c r="AK156" s="8"/>
      <c r="AL156" s="8"/>
    </row>
    <row r="157" spans="1:38" ht="21" customHeight="1">
      <c r="A157" s="8"/>
      <c r="B157" s="8"/>
      <c r="C157" s="415"/>
      <c r="D157" s="21"/>
      <c r="E157" s="21"/>
      <c r="F157" s="21"/>
      <c r="G157" s="9"/>
      <c r="H157" s="9"/>
      <c r="I157" s="8"/>
      <c r="J157" s="548"/>
      <c r="K157" s="21"/>
      <c r="L157" s="21"/>
      <c r="M157" s="21"/>
      <c r="N157" s="21"/>
      <c r="O157" s="21"/>
      <c r="P157" s="402"/>
      <c r="Q157" s="398"/>
      <c r="R157" s="9"/>
      <c r="S157" s="9"/>
      <c r="T157" s="9"/>
      <c r="U157" s="9"/>
      <c r="V157" s="9"/>
      <c r="W157" s="9"/>
      <c r="X157" s="9"/>
      <c r="Y157" s="9"/>
      <c r="Z157" s="9"/>
      <c r="AA157" s="21"/>
      <c r="AB157" s="21"/>
      <c r="AC157" s="8"/>
      <c r="AD157" s="8"/>
      <c r="AE157" s="8"/>
      <c r="AF157" s="8"/>
      <c r="AG157" s="8"/>
      <c r="AH157" s="8"/>
      <c r="AI157" s="8"/>
      <c r="AJ157" s="8"/>
      <c r="AK157" s="8"/>
      <c r="AL157" s="8"/>
    </row>
    <row r="158" spans="1:38" ht="21" customHeight="1">
      <c r="A158" s="8"/>
      <c r="B158" s="8"/>
      <c r="C158" s="415"/>
      <c r="D158" s="21"/>
      <c r="E158" s="21"/>
      <c r="F158" s="21"/>
      <c r="G158" s="9"/>
      <c r="H158" s="9"/>
      <c r="I158" s="8"/>
      <c r="J158" s="548"/>
      <c r="K158" s="21"/>
      <c r="L158" s="21"/>
      <c r="M158" s="21"/>
      <c r="N158" s="21"/>
      <c r="O158" s="21"/>
      <c r="P158" s="402"/>
      <c r="Q158" s="398"/>
      <c r="R158" s="9"/>
      <c r="S158" s="9"/>
      <c r="T158" s="9"/>
      <c r="U158" s="9"/>
      <c r="V158" s="9"/>
      <c r="W158" s="9"/>
      <c r="X158" s="9"/>
      <c r="Y158" s="9"/>
      <c r="Z158" s="9"/>
      <c r="AA158" s="21"/>
      <c r="AB158" s="21"/>
      <c r="AC158" s="8"/>
      <c r="AD158" s="8"/>
      <c r="AE158" s="8"/>
      <c r="AF158" s="8"/>
      <c r="AG158" s="8"/>
      <c r="AH158" s="8"/>
      <c r="AI158" s="8"/>
      <c r="AJ158" s="8"/>
      <c r="AK158" s="8"/>
      <c r="AL158" s="8"/>
    </row>
    <row r="159" spans="1:38" ht="21" customHeight="1">
      <c r="A159" s="8"/>
      <c r="B159" s="8"/>
      <c r="C159" s="415"/>
      <c r="D159" s="21"/>
      <c r="E159" s="21"/>
      <c r="F159" s="21"/>
      <c r="G159" s="9"/>
      <c r="H159" s="9"/>
      <c r="I159" s="8"/>
      <c r="J159" s="548"/>
      <c r="K159" s="21"/>
      <c r="L159" s="21"/>
      <c r="M159" s="21"/>
      <c r="N159" s="21"/>
      <c r="O159" s="21"/>
      <c r="P159" s="402"/>
      <c r="Q159" s="398"/>
      <c r="R159" s="9"/>
      <c r="S159" s="9"/>
      <c r="T159" s="9"/>
      <c r="U159" s="9"/>
      <c r="V159" s="9"/>
      <c r="W159" s="9"/>
      <c r="X159" s="9"/>
      <c r="Y159" s="9"/>
      <c r="Z159" s="9"/>
      <c r="AA159" s="21"/>
      <c r="AB159" s="21"/>
      <c r="AC159" s="8"/>
      <c r="AD159" s="8"/>
      <c r="AE159" s="8"/>
      <c r="AF159" s="8"/>
      <c r="AG159" s="8"/>
      <c r="AH159" s="8"/>
      <c r="AI159" s="8"/>
      <c r="AJ159" s="8"/>
      <c r="AK159" s="8"/>
      <c r="AL159" s="8"/>
    </row>
    <row r="160" spans="1:38" ht="21" customHeight="1">
      <c r="A160" s="8"/>
      <c r="B160" s="8"/>
      <c r="C160" s="415"/>
      <c r="D160" s="21"/>
      <c r="E160" s="21"/>
      <c r="F160" s="21"/>
      <c r="G160" s="9"/>
      <c r="H160" s="9"/>
      <c r="I160" s="8"/>
      <c r="J160" s="548"/>
      <c r="K160" s="21"/>
      <c r="L160" s="21"/>
      <c r="M160" s="21"/>
      <c r="N160" s="21"/>
      <c r="O160" s="21"/>
      <c r="P160" s="402"/>
      <c r="Q160" s="398"/>
      <c r="R160" s="9"/>
      <c r="S160" s="9"/>
      <c r="T160" s="9"/>
      <c r="U160" s="9"/>
      <c r="V160" s="9"/>
      <c r="W160" s="9"/>
      <c r="X160" s="9"/>
      <c r="Y160" s="9"/>
      <c r="Z160" s="9"/>
      <c r="AA160" s="21"/>
      <c r="AB160" s="21"/>
      <c r="AC160" s="8"/>
      <c r="AD160" s="8"/>
      <c r="AE160" s="8"/>
      <c r="AF160" s="8"/>
      <c r="AG160" s="8"/>
      <c r="AH160" s="8"/>
      <c r="AI160" s="8"/>
      <c r="AJ160" s="8"/>
      <c r="AK160" s="8"/>
      <c r="AL160" s="8"/>
    </row>
    <row r="161" spans="1:38" ht="21" customHeight="1">
      <c r="A161" s="8"/>
      <c r="B161" s="8"/>
      <c r="C161" s="415"/>
      <c r="D161" s="21"/>
      <c r="E161" s="21"/>
      <c r="F161" s="21"/>
      <c r="G161" s="9"/>
      <c r="H161" s="9"/>
      <c r="I161" s="8"/>
      <c r="J161" s="548"/>
      <c r="K161" s="21"/>
      <c r="L161" s="21"/>
      <c r="M161" s="21"/>
      <c r="N161" s="21"/>
      <c r="O161" s="21"/>
      <c r="P161" s="402"/>
      <c r="Q161" s="398"/>
      <c r="R161" s="9"/>
      <c r="S161" s="9"/>
      <c r="T161" s="9"/>
      <c r="U161" s="9"/>
      <c r="V161" s="9"/>
      <c r="W161" s="9"/>
      <c r="X161" s="9"/>
      <c r="Y161" s="9"/>
      <c r="Z161" s="9"/>
      <c r="AA161" s="21"/>
      <c r="AB161" s="21"/>
      <c r="AC161" s="8"/>
      <c r="AD161" s="8"/>
      <c r="AE161" s="8"/>
      <c r="AF161" s="8"/>
      <c r="AG161" s="8"/>
      <c r="AH161" s="8"/>
      <c r="AI161" s="8"/>
      <c r="AJ161" s="8"/>
      <c r="AK161" s="8"/>
      <c r="AL161" s="8"/>
    </row>
    <row r="162" spans="1:38" ht="21" customHeight="1">
      <c r="A162" s="8"/>
      <c r="B162" s="8"/>
      <c r="C162" s="415"/>
      <c r="D162" s="21"/>
      <c r="E162" s="21"/>
      <c r="F162" s="21"/>
      <c r="G162" s="9"/>
      <c r="H162" s="9"/>
      <c r="I162" s="8"/>
      <c r="J162" s="548"/>
      <c r="K162" s="21"/>
      <c r="L162" s="21"/>
      <c r="M162" s="21"/>
      <c r="N162" s="21"/>
      <c r="O162" s="21"/>
      <c r="P162" s="402"/>
      <c r="Q162" s="398"/>
      <c r="R162" s="9"/>
      <c r="S162" s="9"/>
      <c r="T162" s="9"/>
      <c r="U162" s="9"/>
      <c r="V162" s="9"/>
      <c r="W162" s="9"/>
      <c r="X162" s="9"/>
      <c r="Y162" s="9"/>
      <c r="Z162" s="9"/>
      <c r="AA162" s="21"/>
      <c r="AB162" s="21"/>
      <c r="AC162" s="8"/>
      <c r="AD162" s="8"/>
      <c r="AE162" s="8"/>
      <c r="AF162" s="8"/>
      <c r="AG162" s="8"/>
      <c r="AH162" s="8"/>
      <c r="AI162" s="8"/>
      <c r="AJ162" s="8"/>
      <c r="AK162" s="8"/>
      <c r="AL162" s="8"/>
    </row>
    <row r="163" spans="1:38" ht="21" customHeight="1">
      <c r="A163" s="8"/>
      <c r="B163" s="8"/>
      <c r="C163" s="415"/>
      <c r="D163" s="21"/>
      <c r="E163" s="21"/>
      <c r="F163" s="21"/>
      <c r="G163" s="9"/>
      <c r="H163" s="9"/>
      <c r="I163" s="8"/>
      <c r="J163" s="548"/>
      <c r="K163" s="21"/>
      <c r="L163" s="21"/>
      <c r="M163" s="21"/>
      <c r="N163" s="21"/>
      <c r="O163" s="21"/>
      <c r="P163" s="402"/>
      <c r="Q163" s="398"/>
      <c r="R163" s="9"/>
      <c r="S163" s="9"/>
      <c r="T163" s="9"/>
      <c r="U163" s="9"/>
      <c r="V163" s="9"/>
      <c r="W163" s="9"/>
      <c r="X163" s="9"/>
      <c r="Y163" s="9"/>
      <c r="Z163" s="9"/>
      <c r="AA163" s="21"/>
      <c r="AB163" s="21"/>
      <c r="AC163" s="8"/>
      <c r="AD163" s="8"/>
      <c r="AE163" s="8"/>
      <c r="AF163" s="8"/>
      <c r="AG163" s="8"/>
      <c r="AH163" s="8"/>
      <c r="AI163" s="8"/>
      <c r="AJ163" s="8"/>
      <c r="AK163" s="8"/>
      <c r="AL163" s="8"/>
    </row>
    <row r="164" spans="1:38" ht="21" customHeight="1">
      <c r="A164" s="8"/>
      <c r="B164" s="8"/>
      <c r="C164" s="415"/>
      <c r="D164" s="21"/>
      <c r="E164" s="21"/>
      <c r="F164" s="21"/>
      <c r="G164" s="9"/>
      <c r="H164" s="9"/>
      <c r="I164" s="8"/>
      <c r="J164" s="548"/>
      <c r="K164" s="21"/>
      <c r="L164" s="21"/>
      <c r="M164" s="21"/>
      <c r="N164" s="21"/>
      <c r="O164" s="21"/>
      <c r="P164" s="402"/>
      <c r="Q164" s="398"/>
      <c r="R164" s="9"/>
      <c r="S164" s="9"/>
      <c r="T164" s="9"/>
      <c r="U164" s="9"/>
      <c r="V164" s="9"/>
      <c r="W164" s="9"/>
      <c r="X164" s="9"/>
      <c r="Y164" s="9"/>
      <c r="Z164" s="9"/>
      <c r="AA164" s="21"/>
      <c r="AB164" s="21"/>
      <c r="AC164" s="8"/>
      <c r="AD164" s="8"/>
      <c r="AE164" s="8"/>
      <c r="AF164" s="8"/>
      <c r="AG164" s="8"/>
      <c r="AH164" s="8"/>
      <c r="AI164" s="8"/>
      <c r="AJ164" s="8"/>
      <c r="AK164" s="8"/>
      <c r="AL164" s="8"/>
    </row>
    <row r="165" spans="1:38" ht="21" customHeight="1">
      <c r="A165" s="8"/>
      <c r="B165" s="8"/>
      <c r="C165" s="415"/>
      <c r="D165" s="21"/>
      <c r="E165" s="21"/>
      <c r="F165" s="21"/>
      <c r="G165" s="9"/>
      <c r="H165" s="9"/>
      <c r="I165" s="8"/>
      <c r="J165" s="548"/>
      <c r="K165" s="21"/>
      <c r="L165" s="21"/>
      <c r="M165" s="21"/>
      <c r="N165" s="21"/>
      <c r="O165" s="21"/>
      <c r="P165" s="402"/>
      <c r="Q165" s="398"/>
      <c r="R165" s="9"/>
      <c r="S165" s="9"/>
      <c r="T165" s="9"/>
      <c r="U165" s="9"/>
      <c r="V165" s="9"/>
      <c r="W165" s="9"/>
      <c r="X165" s="9"/>
      <c r="Y165" s="9"/>
      <c r="Z165" s="9"/>
      <c r="AA165" s="21"/>
      <c r="AB165" s="21"/>
      <c r="AC165" s="8"/>
      <c r="AD165" s="8"/>
      <c r="AE165" s="8"/>
      <c r="AF165" s="8"/>
      <c r="AG165" s="8"/>
      <c r="AH165" s="8"/>
      <c r="AI165" s="8"/>
      <c r="AJ165" s="8"/>
      <c r="AK165" s="8"/>
      <c r="AL165" s="8"/>
    </row>
    <row r="166" spans="1:38" ht="21" customHeight="1">
      <c r="A166" s="8"/>
      <c r="B166" s="8"/>
      <c r="C166" s="415"/>
      <c r="D166" s="21"/>
      <c r="E166" s="21"/>
      <c r="F166" s="21"/>
      <c r="G166" s="9"/>
      <c r="H166" s="9"/>
      <c r="I166" s="8"/>
      <c r="J166" s="548"/>
      <c r="K166" s="21"/>
      <c r="L166" s="21"/>
      <c r="M166" s="21"/>
      <c r="N166" s="21"/>
      <c r="O166" s="21"/>
      <c r="P166" s="402"/>
      <c r="Q166" s="398"/>
      <c r="R166" s="9"/>
      <c r="S166" s="9"/>
      <c r="T166" s="9"/>
      <c r="U166" s="9"/>
      <c r="V166" s="9"/>
      <c r="W166" s="9"/>
      <c r="X166" s="9"/>
      <c r="Y166" s="9"/>
      <c r="Z166" s="9"/>
      <c r="AA166" s="21"/>
      <c r="AB166" s="21"/>
      <c r="AC166" s="8"/>
      <c r="AD166" s="8"/>
      <c r="AE166" s="8"/>
      <c r="AF166" s="8"/>
      <c r="AG166" s="8"/>
      <c r="AH166" s="8"/>
      <c r="AI166" s="8"/>
      <c r="AJ166" s="8"/>
      <c r="AK166" s="8"/>
      <c r="AL166" s="8"/>
    </row>
    <row r="167" spans="1:38" ht="21" customHeight="1">
      <c r="A167" s="8"/>
      <c r="B167" s="8"/>
      <c r="C167" s="415"/>
      <c r="D167" s="21"/>
      <c r="E167" s="21"/>
      <c r="F167" s="21"/>
      <c r="G167" s="9"/>
      <c r="H167" s="9"/>
      <c r="I167" s="8"/>
      <c r="J167" s="548"/>
      <c r="K167" s="21"/>
      <c r="L167" s="21"/>
      <c r="M167" s="21"/>
      <c r="N167" s="21"/>
      <c r="O167" s="21"/>
      <c r="P167" s="402"/>
      <c r="Q167" s="398"/>
      <c r="R167" s="9"/>
      <c r="S167" s="9"/>
      <c r="T167" s="9"/>
      <c r="U167" s="9"/>
      <c r="V167" s="9"/>
      <c r="W167" s="9"/>
      <c r="X167" s="9"/>
      <c r="Y167" s="9"/>
      <c r="Z167" s="9"/>
      <c r="AA167" s="21"/>
      <c r="AB167" s="21"/>
      <c r="AC167" s="8"/>
      <c r="AD167" s="8"/>
      <c r="AE167" s="8"/>
      <c r="AF167" s="8"/>
      <c r="AG167" s="8"/>
      <c r="AH167" s="8"/>
      <c r="AI167" s="8"/>
      <c r="AJ167" s="8"/>
      <c r="AK167" s="8"/>
      <c r="AL167" s="8"/>
    </row>
    <row r="168" spans="1:38" ht="21" customHeight="1">
      <c r="A168" s="8"/>
      <c r="B168" s="8"/>
      <c r="C168" s="415"/>
      <c r="D168" s="21"/>
      <c r="E168" s="21"/>
      <c r="F168" s="21"/>
      <c r="G168" s="9"/>
      <c r="H168" s="9"/>
      <c r="I168" s="8"/>
      <c r="J168" s="548"/>
      <c r="K168" s="21"/>
      <c r="L168" s="21"/>
      <c r="M168" s="21"/>
      <c r="N168" s="21"/>
      <c r="O168" s="21"/>
      <c r="P168" s="402"/>
      <c r="Q168" s="398"/>
      <c r="R168" s="9"/>
      <c r="S168" s="9"/>
      <c r="T168" s="9"/>
      <c r="U168" s="9"/>
      <c r="V168" s="9"/>
      <c r="W168" s="9"/>
      <c r="X168" s="9"/>
      <c r="Y168" s="9"/>
      <c r="Z168" s="9"/>
      <c r="AA168" s="21"/>
      <c r="AB168" s="21"/>
      <c r="AC168" s="8"/>
      <c r="AD168" s="8"/>
      <c r="AE168" s="8"/>
      <c r="AF168" s="8"/>
      <c r="AG168" s="8"/>
      <c r="AH168" s="8"/>
      <c r="AI168" s="8"/>
      <c r="AJ168" s="8"/>
      <c r="AK168" s="8"/>
      <c r="AL168" s="8"/>
    </row>
    <row r="169" spans="1:38" ht="21" customHeight="1">
      <c r="A169" s="8"/>
      <c r="B169" s="8"/>
      <c r="C169" s="415"/>
      <c r="D169" s="21"/>
      <c r="E169" s="21"/>
      <c r="F169" s="21"/>
      <c r="G169" s="9"/>
      <c r="H169" s="9"/>
      <c r="I169" s="8"/>
      <c r="J169" s="548"/>
      <c r="K169" s="21"/>
      <c r="L169" s="21"/>
      <c r="M169" s="21"/>
      <c r="N169" s="21"/>
      <c r="O169" s="21"/>
      <c r="P169" s="402"/>
      <c r="Q169" s="398"/>
      <c r="R169" s="9"/>
      <c r="S169" s="9"/>
      <c r="T169" s="9"/>
      <c r="U169" s="9"/>
      <c r="V169" s="9"/>
      <c r="W169" s="9"/>
      <c r="X169" s="9"/>
      <c r="Y169" s="9"/>
      <c r="Z169" s="9"/>
      <c r="AA169" s="21"/>
      <c r="AB169" s="21"/>
      <c r="AC169" s="8"/>
      <c r="AD169" s="8"/>
      <c r="AE169" s="8"/>
      <c r="AF169" s="8"/>
      <c r="AG169" s="8"/>
      <c r="AH169" s="8"/>
      <c r="AI169" s="8"/>
      <c r="AJ169" s="8"/>
      <c r="AK169" s="8"/>
      <c r="AL169" s="8"/>
    </row>
    <row r="170" spans="1:38" ht="21" customHeight="1">
      <c r="A170" s="8"/>
      <c r="B170" s="8"/>
      <c r="C170" s="415"/>
      <c r="D170" s="21"/>
      <c r="E170" s="21"/>
      <c r="F170" s="21"/>
      <c r="G170" s="9"/>
      <c r="H170" s="9"/>
      <c r="I170" s="8"/>
      <c r="J170" s="548"/>
      <c r="K170" s="21"/>
      <c r="L170" s="21"/>
      <c r="M170" s="21"/>
      <c r="N170" s="21"/>
      <c r="O170" s="21"/>
      <c r="P170" s="402"/>
      <c r="Q170" s="398"/>
      <c r="R170" s="9"/>
      <c r="S170" s="9"/>
      <c r="T170" s="9"/>
      <c r="U170" s="9"/>
      <c r="V170" s="9"/>
      <c r="W170" s="9"/>
      <c r="X170" s="9"/>
      <c r="Y170" s="9"/>
      <c r="Z170" s="9"/>
      <c r="AA170" s="21"/>
      <c r="AB170" s="21"/>
      <c r="AC170" s="8"/>
      <c r="AD170" s="8"/>
      <c r="AE170" s="8"/>
      <c r="AF170" s="8"/>
      <c r="AG170" s="8"/>
      <c r="AH170" s="8"/>
      <c r="AI170" s="8"/>
      <c r="AJ170" s="8"/>
      <c r="AK170" s="8"/>
      <c r="AL170" s="8"/>
    </row>
    <row r="171" spans="1:38" ht="21" customHeight="1">
      <c r="A171" s="8"/>
      <c r="B171" s="8"/>
      <c r="C171" s="415"/>
      <c r="D171" s="21"/>
      <c r="E171" s="21"/>
      <c r="F171" s="21"/>
      <c r="G171" s="9"/>
      <c r="H171" s="9"/>
      <c r="I171" s="8"/>
      <c r="J171" s="548"/>
      <c r="K171" s="21"/>
      <c r="L171" s="21"/>
      <c r="M171" s="21"/>
      <c r="N171" s="21"/>
      <c r="O171" s="21"/>
      <c r="P171" s="402"/>
      <c r="Q171" s="398"/>
      <c r="R171" s="9"/>
      <c r="S171" s="9"/>
      <c r="T171" s="9"/>
      <c r="U171" s="9"/>
      <c r="V171" s="9"/>
      <c r="W171" s="9"/>
      <c r="X171" s="9"/>
      <c r="Y171" s="9"/>
      <c r="Z171" s="9"/>
      <c r="AA171" s="21"/>
      <c r="AB171" s="21"/>
      <c r="AC171" s="8"/>
      <c r="AD171" s="8"/>
      <c r="AE171" s="8"/>
      <c r="AF171" s="8"/>
      <c r="AG171" s="8"/>
      <c r="AH171" s="8"/>
      <c r="AI171" s="8"/>
      <c r="AJ171" s="8"/>
      <c r="AK171" s="8"/>
      <c r="AL171" s="8"/>
    </row>
    <row r="172" spans="1:38" ht="21" customHeight="1">
      <c r="A172" s="8"/>
      <c r="B172" s="8"/>
      <c r="C172" s="415"/>
      <c r="D172" s="21"/>
      <c r="E172" s="21"/>
      <c r="F172" s="21"/>
      <c r="G172" s="9"/>
      <c r="H172" s="9"/>
      <c r="I172" s="8"/>
      <c r="J172" s="548"/>
      <c r="K172" s="21"/>
      <c r="L172" s="21"/>
      <c r="M172" s="21"/>
      <c r="N172" s="21"/>
      <c r="O172" s="21"/>
      <c r="P172" s="402"/>
      <c r="Q172" s="398"/>
      <c r="R172" s="9"/>
      <c r="S172" s="9"/>
      <c r="T172" s="9"/>
      <c r="U172" s="9"/>
      <c r="V172" s="9"/>
      <c r="W172" s="9"/>
      <c r="X172" s="9"/>
      <c r="Y172" s="9"/>
      <c r="Z172" s="9"/>
      <c r="AA172" s="21"/>
      <c r="AB172" s="21"/>
      <c r="AC172" s="8"/>
      <c r="AD172" s="8"/>
      <c r="AE172" s="8"/>
      <c r="AF172" s="8"/>
      <c r="AG172" s="8"/>
      <c r="AH172" s="8"/>
      <c r="AI172" s="8"/>
      <c r="AJ172" s="8"/>
      <c r="AK172" s="8"/>
      <c r="AL172" s="8"/>
    </row>
    <row r="173" spans="1:38" ht="21" customHeight="1">
      <c r="A173" s="8"/>
      <c r="B173" s="8"/>
      <c r="C173" s="415"/>
      <c r="D173" s="21"/>
      <c r="E173" s="21"/>
      <c r="F173" s="21"/>
      <c r="G173" s="9"/>
      <c r="H173" s="9"/>
      <c r="I173" s="8"/>
      <c r="J173" s="548"/>
      <c r="K173" s="21"/>
      <c r="L173" s="21"/>
      <c r="M173" s="21"/>
      <c r="N173" s="21"/>
      <c r="O173" s="21"/>
      <c r="P173" s="402"/>
      <c r="Q173" s="398"/>
      <c r="R173" s="9"/>
      <c r="S173" s="9"/>
      <c r="T173" s="9"/>
      <c r="U173" s="9"/>
      <c r="V173" s="9"/>
      <c r="W173" s="9"/>
      <c r="X173" s="9"/>
      <c r="Y173" s="9"/>
      <c r="Z173" s="9"/>
      <c r="AA173" s="21"/>
      <c r="AB173" s="21"/>
      <c r="AC173" s="8"/>
      <c r="AD173" s="8"/>
      <c r="AE173" s="8"/>
      <c r="AF173" s="8"/>
      <c r="AG173" s="8"/>
      <c r="AH173" s="8"/>
      <c r="AI173" s="8"/>
      <c r="AJ173" s="8"/>
      <c r="AK173" s="8"/>
      <c r="AL173" s="8"/>
    </row>
    <row r="174" spans="1:38" ht="21" customHeight="1">
      <c r="A174" s="8"/>
      <c r="B174" s="8"/>
      <c r="C174" s="415"/>
      <c r="D174" s="21"/>
      <c r="E174" s="21"/>
      <c r="F174" s="21"/>
      <c r="G174" s="9"/>
      <c r="H174" s="9"/>
      <c r="I174" s="8"/>
      <c r="J174" s="548"/>
      <c r="K174" s="21"/>
      <c r="L174" s="21"/>
      <c r="M174" s="21"/>
      <c r="N174" s="21"/>
      <c r="O174" s="21"/>
      <c r="P174" s="402"/>
      <c r="Q174" s="398"/>
      <c r="R174" s="9"/>
      <c r="S174" s="9"/>
      <c r="T174" s="9"/>
      <c r="U174" s="9"/>
      <c r="V174" s="9"/>
      <c r="W174" s="9"/>
      <c r="X174" s="9"/>
      <c r="Y174" s="9"/>
      <c r="Z174" s="9"/>
      <c r="AA174" s="21"/>
      <c r="AB174" s="21"/>
      <c r="AC174" s="8"/>
      <c r="AD174" s="8"/>
      <c r="AE174" s="8"/>
      <c r="AF174" s="8"/>
      <c r="AG174" s="8"/>
      <c r="AH174" s="8"/>
      <c r="AI174" s="8"/>
      <c r="AJ174" s="8"/>
      <c r="AK174" s="8"/>
      <c r="AL174" s="8"/>
    </row>
    <row r="175" spans="1:38" ht="21" customHeight="1">
      <c r="A175" s="8"/>
      <c r="B175" s="8"/>
      <c r="C175" s="415"/>
      <c r="D175" s="21"/>
      <c r="E175" s="21"/>
      <c r="F175" s="21"/>
      <c r="G175" s="9"/>
      <c r="H175" s="9"/>
      <c r="I175" s="8"/>
      <c r="J175" s="548"/>
      <c r="K175" s="21"/>
      <c r="L175" s="21"/>
      <c r="M175" s="21"/>
      <c r="N175" s="21"/>
      <c r="O175" s="21"/>
      <c r="P175" s="402"/>
      <c r="Q175" s="398"/>
      <c r="R175" s="9"/>
      <c r="S175" s="9"/>
      <c r="T175" s="9"/>
      <c r="U175" s="9"/>
      <c r="V175" s="9"/>
      <c r="W175" s="9"/>
      <c r="X175" s="9"/>
      <c r="Y175" s="9"/>
      <c r="Z175" s="9"/>
      <c r="AA175" s="21"/>
      <c r="AB175" s="21"/>
      <c r="AC175" s="8"/>
      <c r="AD175" s="8"/>
      <c r="AE175" s="8"/>
      <c r="AF175" s="8"/>
      <c r="AG175" s="8"/>
      <c r="AH175" s="8"/>
      <c r="AI175" s="8"/>
      <c r="AJ175" s="8"/>
      <c r="AK175" s="8"/>
      <c r="AL175" s="8"/>
    </row>
    <row r="176" spans="1:38" ht="21" customHeight="1">
      <c r="A176" s="8"/>
      <c r="B176" s="8"/>
      <c r="C176" s="415"/>
      <c r="D176" s="21"/>
      <c r="E176" s="21"/>
      <c r="F176" s="21"/>
      <c r="G176" s="9"/>
      <c r="H176" s="9"/>
      <c r="I176" s="8"/>
      <c r="J176" s="548"/>
      <c r="K176" s="21"/>
      <c r="L176" s="21"/>
      <c r="M176" s="21"/>
      <c r="N176" s="21"/>
      <c r="O176" s="21"/>
      <c r="P176" s="402"/>
      <c r="Q176" s="398"/>
      <c r="R176" s="9"/>
      <c r="S176" s="9"/>
      <c r="T176" s="9"/>
      <c r="U176" s="9"/>
      <c r="V176" s="9"/>
      <c r="W176" s="9"/>
      <c r="X176" s="9"/>
      <c r="Y176" s="9"/>
      <c r="Z176" s="9"/>
      <c r="AA176" s="21"/>
      <c r="AB176" s="21"/>
      <c r="AC176" s="8"/>
      <c r="AD176" s="8"/>
      <c r="AE176" s="8"/>
      <c r="AF176" s="8"/>
      <c r="AG176" s="8"/>
      <c r="AH176" s="8"/>
      <c r="AI176" s="8"/>
      <c r="AJ176" s="8"/>
      <c r="AK176" s="8"/>
      <c r="AL176" s="8"/>
    </row>
    <row r="177" spans="1:38" ht="21" customHeight="1">
      <c r="A177" s="8"/>
      <c r="B177" s="8"/>
      <c r="C177" s="415"/>
      <c r="D177" s="21"/>
      <c r="E177" s="21"/>
      <c r="F177" s="21"/>
      <c r="G177" s="9"/>
      <c r="H177" s="9"/>
      <c r="I177" s="8"/>
      <c r="J177" s="548"/>
      <c r="K177" s="21"/>
      <c r="L177" s="21"/>
      <c r="M177" s="21"/>
      <c r="N177" s="21"/>
      <c r="O177" s="21"/>
      <c r="P177" s="402"/>
      <c r="Q177" s="398"/>
      <c r="R177" s="9"/>
      <c r="S177" s="9"/>
      <c r="T177" s="9"/>
      <c r="U177" s="9"/>
      <c r="V177" s="9"/>
      <c r="W177" s="9"/>
      <c r="X177" s="9"/>
      <c r="Y177" s="9"/>
      <c r="Z177" s="9"/>
      <c r="AA177" s="21"/>
      <c r="AB177" s="21"/>
      <c r="AC177" s="8"/>
      <c r="AD177" s="8"/>
      <c r="AE177" s="8"/>
      <c r="AF177" s="8"/>
      <c r="AG177" s="8"/>
      <c r="AH177" s="8"/>
      <c r="AI177" s="8"/>
      <c r="AJ177" s="8"/>
      <c r="AK177" s="8"/>
      <c r="AL177" s="8"/>
    </row>
    <row r="178" spans="1:38" ht="21" customHeight="1">
      <c r="A178" s="8"/>
      <c r="B178" s="8"/>
      <c r="C178" s="415"/>
      <c r="D178" s="21"/>
      <c r="E178" s="21"/>
      <c r="F178" s="21"/>
      <c r="G178" s="9"/>
      <c r="H178" s="9"/>
      <c r="I178" s="8"/>
      <c r="J178" s="548"/>
      <c r="K178" s="21"/>
      <c r="L178" s="21"/>
      <c r="M178" s="21"/>
      <c r="N178" s="21"/>
      <c r="O178" s="21"/>
      <c r="P178" s="402"/>
      <c r="Q178" s="398"/>
      <c r="R178" s="9"/>
      <c r="S178" s="9"/>
      <c r="T178" s="9"/>
      <c r="U178" s="9"/>
      <c r="V178" s="9"/>
      <c r="W178" s="9"/>
      <c r="X178" s="9"/>
      <c r="Y178" s="9"/>
      <c r="Z178" s="9"/>
      <c r="AA178" s="21"/>
      <c r="AB178" s="21"/>
      <c r="AC178" s="8"/>
      <c r="AD178" s="8"/>
      <c r="AE178" s="8"/>
      <c r="AF178" s="8"/>
      <c r="AG178" s="8"/>
      <c r="AH178" s="8"/>
      <c r="AI178" s="8"/>
      <c r="AJ178" s="8"/>
      <c r="AK178" s="8"/>
      <c r="AL178" s="8"/>
    </row>
    <row r="179" spans="1:38" ht="21" customHeight="1">
      <c r="A179" s="8"/>
      <c r="B179" s="8"/>
      <c r="C179" s="415"/>
      <c r="D179" s="21"/>
      <c r="E179" s="21"/>
      <c r="F179" s="21"/>
      <c r="G179" s="9"/>
      <c r="H179" s="9"/>
      <c r="I179" s="8"/>
      <c r="J179" s="548"/>
      <c r="K179" s="21"/>
      <c r="L179" s="21"/>
      <c r="M179" s="21"/>
      <c r="N179" s="21"/>
      <c r="O179" s="21"/>
      <c r="P179" s="402"/>
      <c r="Q179" s="398"/>
      <c r="R179" s="9"/>
      <c r="S179" s="9"/>
      <c r="T179" s="9"/>
      <c r="U179" s="9"/>
      <c r="V179" s="9"/>
      <c r="W179" s="9"/>
      <c r="X179" s="9"/>
      <c r="Y179" s="9"/>
      <c r="Z179" s="9"/>
      <c r="AA179" s="21"/>
      <c r="AB179" s="21"/>
      <c r="AC179" s="8"/>
      <c r="AD179" s="8"/>
      <c r="AE179" s="8"/>
      <c r="AF179" s="8"/>
      <c r="AG179" s="8"/>
      <c r="AH179" s="8"/>
      <c r="AI179" s="8"/>
      <c r="AJ179" s="8"/>
      <c r="AK179" s="8"/>
      <c r="AL179" s="8"/>
    </row>
    <row r="180" spans="1:38" ht="21" customHeight="1">
      <c r="A180" s="8"/>
      <c r="B180" s="8"/>
      <c r="C180" s="415"/>
      <c r="D180" s="21"/>
      <c r="E180" s="21"/>
      <c r="F180" s="21"/>
      <c r="G180" s="9"/>
      <c r="H180" s="9"/>
      <c r="I180" s="8"/>
      <c r="J180" s="548"/>
      <c r="K180" s="21"/>
      <c r="L180" s="21"/>
      <c r="M180" s="21"/>
      <c r="N180" s="21"/>
      <c r="O180" s="21"/>
      <c r="P180" s="402"/>
      <c r="Q180" s="398"/>
      <c r="R180" s="9"/>
      <c r="S180" s="9"/>
      <c r="T180" s="9"/>
      <c r="U180" s="9"/>
      <c r="V180" s="9"/>
      <c r="W180" s="9"/>
      <c r="X180" s="9"/>
      <c r="Y180" s="9"/>
      <c r="Z180" s="9"/>
      <c r="AA180" s="21"/>
      <c r="AB180" s="21"/>
      <c r="AC180" s="8"/>
      <c r="AD180" s="8"/>
      <c r="AE180" s="8"/>
      <c r="AF180" s="8"/>
      <c r="AG180" s="8"/>
      <c r="AH180" s="8"/>
      <c r="AI180" s="8"/>
      <c r="AJ180" s="8"/>
      <c r="AK180" s="8"/>
      <c r="AL180" s="8"/>
    </row>
    <row r="181" spans="1:38" ht="21" customHeight="1">
      <c r="A181" s="8"/>
      <c r="B181" s="8"/>
      <c r="C181" s="415"/>
      <c r="D181" s="21"/>
      <c r="E181" s="21"/>
      <c r="F181" s="21"/>
      <c r="G181" s="9"/>
      <c r="H181" s="9"/>
      <c r="I181" s="8"/>
      <c r="J181" s="548"/>
      <c r="K181" s="21"/>
      <c r="L181" s="21"/>
      <c r="M181" s="21"/>
      <c r="N181" s="21"/>
      <c r="O181" s="21"/>
      <c r="P181" s="402"/>
      <c r="Q181" s="398"/>
      <c r="R181" s="9"/>
      <c r="S181" s="9"/>
      <c r="T181" s="9"/>
      <c r="U181" s="9"/>
      <c r="V181" s="9"/>
      <c r="W181" s="9"/>
      <c r="X181" s="9"/>
      <c r="Y181" s="9"/>
      <c r="Z181" s="9"/>
      <c r="AA181" s="21"/>
      <c r="AB181" s="21"/>
      <c r="AC181" s="8"/>
      <c r="AD181" s="8"/>
      <c r="AE181" s="8"/>
      <c r="AF181" s="8"/>
      <c r="AG181" s="8"/>
      <c r="AH181" s="8"/>
      <c r="AI181" s="8"/>
      <c r="AJ181" s="8"/>
      <c r="AK181" s="8"/>
      <c r="AL181" s="8"/>
    </row>
    <row r="182" spans="1:38" ht="21" customHeight="1">
      <c r="A182" s="8"/>
      <c r="B182" s="8"/>
      <c r="C182" s="415"/>
      <c r="D182" s="21"/>
      <c r="E182" s="21"/>
      <c r="F182" s="21"/>
      <c r="G182" s="9"/>
      <c r="H182" s="9"/>
      <c r="I182" s="8"/>
      <c r="J182" s="548"/>
      <c r="K182" s="21"/>
      <c r="L182" s="21"/>
      <c r="M182" s="21"/>
      <c r="N182" s="21"/>
      <c r="O182" s="21"/>
      <c r="P182" s="402"/>
      <c r="Q182" s="398"/>
      <c r="R182" s="9"/>
      <c r="S182" s="9"/>
      <c r="T182" s="9"/>
      <c r="U182" s="9"/>
      <c r="V182" s="9"/>
      <c r="W182" s="9"/>
      <c r="X182" s="9"/>
      <c r="Y182" s="9"/>
      <c r="Z182" s="9"/>
      <c r="AA182" s="21"/>
      <c r="AB182" s="21"/>
      <c r="AC182" s="8"/>
      <c r="AD182" s="8"/>
      <c r="AE182" s="8"/>
      <c r="AF182" s="8"/>
      <c r="AG182" s="8"/>
      <c r="AH182" s="8"/>
      <c r="AI182" s="8"/>
      <c r="AJ182" s="8"/>
      <c r="AK182" s="8"/>
      <c r="AL182" s="8"/>
    </row>
    <row r="183" spans="1:38" ht="21" customHeight="1">
      <c r="A183" s="8"/>
      <c r="B183" s="8"/>
      <c r="C183" s="415"/>
      <c r="D183" s="21"/>
      <c r="E183" s="21"/>
      <c r="F183" s="21"/>
      <c r="G183" s="9"/>
      <c r="H183" s="9"/>
      <c r="I183" s="8"/>
      <c r="J183" s="548"/>
      <c r="K183" s="21"/>
      <c r="L183" s="21"/>
      <c r="M183" s="21"/>
      <c r="N183" s="21"/>
      <c r="O183" s="21"/>
      <c r="P183" s="402"/>
      <c r="Q183" s="398"/>
      <c r="R183" s="9"/>
      <c r="S183" s="9"/>
      <c r="T183" s="9"/>
      <c r="U183" s="9"/>
      <c r="V183" s="9"/>
      <c r="W183" s="9"/>
      <c r="X183" s="9"/>
      <c r="Y183" s="9"/>
      <c r="Z183" s="9"/>
      <c r="AA183" s="21"/>
      <c r="AB183" s="21"/>
      <c r="AC183" s="8"/>
      <c r="AD183" s="8"/>
      <c r="AE183" s="8"/>
      <c r="AF183" s="8"/>
      <c r="AG183" s="8"/>
      <c r="AH183" s="8"/>
      <c r="AI183" s="8"/>
      <c r="AJ183" s="8"/>
      <c r="AK183" s="8"/>
      <c r="AL183" s="8"/>
    </row>
    <row r="184" spans="1:38" ht="21" customHeight="1">
      <c r="A184" s="8"/>
      <c r="B184" s="8"/>
      <c r="C184" s="415"/>
      <c r="D184" s="21"/>
      <c r="E184" s="21"/>
      <c r="F184" s="21"/>
      <c r="G184" s="9"/>
      <c r="H184" s="9"/>
      <c r="I184" s="8"/>
      <c r="J184" s="548"/>
      <c r="K184" s="21"/>
      <c r="L184" s="21"/>
      <c r="M184" s="21"/>
      <c r="N184" s="21"/>
      <c r="O184" s="21"/>
      <c r="P184" s="402"/>
      <c r="Q184" s="398"/>
      <c r="R184" s="9"/>
      <c r="S184" s="9"/>
      <c r="T184" s="9"/>
      <c r="U184" s="9"/>
      <c r="V184" s="9"/>
      <c r="W184" s="9"/>
      <c r="X184" s="9"/>
      <c r="Y184" s="9"/>
      <c r="Z184" s="9"/>
      <c r="AA184" s="21"/>
      <c r="AB184" s="21"/>
      <c r="AC184" s="8"/>
      <c r="AD184" s="8"/>
      <c r="AE184" s="8"/>
      <c r="AF184" s="8"/>
      <c r="AG184" s="8"/>
      <c r="AH184" s="8"/>
      <c r="AI184" s="8"/>
      <c r="AJ184" s="8"/>
      <c r="AK184" s="8"/>
      <c r="AL184" s="8"/>
    </row>
    <row r="185" spans="1:38" ht="21" customHeight="1">
      <c r="A185" s="8"/>
      <c r="B185" s="8"/>
      <c r="C185" s="415"/>
      <c r="D185" s="21"/>
      <c r="E185" s="21"/>
      <c r="F185" s="21"/>
      <c r="G185" s="9"/>
      <c r="H185" s="9"/>
      <c r="I185" s="8"/>
      <c r="J185" s="548"/>
      <c r="K185" s="21"/>
      <c r="L185" s="21"/>
      <c r="M185" s="21"/>
      <c r="N185" s="21"/>
      <c r="O185" s="21"/>
      <c r="P185" s="402"/>
      <c r="Q185" s="398"/>
      <c r="R185" s="9"/>
      <c r="S185" s="9"/>
      <c r="T185" s="9"/>
      <c r="U185" s="9"/>
      <c r="V185" s="9"/>
      <c r="W185" s="9"/>
      <c r="X185" s="9"/>
      <c r="Y185" s="9"/>
      <c r="Z185" s="9"/>
      <c r="AA185" s="21"/>
      <c r="AB185" s="21"/>
      <c r="AC185" s="8"/>
      <c r="AD185" s="8"/>
      <c r="AE185" s="8"/>
      <c r="AF185" s="8"/>
      <c r="AG185" s="8"/>
      <c r="AH185" s="8"/>
      <c r="AI185" s="8"/>
      <c r="AJ185" s="8"/>
      <c r="AK185" s="8"/>
      <c r="AL185" s="8"/>
    </row>
    <row r="186" spans="1:38" ht="21" customHeight="1">
      <c r="A186" s="8"/>
      <c r="B186" s="8"/>
      <c r="C186" s="415"/>
      <c r="D186" s="21"/>
      <c r="E186" s="21"/>
      <c r="F186" s="21"/>
      <c r="G186" s="9"/>
      <c r="H186" s="9"/>
      <c r="I186" s="8"/>
      <c r="J186" s="548"/>
      <c r="K186" s="21"/>
      <c r="L186" s="21"/>
      <c r="M186" s="21"/>
      <c r="N186" s="21"/>
      <c r="O186" s="21"/>
      <c r="P186" s="402"/>
      <c r="Q186" s="398"/>
      <c r="R186" s="9"/>
      <c r="S186" s="9"/>
      <c r="T186" s="9"/>
      <c r="U186" s="9"/>
      <c r="V186" s="9"/>
      <c r="W186" s="9"/>
      <c r="X186" s="9"/>
      <c r="Y186" s="9"/>
      <c r="Z186" s="9"/>
      <c r="AA186" s="21"/>
      <c r="AB186" s="21"/>
      <c r="AC186" s="8"/>
      <c r="AD186" s="8"/>
      <c r="AE186" s="8"/>
      <c r="AF186" s="8"/>
      <c r="AG186" s="8"/>
      <c r="AH186" s="8"/>
      <c r="AI186" s="8"/>
      <c r="AJ186" s="8"/>
      <c r="AK186" s="8"/>
      <c r="AL186" s="8"/>
    </row>
    <row r="187" spans="1:38" ht="21" customHeight="1">
      <c r="A187" s="8"/>
      <c r="B187" s="8"/>
      <c r="C187" s="415"/>
      <c r="D187" s="21"/>
      <c r="E187" s="21"/>
      <c r="F187" s="21"/>
      <c r="G187" s="9"/>
      <c r="H187" s="9"/>
      <c r="I187" s="8"/>
      <c r="J187" s="548"/>
      <c r="K187" s="21"/>
      <c r="L187" s="21"/>
      <c r="M187" s="21"/>
      <c r="N187" s="21"/>
      <c r="O187" s="21"/>
      <c r="P187" s="402"/>
      <c r="Q187" s="398"/>
      <c r="R187" s="9"/>
      <c r="S187" s="9"/>
      <c r="T187" s="9"/>
      <c r="U187" s="9"/>
      <c r="V187" s="9"/>
      <c r="W187" s="9"/>
      <c r="X187" s="9"/>
      <c r="Y187" s="9"/>
      <c r="Z187" s="9"/>
      <c r="AA187" s="21"/>
      <c r="AB187" s="21"/>
      <c r="AC187" s="8"/>
      <c r="AD187" s="8"/>
      <c r="AE187" s="8"/>
      <c r="AF187" s="8"/>
      <c r="AG187" s="8"/>
      <c r="AH187" s="8"/>
      <c r="AI187" s="8"/>
      <c r="AJ187" s="8"/>
      <c r="AK187" s="8"/>
      <c r="AL187" s="8"/>
    </row>
    <row r="188" spans="1:38" ht="21" customHeight="1">
      <c r="A188" s="8"/>
      <c r="B188" s="8"/>
      <c r="C188" s="415"/>
      <c r="D188" s="21"/>
      <c r="E188" s="21"/>
      <c r="F188" s="21"/>
      <c r="G188" s="9"/>
      <c r="H188" s="9"/>
      <c r="I188" s="8"/>
      <c r="J188" s="548"/>
      <c r="K188" s="21"/>
      <c r="L188" s="21"/>
      <c r="M188" s="21"/>
      <c r="N188" s="21"/>
      <c r="O188" s="21"/>
      <c r="P188" s="402"/>
      <c r="Q188" s="398"/>
      <c r="R188" s="9"/>
      <c r="S188" s="9"/>
      <c r="T188" s="9"/>
      <c r="U188" s="9"/>
      <c r="V188" s="9"/>
      <c r="W188" s="9"/>
      <c r="X188" s="9"/>
      <c r="Y188" s="9"/>
      <c r="Z188" s="9"/>
      <c r="AA188" s="21"/>
      <c r="AB188" s="21"/>
      <c r="AC188" s="8"/>
      <c r="AD188" s="8"/>
      <c r="AE188" s="8"/>
      <c r="AF188" s="8"/>
      <c r="AG188" s="8"/>
      <c r="AH188" s="8"/>
      <c r="AI188" s="8"/>
      <c r="AJ188" s="8"/>
      <c r="AK188" s="8"/>
      <c r="AL188" s="8"/>
    </row>
    <row r="189" spans="1:38" ht="21" customHeight="1">
      <c r="A189" s="8"/>
      <c r="B189" s="8"/>
      <c r="C189" s="415"/>
      <c r="D189" s="21"/>
      <c r="E189" s="21"/>
      <c r="F189" s="21"/>
      <c r="G189" s="9"/>
      <c r="H189" s="9"/>
      <c r="I189" s="8"/>
      <c r="J189" s="548"/>
      <c r="K189" s="21"/>
      <c r="L189" s="21"/>
      <c r="M189" s="21"/>
      <c r="N189" s="21"/>
      <c r="O189" s="21"/>
      <c r="P189" s="402"/>
      <c r="Q189" s="398"/>
      <c r="R189" s="9"/>
      <c r="S189" s="9"/>
      <c r="T189" s="9"/>
      <c r="U189" s="9"/>
      <c r="V189" s="9"/>
      <c r="W189" s="9"/>
      <c r="X189" s="9"/>
      <c r="Y189" s="9"/>
      <c r="Z189" s="9"/>
      <c r="AA189" s="21"/>
      <c r="AB189" s="21"/>
      <c r="AC189" s="8"/>
      <c r="AD189" s="8"/>
      <c r="AE189" s="8"/>
      <c r="AF189" s="8"/>
      <c r="AG189" s="8"/>
      <c r="AH189" s="8"/>
      <c r="AI189" s="8"/>
      <c r="AJ189" s="8"/>
      <c r="AK189" s="8"/>
      <c r="AL189" s="8"/>
    </row>
    <row r="190" spans="1:38" ht="21" customHeight="1">
      <c r="A190" s="8"/>
      <c r="B190" s="8"/>
      <c r="C190" s="415"/>
      <c r="D190" s="21"/>
      <c r="E190" s="21"/>
      <c r="F190" s="21"/>
      <c r="G190" s="9"/>
      <c r="H190" s="9"/>
      <c r="I190" s="8"/>
      <c r="J190" s="548"/>
      <c r="K190" s="21"/>
      <c r="L190" s="21"/>
      <c r="M190" s="21"/>
      <c r="N190" s="21"/>
      <c r="O190" s="21"/>
      <c r="P190" s="402"/>
      <c r="Q190" s="398"/>
      <c r="R190" s="9"/>
      <c r="S190" s="9"/>
      <c r="T190" s="9"/>
      <c r="U190" s="9"/>
      <c r="V190" s="9"/>
      <c r="W190" s="9"/>
      <c r="X190" s="9"/>
      <c r="Y190" s="9"/>
      <c r="Z190" s="9"/>
      <c r="AA190" s="21"/>
      <c r="AB190" s="21"/>
      <c r="AC190" s="8"/>
      <c r="AD190" s="8"/>
      <c r="AE190" s="8"/>
      <c r="AF190" s="8"/>
      <c r="AG190" s="8"/>
      <c r="AH190" s="8"/>
      <c r="AI190" s="8"/>
      <c r="AJ190" s="8"/>
      <c r="AK190" s="8"/>
      <c r="AL190" s="8"/>
    </row>
    <row r="191" spans="1:38" ht="21" customHeight="1">
      <c r="A191" s="8"/>
      <c r="B191" s="8"/>
      <c r="C191" s="415"/>
      <c r="D191" s="21"/>
      <c r="E191" s="21"/>
      <c r="F191" s="21"/>
      <c r="G191" s="9"/>
      <c r="H191" s="9"/>
      <c r="I191" s="8"/>
      <c r="J191" s="548"/>
      <c r="K191" s="21"/>
      <c r="L191" s="21"/>
      <c r="M191" s="21"/>
      <c r="N191" s="21"/>
      <c r="O191" s="21"/>
      <c r="P191" s="402"/>
      <c r="Q191" s="398"/>
      <c r="R191" s="9"/>
      <c r="S191" s="9"/>
      <c r="T191" s="9"/>
      <c r="U191" s="9"/>
      <c r="V191" s="9"/>
      <c r="W191" s="9"/>
      <c r="X191" s="9"/>
      <c r="Y191" s="9"/>
      <c r="Z191" s="9"/>
      <c r="AA191" s="21"/>
      <c r="AB191" s="21"/>
      <c r="AC191" s="8"/>
      <c r="AD191" s="8"/>
      <c r="AE191" s="8"/>
      <c r="AF191" s="8"/>
      <c r="AG191" s="8"/>
      <c r="AH191" s="8"/>
      <c r="AI191" s="8"/>
      <c r="AJ191" s="8"/>
      <c r="AK191" s="8"/>
      <c r="AL191" s="8"/>
    </row>
    <row r="192" spans="1:38" ht="21" customHeight="1">
      <c r="A192" s="8"/>
      <c r="B192" s="8"/>
      <c r="C192" s="415"/>
      <c r="D192" s="21"/>
      <c r="E192" s="21"/>
      <c r="F192" s="21"/>
      <c r="G192" s="9"/>
      <c r="H192" s="9"/>
      <c r="I192" s="8"/>
      <c r="J192" s="548"/>
      <c r="K192" s="21"/>
      <c r="L192" s="21"/>
      <c r="M192" s="21"/>
      <c r="N192" s="21"/>
      <c r="O192" s="21"/>
      <c r="P192" s="402"/>
      <c r="Q192" s="398"/>
      <c r="R192" s="9"/>
      <c r="S192" s="9"/>
      <c r="T192" s="9"/>
      <c r="U192" s="9"/>
      <c r="V192" s="9"/>
      <c r="W192" s="9"/>
      <c r="X192" s="9"/>
      <c r="Y192" s="9"/>
      <c r="Z192" s="9"/>
      <c r="AA192" s="21"/>
      <c r="AB192" s="21"/>
      <c r="AC192" s="8"/>
      <c r="AD192" s="8"/>
      <c r="AE192" s="8"/>
      <c r="AF192" s="8"/>
      <c r="AG192" s="8"/>
      <c r="AH192" s="8"/>
      <c r="AI192" s="8"/>
      <c r="AJ192" s="8"/>
      <c r="AK192" s="8"/>
      <c r="AL192" s="8"/>
    </row>
    <row r="193" spans="1:38" ht="21" customHeight="1">
      <c r="A193" s="8"/>
      <c r="B193" s="8"/>
      <c r="C193" s="415"/>
      <c r="D193" s="21"/>
      <c r="E193" s="21"/>
      <c r="F193" s="21"/>
      <c r="G193" s="9"/>
      <c r="H193" s="9"/>
      <c r="I193" s="8"/>
      <c r="J193" s="548"/>
      <c r="K193" s="21"/>
      <c r="L193" s="21"/>
      <c r="M193" s="21"/>
      <c r="N193" s="21"/>
      <c r="O193" s="21"/>
      <c r="P193" s="402"/>
      <c r="Q193" s="398"/>
      <c r="R193" s="9"/>
      <c r="S193" s="9"/>
      <c r="T193" s="9"/>
      <c r="U193" s="9"/>
      <c r="V193" s="9"/>
      <c r="W193" s="9"/>
      <c r="X193" s="9"/>
      <c r="Y193" s="9"/>
      <c r="Z193" s="9"/>
      <c r="AA193" s="21"/>
      <c r="AB193" s="21"/>
      <c r="AC193" s="8"/>
      <c r="AD193" s="8"/>
      <c r="AE193" s="8"/>
      <c r="AF193" s="8"/>
      <c r="AG193" s="8"/>
      <c r="AH193" s="8"/>
      <c r="AI193" s="8"/>
      <c r="AJ193" s="8"/>
      <c r="AK193" s="8"/>
      <c r="AL193" s="8"/>
    </row>
    <row r="194" spans="1:38" ht="21" customHeight="1">
      <c r="A194" s="8"/>
      <c r="B194" s="8"/>
      <c r="C194" s="415"/>
      <c r="D194" s="21"/>
      <c r="E194" s="21"/>
      <c r="F194" s="21"/>
      <c r="G194" s="9"/>
      <c r="H194" s="9"/>
      <c r="I194" s="8"/>
      <c r="J194" s="548"/>
      <c r="K194" s="21"/>
      <c r="L194" s="21"/>
      <c r="M194" s="21"/>
      <c r="N194" s="21"/>
      <c r="O194" s="21"/>
      <c r="P194" s="402"/>
      <c r="Q194" s="398"/>
      <c r="R194" s="9"/>
      <c r="S194" s="9"/>
      <c r="T194" s="9"/>
      <c r="U194" s="9"/>
      <c r="V194" s="9"/>
      <c r="W194" s="9"/>
      <c r="X194" s="9"/>
      <c r="Y194" s="9"/>
      <c r="Z194" s="9"/>
      <c r="AA194" s="21"/>
      <c r="AB194" s="21"/>
      <c r="AC194" s="8"/>
      <c r="AD194" s="8"/>
      <c r="AE194" s="8"/>
      <c r="AF194" s="8"/>
      <c r="AG194" s="8"/>
      <c r="AH194" s="8"/>
      <c r="AI194" s="8"/>
      <c r="AJ194" s="8"/>
      <c r="AK194" s="8"/>
      <c r="AL194" s="8"/>
    </row>
    <row r="195" spans="1:38" ht="21" customHeight="1">
      <c r="A195" s="8"/>
      <c r="B195" s="8"/>
      <c r="C195" s="415"/>
      <c r="D195" s="21"/>
      <c r="E195" s="21"/>
      <c r="F195" s="21"/>
      <c r="G195" s="9"/>
      <c r="H195" s="9"/>
      <c r="I195" s="8"/>
      <c r="J195" s="548"/>
      <c r="K195" s="21"/>
      <c r="L195" s="21"/>
      <c r="M195" s="21"/>
      <c r="N195" s="21"/>
      <c r="O195" s="21"/>
      <c r="P195" s="402"/>
      <c r="Q195" s="398"/>
      <c r="R195" s="9"/>
      <c r="S195" s="9"/>
      <c r="T195" s="9"/>
      <c r="U195" s="9"/>
      <c r="V195" s="9"/>
      <c r="W195" s="9"/>
      <c r="X195" s="9"/>
      <c r="Y195" s="9"/>
      <c r="Z195" s="9"/>
      <c r="AA195" s="21"/>
      <c r="AB195" s="21"/>
      <c r="AC195" s="8"/>
      <c r="AD195" s="8"/>
      <c r="AE195" s="8"/>
      <c r="AF195" s="8"/>
      <c r="AG195" s="8"/>
      <c r="AH195" s="8"/>
      <c r="AI195" s="8"/>
      <c r="AJ195" s="8"/>
      <c r="AK195" s="8"/>
      <c r="AL195" s="8"/>
    </row>
    <row r="196" spans="1:38" ht="21" customHeight="1">
      <c r="A196" s="8"/>
      <c r="B196" s="8"/>
      <c r="C196" s="415"/>
      <c r="D196" s="21"/>
      <c r="E196" s="21"/>
      <c r="F196" s="21"/>
      <c r="G196" s="9"/>
      <c r="H196" s="9"/>
      <c r="I196" s="8"/>
      <c r="J196" s="548"/>
      <c r="K196" s="21"/>
      <c r="L196" s="21"/>
      <c r="M196" s="21"/>
      <c r="N196" s="21"/>
      <c r="O196" s="21"/>
      <c r="P196" s="402"/>
      <c r="Q196" s="398"/>
      <c r="R196" s="9"/>
      <c r="S196" s="9"/>
      <c r="T196" s="9"/>
      <c r="U196" s="9"/>
      <c r="V196" s="9"/>
      <c r="W196" s="9"/>
      <c r="X196" s="9"/>
      <c r="Y196" s="9"/>
      <c r="Z196" s="9"/>
      <c r="AA196" s="21"/>
      <c r="AB196" s="21"/>
      <c r="AC196" s="8"/>
      <c r="AD196" s="8"/>
      <c r="AE196" s="8"/>
      <c r="AF196" s="8"/>
      <c r="AG196" s="8"/>
      <c r="AH196" s="8"/>
      <c r="AI196" s="8"/>
      <c r="AJ196" s="8"/>
      <c r="AK196" s="8"/>
      <c r="AL196" s="8"/>
    </row>
    <row r="197" spans="1:38" ht="21" customHeight="1">
      <c r="A197" s="8"/>
      <c r="B197" s="8"/>
      <c r="C197" s="415"/>
      <c r="D197" s="21"/>
      <c r="E197" s="21"/>
      <c r="F197" s="21"/>
      <c r="G197" s="9"/>
      <c r="H197" s="9"/>
      <c r="I197" s="8"/>
      <c r="J197" s="548"/>
      <c r="K197" s="21"/>
      <c r="L197" s="21"/>
      <c r="M197" s="21"/>
      <c r="N197" s="21"/>
      <c r="O197" s="21"/>
      <c r="P197" s="402"/>
      <c r="Q197" s="398"/>
      <c r="R197" s="9"/>
      <c r="S197" s="9"/>
      <c r="T197" s="9"/>
      <c r="U197" s="9"/>
      <c r="V197" s="9"/>
      <c r="W197" s="9"/>
      <c r="X197" s="9"/>
      <c r="Y197" s="9"/>
      <c r="Z197" s="9"/>
      <c r="AA197" s="21"/>
      <c r="AB197" s="21"/>
      <c r="AC197" s="8"/>
      <c r="AD197" s="8"/>
      <c r="AE197" s="8"/>
      <c r="AF197" s="8"/>
      <c r="AG197" s="8"/>
      <c r="AH197" s="8"/>
      <c r="AI197" s="8"/>
      <c r="AJ197" s="8"/>
      <c r="AK197" s="8"/>
      <c r="AL197" s="8"/>
    </row>
    <row r="198" spans="1:38" ht="21" customHeight="1">
      <c r="A198" s="8"/>
      <c r="B198" s="8"/>
      <c r="C198" s="415"/>
      <c r="D198" s="21"/>
      <c r="E198" s="21"/>
      <c r="F198" s="21"/>
      <c r="G198" s="9"/>
      <c r="H198" s="9"/>
      <c r="I198" s="8"/>
      <c r="J198" s="548"/>
      <c r="K198" s="21"/>
      <c r="L198" s="21"/>
      <c r="M198" s="21"/>
      <c r="N198" s="21"/>
      <c r="O198" s="21"/>
      <c r="P198" s="402"/>
      <c r="Q198" s="398"/>
      <c r="R198" s="9"/>
      <c r="S198" s="9"/>
      <c r="T198" s="9"/>
      <c r="U198" s="9"/>
      <c r="V198" s="9"/>
      <c r="W198" s="9"/>
      <c r="X198" s="9"/>
      <c r="Y198" s="9"/>
      <c r="Z198" s="9"/>
      <c r="AA198" s="21"/>
      <c r="AB198" s="21"/>
      <c r="AC198" s="8"/>
      <c r="AD198" s="8"/>
      <c r="AE198" s="8"/>
      <c r="AF198" s="8"/>
      <c r="AG198" s="8"/>
      <c r="AH198" s="8"/>
      <c r="AI198" s="8"/>
      <c r="AJ198" s="8"/>
      <c r="AK198" s="8"/>
      <c r="AL198" s="8"/>
    </row>
    <row r="199" spans="1:38" ht="21" customHeight="1">
      <c r="A199" s="8"/>
      <c r="B199" s="8"/>
      <c r="C199" s="415"/>
      <c r="D199" s="21"/>
      <c r="E199" s="21"/>
      <c r="F199" s="21"/>
      <c r="G199" s="9"/>
      <c r="H199" s="9"/>
      <c r="I199" s="8"/>
      <c r="J199" s="548"/>
      <c r="K199" s="21"/>
      <c r="L199" s="21"/>
      <c r="M199" s="21"/>
      <c r="N199" s="21"/>
      <c r="O199" s="21"/>
      <c r="P199" s="402"/>
      <c r="Q199" s="398"/>
      <c r="R199" s="9"/>
      <c r="S199" s="9"/>
      <c r="T199" s="9"/>
      <c r="U199" s="9"/>
      <c r="V199" s="9"/>
      <c r="W199" s="9"/>
      <c r="X199" s="9"/>
      <c r="Y199" s="9"/>
      <c r="Z199" s="9"/>
      <c r="AA199" s="21"/>
      <c r="AB199" s="21"/>
      <c r="AC199" s="8"/>
      <c r="AD199" s="8"/>
      <c r="AE199" s="8"/>
      <c r="AF199" s="8"/>
      <c r="AG199" s="8"/>
      <c r="AH199" s="8"/>
      <c r="AI199" s="8"/>
      <c r="AJ199" s="8"/>
      <c r="AK199" s="8"/>
      <c r="AL199" s="8"/>
    </row>
    <row r="200" spans="1:38" ht="21" customHeight="1">
      <c r="A200" s="8"/>
      <c r="B200" s="8"/>
      <c r="C200" s="415"/>
      <c r="D200" s="21"/>
      <c r="E200" s="21"/>
      <c r="F200" s="21"/>
      <c r="G200" s="9"/>
      <c r="H200" s="9"/>
      <c r="I200" s="8"/>
      <c r="J200" s="548"/>
      <c r="K200" s="21"/>
      <c r="L200" s="21"/>
      <c r="M200" s="21"/>
      <c r="N200" s="21"/>
      <c r="O200" s="21"/>
      <c r="P200" s="402"/>
      <c r="Q200" s="398"/>
      <c r="R200" s="9"/>
      <c r="S200" s="9"/>
      <c r="T200" s="9"/>
      <c r="U200" s="9"/>
      <c r="V200" s="9"/>
      <c r="W200" s="9"/>
      <c r="X200" s="9"/>
      <c r="Y200" s="9"/>
      <c r="Z200" s="9"/>
      <c r="AA200" s="21"/>
      <c r="AB200" s="21"/>
      <c r="AC200" s="8"/>
      <c r="AD200" s="8"/>
      <c r="AE200" s="8"/>
      <c r="AF200" s="8"/>
      <c r="AG200" s="8"/>
      <c r="AH200" s="8"/>
      <c r="AI200" s="8"/>
      <c r="AJ200" s="8"/>
      <c r="AK200" s="8"/>
      <c r="AL200" s="8"/>
    </row>
    <row r="201" spans="1:38" ht="21" customHeight="1">
      <c r="A201" s="8"/>
      <c r="B201" s="8"/>
      <c r="C201" s="415"/>
      <c r="D201" s="21"/>
      <c r="E201" s="21"/>
      <c r="F201" s="21"/>
      <c r="G201" s="9"/>
      <c r="H201" s="9"/>
      <c r="I201" s="8"/>
      <c r="J201" s="548"/>
      <c r="K201" s="21"/>
      <c r="L201" s="21"/>
      <c r="M201" s="21"/>
      <c r="N201" s="21"/>
      <c r="O201" s="21"/>
      <c r="P201" s="402"/>
      <c r="Q201" s="398"/>
      <c r="R201" s="9"/>
      <c r="S201" s="9"/>
      <c r="T201" s="9"/>
      <c r="U201" s="9"/>
      <c r="V201" s="9"/>
      <c r="W201" s="9"/>
      <c r="X201" s="9"/>
      <c r="Y201" s="9"/>
      <c r="Z201" s="9"/>
      <c r="AA201" s="21"/>
      <c r="AB201" s="21"/>
      <c r="AC201" s="8"/>
      <c r="AD201" s="8"/>
      <c r="AE201" s="8"/>
      <c r="AF201" s="8"/>
      <c r="AG201" s="8"/>
      <c r="AH201" s="8"/>
      <c r="AI201" s="8"/>
      <c r="AJ201" s="8"/>
      <c r="AK201" s="8"/>
      <c r="AL201" s="8"/>
    </row>
    <row r="202" spans="1:38" ht="21" customHeight="1">
      <c r="A202" s="8"/>
      <c r="B202" s="8"/>
      <c r="C202" s="415"/>
      <c r="D202" s="21"/>
      <c r="E202" s="21"/>
      <c r="F202" s="21"/>
      <c r="G202" s="9"/>
      <c r="H202" s="9"/>
      <c r="I202" s="8"/>
      <c r="J202" s="548"/>
      <c r="K202" s="21"/>
      <c r="L202" s="21"/>
      <c r="M202" s="21"/>
      <c r="N202" s="21"/>
      <c r="O202" s="21"/>
      <c r="P202" s="402"/>
      <c r="Q202" s="398"/>
      <c r="R202" s="9"/>
      <c r="S202" s="9"/>
      <c r="T202" s="9"/>
      <c r="U202" s="9"/>
      <c r="V202" s="9"/>
      <c r="W202" s="9"/>
      <c r="X202" s="9"/>
      <c r="Y202" s="9"/>
      <c r="Z202" s="9"/>
      <c r="AA202" s="21"/>
      <c r="AB202" s="21"/>
      <c r="AC202" s="8"/>
      <c r="AD202" s="8"/>
      <c r="AE202" s="8"/>
      <c r="AF202" s="8"/>
      <c r="AG202" s="8"/>
      <c r="AH202" s="8"/>
      <c r="AI202" s="8"/>
      <c r="AJ202" s="8"/>
      <c r="AK202" s="8"/>
      <c r="AL202" s="8"/>
    </row>
    <row r="203" spans="1:38" ht="21" customHeight="1">
      <c r="A203" s="8"/>
      <c r="B203" s="8"/>
      <c r="C203" s="415"/>
      <c r="D203" s="21"/>
      <c r="E203" s="21"/>
      <c r="F203" s="21"/>
      <c r="G203" s="9"/>
      <c r="H203" s="9"/>
      <c r="I203" s="8"/>
      <c r="J203" s="548"/>
      <c r="K203" s="21"/>
      <c r="L203" s="21"/>
      <c r="M203" s="21"/>
      <c r="N203" s="21"/>
      <c r="O203" s="21"/>
      <c r="P203" s="402"/>
      <c r="Q203" s="398"/>
      <c r="R203" s="9"/>
      <c r="S203" s="9"/>
      <c r="T203" s="9"/>
      <c r="U203" s="9"/>
      <c r="V203" s="9"/>
      <c r="W203" s="9"/>
      <c r="X203" s="9"/>
      <c r="Y203" s="9"/>
      <c r="Z203" s="9"/>
      <c r="AA203" s="21"/>
      <c r="AB203" s="21"/>
      <c r="AC203" s="8"/>
      <c r="AD203" s="8"/>
      <c r="AE203" s="8"/>
      <c r="AF203" s="8"/>
      <c r="AG203" s="8"/>
      <c r="AH203" s="8"/>
      <c r="AI203" s="8"/>
      <c r="AJ203" s="8"/>
      <c r="AK203" s="8"/>
      <c r="AL203" s="8"/>
    </row>
    <row r="204" spans="1:38" ht="21" customHeight="1">
      <c r="A204" s="8"/>
      <c r="B204" s="8"/>
      <c r="C204" s="415"/>
      <c r="D204" s="21"/>
      <c r="E204" s="21"/>
      <c r="F204" s="21"/>
      <c r="G204" s="9"/>
      <c r="H204" s="9"/>
      <c r="I204" s="8"/>
      <c r="J204" s="548"/>
      <c r="K204" s="21"/>
      <c r="L204" s="21"/>
      <c r="M204" s="21"/>
      <c r="N204" s="21"/>
      <c r="O204" s="21"/>
      <c r="P204" s="402"/>
      <c r="Q204" s="398"/>
      <c r="R204" s="9"/>
      <c r="S204" s="9"/>
      <c r="T204" s="9"/>
      <c r="U204" s="9"/>
      <c r="V204" s="9"/>
      <c r="W204" s="9"/>
      <c r="X204" s="9"/>
      <c r="Y204" s="9"/>
      <c r="Z204" s="9"/>
      <c r="AA204" s="21"/>
      <c r="AB204" s="21"/>
      <c r="AC204" s="8"/>
      <c r="AD204" s="8"/>
      <c r="AE204" s="8"/>
      <c r="AF204" s="8"/>
      <c r="AG204" s="8"/>
      <c r="AH204" s="8"/>
      <c r="AI204" s="8"/>
      <c r="AJ204" s="8"/>
      <c r="AK204" s="8"/>
      <c r="AL204" s="8"/>
    </row>
    <row r="205" spans="1:38" ht="21" customHeight="1">
      <c r="A205" s="8"/>
      <c r="B205" s="8"/>
      <c r="C205" s="415"/>
      <c r="D205" s="21"/>
      <c r="E205" s="21"/>
      <c r="F205" s="21"/>
      <c r="G205" s="9"/>
      <c r="H205" s="9"/>
      <c r="I205" s="8"/>
      <c r="J205" s="548"/>
      <c r="K205" s="21"/>
      <c r="L205" s="21"/>
      <c r="M205" s="21"/>
      <c r="N205" s="21"/>
      <c r="O205" s="21"/>
      <c r="P205" s="402"/>
      <c r="Q205" s="398"/>
      <c r="R205" s="9"/>
      <c r="S205" s="9"/>
      <c r="T205" s="9"/>
      <c r="U205" s="9"/>
      <c r="V205" s="9"/>
      <c r="W205" s="9"/>
      <c r="X205" s="9"/>
      <c r="Y205" s="9"/>
      <c r="Z205" s="9"/>
      <c r="AA205" s="21"/>
      <c r="AB205" s="21"/>
      <c r="AC205" s="8"/>
      <c r="AD205" s="8"/>
      <c r="AE205" s="8"/>
      <c r="AF205" s="8"/>
      <c r="AG205" s="8"/>
      <c r="AH205" s="8"/>
      <c r="AI205" s="8"/>
      <c r="AJ205" s="8"/>
      <c r="AK205" s="8"/>
      <c r="AL205" s="8"/>
    </row>
    <row r="206" spans="1:38" ht="21" customHeight="1">
      <c r="A206" s="8"/>
      <c r="B206" s="8"/>
      <c r="C206" s="415"/>
      <c r="D206" s="21"/>
      <c r="E206" s="21"/>
      <c r="F206" s="21"/>
      <c r="G206" s="9"/>
      <c r="H206" s="9"/>
      <c r="I206" s="8"/>
      <c r="J206" s="548"/>
      <c r="K206" s="21"/>
      <c r="L206" s="21"/>
      <c r="M206" s="21"/>
      <c r="N206" s="21"/>
      <c r="O206" s="21"/>
      <c r="P206" s="402"/>
      <c r="Q206" s="398"/>
      <c r="R206" s="9"/>
      <c r="S206" s="9"/>
      <c r="T206" s="9"/>
      <c r="U206" s="9"/>
      <c r="V206" s="9"/>
      <c r="W206" s="9"/>
      <c r="X206" s="9"/>
      <c r="Y206" s="9"/>
      <c r="Z206" s="9"/>
      <c r="AA206" s="21"/>
      <c r="AB206" s="21"/>
      <c r="AC206" s="8"/>
      <c r="AD206" s="8"/>
      <c r="AE206" s="8"/>
      <c r="AF206" s="8"/>
      <c r="AG206" s="8"/>
      <c r="AH206" s="8"/>
      <c r="AI206" s="8"/>
      <c r="AJ206" s="8"/>
      <c r="AK206" s="8"/>
      <c r="AL206" s="8"/>
    </row>
    <row r="207" spans="1:38" ht="21" customHeight="1">
      <c r="A207" s="8"/>
      <c r="B207" s="8"/>
      <c r="C207" s="415"/>
      <c r="D207" s="21"/>
      <c r="E207" s="21"/>
      <c r="F207" s="21"/>
      <c r="G207" s="9"/>
      <c r="H207" s="9"/>
      <c r="I207" s="8"/>
      <c r="J207" s="548"/>
      <c r="K207" s="21"/>
      <c r="L207" s="21"/>
      <c r="M207" s="21"/>
      <c r="N207" s="21"/>
      <c r="O207" s="21"/>
      <c r="P207" s="402"/>
      <c r="Q207" s="398"/>
      <c r="R207" s="9"/>
      <c r="S207" s="9"/>
      <c r="T207" s="9"/>
      <c r="U207" s="9"/>
      <c r="V207" s="9"/>
      <c r="W207" s="9"/>
      <c r="X207" s="9"/>
      <c r="Y207" s="9"/>
      <c r="Z207" s="9"/>
      <c r="AA207" s="21"/>
      <c r="AB207" s="21"/>
      <c r="AC207" s="8"/>
      <c r="AD207" s="8"/>
      <c r="AE207" s="8"/>
      <c r="AF207" s="8"/>
      <c r="AG207" s="8"/>
      <c r="AH207" s="8"/>
      <c r="AI207" s="8"/>
      <c r="AJ207" s="8"/>
      <c r="AK207" s="8"/>
      <c r="AL207" s="8"/>
    </row>
    <row r="208" spans="1:38" ht="21" customHeight="1">
      <c r="A208" s="8"/>
      <c r="B208" s="8"/>
      <c r="C208" s="415"/>
      <c r="D208" s="21"/>
      <c r="E208" s="21"/>
      <c r="F208" s="21"/>
      <c r="G208" s="9"/>
      <c r="H208" s="9"/>
      <c r="I208" s="8"/>
      <c r="J208" s="548"/>
      <c r="K208" s="21"/>
      <c r="L208" s="21"/>
      <c r="M208" s="21"/>
      <c r="N208" s="21"/>
      <c r="O208" s="21"/>
      <c r="P208" s="402"/>
      <c r="Q208" s="398"/>
      <c r="R208" s="9"/>
      <c r="S208" s="9"/>
      <c r="T208" s="9"/>
      <c r="U208" s="9"/>
      <c r="V208" s="9"/>
      <c r="W208" s="9"/>
      <c r="X208" s="9"/>
      <c r="Y208" s="9"/>
      <c r="Z208" s="9"/>
      <c r="AA208" s="21"/>
      <c r="AB208" s="21"/>
      <c r="AC208" s="8"/>
      <c r="AD208" s="8"/>
      <c r="AE208" s="8"/>
      <c r="AF208" s="8"/>
      <c r="AG208" s="8"/>
      <c r="AH208" s="8"/>
      <c r="AI208" s="8"/>
      <c r="AJ208" s="8"/>
      <c r="AK208" s="8"/>
      <c r="AL208" s="8"/>
    </row>
    <row r="209" spans="1:38" ht="21" customHeight="1">
      <c r="A209" s="8"/>
      <c r="B209" s="8"/>
      <c r="C209" s="415"/>
      <c r="D209" s="21"/>
      <c r="E209" s="21"/>
      <c r="F209" s="21"/>
      <c r="G209" s="9"/>
      <c r="H209" s="9"/>
      <c r="I209" s="8"/>
      <c r="J209" s="548"/>
      <c r="K209" s="21"/>
      <c r="L209" s="21"/>
      <c r="M209" s="21"/>
      <c r="N209" s="21"/>
      <c r="O209" s="21"/>
      <c r="P209" s="402"/>
      <c r="Q209" s="398"/>
      <c r="R209" s="9"/>
      <c r="S209" s="9"/>
      <c r="T209" s="9"/>
      <c r="U209" s="9"/>
      <c r="V209" s="9"/>
      <c r="W209" s="9"/>
      <c r="X209" s="9"/>
      <c r="Y209" s="9"/>
      <c r="Z209" s="9"/>
      <c r="AA209" s="21"/>
      <c r="AB209" s="21"/>
      <c r="AC209" s="8"/>
      <c r="AD209" s="8"/>
      <c r="AE209" s="8"/>
      <c r="AF209" s="8"/>
      <c r="AG209" s="8"/>
      <c r="AH209" s="8"/>
      <c r="AI209" s="8"/>
      <c r="AJ209" s="8"/>
      <c r="AK209" s="8"/>
      <c r="AL209" s="8"/>
    </row>
    <row r="210" spans="1:38" ht="21" customHeight="1">
      <c r="A210" s="8"/>
      <c r="B210" s="8"/>
      <c r="C210" s="415"/>
      <c r="D210" s="21"/>
      <c r="E210" s="21"/>
      <c r="F210" s="21"/>
      <c r="G210" s="9"/>
      <c r="H210" s="9"/>
      <c r="I210" s="8"/>
      <c r="J210" s="548"/>
      <c r="K210" s="21"/>
      <c r="L210" s="21"/>
      <c r="M210" s="21"/>
      <c r="N210" s="21"/>
      <c r="O210" s="21"/>
      <c r="P210" s="402"/>
      <c r="Q210" s="398"/>
      <c r="R210" s="9"/>
      <c r="S210" s="9"/>
      <c r="T210" s="9"/>
      <c r="U210" s="9"/>
      <c r="V210" s="9"/>
      <c r="W210" s="9"/>
      <c r="X210" s="9"/>
      <c r="Y210" s="9"/>
      <c r="Z210" s="9"/>
      <c r="AA210" s="21"/>
      <c r="AB210" s="21"/>
      <c r="AC210" s="8"/>
      <c r="AD210" s="8"/>
      <c r="AE210" s="8"/>
      <c r="AF210" s="8"/>
      <c r="AG210" s="8"/>
      <c r="AH210" s="8"/>
      <c r="AI210" s="8"/>
      <c r="AJ210" s="8"/>
      <c r="AK210" s="8"/>
      <c r="AL210" s="8"/>
    </row>
    <row r="211" spans="1:38" ht="21" customHeight="1">
      <c r="A211" s="8"/>
      <c r="B211" s="8"/>
      <c r="C211" s="415"/>
      <c r="D211" s="21"/>
      <c r="E211" s="21"/>
      <c r="F211" s="21"/>
      <c r="G211" s="9"/>
      <c r="H211" s="9"/>
      <c r="I211" s="8"/>
      <c r="J211" s="548"/>
      <c r="K211" s="21"/>
      <c r="L211" s="21"/>
      <c r="M211" s="21"/>
      <c r="N211" s="21"/>
      <c r="O211" s="21"/>
      <c r="P211" s="402"/>
      <c r="Q211" s="398"/>
      <c r="R211" s="9"/>
      <c r="S211" s="9"/>
      <c r="T211" s="9"/>
      <c r="U211" s="9"/>
      <c r="V211" s="9"/>
      <c r="W211" s="9"/>
      <c r="X211" s="9"/>
      <c r="Y211" s="9"/>
      <c r="Z211" s="9"/>
      <c r="AA211" s="21"/>
      <c r="AB211" s="21"/>
      <c r="AC211" s="8"/>
      <c r="AD211" s="8"/>
      <c r="AE211" s="8"/>
      <c r="AF211" s="8"/>
      <c r="AG211" s="8"/>
      <c r="AH211" s="8"/>
      <c r="AI211" s="8"/>
      <c r="AJ211" s="8"/>
      <c r="AK211" s="8"/>
      <c r="AL211" s="8"/>
    </row>
    <row r="212" spans="1:38" ht="21" customHeight="1">
      <c r="A212" s="8"/>
      <c r="B212" s="8"/>
      <c r="C212" s="415"/>
      <c r="D212" s="21"/>
      <c r="E212" s="21"/>
      <c r="F212" s="21"/>
      <c r="G212" s="9"/>
      <c r="H212" s="9"/>
      <c r="I212" s="8"/>
      <c r="J212" s="548"/>
      <c r="K212" s="21"/>
      <c r="L212" s="21"/>
      <c r="M212" s="21"/>
      <c r="N212" s="21"/>
      <c r="O212" s="21"/>
      <c r="P212" s="402"/>
      <c r="Q212" s="398"/>
      <c r="R212" s="9"/>
      <c r="S212" s="9"/>
      <c r="T212" s="9"/>
      <c r="U212" s="9"/>
      <c r="V212" s="9"/>
      <c r="W212" s="9"/>
      <c r="X212" s="9"/>
      <c r="Y212" s="9"/>
      <c r="Z212" s="9"/>
      <c r="AA212" s="21"/>
      <c r="AB212" s="21"/>
      <c r="AC212" s="8"/>
      <c r="AD212" s="8"/>
      <c r="AE212" s="8"/>
      <c r="AF212" s="8"/>
      <c r="AG212" s="8"/>
      <c r="AH212" s="8"/>
      <c r="AI212" s="8"/>
      <c r="AJ212" s="8"/>
      <c r="AK212" s="8"/>
      <c r="AL212" s="8"/>
    </row>
    <row r="213" spans="1:38" ht="21" customHeight="1">
      <c r="A213" s="8"/>
      <c r="B213" s="8"/>
      <c r="C213" s="415"/>
      <c r="D213" s="21"/>
      <c r="E213" s="21"/>
      <c r="F213" s="21"/>
      <c r="G213" s="9"/>
      <c r="H213" s="9"/>
      <c r="I213" s="8"/>
      <c r="J213" s="548"/>
      <c r="K213" s="21"/>
      <c r="L213" s="21"/>
      <c r="M213" s="21"/>
      <c r="N213" s="21"/>
      <c r="O213" s="21"/>
      <c r="P213" s="402"/>
      <c r="Q213" s="398"/>
      <c r="R213" s="9"/>
      <c r="S213" s="9"/>
      <c r="T213" s="9"/>
      <c r="U213" s="9"/>
      <c r="V213" s="9"/>
      <c r="W213" s="9"/>
      <c r="X213" s="9"/>
      <c r="Y213" s="9"/>
      <c r="Z213" s="9"/>
      <c r="AA213" s="21"/>
      <c r="AB213" s="21"/>
      <c r="AC213" s="8"/>
      <c r="AD213" s="8"/>
      <c r="AE213" s="8"/>
      <c r="AF213" s="8"/>
      <c r="AG213" s="8"/>
      <c r="AH213" s="8"/>
      <c r="AI213" s="8"/>
      <c r="AJ213" s="8"/>
      <c r="AK213" s="8"/>
      <c r="AL213" s="8"/>
    </row>
    <row r="214" spans="1:38" ht="21" customHeight="1">
      <c r="A214" s="8"/>
      <c r="B214" s="8"/>
      <c r="C214" s="415"/>
      <c r="D214" s="21"/>
      <c r="E214" s="21"/>
      <c r="F214" s="21"/>
      <c r="G214" s="9"/>
      <c r="H214" s="9"/>
      <c r="I214" s="8"/>
      <c r="J214" s="548"/>
      <c r="K214" s="21"/>
      <c r="L214" s="21"/>
      <c r="M214" s="21"/>
      <c r="N214" s="21"/>
      <c r="O214" s="21"/>
      <c r="P214" s="402"/>
      <c r="Q214" s="398"/>
      <c r="R214" s="9"/>
      <c r="S214" s="9"/>
      <c r="T214" s="9"/>
      <c r="U214" s="9"/>
      <c r="V214" s="9"/>
      <c r="W214" s="9"/>
      <c r="X214" s="9"/>
      <c r="Y214" s="9"/>
      <c r="Z214" s="9"/>
      <c r="AA214" s="21"/>
      <c r="AB214" s="21"/>
      <c r="AC214" s="8"/>
      <c r="AD214" s="8"/>
      <c r="AE214" s="8"/>
      <c r="AF214" s="8"/>
      <c r="AG214" s="8"/>
      <c r="AH214" s="8"/>
      <c r="AI214" s="8"/>
      <c r="AJ214" s="8"/>
      <c r="AK214" s="8"/>
      <c r="AL214" s="8"/>
    </row>
    <row r="215" spans="1:38" ht="21" customHeight="1">
      <c r="A215" s="8"/>
      <c r="B215" s="8"/>
      <c r="C215" s="415"/>
      <c r="D215" s="21"/>
      <c r="E215" s="21"/>
      <c r="F215" s="21"/>
      <c r="G215" s="9"/>
      <c r="H215" s="9"/>
      <c r="I215" s="8"/>
      <c r="J215" s="548"/>
      <c r="K215" s="21"/>
      <c r="L215" s="21"/>
      <c r="M215" s="21"/>
      <c r="N215" s="21"/>
      <c r="O215" s="21"/>
      <c r="P215" s="402"/>
      <c r="Q215" s="398"/>
      <c r="R215" s="9"/>
      <c r="S215" s="9"/>
      <c r="T215" s="9"/>
      <c r="U215" s="9"/>
      <c r="V215" s="9"/>
      <c r="W215" s="9"/>
      <c r="X215" s="9"/>
      <c r="Y215" s="9"/>
      <c r="Z215" s="9"/>
      <c r="AA215" s="21"/>
      <c r="AB215" s="21"/>
      <c r="AC215" s="8"/>
      <c r="AD215" s="8"/>
      <c r="AE215" s="8"/>
      <c r="AF215" s="8"/>
      <c r="AG215" s="8"/>
      <c r="AH215" s="8"/>
      <c r="AI215" s="8"/>
      <c r="AJ215" s="8"/>
      <c r="AK215" s="8"/>
      <c r="AL215" s="8"/>
    </row>
    <row r="216" spans="1:38" ht="21" customHeight="1">
      <c r="A216" s="8"/>
      <c r="B216" s="8"/>
      <c r="C216" s="415"/>
      <c r="D216" s="21"/>
      <c r="E216" s="21"/>
      <c r="F216" s="21"/>
      <c r="G216" s="9"/>
      <c r="H216" s="9"/>
      <c r="I216" s="8"/>
      <c r="J216" s="548"/>
      <c r="K216" s="21"/>
      <c r="L216" s="21"/>
      <c r="M216" s="21"/>
      <c r="N216" s="21"/>
      <c r="O216" s="21"/>
      <c r="P216" s="402"/>
      <c r="Q216" s="398"/>
      <c r="R216" s="9"/>
      <c r="S216" s="9"/>
      <c r="T216" s="9"/>
      <c r="U216" s="9"/>
      <c r="V216" s="9"/>
      <c r="W216" s="9"/>
      <c r="X216" s="9"/>
      <c r="Y216" s="9"/>
      <c r="Z216" s="9"/>
      <c r="AA216" s="21"/>
      <c r="AB216" s="21"/>
      <c r="AC216" s="8"/>
      <c r="AD216" s="8"/>
      <c r="AE216" s="8"/>
      <c r="AF216" s="8"/>
      <c r="AG216" s="8"/>
      <c r="AH216" s="8"/>
      <c r="AI216" s="8"/>
      <c r="AJ216" s="8"/>
      <c r="AK216" s="8"/>
      <c r="AL216" s="8"/>
    </row>
    <row r="217" spans="1:38" ht="21" customHeight="1">
      <c r="A217" s="8"/>
      <c r="B217" s="8"/>
      <c r="C217" s="415"/>
      <c r="D217" s="21"/>
      <c r="E217" s="21"/>
      <c r="F217" s="21"/>
      <c r="G217" s="9"/>
      <c r="H217" s="9"/>
      <c r="I217" s="8"/>
      <c r="J217" s="548"/>
      <c r="K217" s="21"/>
      <c r="L217" s="21"/>
      <c r="M217" s="21"/>
      <c r="N217" s="21"/>
      <c r="O217" s="21"/>
      <c r="P217" s="402"/>
      <c r="Q217" s="398"/>
      <c r="R217" s="9"/>
      <c r="S217" s="9"/>
      <c r="T217" s="9"/>
      <c r="U217" s="9"/>
      <c r="V217" s="9"/>
      <c r="W217" s="9"/>
      <c r="X217" s="9"/>
      <c r="Y217" s="9"/>
      <c r="Z217" s="9"/>
      <c r="AA217" s="21"/>
      <c r="AB217" s="21"/>
      <c r="AC217" s="8"/>
      <c r="AD217" s="8"/>
      <c r="AE217" s="8"/>
      <c r="AF217" s="8"/>
      <c r="AG217" s="8"/>
      <c r="AH217" s="8"/>
      <c r="AI217" s="8"/>
      <c r="AJ217" s="8"/>
      <c r="AK217" s="8"/>
      <c r="AL217" s="8"/>
    </row>
    <row r="218" spans="1:38" ht="21" customHeight="1">
      <c r="A218" s="8"/>
      <c r="B218" s="8"/>
      <c r="C218" s="415"/>
      <c r="D218" s="21"/>
      <c r="E218" s="21"/>
      <c r="F218" s="21"/>
      <c r="G218" s="9"/>
      <c r="H218" s="9"/>
      <c r="I218" s="8"/>
      <c r="J218" s="548"/>
      <c r="K218" s="21"/>
      <c r="L218" s="21"/>
      <c r="M218" s="21"/>
      <c r="N218" s="21"/>
      <c r="O218" s="21"/>
      <c r="P218" s="402"/>
      <c r="Q218" s="398"/>
      <c r="R218" s="9"/>
      <c r="S218" s="9"/>
      <c r="T218" s="9"/>
      <c r="U218" s="9"/>
      <c r="V218" s="9"/>
      <c r="W218" s="9"/>
      <c r="X218" s="9"/>
      <c r="Y218" s="9"/>
      <c r="Z218" s="9"/>
      <c r="AA218" s="21"/>
      <c r="AB218" s="21"/>
      <c r="AC218" s="8"/>
      <c r="AD218" s="8"/>
      <c r="AE218" s="8"/>
      <c r="AF218" s="8"/>
      <c r="AG218" s="8"/>
      <c r="AH218" s="8"/>
      <c r="AI218" s="8"/>
      <c r="AJ218" s="8"/>
      <c r="AK218" s="8"/>
      <c r="AL218" s="8"/>
    </row>
    <row r="219" spans="1:38" ht="21" customHeight="1">
      <c r="A219" s="8"/>
      <c r="B219" s="8"/>
      <c r="C219" s="415"/>
      <c r="D219" s="21"/>
      <c r="E219" s="21"/>
      <c r="F219" s="21"/>
      <c r="G219" s="9"/>
      <c r="H219" s="9"/>
      <c r="I219" s="8"/>
      <c r="J219" s="548"/>
      <c r="K219" s="21"/>
      <c r="L219" s="21"/>
      <c r="M219" s="21"/>
      <c r="N219" s="21"/>
      <c r="O219" s="21"/>
      <c r="P219" s="402"/>
      <c r="Q219" s="398"/>
      <c r="R219" s="9"/>
      <c r="S219" s="9"/>
      <c r="T219" s="9"/>
      <c r="U219" s="9"/>
      <c r="V219" s="9"/>
      <c r="W219" s="9"/>
      <c r="X219" s="9"/>
      <c r="Y219" s="9"/>
      <c r="Z219" s="9"/>
      <c r="AA219" s="21"/>
      <c r="AB219" s="21"/>
      <c r="AC219" s="8"/>
      <c r="AD219" s="8"/>
      <c r="AE219" s="8"/>
      <c r="AF219" s="8"/>
      <c r="AG219" s="8"/>
      <c r="AH219" s="8"/>
      <c r="AI219" s="8"/>
      <c r="AJ219" s="8"/>
      <c r="AK219" s="8"/>
      <c r="AL219" s="8"/>
    </row>
    <row r="220" spans="1:38" ht="21" customHeight="1">
      <c r="A220" s="8"/>
      <c r="B220" s="8"/>
      <c r="C220" s="415"/>
      <c r="D220" s="21"/>
      <c r="E220" s="21"/>
      <c r="F220" s="21"/>
      <c r="G220" s="9"/>
      <c r="H220" s="9"/>
      <c r="I220" s="8"/>
      <c r="J220" s="548"/>
      <c r="K220" s="21"/>
      <c r="L220" s="21"/>
      <c r="M220" s="21"/>
      <c r="N220" s="21"/>
      <c r="O220" s="21"/>
      <c r="P220" s="402"/>
      <c r="Q220" s="398"/>
      <c r="R220" s="9"/>
      <c r="S220" s="9"/>
      <c r="T220" s="9"/>
      <c r="U220" s="9"/>
      <c r="V220" s="9"/>
      <c r="W220" s="9"/>
      <c r="X220" s="9"/>
      <c r="Y220" s="9"/>
      <c r="Z220" s="9"/>
      <c r="AA220" s="21"/>
      <c r="AB220" s="21"/>
      <c r="AC220" s="8"/>
      <c r="AD220" s="8"/>
      <c r="AE220" s="8"/>
      <c r="AF220" s="8"/>
      <c r="AG220" s="8"/>
      <c r="AH220" s="8"/>
      <c r="AI220" s="8"/>
      <c r="AJ220" s="8"/>
      <c r="AK220" s="8"/>
      <c r="AL220" s="8"/>
    </row>
    <row r="221" spans="1:38" ht="21" customHeight="1">
      <c r="A221" s="8"/>
      <c r="B221" s="8"/>
      <c r="C221" s="415"/>
      <c r="D221" s="21"/>
      <c r="E221" s="21"/>
      <c r="F221" s="21"/>
      <c r="G221" s="9"/>
      <c r="H221" s="9"/>
      <c r="I221" s="8"/>
      <c r="J221" s="548"/>
      <c r="K221" s="21"/>
      <c r="L221" s="21"/>
      <c r="M221" s="21"/>
      <c r="N221" s="21"/>
      <c r="O221" s="21"/>
      <c r="P221" s="402"/>
      <c r="Q221" s="398"/>
      <c r="R221" s="9"/>
      <c r="S221" s="9"/>
      <c r="T221" s="9"/>
      <c r="U221" s="9"/>
      <c r="V221" s="9"/>
      <c r="W221" s="9"/>
      <c r="X221" s="9"/>
      <c r="Y221" s="9"/>
      <c r="Z221" s="9"/>
      <c r="AA221" s="21"/>
      <c r="AB221" s="21"/>
      <c r="AC221" s="8"/>
      <c r="AD221" s="8"/>
      <c r="AE221" s="8"/>
      <c r="AF221" s="8"/>
      <c r="AG221" s="8"/>
      <c r="AH221" s="8"/>
      <c r="AI221" s="8"/>
      <c r="AJ221" s="8"/>
      <c r="AK221" s="8"/>
      <c r="AL221" s="8"/>
    </row>
    <row r="222" spans="1:38" ht="21" customHeight="1">
      <c r="A222" s="8"/>
      <c r="B222" s="8"/>
      <c r="C222" s="415"/>
      <c r="D222" s="21"/>
      <c r="E222" s="21"/>
      <c r="F222" s="21"/>
      <c r="G222" s="9"/>
      <c r="H222" s="9"/>
      <c r="I222" s="8"/>
      <c r="J222" s="548"/>
      <c r="K222" s="21"/>
      <c r="L222" s="21"/>
      <c r="M222" s="21"/>
      <c r="N222" s="21"/>
      <c r="O222" s="21"/>
      <c r="P222" s="402"/>
      <c r="Q222" s="398"/>
      <c r="R222" s="9"/>
      <c r="S222" s="9"/>
      <c r="T222" s="9"/>
      <c r="U222" s="9"/>
      <c r="V222" s="9"/>
      <c r="W222" s="9"/>
      <c r="X222" s="9"/>
      <c r="Y222" s="9"/>
      <c r="Z222" s="9"/>
      <c r="AA222" s="21"/>
      <c r="AB222" s="21"/>
      <c r="AC222" s="8"/>
      <c r="AD222" s="8"/>
      <c r="AE222" s="8"/>
      <c r="AF222" s="8"/>
      <c r="AG222" s="8"/>
      <c r="AH222" s="8"/>
      <c r="AI222" s="8"/>
      <c r="AJ222" s="8"/>
      <c r="AK222" s="8"/>
      <c r="AL222" s="8"/>
    </row>
    <row r="223" spans="1:38" ht="21" customHeight="1">
      <c r="A223" s="8"/>
      <c r="B223" s="8"/>
      <c r="C223" s="415"/>
      <c r="D223" s="21"/>
      <c r="E223" s="21"/>
      <c r="F223" s="21"/>
      <c r="G223" s="9"/>
      <c r="H223" s="9"/>
      <c r="I223" s="8"/>
      <c r="J223" s="548"/>
      <c r="K223" s="21"/>
      <c r="L223" s="21"/>
      <c r="M223" s="21"/>
      <c r="N223" s="21"/>
      <c r="O223" s="21"/>
      <c r="P223" s="402"/>
      <c r="Q223" s="398"/>
      <c r="R223" s="9"/>
      <c r="S223" s="9"/>
      <c r="T223" s="9"/>
      <c r="U223" s="9"/>
      <c r="V223" s="9"/>
      <c r="W223" s="9"/>
      <c r="X223" s="9"/>
      <c r="Y223" s="9"/>
      <c r="Z223" s="9"/>
      <c r="AA223" s="21"/>
      <c r="AB223" s="21"/>
      <c r="AC223" s="8"/>
      <c r="AD223" s="8"/>
      <c r="AE223" s="8"/>
      <c r="AF223" s="8"/>
      <c r="AG223" s="8"/>
      <c r="AH223" s="8"/>
      <c r="AI223" s="8"/>
      <c r="AJ223" s="8"/>
      <c r="AK223" s="8"/>
      <c r="AL223" s="8"/>
    </row>
    <row r="224" spans="1:38" ht="21" customHeight="1">
      <c r="A224" s="8"/>
      <c r="B224" s="8"/>
      <c r="C224" s="415"/>
      <c r="D224" s="21"/>
      <c r="E224" s="21"/>
      <c r="F224" s="21"/>
      <c r="G224" s="9"/>
      <c r="H224" s="9"/>
      <c r="I224" s="8"/>
      <c r="J224" s="548"/>
      <c r="K224" s="21"/>
      <c r="L224" s="21"/>
      <c r="M224" s="21"/>
      <c r="N224" s="21"/>
      <c r="O224" s="21"/>
      <c r="P224" s="402"/>
      <c r="Q224" s="398"/>
      <c r="R224" s="9"/>
      <c r="S224" s="9"/>
      <c r="T224" s="9"/>
      <c r="U224" s="9"/>
      <c r="V224" s="9"/>
      <c r="W224" s="9"/>
      <c r="X224" s="9"/>
      <c r="Y224" s="9"/>
      <c r="Z224" s="9"/>
      <c r="AA224" s="21"/>
      <c r="AB224" s="21"/>
      <c r="AC224" s="8"/>
      <c r="AD224" s="8"/>
      <c r="AE224" s="8"/>
      <c r="AF224" s="8"/>
      <c r="AG224" s="8"/>
      <c r="AH224" s="8"/>
      <c r="AI224" s="8"/>
      <c r="AJ224" s="8"/>
      <c r="AK224" s="8"/>
      <c r="AL224" s="8"/>
    </row>
    <row r="225" spans="1:38" ht="21" customHeight="1">
      <c r="A225" s="8"/>
      <c r="B225" s="8"/>
      <c r="C225" s="415"/>
      <c r="D225" s="21"/>
      <c r="E225" s="21"/>
      <c r="F225" s="21"/>
      <c r="G225" s="9"/>
      <c r="H225" s="9"/>
      <c r="I225" s="8"/>
      <c r="J225" s="548"/>
      <c r="K225" s="21"/>
      <c r="L225" s="21"/>
      <c r="M225" s="21"/>
      <c r="N225" s="21"/>
      <c r="O225" s="21"/>
      <c r="P225" s="402"/>
      <c r="Q225" s="398"/>
      <c r="R225" s="9"/>
      <c r="S225" s="9"/>
      <c r="T225" s="9"/>
      <c r="U225" s="9"/>
      <c r="V225" s="9"/>
      <c r="W225" s="9"/>
      <c r="X225" s="9"/>
      <c r="Y225" s="9"/>
      <c r="Z225" s="9"/>
      <c r="AA225" s="21"/>
      <c r="AB225" s="21"/>
      <c r="AC225" s="8"/>
      <c r="AD225" s="8"/>
      <c r="AE225" s="8"/>
      <c r="AF225" s="8"/>
      <c r="AG225" s="8"/>
      <c r="AH225" s="8"/>
      <c r="AI225" s="8"/>
      <c r="AJ225" s="8"/>
      <c r="AK225" s="8"/>
      <c r="AL225" s="8"/>
    </row>
    <row r="226" spans="1:38" ht="21" customHeight="1">
      <c r="A226" s="8"/>
      <c r="B226" s="8"/>
      <c r="C226" s="415"/>
      <c r="D226" s="21"/>
      <c r="E226" s="21"/>
      <c r="F226" s="21"/>
      <c r="G226" s="9"/>
      <c r="H226" s="9"/>
      <c r="I226" s="8"/>
      <c r="J226" s="548"/>
      <c r="K226" s="21"/>
      <c r="L226" s="21"/>
      <c r="M226" s="21"/>
      <c r="N226" s="21"/>
      <c r="O226" s="21"/>
      <c r="P226" s="402"/>
      <c r="Q226" s="398"/>
      <c r="R226" s="9"/>
      <c r="S226" s="9"/>
      <c r="T226" s="9"/>
      <c r="U226" s="9"/>
      <c r="V226" s="9"/>
      <c r="W226" s="9"/>
      <c r="X226" s="9"/>
      <c r="Y226" s="9"/>
      <c r="Z226" s="9"/>
      <c r="AA226" s="21"/>
      <c r="AB226" s="21"/>
      <c r="AC226" s="8"/>
      <c r="AD226" s="8"/>
      <c r="AE226" s="8"/>
      <c r="AF226" s="8"/>
      <c r="AG226" s="8"/>
      <c r="AH226" s="8"/>
      <c r="AI226" s="8"/>
      <c r="AJ226" s="8"/>
      <c r="AK226" s="8"/>
      <c r="AL226" s="8"/>
    </row>
    <row r="227" spans="1:38" ht="21" customHeight="1">
      <c r="A227" s="8"/>
      <c r="B227" s="8"/>
      <c r="C227" s="415"/>
      <c r="D227" s="21"/>
      <c r="E227" s="21"/>
      <c r="F227" s="21"/>
      <c r="G227" s="9"/>
      <c r="H227" s="9"/>
      <c r="I227" s="8"/>
      <c r="J227" s="548"/>
      <c r="K227" s="21"/>
      <c r="L227" s="21"/>
      <c r="M227" s="21"/>
      <c r="N227" s="21"/>
      <c r="O227" s="21"/>
      <c r="P227" s="402"/>
      <c r="Q227" s="398"/>
      <c r="R227" s="9"/>
      <c r="S227" s="9"/>
      <c r="T227" s="9"/>
      <c r="U227" s="9"/>
      <c r="V227" s="9"/>
      <c r="W227" s="9"/>
      <c r="X227" s="9"/>
      <c r="Y227" s="9"/>
      <c r="Z227" s="9"/>
      <c r="AA227" s="21"/>
      <c r="AB227" s="21"/>
      <c r="AC227" s="8"/>
      <c r="AD227" s="8"/>
      <c r="AE227" s="8"/>
      <c r="AF227" s="8"/>
      <c r="AG227" s="8"/>
      <c r="AH227" s="8"/>
      <c r="AI227" s="8"/>
      <c r="AJ227" s="8"/>
      <c r="AK227" s="8"/>
      <c r="AL227" s="8"/>
    </row>
    <row r="228" spans="1:38" ht="21" customHeight="1">
      <c r="A228" s="8"/>
      <c r="B228" s="8"/>
      <c r="C228" s="415"/>
      <c r="D228" s="21"/>
      <c r="E228" s="21"/>
      <c r="F228" s="21"/>
      <c r="G228" s="9"/>
      <c r="H228" s="9"/>
      <c r="I228" s="8"/>
      <c r="J228" s="548"/>
      <c r="K228" s="21"/>
      <c r="L228" s="21"/>
      <c r="M228" s="21"/>
      <c r="N228" s="21"/>
      <c r="O228" s="21"/>
      <c r="P228" s="402"/>
      <c r="Q228" s="398"/>
      <c r="R228" s="9"/>
      <c r="S228" s="9"/>
      <c r="T228" s="9"/>
      <c r="U228" s="9"/>
      <c r="V228" s="9"/>
      <c r="W228" s="9"/>
      <c r="X228" s="9"/>
      <c r="Y228" s="9"/>
      <c r="Z228" s="9"/>
      <c r="AA228" s="21"/>
      <c r="AB228" s="21"/>
      <c r="AC228" s="8"/>
      <c r="AD228" s="8"/>
      <c r="AE228" s="8"/>
      <c r="AF228" s="8"/>
      <c r="AG228" s="8"/>
      <c r="AH228" s="8"/>
      <c r="AI228" s="8"/>
      <c r="AJ228" s="8"/>
      <c r="AK228" s="8"/>
      <c r="AL228" s="8"/>
    </row>
    <row r="229" spans="1:38" ht="21" customHeight="1">
      <c r="A229" s="8"/>
      <c r="B229" s="8"/>
      <c r="C229" s="415"/>
      <c r="D229" s="21"/>
      <c r="E229" s="21"/>
      <c r="F229" s="21"/>
      <c r="G229" s="9"/>
      <c r="H229" s="9"/>
      <c r="I229" s="8"/>
      <c r="J229" s="548"/>
      <c r="K229" s="21"/>
      <c r="L229" s="21"/>
      <c r="M229" s="21"/>
      <c r="N229" s="21"/>
      <c r="O229" s="21"/>
      <c r="P229" s="402"/>
      <c r="Q229" s="398"/>
      <c r="R229" s="9"/>
      <c r="S229" s="9"/>
      <c r="T229" s="9"/>
      <c r="U229" s="9"/>
      <c r="V229" s="9"/>
      <c r="W229" s="9"/>
      <c r="X229" s="9"/>
      <c r="Y229" s="9"/>
      <c r="Z229" s="9"/>
      <c r="AA229" s="21"/>
      <c r="AB229" s="21"/>
      <c r="AC229" s="8"/>
      <c r="AD229" s="8"/>
      <c r="AE229" s="8"/>
      <c r="AF229" s="8"/>
      <c r="AG229" s="8"/>
      <c r="AH229" s="8"/>
      <c r="AI229" s="8"/>
      <c r="AJ229" s="8"/>
      <c r="AK229" s="8"/>
      <c r="AL229" s="8"/>
    </row>
    <row r="230" spans="1:38" ht="21" customHeight="1">
      <c r="A230" s="8"/>
      <c r="B230" s="8"/>
      <c r="C230" s="415"/>
      <c r="D230" s="21"/>
      <c r="E230" s="21"/>
      <c r="F230" s="21"/>
      <c r="G230" s="9"/>
      <c r="H230" s="9"/>
      <c r="I230" s="8"/>
      <c r="J230" s="548"/>
      <c r="K230" s="21"/>
      <c r="L230" s="21"/>
      <c r="M230" s="21"/>
      <c r="N230" s="21"/>
      <c r="O230" s="21"/>
      <c r="P230" s="402"/>
      <c r="Q230" s="398"/>
      <c r="R230" s="9"/>
      <c r="S230" s="9"/>
      <c r="T230" s="9"/>
      <c r="U230" s="9"/>
      <c r="V230" s="9"/>
      <c r="W230" s="9"/>
      <c r="X230" s="9"/>
      <c r="Y230" s="9"/>
      <c r="Z230" s="9"/>
      <c r="AA230" s="21"/>
      <c r="AB230" s="21"/>
      <c r="AC230" s="8"/>
      <c r="AD230" s="8"/>
      <c r="AE230" s="8"/>
      <c r="AF230" s="8"/>
      <c r="AG230" s="8"/>
      <c r="AH230" s="8"/>
      <c r="AI230" s="8"/>
      <c r="AJ230" s="8"/>
      <c r="AK230" s="8"/>
      <c r="AL230" s="8"/>
    </row>
    <row r="231" spans="1:38" ht="21" customHeight="1">
      <c r="A231" s="8"/>
      <c r="B231" s="8"/>
      <c r="C231" s="415"/>
      <c r="D231" s="21"/>
      <c r="E231" s="21"/>
      <c r="F231" s="21"/>
      <c r="G231" s="9"/>
      <c r="H231" s="9"/>
      <c r="I231" s="8"/>
      <c r="J231" s="548"/>
      <c r="K231" s="21"/>
      <c r="L231" s="21"/>
      <c r="M231" s="21"/>
      <c r="N231" s="21"/>
      <c r="O231" s="21"/>
      <c r="P231" s="402"/>
      <c r="Q231" s="398"/>
      <c r="R231" s="9"/>
      <c r="S231" s="9"/>
      <c r="T231" s="9"/>
      <c r="U231" s="9"/>
      <c r="V231" s="9"/>
      <c r="W231" s="9"/>
      <c r="X231" s="9"/>
      <c r="Y231" s="9"/>
      <c r="Z231" s="9"/>
      <c r="AA231" s="21"/>
      <c r="AB231" s="21"/>
      <c r="AC231" s="8"/>
      <c r="AD231" s="8"/>
      <c r="AE231" s="8"/>
      <c r="AF231" s="8"/>
      <c r="AG231" s="8"/>
      <c r="AH231" s="8"/>
      <c r="AI231" s="8"/>
      <c r="AJ231" s="8"/>
      <c r="AK231" s="8"/>
      <c r="AL231" s="8"/>
    </row>
    <row r="232" spans="1:38" ht="21" customHeight="1">
      <c r="A232" s="8"/>
      <c r="B232" s="8"/>
      <c r="C232" s="415"/>
      <c r="D232" s="21"/>
      <c r="E232" s="21"/>
      <c r="F232" s="21"/>
      <c r="G232" s="9"/>
      <c r="H232" s="9"/>
      <c r="I232" s="8"/>
      <c r="J232" s="548"/>
      <c r="K232" s="21"/>
      <c r="L232" s="21"/>
      <c r="M232" s="21"/>
      <c r="N232" s="21"/>
      <c r="O232" s="21"/>
      <c r="P232" s="402"/>
      <c r="Q232" s="398"/>
      <c r="R232" s="9"/>
      <c r="S232" s="9"/>
      <c r="T232" s="9"/>
      <c r="U232" s="9"/>
      <c r="V232" s="9"/>
      <c r="W232" s="9"/>
      <c r="X232" s="9"/>
      <c r="Y232" s="9"/>
      <c r="Z232" s="9"/>
      <c r="AA232" s="21"/>
      <c r="AB232" s="21"/>
      <c r="AC232" s="8"/>
      <c r="AD232" s="8"/>
      <c r="AE232" s="8"/>
      <c r="AF232" s="8"/>
      <c r="AG232" s="8"/>
      <c r="AH232" s="8"/>
      <c r="AI232" s="8"/>
      <c r="AJ232" s="8"/>
      <c r="AK232" s="8"/>
      <c r="AL232" s="8"/>
    </row>
    <row r="233" spans="1:38" ht="21" customHeight="1">
      <c r="A233" s="8"/>
      <c r="B233" s="8"/>
      <c r="C233" s="415"/>
      <c r="D233" s="21"/>
      <c r="E233" s="21"/>
      <c r="F233" s="21"/>
      <c r="G233" s="9"/>
      <c r="H233" s="9"/>
      <c r="I233" s="8"/>
      <c r="J233" s="548"/>
      <c r="K233" s="21"/>
      <c r="L233" s="21"/>
      <c r="M233" s="21"/>
      <c r="N233" s="21"/>
      <c r="O233" s="21"/>
      <c r="P233" s="402"/>
      <c r="Q233" s="398"/>
      <c r="R233" s="9"/>
      <c r="S233" s="9"/>
      <c r="T233" s="9"/>
      <c r="U233" s="9"/>
      <c r="V233" s="9"/>
      <c r="W233" s="9"/>
      <c r="X233" s="9"/>
      <c r="Y233" s="9"/>
      <c r="Z233" s="9"/>
      <c r="AA233" s="21"/>
      <c r="AB233" s="21"/>
      <c r="AC233" s="8"/>
      <c r="AD233" s="8"/>
      <c r="AE233" s="8"/>
      <c r="AF233" s="8"/>
      <c r="AG233" s="8"/>
      <c r="AH233" s="8"/>
      <c r="AI233" s="8"/>
      <c r="AJ233" s="8"/>
      <c r="AK233" s="8"/>
      <c r="AL233" s="8"/>
    </row>
    <row r="234" spans="1:38" ht="21" customHeight="1">
      <c r="A234" s="8"/>
      <c r="B234" s="8"/>
      <c r="C234" s="415"/>
      <c r="D234" s="21"/>
      <c r="E234" s="21"/>
      <c r="F234" s="21"/>
      <c r="G234" s="9"/>
      <c r="H234" s="9"/>
      <c r="I234" s="8"/>
      <c r="J234" s="548"/>
      <c r="K234" s="21"/>
      <c r="L234" s="21"/>
      <c r="M234" s="21"/>
      <c r="N234" s="21"/>
      <c r="O234" s="21"/>
      <c r="P234" s="402"/>
      <c r="Q234" s="398"/>
      <c r="R234" s="9"/>
      <c r="S234" s="9"/>
      <c r="T234" s="9"/>
      <c r="U234" s="9"/>
      <c r="V234" s="9"/>
      <c r="W234" s="9"/>
      <c r="X234" s="9"/>
      <c r="Y234" s="9"/>
      <c r="Z234" s="9"/>
      <c r="AA234" s="21"/>
      <c r="AB234" s="21"/>
      <c r="AC234" s="8"/>
      <c r="AD234" s="8"/>
      <c r="AE234" s="8"/>
      <c r="AF234" s="8"/>
      <c r="AG234" s="8"/>
      <c r="AH234" s="8"/>
      <c r="AI234" s="8"/>
      <c r="AJ234" s="8"/>
      <c r="AK234" s="8"/>
      <c r="AL234" s="8"/>
    </row>
    <row r="235" spans="1:38" ht="21" customHeight="1">
      <c r="A235" s="8"/>
      <c r="B235" s="8"/>
      <c r="C235" s="415"/>
      <c r="D235" s="21"/>
      <c r="E235" s="21"/>
      <c r="F235" s="21"/>
      <c r="G235" s="9"/>
      <c r="H235" s="9"/>
      <c r="I235" s="8"/>
      <c r="J235" s="548"/>
      <c r="K235" s="21"/>
      <c r="L235" s="21"/>
      <c r="M235" s="21"/>
      <c r="N235" s="21"/>
      <c r="O235" s="21"/>
      <c r="P235" s="402"/>
      <c r="Q235" s="398"/>
      <c r="R235" s="9"/>
      <c r="S235" s="9"/>
      <c r="T235" s="9"/>
      <c r="U235" s="9"/>
      <c r="V235" s="9"/>
      <c r="W235" s="9"/>
      <c r="X235" s="9"/>
      <c r="Y235" s="9"/>
      <c r="Z235" s="9"/>
      <c r="AA235" s="21"/>
      <c r="AB235" s="21"/>
      <c r="AC235" s="8"/>
      <c r="AD235" s="8"/>
      <c r="AE235" s="8"/>
      <c r="AF235" s="8"/>
      <c r="AG235" s="8"/>
      <c r="AH235" s="8"/>
      <c r="AI235" s="8"/>
      <c r="AJ235" s="8"/>
      <c r="AK235" s="8"/>
      <c r="AL235" s="8"/>
    </row>
    <row r="236" spans="1:38" ht="21" customHeight="1">
      <c r="A236" s="8"/>
      <c r="B236" s="8"/>
      <c r="C236" s="415"/>
      <c r="D236" s="21"/>
      <c r="E236" s="21"/>
      <c r="F236" s="21"/>
      <c r="G236" s="9"/>
      <c r="H236" s="9"/>
      <c r="I236" s="8"/>
      <c r="J236" s="548"/>
      <c r="K236" s="21"/>
      <c r="L236" s="21"/>
      <c r="M236" s="21"/>
      <c r="N236" s="21"/>
      <c r="O236" s="21"/>
      <c r="P236" s="402"/>
      <c r="Q236" s="398"/>
      <c r="R236" s="9"/>
      <c r="S236" s="9"/>
      <c r="T236" s="9"/>
      <c r="U236" s="9"/>
      <c r="V236" s="9"/>
      <c r="W236" s="9"/>
      <c r="X236" s="9"/>
      <c r="Y236" s="9"/>
      <c r="Z236" s="9"/>
      <c r="AA236" s="21"/>
      <c r="AB236" s="21"/>
      <c r="AC236" s="8"/>
      <c r="AD236" s="8"/>
      <c r="AE236" s="8"/>
      <c r="AF236" s="8"/>
      <c r="AG236" s="8"/>
      <c r="AH236" s="8"/>
      <c r="AI236" s="8"/>
      <c r="AJ236" s="8"/>
      <c r="AK236" s="8"/>
      <c r="AL236" s="8"/>
    </row>
    <row r="237" spans="1:38" ht="21" customHeight="1">
      <c r="A237" s="8"/>
      <c r="B237" s="8"/>
      <c r="C237" s="415"/>
      <c r="D237" s="21"/>
      <c r="E237" s="21"/>
      <c r="F237" s="21"/>
      <c r="G237" s="9"/>
      <c r="H237" s="9"/>
      <c r="I237" s="8"/>
      <c r="J237" s="548"/>
      <c r="K237" s="21"/>
      <c r="L237" s="21"/>
      <c r="M237" s="21"/>
      <c r="N237" s="21"/>
      <c r="O237" s="21"/>
      <c r="P237" s="402"/>
      <c r="Q237" s="398"/>
      <c r="R237" s="9"/>
      <c r="S237" s="9"/>
      <c r="T237" s="9"/>
      <c r="U237" s="9"/>
      <c r="V237" s="9"/>
      <c r="W237" s="9"/>
      <c r="X237" s="9"/>
      <c r="Y237" s="9"/>
      <c r="Z237" s="9"/>
      <c r="AA237" s="21"/>
      <c r="AB237" s="21"/>
      <c r="AC237" s="8"/>
      <c r="AD237" s="8"/>
      <c r="AE237" s="8"/>
      <c r="AF237" s="8"/>
      <c r="AG237" s="8"/>
      <c r="AH237" s="8"/>
      <c r="AI237" s="8"/>
      <c r="AJ237" s="8"/>
      <c r="AK237" s="8"/>
      <c r="AL237" s="8"/>
    </row>
    <row r="238" spans="1:38" ht="21" customHeight="1">
      <c r="A238" s="8"/>
      <c r="B238" s="8"/>
      <c r="C238" s="415"/>
      <c r="D238" s="21"/>
      <c r="E238" s="21"/>
      <c r="F238" s="21"/>
      <c r="G238" s="9"/>
      <c r="H238" s="9"/>
      <c r="I238" s="8"/>
      <c r="J238" s="548"/>
      <c r="K238" s="21"/>
      <c r="L238" s="21"/>
      <c r="M238" s="21"/>
      <c r="N238" s="21"/>
      <c r="O238" s="21"/>
      <c r="P238" s="402"/>
      <c r="Q238" s="398"/>
      <c r="R238" s="9"/>
      <c r="S238" s="9"/>
      <c r="T238" s="9"/>
      <c r="U238" s="9"/>
      <c r="V238" s="9"/>
      <c r="W238" s="9"/>
      <c r="X238" s="9"/>
      <c r="Y238" s="9"/>
      <c r="Z238" s="9"/>
      <c r="AA238" s="21"/>
      <c r="AB238" s="21"/>
      <c r="AC238" s="8"/>
      <c r="AD238" s="8"/>
      <c r="AE238" s="8"/>
      <c r="AF238" s="8"/>
      <c r="AG238" s="8"/>
      <c r="AH238" s="8"/>
      <c r="AI238" s="8"/>
      <c r="AJ238" s="8"/>
      <c r="AK238" s="8"/>
      <c r="AL238" s="8"/>
    </row>
    <row r="239" spans="1:38" ht="21" customHeight="1">
      <c r="A239" s="8"/>
      <c r="B239" s="8"/>
      <c r="C239" s="415"/>
      <c r="D239" s="21"/>
      <c r="E239" s="21"/>
      <c r="F239" s="21"/>
      <c r="G239" s="9"/>
      <c r="H239" s="9"/>
      <c r="I239" s="8"/>
      <c r="J239" s="548"/>
      <c r="K239" s="21"/>
      <c r="L239" s="21"/>
      <c r="M239" s="21"/>
      <c r="N239" s="21"/>
      <c r="O239" s="21"/>
      <c r="P239" s="402"/>
      <c r="Q239" s="398"/>
      <c r="R239" s="9"/>
      <c r="S239" s="9"/>
      <c r="T239" s="9"/>
      <c r="U239" s="9"/>
      <c r="V239" s="9"/>
      <c r="W239" s="9"/>
      <c r="X239" s="9"/>
      <c r="Y239" s="9"/>
      <c r="Z239" s="9"/>
      <c r="AA239" s="21"/>
      <c r="AB239" s="21"/>
      <c r="AC239" s="8"/>
      <c r="AD239" s="8"/>
      <c r="AE239" s="8"/>
      <c r="AF239" s="8"/>
      <c r="AG239" s="8"/>
      <c r="AH239" s="8"/>
      <c r="AI239" s="8"/>
      <c r="AJ239" s="8"/>
      <c r="AK239" s="8"/>
      <c r="AL239" s="8"/>
    </row>
    <row r="240" spans="1:38" ht="21" customHeight="1">
      <c r="A240" s="8"/>
      <c r="B240" s="8"/>
      <c r="C240" s="415"/>
      <c r="D240" s="21"/>
      <c r="E240" s="21"/>
      <c r="F240" s="21"/>
      <c r="G240" s="9"/>
      <c r="H240" s="9"/>
      <c r="I240" s="8"/>
      <c r="J240" s="548"/>
      <c r="K240" s="21"/>
      <c r="L240" s="21"/>
      <c r="M240" s="21"/>
      <c r="N240" s="21"/>
      <c r="O240" s="21"/>
      <c r="P240" s="402"/>
      <c r="Q240" s="398"/>
      <c r="R240" s="9"/>
      <c r="S240" s="9"/>
      <c r="T240" s="9"/>
      <c r="U240" s="9"/>
      <c r="V240" s="9"/>
      <c r="W240" s="9"/>
      <c r="X240" s="9"/>
      <c r="Y240" s="9"/>
      <c r="Z240" s="9"/>
      <c r="AA240" s="21"/>
      <c r="AB240" s="21"/>
      <c r="AC240" s="8"/>
      <c r="AD240" s="8"/>
      <c r="AE240" s="8"/>
      <c r="AF240" s="8"/>
      <c r="AG240" s="8"/>
      <c r="AH240" s="8"/>
      <c r="AI240" s="8"/>
      <c r="AJ240" s="8"/>
      <c r="AK240" s="8"/>
      <c r="AL240" s="8"/>
    </row>
    <row r="241" spans="1:38" ht="21" customHeight="1">
      <c r="A241" s="8"/>
      <c r="B241" s="8"/>
      <c r="C241" s="415"/>
      <c r="D241" s="21"/>
      <c r="E241" s="21"/>
      <c r="F241" s="21"/>
      <c r="G241" s="9"/>
      <c r="H241" s="9"/>
      <c r="I241" s="8"/>
      <c r="J241" s="548"/>
      <c r="K241" s="21"/>
      <c r="L241" s="21"/>
      <c r="M241" s="21"/>
      <c r="N241" s="21"/>
      <c r="O241" s="21"/>
      <c r="P241" s="402"/>
      <c r="Q241" s="398"/>
      <c r="R241" s="9"/>
      <c r="S241" s="9"/>
      <c r="T241" s="9"/>
      <c r="U241" s="9"/>
      <c r="V241" s="9"/>
      <c r="W241" s="9"/>
      <c r="X241" s="9"/>
      <c r="Y241" s="9"/>
      <c r="Z241" s="9"/>
      <c r="AA241" s="21"/>
      <c r="AB241" s="21"/>
      <c r="AC241" s="8"/>
      <c r="AD241" s="8"/>
      <c r="AE241" s="8"/>
      <c r="AF241" s="8"/>
      <c r="AG241" s="8"/>
      <c r="AH241" s="8"/>
      <c r="AI241" s="8"/>
      <c r="AJ241" s="8"/>
      <c r="AK241" s="8"/>
      <c r="AL241" s="8"/>
    </row>
    <row r="242" spans="1:38" ht="21" customHeight="1">
      <c r="A242" s="8"/>
      <c r="B242" s="8"/>
      <c r="C242" s="415"/>
      <c r="D242" s="21"/>
      <c r="E242" s="21"/>
      <c r="F242" s="21"/>
      <c r="G242" s="9"/>
      <c r="H242" s="9"/>
      <c r="I242" s="8"/>
      <c r="J242" s="548"/>
      <c r="K242" s="21"/>
      <c r="L242" s="21"/>
      <c r="M242" s="21"/>
      <c r="N242" s="21"/>
      <c r="O242" s="21"/>
      <c r="P242" s="402"/>
      <c r="Q242" s="398"/>
      <c r="R242" s="9"/>
      <c r="S242" s="9"/>
      <c r="T242" s="9"/>
      <c r="U242" s="9"/>
      <c r="V242" s="9"/>
      <c r="W242" s="9"/>
      <c r="X242" s="9"/>
      <c r="Y242" s="9"/>
      <c r="Z242" s="9"/>
      <c r="AA242" s="21"/>
      <c r="AB242" s="21"/>
      <c r="AC242" s="8"/>
      <c r="AD242" s="8"/>
      <c r="AE242" s="8"/>
      <c r="AF242" s="8"/>
      <c r="AG242" s="8"/>
      <c r="AH242" s="8"/>
      <c r="AI242" s="8"/>
      <c r="AJ242" s="8"/>
      <c r="AK242" s="8"/>
      <c r="AL242" s="8"/>
    </row>
    <row r="243" spans="1:38" ht="21" customHeight="1">
      <c r="A243" s="8"/>
      <c r="B243" s="8"/>
      <c r="C243" s="415"/>
      <c r="D243" s="21"/>
      <c r="E243" s="21"/>
      <c r="F243" s="21"/>
      <c r="G243" s="9"/>
      <c r="H243" s="9"/>
      <c r="I243" s="8"/>
      <c r="J243" s="548"/>
      <c r="K243" s="21"/>
      <c r="L243" s="21"/>
      <c r="M243" s="21"/>
      <c r="N243" s="21"/>
      <c r="O243" s="21"/>
      <c r="P243" s="402"/>
      <c r="Q243" s="398"/>
      <c r="R243" s="9"/>
      <c r="S243" s="9"/>
      <c r="T243" s="9"/>
      <c r="U243" s="9"/>
      <c r="V243" s="9"/>
      <c r="W243" s="9"/>
      <c r="X243" s="9"/>
      <c r="Y243" s="9"/>
      <c r="Z243" s="9"/>
      <c r="AA243" s="21"/>
      <c r="AB243" s="21"/>
      <c r="AC243" s="8"/>
      <c r="AD243" s="8"/>
      <c r="AE243" s="8"/>
      <c r="AF243" s="8"/>
      <c r="AG243" s="8"/>
      <c r="AH243" s="8"/>
      <c r="AI243" s="8"/>
      <c r="AJ243" s="8"/>
      <c r="AK243" s="8"/>
      <c r="AL243" s="8"/>
    </row>
    <row r="244" spans="1:38" ht="21" customHeight="1">
      <c r="A244" s="8"/>
      <c r="B244" s="8"/>
      <c r="C244" s="415"/>
      <c r="D244" s="21"/>
      <c r="E244" s="21"/>
      <c r="F244" s="21"/>
      <c r="G244" s="9"/>
      <c r="H244" s="9"/>
      <c r="I244" s="8"/>
      <c r="J244" s="548"/>
      <c r="K244" s="21"/>
      <c r="L244" s="21"/>
      <c r="M244" s="21"/>
      <c r="N244" s="21"/>
      <c r="O244" s="21"/>
      <c r="P244" s="402"/>
      <c r="Q244" s="398"/>
      <c r="R244" s="9"/>
      <c r="S244" s="9"/>
      <c r="T244" s="9"/>
      <c r="U244" s="9"/>
      <c r="V244" s="9"/>
      <c r="W244" s="9"/>
      <c r="X244" s="9"/>
      <c r="Y244" s="9"/>
      <c r="Z244" s="9"/>
      <c r="AA244" s="21"/>
      <c r="AB244" s="21"/>
      <c r="AC244" s="8"/>
      <c r="AD244" s="8"/>
      <c r="AE244" s="8"/>
      <c r="AF244" s="8"/>
      <c r="AG244" s="8"/>
      <c r="AH244" s="8"/>
      <c r="AI244" s="8"/>
      <c r="AJ244" s="8"/>
      <c r="AK244" s="8"/>
      <c r="AL244" s="8"/>
    </row>
    <row r="245" spans="1:38" ht="21" customHeight="1">
      <c r="A245" s="8"/>
      <c r="B245" s="8"/>
      <c r="C245" s="415"/>
      <c r="D245" s="21"/>
      <c r="E245" s="21"/>
      <c r="F245" s="21"/>
      <c r="G245" s="9"/>
      <c r="H245" s="9"/>
      <c r="I245" s="8"/>
      <c r="J245" s="548"/>
      <c r="K245" s="21"/>
      <c r="L245" s="21"/>
      <c r="M245" s="21"/>
      <c r="N245" s="21"/>
      <c r="O245" s="21"/>
      <c r="P245" s="402"/>
      <c r="Q245" s="398"/>
      <c r="R245" s="9"/>
      <c r="S245" s="9"/>
      <c r="T245" s="9"/>
      <c r="U245" s="9"/>
      <c r="V245" s="9"/>
      <c r="W245" s="9"/>
      <c r="X245" s="9"/>
      <c r="Y245" s="9"/>
      <c r="Z245" s="9"/>
      <c r="AA245" s="21"/>
      <c r="AB245" s="21"/>
      <c r="AC245" s="8"/>
      <c r="AD245" s="8"/>
      <c r="AE245" s="8"/>
      <c r="AF245" s="8"/>
      <c r="AG245" s="8"/>
      <c r="AH245" s="8"/>
      <c r="AI245" s="8"/>
      <c r="AJ245" s="8"/>
      <c r="AK245" s="8"/>
      <c r="AL245" s="8"/>
    </row>
    <row r="246" spans="1:38" ht="21" customHeight="1">
      <c r="A246" s="8"/>
      <c r="B246" s="8"/>
      <c r="C246" s="415"/>
      <c r="D246" s="21"/>
      <c r="E246" s="21"/>
      <c r="F246" s="21"/>
      <c r="G246" s="9"/>
      <c r="H246" s="9"/>
      <c r="I246" s="8"/>
      <c r="J246" s="548"/>
      <c r="K246" s="21"/>
      <c r="L246" s="21"/>
      <c r="M246" s="21"/>
      <c r="N246" s="21"/>
      <c r="O246" s="21"/>
      <c r="P246" s="402"/>
      <c r="Q246" s="398"/>
      <c r="R246" s="9"/>
      <c r="S246" s="9"/>
      <c r="T246" s="9"/>
      <c r="U246" s="9"/>
      <c r="V246" s="9"/>
      <c r="W246" s="9"/>
      <c r="X246" s="9"/>
      <c r="Y246" s="9"/>
      <c r="Z246" s="9"/>
      <c r="AA246" s="21"/>
      <c r="AB246" s="21"/>
      <c r="AC246" s="8"/>
      <c r="AD246" s="8"/>
      <c r="AE246" s="8"/>
      <c r="AF246" s="8"/>
      <c r="AG246" s="8"/>
      <c r="AH246" s="8"/>
      <c r="AI246" s="8"/>
      <c r="AJ246" s="8"/>
      <c r="AK246" s="8"/>
      <c r="AL246" s="8"/>
    </row>
    <row r="247" spans="1:38" ht="21" customHeight="1">
      <c r="A247" s="8"/>
      <c r="B247" s="8"/>
      <c r="C247" s="415"/>
      <c r="D247" s="21"/>
      <c r="E247" s="21"/>
      <c r="F247" s="21"/>
      <c r="G247" s="9"/>
      <c r="H247" s="9"/>
      <c r="I247" s="8"/>
      <c r="J247" s="548"/>
      <c r="K247" s="21"/>
      <c r="L247" s="21"/>
      <c r="M247" s="21"/>
      <c r="N247" s="21"/>
      <c r="O247" s="21"/>
      <c r="P247" s="402"/>
      <c r="Q247" s="398"/>
      <c r="R247" s="9"/>
      <c r="S247" s="9"/>
      <c r="T247" s="9"/>
      <c r="U247" s="9"/>
      <c r="V247" s="9"/>
      <c r="W247" s="9"/>
      <c r="X247" s="9"/>
      <c r="Y247" s="9"/>
      <c r="Z247" s="9"/>
      <c r="AA247" s="21"/>
      <c r="AB247" s="21"/>
      <c r="AC247" s="8"/>
      <c r="AD247" s="8"/>
      <c r="AE247" s="8"/>
      <c r="AF247" s="8"/>
      <c r="AG247" s="8"/>
      <c r="AH247" s="8"/>
      <c r="AI247" s="8"/>
      <c r="AJ247" s="8"/>
      <c r="AK247" s="8"/>
      <c r="AL247" s="8"/>
    </row>
    <row r="248" spans="1:38" ht="21" customHeight="1">
      <c r="A248" s="8"/>
      <c r="B248" s="8"/>
      <c r="C248" s="415"/>
      <c r="D248" s="21"/>
      <c r="E248" s="21"/>
      <c r="F248" s="21"/>
      <c r="G248" s="9"/>
      <c r="H248" s="9"/>
      <c r="I248" s="8"/>
      <c r="J248" s="548"/>
      <c r="K248" s="21"/>
      <c r="L248" s="21"/>
      <c r="M248" s="21"/>
      <c r="N248" s="21"/>
      <c r="O248" s="21"/>
      <c r="P248" s="402"/>
      <c r="Q248" s="398"/>
      <c r="R248" s="9"/>
      <c r="S248" s="9"/>
      <c r="T248" s="9"/>
      <c r="U248" s="9"/>
      <c r="V248" s="9"/>
      <c r="W248" s="9"/>
      <c r="X248" s="9"/>
      <c r="Y248" s="9"/>
      <c r="Z248" s="9"/>
      <c r="AA248" s="21"/>
      <c r="AB248" s="21"/>
      <c r="AC248" s="8"/>
      <c r="AD248" s="8"/>
      <c r="AE248" s="8"/>
      <c r="AF248" s="8"/>
      <c r="AG248" s="8"/>
      <c r="AH248" s="8"/>
      <c r="AI248" s="8"/>
      <c r="AJ248" s="8"/>
      <c r="AK248" s="8"/>
      <c r="AL248" s="8"/>
    </row>
    <row r="249" spans="1:38" ht="21" customHeight="1">
      <c r="A249" s="8"/>
      <c r="B249" s="8"/>
      <c r="C249" s="415"/>
      <c r="D249" s="21"/>
      <c r="E249" s="21"/>
      <c r="F249" s="21"/>
      <c r="G249" s="9"/>
      <c r="H249" s="9"/>
      <c r="I249" s="8"/>
      <c r="J249" s="548"/>
      <c r="K249" s="21"/>
      <c r="L249" s="21"/>
      <c r="M249" s="21"/>
      <c r="N249" s="21"/>
      <c r="O249" s="21"/>
      <c r="P249" s="402"/>
      <c r="Q249" s="398"/>
      <c r="R249" s="9"/>
      <c r="S249" s="9"/>
      <c r="T249" s="9"/>
      <c r="U249" s="9"/>
      <c r="V249" s="9"/>
      <c r="W249" s="9"/>
      <c r="X249" s="9"/>
      <c r="Y249" s="9"/>
      <c r="Z249" s="9"/>
      <c r="AA249" s="21"/>
      <c r="AB249" s="21"/>
      <c r="AC249" s="8"/>
      <c r="AD249" s="8"/>
      <c r="AE249" s="8"/>
      <c r="AF249" s="8"/>
      <c r="AG249" s="8"/>
      <c r="AH249" s="8"/>
      <c r="AI249" s="8"/>
      <c r="AJ249" s="8"/>
      <c r="AK249" s="8"/>
      <c r="AL249" s="8"/>
    </row>
    <row r="250" spans="1:38" ht="21" customHeight="1">
      <c r="A250" s="8"/>
      <c r="B250" s="8"/>
      <c r="C250" s="415"/>
      <c r="D250" s="21"/>
      <c r="E250" s="21"/>
      <c r="F250" s="21"/>
      <c r="G250" s="9"/>
      <c r="H250" s="9"/>
      <c r="I250" s="8"/>
      <c r="J250" s="548"/>
      <c r="K250" s="21"/>
      <c r="L250" s="21"/>
      <c r="M250" s="21"/>
      <c r="N250" s="21"/>
      <c r="O250" s="21"/>
      <c r="P250" s="402"/>
      <c r="Q250" s="398"/>
      <c r="R250" s="9"/>
      <c r="S250" s="9"/>
      <c r="T250" s="9"/>
      <c r="U250" s="9"/>
      <c r="V250" s="9"/>
      <c r="W250" s="9"/>
      <c r="X250" s="9"/>
      <c r="Y250" s="9"/>
      <c r="Z250" s="9"/>
      <c r="AA250" s="21"/>
      <c r="AB250" s="21"/>
      <c r="AC250" s="8"/>
      <c r="AD250" s="8"/>
      <c r="AE250" s="8"/>
      <c r="AF250" s="8"/>
      <c r="AG250" s="8"/>
      <c r="AH250" s="8"/>
      <c r="AI250" s="8"/>
      <c r="AJ250" s="8"/>
      <c r="AK250" s="8"/>
      <c r="AL250" s="8"/>
    </row>
    <row r="251" spans="1:38" ht="21" customHeight="1">
      <c r="A251" s="8"/>
      <c r="B251" s="8"/>
      <c r="C251" s="415"/>
      <c r="D251" s="21"/>
      <c r="E251" s="21"/>
      <c r="F251" s="21"/>
      <c r="G251" s="9"/>
      <c r="H251" s="9"/>
      <c r="I251" s="8"/>
      <c r="J251" s="548"/>
      <c r="K251" s="21"/>
      <c r="L251" s="21"/>
      <c r="M251" s="21"/>
      <c r="N251" s="21"/>
      <c r="O251" s="21"/>
      <c r="P251" s="402"/>
      <c r="Q251" s="398"/>
      <c r="R251" s="9"/>
      <c r="S251" s="9"/>
      <c r="T251" s="9"/>
      <c r="U251" s="9"/>
      <c r="V251" s="9"/>
      <c r="W251" s="9"/>
      <c r="X251" s="9"/>
      <c r="Y251" s="9"/>
      <c r="Z251" s="9"/>
      <c r="AA251" s="21"/>
      <c r="AB251" s="21"/>
      <c r="AC251" s="8"/>
      <c r="AD251" s="8"/>
      <c r="AE251" s="8"/>
      <c r="AF251" s="8"/>
      <c r="AG251" s="8"/>
      <c r="AH251" s="8"/>
      <c r="AI251" s="8"/>
      <c r="AJ251" s="8"/>
      <c r="AK251" s="8"/>
      <c r="AL251" s="8"/>
    </row>
    <row r="252" spans="1:38" ht="21" customHeight="1">
      <c r="A252" s="8"/>
      <c r="B252" s="8"/>
      <c r="C252" s="415"/>
      <c r="D252" s="21"/>
      <c r="E252" s="21"/>
      <c r="F252" s="21"/>
      <c r="G252" s="9"/>
      <c r="H252" s="9"/>
      <c r="I252" s="8"/>
      <c r="J252" s="548"/>
      <c r="K252" s="21"/>
      <c r="L252" s="21"/>
      <c r="M252" s="21"/>
      <c r="N252" s="21"/>
      <c r="O252" s="21"/>
      <c r="P252" s="402"/>
      <c r="Q252" s="398"/>
      <c r="R252" s="9"/>
      <c r="S252" s="9"/>
      <c r="T252" s="9"/>
      <c r="U252" s="9"/>
      <c r="V252" s="9"/>
      <c r="W252" s="9"/>
      <c r="X252" s="9"/>
      <c r="Y252" s="9"/>
      <c r="Z252" s="9"/>
      <c r="AA252" s="21"/>
      <c r="AB252" s="21"/>
      <c r="AC252" s="8"/>
      <c r="AD252" s="8"/>
      <c r="AE252" s="8"/>
      <c r="AF252" s="8"/>
      <c r="AG252" s="8"/>
      <c r="AH252" s="8"/>
      <c r="AI252" s="8"/>
      <c r="AJ252" s="8"/>
      <c r="AK252" s="8"/>
      <c r="AL252" s="8"/>
    </row>
    <row r="253" spans="1:38" ht="21" customHeight="1">
      <c r="A253" s="8"/>
      <c r="B253" s="8"/>
      <c r="C253" s="415"/>
      <c r="D253" s="21"/>
      <c r="E253" s="21"/>
      <c r="F253" s="21"/>
      <c r="G253" s="9"/>
      <c r="H253" s="9"/>
      <c r="I253" s="8"/>
      <c r="J253" s="548"/>
      <c r="K253" s="21"/>
      <c r="L253" s="21"/>
      <c r="M253" s="21"/>
      <c r="N253" s="21"/>
      <c r="O253" s="21"/>
      <c r="P253" s="402"/>
      <c r="Q253" s="398"/>
      <c r="R253" s="9"/>
      <c r="S253" s="9"/>
      <c r="T253" s="9"/>
      <c r="U253" s="9"/>
      <c r="V253" s="9"/>
      <c r="W253" s="9"/>
      <c r="X253" s="9"/>
      <c r="Y253" s="9"/>
      <c r="Z253" s="9"/>
      <c r="AA253" s="21"/>
      <c r="AB253" s="21"/>
      <c r="AC253" s="8"/>
      <c r="AD253" s="8"/>
      <c r="AE253" s="8"/>
      <c r="AF253" s="8"/>
      <c r="AG253" s="8"/>
      <c r="AH253" s="8"/>
      <c r="AI253" s="8"/>
      <c r="AJ253" s="8"/>
      <c r="AK253" s="8"/>
      <c r="AL253" s="8"/>
    </row>
    <row r="254" spans="1:38" ht="21" customHeight="1">
      <c r="A254" s="8"/>
      <c r="B254" s="8"/>
      <c r="C254" s="415"/>
      <c r="D254" s="21"/>
      <c r="E254" s="21"/>
      <c r="F254" s="21"/>
      <c r="G254" s="9"/>
      <c r="H254" s="9"/>
      <c r="I254" s="8"/>
      <c r="J254" s="548"/>
      <c r="K254" s="21"/>
      <c r="L254" s="21"/>
      <c r="M254" s="21"/>
      <c r="N254" s="21"/>
      <c r="O254" s="21"/>
      <c r="P254" s="402"/>
      <c r="Q254" s="398"/>
      <c r="R254" s="9"/>
      <c r="S254" s="9"/>
      <c r="T254" s="9"/>
      <c r="U254" s="9"/>
      <c r="V254" s="9"/>
      <c r="W254" s="9"/>
      <c r="X254" s="9"/>
      <c r="Y254" s="9"/>
      <c r="Z254" s="9"/>
      <c r="AA254" s="21"/>
      <c r="AB254" s="21"/>
      <c r="AC254" s="8"/>
      <c r="AD254" s="8"/>
      <c r="AE254" s="8"/>
      <c r="AF254" s="8"/>
      <c r="AG254" s="8"/>
      <c r="AH254" s="8"/>
      <c r="AI254" s="8"/>
      <c r="AJ254" s="8"/>
      <c r="AK254" s="8"/>
      <c r="AL254" s="8"/>
    </row>
    <row r="255" spans="1:38" ht="21" customHeight="1">
      <c r="A255" s="8"/>
      <c r="B255" s="8"/>
      <c r="C255" s="415"/>
      <c r="D255" s="21"/>
      <c r="E255" s="21"/>
      <c r="F255" s="21"/>
      <c r="G255" s="9"/>
      <c r="H255" s="9"/>
      <c r="I255" s="8"/>
      <c r="J255" s="548"/>
      <c r="K255" s="21"/>
      <c r="L255" s="21"/>
      <c r="M255" s="21"/>
      <c r="N255" s="21"/>
      <c r="O255" s="21"/>
      <c r="P255" s="402"/>
      <c r="Q255" s="398"/>
      <c r="R255" s="9"/>
      <c r="S255" s="9"/>
      <c r="T255" s="9"/>
      <c r="U255" s="9"/>
      <c r="V255" s="9"/>
      <c r="W255" s="9"/>
      <c r="X255" s="9"/>
      <c r="Y255" s="9"/>
      <c r="Z255" s="9"/>
      <c r="AA255" s="21"/>
      <c r="AB255" s="21"/>
      <c r="AC255" s="8"/>
      <c r="AD255" s="8"/>
      <c r="AE255" s="8"/>
      <c r="AF255" s="8"/>
      <c r="AG255" s="8"/>
      <c r="AH255" s="8"/>
      <c r="AI255" s="8"/>
      <c r="AJ255" s="8"/>
      <c r="AK255" s="8"/>
      <c r="AL255" s="8"/>
    </row>
    <row r="256" spans="1:38" ht="21" customHeight="1">
      <c r="A256" s="8"/>
      <c r="B256" s="8"/>
      <c r="C256" s="415"/>
      <c r="D256" s="21"/>
      <c r="E256" s="21"/>
      <c r="F256" s="21"/>
      <c r="G256" s="9"/>
      <c r="H256" s="9"/>
      <c r="I256" s="8"/>
      <c r="J256" s="548"/>
      <c r="K256" s="21"/>
      <c r="L256" s="21"/>
      <c r="M256" s="21"/>
      <c r="N256" s="21"/>
      <c r="O256" s="21"/>
      <c r="P256" s="402"/>
      <c r="Q256" s="398"/>
      <c r="R256" s="9"/>
      <c r="S256" s="9"/>
      <c r="T256" s="9"/>
      <c r="U256" s="9"/>
      <c r="V256" s="9"/>
      <c r="W256" s="9"/>
      <c r="X256" s="9"/>
      <c r="Y256" s="9"/>
      <c r="Z256" s="9"/>
      <c r="AA256" s="21"/>
      <c r="AB256" s="21"/>
      <c r="AC256" s="8"/>
      <c r="AD256" s="8"/>
      <c r="AE256" s="8"/>
      <c r="AF256" s="8"/>
      <c r="AG256" s="8"/>
      <c r="AH256" s="8"/>
      <c r="AI256" s="8"/>
      <c r="AJ256" s="8"/>
      <c r="AK256" s="8"/>
      <c r="AL256" s="8"/>
    </row>
    <row r="257" spans="1:38" ht="21" customHeight="1">
      <c r="A257" s="8"/>
      <c r="B257" s="8"/>
      <c r="C257" s="415"/>
      <c r="D257" s="21"/>
      <c r="E257" s="21"/>
      <c r="F257" s="21"/>
      <c r="G257" s="9"/>
      <c r="H257" s="9"/>
      <c r="I257" s="8"/>
      <c r="J257" s="548"/>
      <c r="K257" s="21"/>
      <c r="L257" s="21"/>
      <c r="M257" s="21"/>
      <c r="N257" s="21"/>
      <c r="O257" s="21"/>
      <c r="P257" s="402"/>
      <c r="Q257" s="398"/>
      <c r="R257" s="9"/>
      <c r="S257" s="9"/>
      <c r="T257" s="9"/>
      <c r="U257" s="9"/>
      <c r="V257" s="9"/>
      <c r="W257" s="9"/>
      <c r="X257" s="9"/>
      <c r="Y257" s="9"/>
      <c r="Z257" s="9"/>
      <c r="AA257" s="21"/>
      <c r="AB257" s="21"/>
      <c r="AC257" s="8"/>
      <c r="AD257" s="8"/>
      <c r="AE257" s="8"/>
      <c r="AF257" s="8"/>
      <c r="AG257" s="8"/>
      <c r="AH257" s="8"/>
      <c r="AI257" s="8"/>
      <c r="AJ257" s="8"/>
      <c r="AK257" s="8"/>
      <c r="AL257" s="8"/>
    </row>
    <row r="258" spans="1:38" ht="21" customHeight="1">
      <c r="A258" s="8"/>
      <c r="B258" s="8"/>
      <c r="C258" s="415"/>
      <c r="D258" s="21"/>
      <c r="E258" s="21"/>
      <c r="F258" s="21"/>
      <c r="G258" s="9"/>
      <c r="H258" s="9"/>
      <c r="I258" s="8"/>
      <c r="J258" s="548"/>
      <c r="K258" s="21"/>
      <c r="L258" s="21"/>
      <c r="M258" s="21"/>
      <c r="N258" s="21"/>
      <c r="O258" s="21"/>
      <c r="P258" s="402"/>
      <c r="Q258" s="398"/>
      <c r="R258" s="9"/>
      <c r="S258" s="9"/>
      <c r="T258" s="9"/>
      <c r="U258" s="9"/>
      <c r="V258" s="9"/>
      <c r="W258" s="9"/>
      <c r="X258" s="9"/>
      <c r="Y258" s="9"/>
      <c r="Z258" s="9"/>
      <c r="AA258" s="21"/>
      <c r="AB258" s="21"/>
      <c r="AC258" s="8"/>
      <c r="AD258" s="8"/>
      <c r="AE258" s="8"/>
      <c r="AF258" s="8"/>
      <c r="AG258" s="8"/>
      <c r="AH258" s="8"/>
      <c r="AI258" s="8"/>
      <c r="AJ258" s="8"/>
      <c r="AK258" s="8"/>
      <c r="AL258" s="8"/>
    </row>
    <row r="259" spans="1:38" ht="21" customHeight="1">
      <c r="A259" s="8"/>
      <c r="B259" s="8"/>
      <c r="C259" s="415"/>
      <c r="D259" s="21"/>
      <c r="E259" s="21"/>
      <c r="F259" s="21"/>
      <c r="G259" s="9"/>
      <c r="H259" s="9"/>
      <c r="I259" s="8"/>
      <c r="J259" s="548"/>
      <c r="K259" s="21"/>
      <c r="L259" s="21"/>
      <c r="M259" s="21"/>
      <c r="N259" s="21"/>
      <c r="O259" s="21"/>
      <c r="P259" s="402"/>
      <c r="Q259" s="398"/>
      <c r="R259" s="9"/>
      <c r="S259" s="9"/>
      <c r="T259" s="9"/>
      <c r="U259" s="9"/>
      <c r="V259" s="9"/>
      <c r="W259" s="9"/>
      <c r="X259" s="9"/>
      <c r="Y259" s="9"/>
      <c r="Z259" s="9"/>
      <c r="AA259" s="21"/>
      <c r="AB259" s="21"/>
      <c r="AC259" s="8"/>
      <c r="AD259" s="8"/>
      <c r="AE259" s="8"/>
      <c r="AF259" s="8"/>
      <c r="AG259" s="8"/>
      <c r="AH259" s="8"/>
      <c r="AI259" s="8"/>
      <c r="AJ259" s="8"/>
      <c r="AK259" s="8"/>
      <c r="AL259" s="8"/>
    </row>
    <row r="260" spans="1:38" ht="21" customHeight="1">
      <c r="A260" s="8"/>
      <c r="B260" s="8"/>
      <c r="C260" s="415"/>
      <c r="D260" s="21"/>
      <c r="E260" s="21"/>
      <c r="F260" s="21"/>
      <c r="G260" s="9"/>
      <c r="H260" s="9"/>
      <c r="I260" s="8"/>
      <c r="J260" s="548"/>
      <c r="K260" s="21"/>
      <c r="L260" s="21"/>
      <c r="M260" s="21"/>
      <c r="N260" s="21"/>
      <c r="O260" s="21"/>
      <c r="P260" s="402"/>
      <c r="Q260" s="398"/>
      <c r="R260" s="9"/>
      <c r="S260" s="9"/>
      <c r="T260" s="9"/>
      <c r="U260" s="9"/>
      <c r="V260" s="9"/>
      <c r="W260" s="9"/>
      <c r="X260" s="9"/>
      <c r="Y260" s="9"/>
      <c r="Z260" s="9"/>
      <c r="AA260" s="21"/>
      <c r="AB260" s="21"/>
      <c r="AC260" s="8"/>
      <c r="AD260" s="8"/>
      <c r="AE260" s="8"/>
      <c r="AF260" s="8"/>
      <c r="AG260" s="8"/>
      <c r="AH260" s="8"/>
      <c r="AI260" s="8"/>
      <c r="AJ260" s="8"/>
      <c r="AK260" s="8"/>
      <c r="AL260" s="8"/>
    </row>
    <row r="261" spans="1:38" ht="21" customHeight="1">
      <c r="A261" s="8"/>
      <c r="B261" s="8"/>
      <c r="C261" s="415"/>
      <c r="D261" s="21"/>
      <c r="E261" s="21"/>
      <c r="F261" s="21"/>
      <c r="G261" s="9"/>
      <c r="H261" s="9"/>
      <c r="I261" s="8"/>
      <c r="J261" s="548"/>
      <c r="K261" s="21"/>
      <c r="L261" s="21"/>
      <c r="M261" s="21"/>
      <c r="N261" s="21"/>
      <c r="O261" s="21"/>
      <c r="P261" s="402"/>
      <c r="Q261" s="398"/>
      <c r="R261" s="9"/>
      <c r="S261" s="9"/>
      <c r="T261" s="9"/>
      <c r="U261" s="9"/>
      <c r="V261" s="9"/>
      <c r="W261" s="9"/>
      <c r="X261" s="9"/>
      <c r="Y261" s="9"/>
      <c r="Z261" s="9"/>
      <c r="AA261" s="21"/>
      <c r="AB261" s="21"/>
      <c r="AC261" s="8"/>
      <c r="AD261" s="8"/>
      <c r="AE261" s="8"/>
      <c r="AF261" s="8"/>
      <c r="AG261" s="8"/>
      <c r="AH261" s="8"/>
      <c r="AI261" s="8"/>
      <c r="AJ261" s="8"/>
      <c r="AK261" s="8"/>
      <c r="AL261" s="8"/>
    </row>
    <row r="262" spans="1:38" ht="21" customHeight="1">
      <c r="A262" s="8"/>
      <c r="B262" s="8"/>
      <c r="C262" s="415"/>
      <c r="D262" s="21"/>
      <c r="E262" s="21"/>
      <c r="F262" s="21"/>
      <c r="G262" s="9"/>
      <c r="H262" s="9"/>
      <c r="I262" s="8"/>
      <c r="J262" s="548"/>
      <c r="K262" s="21"/>
      <c r="L262" s="21"/>
      <c r="M262" s="21"/>
      <c r="N262" s="21"/>
      <c r="O262" s="21"/>
      <c r="P262" s="402"/>
      <c r="Q262" s="398"/>
      <c r="R262" s="9"/>
      <c r="S262" s="9"/>
      <c r="T262" s="9"/>
      <c r="U262" s="9"/>
      <c r="V262" s="9"/>
      <c r="W262" s="9"/>
      <c r="X262" s="9"/>
      <c r="Y262" s="9"/>
      <c r="Z262" s="9"/>
      <c r="AA262" s="21"/>
      <c r="AB262" s="21"/>
      <c r="AC262" s="8"/>
      <c r="AD262" s="8"/>
      <c r="AE262" s="8"/>
      <c r="AF262" s="8"/>
      <c r="AG262" s="8"/>
      <c r="AH262" s="8"/>
      <c r="AI262" s="8"/>
      <c r="AJ262" s="8"/>
      <c r="AK262" s="8"/>
      <c r="AL262" s="8"/>
    </row>
    <row r="263" spans="1:38" ht="21" customHeight="1">
      <c r="A263" s="8"/>
      <c r="B263" s="8"/>
      <c r="C263" s="415"/>
      <c r="D263" s="21"/>
      <c r="E263" s="21"/>
      <c r="F263" s="21"/>
      <c r="G263" s="9"/>
      <c r="H263" s="9"/>
      <c r="I263" s="8"/>
      <c r="J263" s="548"/>
      <c r="K263" s="21"/>
      <c r="L263" s="21"/>
      <c r="M263" s="21"/>
      <c r="N263" s="21"/>
      <c r="O263" s="21"/>
      <c r="P263" s="402"/>
      <c r="Q263" s="398"/>
      <c r="R263" s="9"/>
      <c r="S263" s="9"/>
      <c r="T263" s="9"/>
      <c r="U263" s="9"/>
      <c r="V263" s="9"/>
      <c r="W263" s="9"/>
      <c r="X263" s="9"/>
      <c r="Y263" s="9"/>
      <c r="Z263" s="9"/>
      <c r="AA263" s="21"/>
      <c r="AB263" s="21"/>
      <c r="AC263" s="8"/>
      <c r="AD263" s="8"/>
      <c r="AE263" s="8"/>
      <c r="AF263" s="8"/>
      <c r="AG263" s="8"/>
      <c r="AH263" s="8"/>
      <c r="AI263" s="8"/>
      <c r="AJ263" s="8"/>
      <c r="AK263" s="8"/>
      <c r="AL263" s="8"/>
    </row>
    <row r="264" spans="1:38" ht="21" customHeight="1">
      <c r="A264" s="8"/>
      <c r="B264" s="8"/>
      <c r="C264" s="415"/>
      <c r="D264" s="21"/>
      <c r="E264" s="21"/>
      <c r="F264" s="21"/>
      <c r="G264" s="9"/>
      <c r="H264" s="9"/>
      <c r="I264" s="8"/>
      <c r="J264" s="548"/>
      <c r="K264" s="21"/>
      <c r="L264" s="21"/>
      <c r="M264" s="21"/>
      <c r="N264" s="21"/>
      <c r="O264" s="21"/>
      <c r="P264" s="402"/>
      <c r="Q264" s="398"/>
      <c r="R264" s="9"/>
      <c r="S264" s="9"/>
      <c r="T264" s="9"/>
      <c r="U264" s="9"/>
      <c r="V264" s="9"/>
      <c r="W264" s="9"/>
      <c r="X264" s="9"/>
      <c r="Y264" s="9"/>
      <c r="Z264" s="9"/>
      <c r="AA264" s="21"/>
      <c r="AB264" s="21"/>
      <c r="AC264" s="8"/>
      <c r="AD264" s="8"/>
      <c r="AE264" s="8"/>
      <c r="AF264" s="8"/>
      <c r="AG264" s="8"/>
      <c r="AH264" s="8"/>
      <c r="AI264" s="8"/>
      <c r="AJ264" s="8"/>
      <c r="AK264" s="8"/>
      <c r="AL264" s="8"/>
    </row>
    <row r="265" spans="1:38" ht="21" customHeight="1">
      <c r="A265" s="8"/>
      <c r="B265" s="8"/>
      <c r="C265" s="415"/>
      <c r="D265" s="21"/>
      <c r="E265" s="21"/>
      <c r="F265" s="21"/>
      <c r="G265" s="9"/>
      <c r="H265" s="9"/>
      <c r="I265" s="8"/>
      <c r="J265" s="548"/>
      <c r="K265" s="21"/>
      <c r="L265" s="21"/>
      <c r="M265" s="21"/>
      <c r="N265" s="21"/>
      <c r="O265" s="21"/>
      <c r="P265" s="402"/>
      <c r="Q265" s="398"/>
      <c r="R265" s="9"/>
      <c r="S265" s="9"/>
      <c r="T265" s="9"/>
      <c r="U265" s="9"/>
      <c r="V265" s="9"/>
      <c r="W265" s="9"/>
      <c r="X265" s="9"/>
      <c r="Y265" s="9"/>
      <c r="Z265" s="9"/>
      <c r="AA265" s="21"/>
      <c r="AB265" s="21"/>
      <c r="AC265" s="8"/>
      <c r="AD265" s="8"/>
      <c r="AE265" s="8"/>
      <c r="AF265" s="8"/>
      <c r="AG265" s="8"/>
      <c r="AH265" s="8"/>
      <c r="AI265" s="8"/>
      <c r="AJ265" s="8"/>
      <c r="AK265" s="8"/>
      <c r="AL265" s="8"/>
    </row>
    <row r="266" spans="1:38" ht="21" customHeight="1">
      <c r="A266" s="8"/>
      <c r="B266" s="8"/>
      <c r="C266" s="415"/>
      <c r="D266" s="21"/>
      <c r="E266" s="21"/>
      <c r="F266" s="21"/>
      <c r="G266" s="9"/>
      <c r="H266" s="9"/>
      <c r="I266" s="8"/>
      <c r="J266" s="548"/>
      <c r="K266" s="21"/>
      <c r="L266" s="21"/>
      <c r="M266" s="21"/>
      <c r="N266" s="21"/>
      <c r="O266" s="21"/>
      <c r="P266" s="402"/>
      <c r="Q266" s="398"/>
      <c r="R266" s="9"/>
      <c r="S266" s="9"/>
      <c r="T266" s="9"/>
      <c r="U266" s="9"/>
      <c r="V266" s="9"/>
      <c r="W266" s="9"/>
      <c r="X266" s="9"/>
      <c r="Y266" s="9"/>
      <c r="Z266" s="9"/>
      <c r="AA266" s="21"/>
      <c r="AB266" s="21"/>
      <c r="AC266" s="8"/>
      <c r="AD266" s="8"/>
      <c r="AE266" s="8"/>
      <c r="AF266" s="8"/>
      <c r="AG266" s="8"/>
      <c r="AH266" s="8"/>
      <c r="AI266" s="8"/>
      <c r="AJ266" s="8"/>
      <c r="AK266" s="8"/>
      <c r="AL266" s="8"/>
    </row>
    <row r="267" spans="1:38" ht="21" customHeight="1">
      <c r="A267" s="8"/>
      <c r="B267" s="8"/>
      <c r="C267" s="415"/>
      <c r="D267" s="21"/>
      <c r="E267" s="21"/>
      <c r="F267" s="21"/>
      <c r="G267" s="9"/>
      <c r="H267" s="9"/>
      <c r="I267" s="8"/>
      <c r="J267" s="548"/>
      <c r="K267" s="21"/>
      <c r="L267" s="21"/>
      <c r="M267" s="21"/>
      <c r="N267" s="21"/>
      <c r="O267" s="21"/>
      <c r="P267" s="402"/>
      <c r="Q267" s="398"/>
      <c r="R267" s="9"/>
      <c r="S267" s="9"/>
      <c r="T267" s="9"/>
      <c r="U267" s="9"/>
      <c r="V267" s="9"/>
      <c r="W267" s="9"/>
      <c r="X267" s="9"/>
      <c r="Y267" s="9"/>
      <c r="Z267" s="9"/>
      <c r="AA267" s="21"/>
      <c r="AB267" s="21"/>
      <c r="AC267" s="8"/>
      <c r="AD267" s="8"/>
      <c r="AE267" s="8"/>
      <c r="AF267" s="8"/>
      <c r="AG267" s="8"/>
      <c r="AH267" s="8"/>
      <c r="AI267" s="8"/>
      <c r="AJ267" s="8"/>
      <c r="AK267" s="8"/>
      <c r="AL267" s="8"/>
    </row>
    <row r="268" spans="1:38" ht="21" customHeight="1">
      <c r="A268" s="8"/>
      <c r="B268" s="8"/>
      <c r="C268" s="415"/>
      <c r="D268" s="21"/>
      <c r="E268" s="21"/>
      <c r="F268" s="21"/>
      <c r="G268" s="9"/>
      <c r="H268" s="9"/>
      <c r="I268" s="8"/>
      <c r="J268" s="548"/>
      <c r="K268" s="21"/>
      <c r="L268" s="21"/>
      <c r="M268" s="21"/>
      <c r="N268" s="21"/>
      <c r="O268" s="21"/>
      <c r="P268" s="402"/>
      <c r="Q268" s="398"/>
      <c r="R268" s="9"/>
      <c r="S268" s="9"/>
      <c r="T268" s="9"/>
      <c r="U268" s="9"/>
      <c r="V268" s="9"/>
      <c r="W268" s="9"/>
      <c r="X268" s="9"/>
      <c r="Y268" s="9"/>
      <c r="Z268" s="9"/>
      <c r="AA268" s="21"/>
      <c r="AB268" s="21"/>
      <c r="AC268" s="8"/>
      <c r="AD268" s="8"/>
      <c r="AE268" s="8"/>
      <c r="AF268" s="8"/>
      <c r="AG268" s="8"/>
      <c r="AH268" s="8"/>
      <c r="AI268" s="8"/>
      <c r="AJ268" s="8"/>
      <c r="AK268" s="8"/>
      <c r="AL268" s="8"/>
    </row>
    <row r="269" spans="1:38" ht="21" customHeight="1">
      <c r="A269" s="8"/>
      <c r="B269" s="8"/>
      <c r="C269" s="415"/>
      <c r="D269" s="21"/>
      <c r="E269" s="21"/>
      <c r="F269" s="21"/>
      <c r="G269" s="9"/>
      <c r="H269" s="9"/>
      <c r="I269" s="8"/>
      <c r="J269" s="548"/>
      <c r="K269" s="21"/>
      <c r="L269" s="21"/>
      <c r="M269" s="21"/>
      <c r="N269" s="21"/>
      <c r="O269" s="21"/>
      <c r="P269" s="402"/>
      <c r="Q269" s="398"/>
      <c r="R269" s="9"/>
      <c r="S269" s="9"/>
      <c r="T269" s="9"/>
      <c r="U269" s="9"/>
      <c r="V269" s="9"/>
      <c r="W269" s="9"/>
      <c r="X269" s="9"/>
      <c r="Y269" s="9"/>
      <c r="Z269" s="9"/>
      <c r="AA269" s="21"/>
      <c r="AB269" s="21"/>
      <c r="AC269" s="8"/>
      <c r="AD269" s="8"/>
      <c r="AE269" s="8"/>
      <c r="AF269" s="8"/>
      <c r="AG269" s="8"/>
      <c r="AH269" s="8"/>
      <c r="AI269" s="8"/>
      <c r="AJ269" s="8"/>
      <c r="AK269" s="8"/>
      <c r="AL269" s="8"/>
    </row>
    <row r="270" spans="1:38" ht="21" customHeight="1">
      <c r="A270" s="8"/>
      <c r="B270" s="8"/>
      <c r="C270" s="415"/>
      <c r="D270" s="21"/>
      <c r="E270" s="21"/>
      <c r="F270" s="21"/>
      <c r="G270" s="9"/>
      <c r="H270" s="9"/>
      <c r="I270" s="8"/>
      <c r="J270" s="548"/>
      <c r="K270" s="21"/>
      <c r="L270" s="21"/>
      <c r="M270" s="21"/>
      <c r="N270" s="21"/>
      <c r="O270" s="21"/>
      <c r="P270" s="402"/>
      <c r="Q270" s="398"/>
      <c r="R270" s="9"/>
      <c r="S270" s="9"/>
      <c r="T270" s="9"/>
      <c r="U270" s="9"/>
      <c r="V270" s="9"/>
      <c r="W270" s="9"/>
      <c r="X270" s="9"/>
      <c r="Y270" s="9"/>
      <c r="Z270" s="9"/>
      <c r="AA270" s="21"/>
      <c r="AB270" s="21"/>
      <c r="AC270" s="8"/>
      <c r="AD270" s="8"/>
      <c r="AE270" s="8"/>
      <c r="AF270" s="8"/>
      <c r="AG270" s="8"/>
      <c r="AH270" s="8"/>
      <c r="AI270" s="8"/>
      <c r="AJ270" s="8"/>
      <c r="AK270" s="8"/>
      <c r="AL270" s="8"/>
    </row>
    <row r="271" spans="1:38" ht="21" customHeight="1">
      <c r="A271" s="8"/>
      <c r="B271" s="8"/>
      <c r="C271" s="415"/>
      <c r="D271" s="21"/>
      <c r="E271" s="21"/>
      <c r="F271" s="21"/>
      <c r="G271" s="9"/>
      <c r="H271" s="9"/>
      <c r="I271" s="8"/>
      <c r="J271" s="548"/>
      <c r="K271" s="21"/>
      <c r="L271" s="21"/>
      <c r="M271" s="21"/>
      <c r="N271" s="21"/>
      <c r="O271" s="21"/>
      <c r="P271" s="402"/>
      <c r="Q271" s="398"/>
      <c r="R271" s="9"/>
      <c r="S271" s="9"/>
      <c r="T271" s="9"/>
      <c r="U271" s="9"/>
      <c r="V271" s="9"/>
      <c r="W271" s="9"/>
      <c r="X271" s="9"/>
      <c r="Y271" s="9"/>
      <c r="Z271" s="9"/>
      <c r="AA271" s="21"/>
      <c r="AB271" s="21"/>
      <c r="AC271" s="8"/>
      <c r="AD271" s="8"/>
      <c r="AE271" s="8"/>
      <c r="AF271" s="8"/>
      <c r="AG271" s="8"/>
      <c r="AH271" s="8"/>
      <c r="AI271" s="8"/>
      <c r="AJ271" s="8"/>
      <c r="AK271" s="8"/>
      <c r="AL271" s="8"/>
    </row>
    <row r="272" spans="1:38" ht="21" customHeight="1">
      <c r="A272" s="8"/>
      <c r="B272" s="8"/>
      <c r="C272" s="415"/>
      <c r="D272" s="21"/>
      <c r="E272" s="21"/>
      <c r="F272" s="21"/>
      <c r="G272" s="9"/>
      <c r="H272" s="9"/>
      <c r="I272" s="8"/>
      <c r="J272" s="548"/>
      <c r="K272" s="21"/>
      <c r="L272" s="21"/>
      <c r="M272" s="21"/>
      <c r="N272" s="21"/>
      <c r="O272" s="21"/>
      <c r="P272" s="402"/>
      <c r="Q272" s="398"/>
      <c r="R272" s="9"/>
      <c r="S272" s="9"/>
      <c r="T272" s="9"/>
      <c r="U272" s="9"/>
      <c r="V272" s="9"/>
      <c r="W272" s="9"/>
      <c r="X272" s="9"/>
      <c r="Y272" s="9"/>
      <c r="Z272" s="9"/>
      <c r="AA272" s="21"/>
      <c r="AB272" s="21"/>
      <c r="AC272" s="8"/>
      <c r="AD272" s="8"/>
      <c r="AE272" s="8"/>
      <c r="AF272" s="8"/>
      <c r="AG272" s="8"/>
      <c r="AH272" s="8"/>
      <c r="AI272" s="8"/>
      <c r="AJ272" s="8"/>
      <c r="AK272" s="8"/>
      <c r="AL272" s="8"/>
    </row>
    <row r="273" spans="1:38" ht="21" customHeight="1">
      <c r="A273" s="8"/>
      <c r="B273" s="8"/>
      <c r="C273" s="415"/>
      <c r="D273" s="21"/>
      <c r="E273" s="21"/>
      <c r="F273" s="21"/>
      <c r="G273" s="9"/>
      <c r="H273" s="9"/>
      <c r="I273" s="8"/>
      <c r="J273" s="548"/>
      <c r="K273" s="21"/>
      <c r="L273" s="21"/>
      <c r="M273" s="21"/>
      <c r="N273" s="21"/>
      <c r="O273" s="21"/>
      <c r="P273" s="402"/>
      <c r="Q273" s="398"/>
      <c r="R273" s="9"/>
      <c r="S273" s="9"/>
      <c r="T273" s="9"/>
      <c r="U273" s="9"/>
      <c r="V273" s="9"/>
      <c r="W273" s="9"/>
      <c r="X273" s="9"/>
      <c r="Y273" s="9"/>
      <c r="Z273" s="9"/>
      <c r="AA273" s="21"/>
      <c r="AB273" s="21"/>
      <c r="AC273" s="8"/>
      <c r="AD273" s="8"/>
      <c r="AE273" s="8"/>
      <c r="AF273" s="8"/>
      <c r="AG273" s="8"/>
      <c r="AH273" s="8"/>
      <c r="AI273" s="8"/>
      <c r="AJ273" s="8"/>
      <c r="AK273" s="8"/>
      <c r="AL273" s="8"/>
    </row>
    <row r="274" spans="1:38" ht="21" customHeight="1">
      <c r="A274" s="8"/>
      <c r="B274" s="8"/>
      <c r="C274" s="415"/>
      <c r="D274" s="21"/>
      <c r="E274" s="21"/>
      <c r="F274" s="21"/>
      <c r="G274" s="9"/>
      <c r="H274" s="9"/>
      <c r="I274" s="8"/>
      <c r="J274" s="548"/>
      <c r="K274" s="21"/>
      <c r="L274" s="21"/>
      <c r="M274" s="21"/>
      <c r="N274" s="21"/>
      <c r="O274" s="21"/>
      <c r="P274" s="402"/>
      <c r="Q274" s="398"/>
      <c r="R274" s="9"/>
      <c r="S274" s="9"/>
      <c r="T274" s="9"/>
      <c r="U274" s="9"/>
      <c r="V274" s="9"/>
      <c r="W274" s="9"/>
      <c r="X274" s="9"/>
      <c r="Y274" s="9"/>
      <c r="Z274" s="9"/>
      <c r="AA274" s="21"/>
      <c r="AB274" s="21"/>
      <c r="AC274" s="8"/>
      <c r="AD274" s="8"/>
      <c r="AE274" s="8"/>
      <c r="AF274" s="8"/>
      <c r="AG274" s="8"/>
      <c r="AH274" s="8"/>
      <c r="AI274" s="8"/>
      <c r="AJ274" s="8"/>
      <c r="AK274" s="8"/>
      <c r="AL274" s="8"/>
    </row>
    <row r="275" spans="1:38" ht="21" customHeight="1">
      <c r="A275" s="8"/>
      <c r="B275" s="8"/>
      <c r="C275" s="415"/>
      <c r="D275" s="21"/>
      <c r="E275" s="21"/>
      <c r="F275" s="21"/>
      <c r="G275" s="9"/>
      <c r="H275" s="9"/>
      <c r="I275" s="8"/>
      <c r="J275" s="548"/>
      <c r="K275" s="21"/>
      <c r="L275" s="21"/>
      <c r="M275" s="21"/>
      <c r="N275" s="21"/>
      <c r="O275" s="21"/>
      <c r="P275" s="402"/>
      <c r="Q275" s="398"/>
      <c r="R275" s="9"/>
      <c r="S275" s="9"/>
      <c r="T275" s="9"/>
      <c r="U275" s="9"/>
      <c r="V275" s="9"/>
      <c r="W275" s="9"/>
      <c r="X275" s="9"/>
      <c r="Y275" s="9"/>
      <c r="Z275" s="9"/>
      <c r="AA275" s="21"/>
      <c r="AB275" s="21"/>
      <c r="AC275" s="8"/>
      <c r="AD275" s="8"/>
      <c r="AE275" s="8"/>
      <c r="AF275" s="8"/>
      <c r="AG275" s="8"/>
      <c r="AH275" s="8"/>
      <c r="AI275" s="8"/>
      <c r="AJ275" s="8"/>
      <c r="AK275" s="8"/>
      <c r="AL275" s="8"/>
    </row>
    <row r="276" spans="1:38" ht="21" customHeight="1">
      <c r="A276" s="8"/>
      <c r="B276" s="8"/>
      <c r="C276" s="415"/>
      <c r="D276" s="21"/>
      <c r="E276" s="21"/>
      <c r="F276" s="21"/>
      <c r="G276" s="9"/>
      <c r="H276" s="9"/>
      <c r="I276" s="8"/>
      <c r="J276" s="548"/>
      <c r="K276" s="21"/>
      <c r="L276" s="21"/>
      <c r="M276" s="21"/>
      <c r="N276" s="21"/>
      <c r="O276" s="21"/>
      <c r="P276" s="402"/>
      <c r="Q276" s="398"/>
      <c r="R276" s="9"/>
      <c r="S276" s="9"/>
      <c r="T276" s="9"/>
      <c r="U276" s="9"/>
      <c r="V276" s="9"/>
      <c r="W276" s="9"/>
      <c r="X276" s="9"/>
      <c r="Y276" s="9"/>
      <c r="Z276" s="9"/>
      <c r="AA276" s="21"/>
      <c r="AB276" s="21"/>
      <c r="AC276" s="8"/>
      <c r="AD276" s="8"/>
      <c r="AE276" s="8"/>
      <c r="AF276" s="8"/>
      <c r="AG276" s="8"/>
      <c r="AH276" s="8"/>
      <c r="AI276" s="8"/>
      <c r="AJ276" s="8"/>
      <c r="AK276" s="8"/>
      <c r="AL276" s="8"/>
    </row>
    <row r="277" spans="1:38" ht="21" customHeight="1">
      <c r="A277" s="8"/>
      <c r="B277" s="8"/>
      <c r="C277" s="415"/>
      <c r="D277" s="21"/>
      <c r="E277" s="21"/>
      <c r="F277" s="21"/>
      <c r="G277" s="9"/>
      <c r="H277" s="9"/>
      <c r="I277" s="8"/>
      <c r="J277" s="548"/>
      <c r="K277" s="21"/>
      <c r="L277" s="21"/>
      <c r="M277" s="21"/>
      <c r="N277" s="21"/>
      <c r="O277" s="21"/>
      <c r="P277" s="402"/>
      <c r="Q277" s="398"/>
      <c r="R277" s="9"/>
      <c r="S277" s="9"/>
      <c r="T277" s="9"/>
      <c r="U277" s="9"/>
      <c r="V277" s="9"/>
      <c r="W277" s="9"/>
      <c r="X277" s="9"/>
      <c r="Y277" s="9"/>
      <c r="Z277" s="9"/>
      <c r="AA277" s="21"/>
      <c r="AB277" s="21"/>
      <c r="AC277" s="8"/>
      <c r="AD277" s="8"/>
      <c r="AE277" s="8"/>
      <c r="AF277" s="8"/>
      <c r="AG277" s="8"/>
      <c r="AH277" s="8"/>
      <c r="AI277" s="8"/>
      <c r="AJ277" s="8"/>
      <c r="AK277" s="8"/>
      <c r="AL277" s="8"/>
    </row>
    <row r="278" spans="1:38" ht="21" customHeight="1">
      <c r="A278" s="8"/>
      <c r="B278" s="8"/>
      <c r="C278" s="415"/>
      <c r="D278" s="21"/>
      <c r="E278" s="21"/>
      <c r="F278" s="21"/>
      <c r="G278" s="9"/>
      <c r="H278" s="9"/>
      <c r="I278" s="8"/>
      <c r="J278" s="548"/>
      <c r="K278" s="21"/>
      <c r="L278" s="21"/>
      <c r="M278" s="21"/>
      <c r="N278" s="21"/>
      <c r="O278" s="21"/>
      <c r="P278" s="402"/>
      <c r="Q278" s="398"/>
      <c r="R278" s="9"/>
      <c r="S278" s="9"/>
      <c r="T278" s="9"/>
      <c r="U278" s="9"/>
      <c r="V278" s="9"/>
      <c r="W278" s="9"/>
      <c r="X278" s="9"/>
      <c r="Y278" s="9"/>
      <c r="Z278" s="9"/>
      <c r="AA278" s="21"/>
      <c r="AB278" s="21"/>
      <c r="AC278" s="8"/>
      <c r="AD278" s="8"/>
      <c r="AE278" s="8"/>
      <c r="AF278" s="8"/>
      <c r="AG278" s="8"/>
      <c r="AH278" s="8"/>
      <c r="AI278" s="8"/>
      <c r="AJ278" s="8"/>
      <c r="AK278" s="8"/>
      <c r="AL278" s="8"/>
    </row>
    <row r="279" spans="1:38" ht="21" customHeight="1">
      <c r="A279" s="8"/>
      <c r="B279" s="8"/>
      <c r="C279" s="415"/>
      <c r="D279" s="21"/>
      <c r="E279" s="21"/>
      <c r="F279" s="21"/>
      <c r="G279" s="9"/>
      <c r="H279" s="9"/>
      <c r="I279" s="8"/>
      <c r="J279" s="548"/>
      <c r="K279" s="21"/>
      <c r="L279" s="21"/>
      <c r="M279" s="21"/>
      <c r="N279" s="21"/>
      <c r="O279" s="21"/>
      <c r="P279" s="402"/>
      <c r="Q279" s="398"/>
      <c r="R279" s="9"/>
      <c r="S279" s="9"/>
      <c r="T279" s="9"/>
      <c r="U279" s="9"/>
      <c r="V279" s="9"/>
      <c r="W279" s="9"/>
      <c r="X279" s="9"/>
      <c r="Y279" s="9"/>
      <c r="Z279" s="9"/>
      <c r="AA279" s="21"/>
      <c r="AB279" s="21"/>
      <c r="AC279" s="8"/>
      <c r="AD279" s="8"/>
      <c r="AE279" s="8"/>
      <c r="AF279" s="8"/>
      <c r="AG279" s="8"/>
      <c r="AH279" s="8"/>
      <c r="AI279" s="8"/>
      <c r="AJ279" s="8"/>
      <c r="AK279" s="8"/>
      <c r="AL279" s="8"/>
    </row>
    <row r="280" spans="1:38" ht="21" customHeight="1">
      <c r="A280" s="8"/>
      <c r="B280" s="8"/>
      <c r="C280" s="415"/>
      <c r="D280" s="21"/>
      <c r="E280" s="21"/>
      <c r="F280" s="21"/>
      <c r="G280" s="9"/>
      <c r="H280" s="9"/>
      <c r="I280" s="8"/>
      <c r="J280" s="548"/>
      <c r="K280" s="21"/>
      <c r="L280" s="21"/>
      <c r="M280" s="21"/>
      <c r="N280" s="21"/>
      <c r="O280" s="21"/>
      <c r="P280" s="402"/>
      <c r="Q280" s="398"/>
      <c r="R280" s="9"/>
      <c r="S280" s="9"/>
      <c r="T280" s="9"/>
      <c r="U280" s="9"/>
      <c r="V280" s="9"/>
      <c r="W280" s="9"/>
      <c r="X280" s="9"/>
      <c r="Y280" s="9"/>
      <c r="Z280" s="9"/>
      <c r="AA280" s="21"/>
      <c r="AB280" s="21"/>
      <c r="AC280" s="8"/>
      <c r="AD280" s="8"/>
      <c r="AE280" s="8"/>
      <c r="AF280" s="8"/>
      <c r="AG280" s="8"/>
      <c r="AH280" s="8"/>
      <c r="AI280" s="8"/>
      <c r="AJ280" s="8"/>
      <c r="AK280" s="8"/>
      <c r="AL280" s="8"/>
    </row>
    <row r="281" spans="1:38" ht="21" customHeight="1">
      <c r="A281" s="8"/>
      <c r="B281" s="8"/>
      <c r="C281" s="415"/>
      <c r="D281" s="21"/>
      <c r="E281" s="21"/>
      <c r="F281" s="21"/>
      <c r="G281" s="9"/>
      <c r="H281" s="9"/>
      <c r="I281" s="8"/>
      <c r="J281" s="548"/>
      <c r="K281" s="21"/>
      <c r="L281" s="21"/>
      <c r="M281" s="21"/>
      <c r="N281" s="21"/>
      <c r="O281" s="21"/>
      <c r="P281" s="402"/>
      <c r="Q281" s="398"/>
      <c r="R281" s="9"/>
      <c r="S281" s="9"/>
      <c r="T281" s="9"/>
      <c r="U281" s="9"/>
      <c r="V281" s="9"/>
      <c r="W281" s="9"/>
      <c r="X281" s="9"/>
      <c r="Y281" s="9"/>
      <c r="Z281" s="9"/>
      <c r="AA281" s="21"/>
      <c r="AB281" s="21"/>
      <c r="AC281" s="8"/>
      <c r="AD281" s="8"/>
      <c r="AE281" s="8"/>
      <c r="AF281" s="8"/>
      <c r="AG281" s="8"/>
      <c r="AH281" s="8"/>
      <c r="AI281" s="8"/>
      <c r="AJ281" s="8"/>
      <c r="AK281" s="8"/>
      <c r="AL281" s="8"/>
    </row>
    <row r="282" spans="1:38" ht="21" customHeight="1">
      <c r="A282" s="8"/>
      <c r="B282" s="8"/>
      <c r="C282" s="415"/>
      <c r="D282" s="21"/>
      <c r="E282" s="21"/>
      <c r="F282" s="21"/>
      <c r="G282" s="9"/>
      <c r="H282" s="9"/>
      <c r="I282" s="8"/>
      <c r="J282" s="548"/>
      <c r="K282" s="21"/>
      <c r="L282" s="21"/>
      <c r="M282" s="21"/>
      <c r="N282" s="21"/>
      <c r="O282" s="21"/>
      <c r="P282" s="402"/>
      <c r="Q282" s="398"/>
      <c r="R282" s="9"/>
      <c r="S282" s="9"/>
      <c r="T282" s="9"/>
      <c r="U282" s="9"/>
      <c r="V282" s="9"/>
      <c r="W282" s="9"/>
      <c r="X282" s="9"/>
      <c r="Y282" s="9"/>
      <c r="Z282" s="9"/>
      <c r="AA282" s="21"/>
      <c r="AB282" s="21"/>
      <c r="AC282" s="8"/>
      <c r="AD282" s="8"/>
      <c r="AE282" s="8"/>
      <c r="AF282" s="8"/>
      <c r="AG282" s="8"/>
      <c r="AH282" s="8"/>
      <c r="AI282" s="8"/>
      <c r="AJ282" s="8"/>
      <c r="AK282" s="8"/>
      <c r="AL282" s="8"/>
    </row>
    <row r="283" spans="1:38" ht="21" customHeight="1">
      <c r="A283" s="8"/>
      <c r="B283" s="8"/>
      <c r="C283" s="415"/>
      <c r="D283" s="21"/>
      <c r="E283" s="21"/>
      <c r="F283" s="21"/>
      <c r="G283" s="9"/>
      <c r="H283" s="9"/>
      <c r="I283" s="8"/>
      <c r="J283" s="548"/>
      <c r="K283" s="21"/>
      <c r="L283" s="21"/>
      <c r="M283" s="21"/>
      <c r="N283" s="21"/>
      <c r="O283" s="21"/>
      <c r="P283" s="402"/>
      <c r="Q283" s="398"/>
      <c r="R283" s="9"/>
      <c r="S283" s="9"/>
      <c r="T283" s="9"/>
      <c r="U283" s="9"/>
      <c r="V283" s="9"/>
      <c r="W283" s="9"/>
      <c r="X283" s="9"/>
      <c r="Y283" s="9"/>
      <c r="Z283" s="9"/>
      <c r="AA283" s="21"/>
      <c r="AB283" s="21"/>
      <c r="AC283" s="8"/>
      <c r="AD283" s="8"/>
      <c r="AE283" s="8"/>
      <c r="AF283" s="8"/>
      <c r="AG283" s="8"/>
      <c r="AH283" s="8"/>
      <c r="AI283" s="8"/>
      <c r="AJ283" s="8"/>
      <c r="AK283" s="8"/>
      <c r="AL283" s="8"/>
    </row>
    <row r="284" spans="1:38" ht="21" customHeight="1">
      <c r="A284" s="8"/>
      <c r="B284" s="8"/>
      <c r="C284" s="415"/>
      <c r="D284" s="21"/>
      <c r="E284" s="21"/>
      <c r="F284" s="21"/>
      <c r="G284" s="9"/>
      <c r="H284" s="9"/>
      <c r="I284" s="8"/>
      <c r="J284" s="548"/>
      <c r="K284" s="21"/>
      <c r="L284" s="21"/>
      <c r="M284" s="21"/>
      <c r="N284" s="21"/>
      <c r="O284" s="21"/>
      <c r="P284" s="402"/>
      <c r="Q284" s="398"/>
      <c r="R284" s="9"/>
      <c r="S284" s="9"/>
      <c r="T284" s="9"/>
      <c r="U284" s="9"/>
      <c r="V284" s="9"/>
      <c r="W284" s="9"/>
      <c r="X284" s="9"/>
      <c r="Y284" s="9"/>
      <c r="Z284" s="9"/>
      <c r="AA284" s="21"/>
      <c r="AB284" s="21"/>
      <c r="AC284" s="8"/>
      <c r="AD284" s="8"/>
      <c r="AE284" s="8"/>
      <c r="AF284" s="8"/>
      <c r="AG284" s="8"/>
      <c r="AH284" s="8"/>
      <c r="AI284" s="8"/>
      <c r="AJ284" s="8"/>
      <c r="AK284" s="8"/>
      <c r="AL284" s="8"/>
    </row>
    <row r="285" spans="1:38" ht="21" customHeight="1">
      <c r="A285" s="8"/>
      <c r="B285" s="8"/>
      <c r="C285" s="415"/>
      <c r="D285" s="21"/>
      <c r="E285" s="21"/>
      <c r="F285" s="21"/>
      <c r="G285" s="9"/>
      <c r="H285" s="9"/>
      <c r="I285" s="8"/>
      <c r="J285" s="548"/>
      <c r="K285" s="21"/>
      <c r="L285" s="21"/>
      <c r="M285" s="21"/>
      <c r="N285" s="21"/>
      <c r="O285" s="21"/>
      <c r="P285" s="402"/>
      <c r="Q285" s="398"/>
      <c r="R285" s="9"/>
      <c r="S285" s="9"/>
      <c r="T285" s="9"/>
      <c r="U285" s="9"/>
      <c r="V285" s="9"/>
      <c r="W285" s="9"/>
      <c r="X285" s="9"/>
      <c r="Y285" s="9"/>
      <c r="Z285" s="9"/>
      <c r="AA285" s="21"/>
      <c r="AB285" s="21"/>
      <c r="AC285" s="8"/>
      <c r="AD285" s="8"/>
      <c r="AE285" s="8"/>
      <c r="AF285" s="8"/>
      <c r="AG285" s="8"/>
      <c r="AH285" s="8"/>
      <c r="AI285" s="8"/>
      <c r="AJ285" s="8"/>
      <c r="AK285" s="8"/>
      <c r="AL285" s="8"/>
    </row>
    <row r="286" spans="1:38" ht="21" customHeight="1">
      <c r="A286" s="8"/>
      <c r="B286" s="8"/>
      <c r="C286" s="415"/>
      <c r="D286" s="21"/>
      <c r="E286" s="21"/>
      <c r="F286" s="21"/>
      <c r="G286" s="9"/>
      <c r="H286" s="9"/>
      <c r="I286" s="8"/>
      <c r="J286" s="548"/>
      <c r="K286" s="21"/>
      <c r="L286" s="21"/>
      <c r="M286" s="21"/>
      <c r="N286" s="21"/>
      <c r="O286" s="21"/>
      <c r="P286" s="402"/>
      <c r="Q286" s="398"/>
      <c r="R286" s="9"/>
      <c r="S286" s="9"/>
      <c r="T286" s="9"/>
      <c r="U286" s="9"/>
      <c r="V286" s="9"/>
      <c r="W286" s="9"/>
      <c r="X286" s="9"/>
      <c r="Y286" s="9"/>
      <c r="Z286" s="9"/>
      <c r="AA286" s="21"/>
      <c r="AB286" s="21"/>
      <c r="AC286" s="8"/>
      <c r="AD286" s="8"/>
      <c r="AE286" s="8"/>
      <c r="AF286" s="8"/>
      <c r="AG286" s="8"/>
      <c r="AH286" s="8"/>
      <c r="AI286" s="8"/>
      <c r="AJ286" s="8"/>
      <c r="AK286" s="8"/>
      <c r="AL286" s="8"/>
    </row>
    <row r="287" spans="1:38" ht="21" customHeight="1">
      <c r="A287" s="8"/>
      <c r="B287" s="8"/>
      <c r="C287" s="415"/>
      <c r="D287" s="21"/>
      <c r="E287" s="21"/>
      <c r="F287" s="21"/>
      <c r="G287" s="9"/>
      <c r="H287" s="9"/>
      <c r="I287" s="8"/>
      <c r="J287" s="548"/>
      <c r="K287" s="21"/>
      <c r="L287" s="21"/>
      <c r="M287" s="21"/>
      <c r="N287" s="21"/>
      <c r="O287" s="21"/>
      <c r="P287" s="402"/>
      <c r="Q287" s="398"/>
      <c r="R287" s="9"/>
      <c r="S287" s="9"/>
      <c r="T287" s="9"/>
      <c r="U287" s="9"/>
      <c r="V287" s="9"/>
      <c r="W287" s="9"/>
      <c r="X287" s="9"/>
      <c r="Y287" s="9"/>
      <c r="Z287" s="9"/>
      <c r="AA287" s="21"/>
      <c r="AB287" s="21"/>
      <c r="AC287" s="8"/>
      <c r="AD287" s="8"/>
      <c r="AE287" s="8"/>
      <c r="AF287" s="8"/>
      <c r="AG287" s="8"/>
      <c r="AH287" s="8"/>
      <c r="AI287" s="8"/>
      <c r="AJ287" s="8"/>
      <c r="AK287" s="8"/>
      <c r="AL287" s="8"/>
    </row>
    <row r="288" spans="1:38" ht="21" customHeight="1">
      <c r="A288" s="8"/>
      <c r="B288" s="8"/>
      <c r="C288" s="415"/>
      <c r="D288" s="21"/>
      <c r="E288" s="21"/>
      <c r="F288" s="21"/>
      <c r="G288" s="9"/>
      <c r="H288" s="9"/>
      <c r="I288" s="8"/>
      <c r="J288" s="548"/>
      <c r="K288" s="21"/>
      <c r="L288" s="21"/>
      <c r="M288" s="21"/>
      <c r="N288" s="21"/>
      <c r="O288" s="21"/>
      <c r="P288" s="402"/>
      <c r="Q288" s="398"/>
      <c r="R288" s="9"/>
      <c r="S288" s="9"/>
      <c r="T288" s="9"/>
      <c r="U288" s="9"/>
      <c r="V288" s="9"/>
      <c r="W288" s="9"/>
      <c r="X288" s="9"/>
      <c r="Y288" s="9"/>
      <c r="Z288" s="9"/>
      <c r="AA288" s="21"/>
      <c r="AB288" s="21"/>
      <c r="AC288" s="8"/>
      <c r="AD288" s="8"/>
      <c r="AE288" s="8"/>
      <c r="AF288" s="8"/>
      <c r="AG288" s="8"/>
      <c r="AH288" s="8"/>
      <c r="AI288" s="8"/>
      <c r="AJ288" s="8"/>
      <c r="AK288" s="8"/>
      <c r="AL288" s="8"/>
    </row>
    <row r="289" spans="1:38" ht="21" customHeight="1">
      <c r="A289" s="8"/>
      <c r="B289" s="8"/>
      <c r="C289" s="415"/>
      <c r="D289" s="21"/>
      <c r="E289" s="21"/>
      <c r="F289" s="21"/>
      <c r="G289" s="9"/>
      <c r="H289" s="9"/>
      <c r="I289" s="8"/>
      <c r="J289" s="548"/>
      <c r="K289" s="21"/>
      <c r="L289" s="21"/>
      <c r="M289" s="21"/>
      <c r="N289" s="21"/>
      <c r="O289" s="21"/>
      <c r="P289" s="402"/>
      <c r="Q289" s="398"/>
      <c r="R289" s="9"/>
      <c r="S289" s="9"/>
      <c r="T289" s="9"/>
      <c r="U289" s="9"/>
      <c r="V289" s="9"/>
      <c r="W289" s="9"/>
      <c r="X289" s="9"/>
      <c r="Y289" s="9"/>
      <c r="Z289" s="9"/>
      <c r="AA289" s="21"/>
      <c r="AB289" s="21"/>
      <c r="AC289" s="8"/>
      <c r="AD289" s="8"/>
      <c r="AE289" s="8"/>
      <c r="AF289" s="8"/>
      <c r="AG289" s="8"/>
      <c r="AH289" s="8"/>
      <c r="AI289" s="8"/>
      <c r="AJ289" s="8"/>
      <c r="AK289" s="8"/>
      <c r="AL289" s="8"/>
    </row>
    <row r="290" spans="1:38" ht="21" customHeight="1">
      <c r="A290" s="8"/>
      <c r="B290" s="8"/>
      <c r="C290" s="415"/>
      <c r="D290" s="21"/>
      <c r="E290" s="21"/>
      <c r="F290" s="21"/>
      <c r="G290" s="9"/>
      <c r="H290" s="9"/>
      <c r="I290" s="8"/>
      <c r="J290" s="548"/>
      <c r="K290" s="21"/>
      <c r="L290" s="21"/>
      <c r="M290" s="21"/>
      <c r="N290" s="21"/>
      <c r="O290" s="21"/>
      <c r="P290" s="402"/>
      <c r="Q290" s="398"/>
      <c r="R290" s="9"/>
      <c r="S290" s="9"/>
      <c r="T290" s="9"/>
      <c r="U290" s="9"/>
      <c r="V290" s="9"/>
      <c r="W290" s="9"/>
      <c r="X290" s="9"/>
      <c r="Y290" s="9"/>
      <c r="Z290" s="9"/>
      <c r="AA290" s="21"/>
      <c r="AB290" s="21"/>
      <c r="AC290" s="8"/>
      <c r="AD290" s="8"/>
      <c r="AE290" s="8"/>
      <c r="AF290" s="8"/>
      <c r="AG290" s="8"/>
      <c r="AH290" s="8"/>
      <c r="AI290" s="8"/>
      <c r="AJ290" s="8"/>
      <c r="AK290" s="8"/>
      <c r="AL290" s="8"/>
    </row>
    <row r="291" spans="1:38" ht="21" customHeight="1">
      <c r="A291" s="8"/>
      <c r="B291" s="8"/>
      <c r="C291" s="415"/>
      <c r="D291" s="21"/>
      <c r="E291" s="21"/>
      <c r="F291" s="21"/>
      <c r="G291" s="9"/>
      <c r="H291" s="9"/>
      <c r="I291" s="8"/>
      <c r="J291" s="548"/>
      <c r="K291" s="21"/>
      <c r="L291" s="21"/>
      <c r="M291" s="21"/>
      <c r="N291" s="21"/>
      <c r="O291" s="21"/>
      <c r="P291" s="402"/>
      <c r="Q291" s="398"/>
      <c r="R291" s="9"/>
      <c r="S291" s="9"/>
      <c r="T291" s="9"/>
      <c r="U291" s="9"/>
      <c r="V291" s="9"/>
      <c r="W291" s="9"/>
      <c r="X291" s="9"/>
      <c r="Y291" s="9"/>
      <c r="Z291" s="9"/>
      <c r="AA291" s="21"/>
      <c r="AB291" s="21"/>
      <c r="AC291" s="8"/>
      <c r="AD291" s="8"/>
      <c r="AE291" s="8"/>
      <c r="AF291" s="8"/>
      <c r="AG291" s="8"/>
      <c r="AH291" s="8"/>
      <c r="AI291" s="8"/>
      <c r="AJ291" s="8"/>
      <c r="AK291" s="8"/>
      <c r="AL291" s="8"/>
    </row>
    <row r="292" spans="1:38" ht="21" customHeight="1">
      <c r="A292" s="8"/>
      <c r="B292" s="8"/>
      <c r="C292" s="415"/>
      <c r="D292" s="21"/>
      <c r="E292" s="21"/>
      <c r="F292" s="21"/>
      <c r="G292" s="9"/>
      <c r="H292" s="9"/>
      <c r="I292" s="8"/>
      <c r="J292" s="548"/>
      <c r="K292" s="21"/>
      <c r="L292" s="21"/>
      <c r="M292" s="21"/>
      <c r="N292" s="21"/>
      <c r="O292" s="21"/>
      <c r="P292" s="402"/>
      <c r="Q292" s="398"/>
      <c r="R292" s="9"/>
      <c r="S292" s="9"/>
      <c r="T292" s="9"/>
      <c r="U292" s="9"/>
      <c r="V292" s="9"/>
      <c r="W292" s="9"/>
      <c r="X292" s="9"/>
      <c r="Y292" s="9"/>
      <c r="Z292" s="9"/>
      <c r="AA292" s="21"/>
      <c r="AB292" s="21"/>
      <c r="AC292" s="8"/>
      <c r="AD292" s="8"/>
      <c r="AE292" s="8"/>
      <c r="AF292" s="8"/>
      <c r="AG292" s="8"/>
      <c r="AH292" s="8"/>
      <c r="AI292" s="8"/>
      <c r="AJ292" s="8"/>
      <c r="AK292" s="8"/>
      <c r="AL292" s="8"/>
    </row>
    <row r="293" spans="1:38" ht="21" customHeight="1">
      <c r="A293" s="8"/>
      <c r="B293" s="8"/>
      <c r="C293" s="415"/>
      <c r="D293" s="21"/>
      <c r="E293" s="21"/>
      <c r="F293" s="21"/>
      <c r="G293" s="9"/>
      <c r="H293" s="9"/>
      <c r="I293" s="8"/>
      <c r="J293" s="548"/>
      <c r="K293" s="21"/>
      <c r="L293" s="21"/>
      <c r="M293" s="21"/>
      <c r="N293" s="21"/>
      <c r="O293" s="21"/>
      <c r="P293" s="402"/>
      <c r="Q293" s="398"/>
      <c r="R293" s="9"/>
      <c r="S293" s="9"/>
      <c r="T293" s="9"/>
      <c r="U293" s="9"/>
      <c r="V293" s="9"/>
      <c r="W293" s="9"/>
      <c r="X293" s="9"/>
      <c r="Y293" s="9"/>
      <c r="Z293" s="9"/>
      <c r="AA293" s="21"/>
      <c r="AB293" s="21"/>
      <c r="AC293" s="8"/>
      <c r="AD293" s="8"/>
      <c r="AE293" s="8"/>
      <c r="AF293" s="8"/>
      <c r="AG293" s="8"/>
      <c r="AH293" s="8"/>
      <c r="AI293" s="8"/>
      <c r="AJ293" s="8"/>
      <c r="AK293" s="8"/>
      <c r="AL293" s="8"/>
    </row>
    <row r="294" spans="1:38" ht="21" customHeight="1">
      <c r="A294" s="8"/>
      <c r="B294" s="8"/>
      <c r="C294" s="415"/>
      <c r="D294" s="21"/>
      <c r="E294" s="21"/>
      <c r="F294" s="21"/>
      <c r="G294" s="9"/>
      <c r="H294" s="9"/>
      <c r="I294" s="8"/>
      <c r="J294" s="548"/>
      <c r="K294" s="21"/>
      <c r="L294" s="21"/>
      <c r="M294" s="21"/>
      <c r="N294" s="21"/>
      <c r="O294" s="21"/>
      <c r="P294" s="402"/>
      <c r="Q294" s="398"/>
      <c r="R294" s="9"/>
      <c r="S294" s="9"/>
      <c r="T294" s="9"/>
      <c r="U294" s="9"/>
      <c r="V294" s="9"/>
      <c r="W294" s="9"/>
      <c r="X294" s="9"/>
      <c r="Y294" s="9"/>
      <c r="Z294" s="9"/>
      <c r="AA294" s="21"/>
      <c r="AB294" s="21"/>
      <c r="AC294" s="8"/>
      <c r="AD294" s="8"/>
      <c r="AE294" s="8"/>
      <c r="AF294" s="8"/>
      <c r="AG294" s="8"/>
      <c r="AH294" s="8"/>
      <c r="AI294" s="8"/>
      <c r="AJ294" s="8"/>
      <c r="AK294" s="8"/>
      <c r="AL294" s="8"/>
    </row>
    <row r="295" spans="1:38" ht="21" customHeight="1">
      <c r="A295" s="8"/>
      <c r="B295" s="8"/>
      <c r="C295" s="415"/>
      <c r="D295" s="21"/>
      <c r="E295" s="21"/>
      <c r="F295" s="21"/>
      <c r="G295" s="9"/>
      <c r="H295" s="9"/>
      <c r="I295" s="8"/>
      <c r="J295" s="548"/>
      <c r="K295" s="21"/>
      <c r="L295" s="21"/>
      <c r="M295" s="21"/>
      <c r="N295" s="21"/>
      <c r="O295" s="21"/>
      <c r="P295" s="402"/>
      <c r="Q295" s="398"/>
      <c r="R295" s="9"/>
      <c r="S295" s="9"/>
      <c r="T295" s="9"/>
      <c r="U295" s="9"/>
      <c r="V295" s="9"/>
      <c r="W295" s="9"/>
      <c r="X295" s="9"/>
      <c r="Y295" s="9"/>
      <c r="Z295" s="9"/>
      <c r="AA295" s="21"/>
      <c r="AB295" s="21"/>
      <c r="AC295" s="8"/>
      <c r="AD295" s="8"/>
      <c r="AE295" s="8"/>
      <c r="AF295" s="8"/>
      <c r="AG295" s="8"/>
      <c r="AH295" s="8"/>
      <c r="AI295" s="8"/>
      <c r="AJ295" s="8"/>
      <c r="AK295" s="8"/>
      <c r="AL295" s="8"/>
    </row>
    <row r="296" spans="1:38" ht="21" customHeight="1">
      <c r="A296" s="8"/>
      <c r="B296" s="8"/>
      <c r="C296" s="415"/>
      <c r="D296" s="21"/>
      <c r="E296" s="21"/>
      <c r="F296" s="21"/>
      <c r="G296" s="9"/>
      <c r="H296" s="9"/>
      <c r="I296" s="8"/>
      <c r="J296" s="548"/>
      <c r="K296" s="21"/>
      <c r="L296" s="21"/>
      <c r="M296" s="21"/>
      <c r="N296" s="21"/>
      <c r="O296" s="21"/>
      <c r="P296" s="402"/>
      <c r="Q296" s="398"/>
      <c r="R296" s="9"/>
      <c r="S296" s="9"/>
      <c r="T296" s="9"/>
      <c r="U296" s="9"/>
      <c r="V296" s="9"/>
      <c r="W296" s="9"/>
      <c r="X296" s="9"/>
      <c r="Y296" s="9"/>
      <c r="Z296" s="9"/>
      <c r="AA296" s="21"/>
      <c r="AB296" s="21"/>
      <c r="AC296" s="8"/>
      <c r="AD296" s="8"/>
      <c r="AE296" s="8"/>
      <c r="AF296" s="8"/>
      <c r="AG296" s="8"/>
      <c r="AH296" s="8"/>
      <c r="AI296" s="8"/>
      <c r="AJ296" s="8"/>
      <c r="AK296" s="8"/>
      <c r="AL296" s="8"/>
    </row>
    <row r="297" spans="1:38" ht="21" customHeight="1">
      <c r="A297" s="8"/>
      <c r="B297" s="8"/>
      <c r="C297" s="415"/>
      <c r="D297" s="21"/>
      <c r="E297" s="21"/>
      <c r="F297" s="21"/>
      <c r="G297" s="9"/>
      <c r="H297" s="9"/>
      <c r="I297" s="8"/>
      <c r="J297" s="548"/>
      <c r="K297" s="21"/>
      <c r="L297" s="21"/>
      <c r="M297" s="21"/>
      <c r="N297" s="21"/>
      <c r="O297" s="21"/>
      <c r="P297" s="402"/>
      <c r="Q297" s="398"/>
      <c r="R297" s="9"/>
      <c r="S297" s="9"/>
      <c r="T297" s="9"/>
      <c r="U297" s="9"/>
      <c r="V297" s="9"/>
      <c r="W297" s="9"/>
      <c r="X297" s="9"/>
      <c r="Y297" s="9"/>
      <c r="Z297" s="9"/>
      <c r="AA297" s="21"/>
      <c r="AB297" s="21"/>
      <c r="AC297" s="8"/>
      <c r="AD297" s="8"/>
      <c r="AE297" s="8"/>
      <c r="AF297" s="8"/>
      <c r="AG297" s="8"/>
      <c r="AH297" s="8"/>
      <c r="AI297" s="8"/>
      <c r="AJ297" s="8"/>
      <c r="AK297" s="8"/>
      <c r="AL297" s="8"/>
    </row>
    <row r="298" spans="1:38" ht="15.85" customHeight="1"/>
    <row r="299" spans="1:38" ht="15.85" customHeight="1"/>
    <row r="300" spans="1:38" ht="15.85" customHeight="1"/>
    <row r="301" spans="1:38" ht="15.85" customHeight="1"/>
    <row r="302" spans="1:38" ht="15.85" customHeight="1"/>
    <row r="303" spans="1:38" ht="15.85" customHeight="1"/>
    <row r="304" spans="1:38" ht="15.85" customHeight="1"/>
    <row r="305" ht="15.85" customHeight="1"/>
    <row r="306" ht="15.85" customHeight="1"/>
    <row r="307" ht="15.85" customHeight="1"/>
    <row r="308" ht="15.85" customHeight="1"/>
    <row r="309" ht="15.85" customHeight="1"/>
    <row r="310" ht="15.85" customHeight="1"/>
    <row r="311" ht="15.85" customHeight="1"/>
    <row r="312" ht="15.85" customHeight="1"/>
    <row r="313" ht="15.85" customHeight="1"/>
    <row r="314" ht="15.85" customHeight="1"/>
    <row r="315" ht="15.85" customHeight="1"/>
    <row r="316" ht="15.85" customHeight="1"/>
    <row r="317" ht="15.85" customHeight="1"/>
    <row r="318" ht="15.85" customHeight="1"/>
    <row r="319" ht="15.85" customHeight="1"/>
    <row r="320" ht="15.85" customHeight="1"/>
    <row r="321" ht="15.85" customHeight="1"/>
    <row r="322" ht="15.85" customHeight="1"/>
    <row r="323" ht="15.85" customHeight="1"/>
    <row r="324" ht="15.85" customHeight="1"/>
    <row r="325" ht="15.85" customHeight="1"/>
    <row r="326" ht="15.85" customHeight="1"/>
    <row r="327" ht="15.85" customHeight="1"/>
    <row r="328" ht="15.85" customHeight="1"/>
    <row r="329" ht="15.85" customHeight="1"/>
    <row r="330" ht="15.85" customHeight="1"/>
    <row r="331" ht="15.85" customHeight="1"/>
    <row r="332" ht="15.85" customHeight="1"/>
    <row r="333" ht="15.85" customHeight="1"/>
    <row r="334" ht="15.85" customHeight="1"/>
    <row r="335" ht="15.85" customHeight="1"/>
    <row r="336" ht="15.85" customHeight="1"/>
    <row r="337" ht="15.85" customHeight="1"/>
    <row r="338" ht="15.85" customHeight="1"/>
    <row r="339" ht="15.85" customHeight="1"/>
    <row r="340" ht="15.85" customHeight="1"/>
    <row r="341" ht="15.85" customHeight="1"/>
    <row r="342" ht="15.85" customHeight="1"/>
    <row r="343" ht="15.85" customHeight="1"/>
    <row r="344" ht="15.85" customHeight="1"/>
    <row r="345" ht="15.85" customHeight="1"/>
    <row r="346" ht="15.85" customHeight="1"/>
    <row r="347" ht="15.85" customHeight="1"/>
    <row r="348" ht="15.85" customHeight="1"/>
    <row r="349" ht="15.85" customHeight="1"/>
    <row r="350" ht="15.85" customHeight="1"/>
    <row r="351" ht="15.85" customHeight="1"/>
    <row r="352" ht="15.85" customHeight="1"/>
    <row r="353" ht="15.85" customHeight="1"/>
    <row r="354" ht="15.85" customHeight="1"/>
    <row r="355" ht="15.85" customHeight="1"/>
    <row r="356" ht="15.85" customHeight="1"/>
    <row r="357" ht="15.85" customHeight="1"/>
    <row r="358" ht="15.85" customHeight="1"/>
    <row r="359" ht="15.85" customHeight="1"/>
    <row r="360" ht="15.85" customHeight="1"/>
    <row r="361" ht="15.85" customHeight="1"/>
    <row r="362" ht="15.85" customHeight="1"/>
    <row r="363" ht="15.85" customHeight="1"/>
    <row r="364" ht="15.85" customHeight="1"/>
    <row r="365" ht="15.85" customHeight="1"/>
    <row r="366" ht="15.85" customHeight="1"/>
    <row r="367" ht="15.85" customHeight="1"/>
    <row r="368" ht="15.85" customHeight="1"/>
    <row r="369" ht="15.85" customHeight="1"/>
    <row r="370" ht="15.85" customHeight="1"/>
    <row r="371" ht="15.85" customHeight="1"/>
    <row r="372" ht="15.85" customHeight="1"/>
    <row r="373" ht="15.85" customHeight="1"/>
    <row r="374" ht="15.85" customHeight="1"/>
    <row r="375" ht="15.85" customHeight="1"/>
    <row r="376" ht="15.85" customHeight="1"/>
    <row r="377" ht="15.85" customHeight="1"/>
    <row r="378" ht="15.85" customHeight="1"/>
    <row r="379" ht="15.85" customHeight="1"/>
    <row r="380" ht="15.85" customHeight="1"/>
    <row r="381" ht="15.85" customHeight="1"/>
    <row r="382" ht="15.85" customHeight="1"/>
    <row r="383" ht="15.85" customHeight="1"/>
    <row r="384" ht="15.85" customHeight="1"/>
    <row r="385" ht="15.85" customHeight="1"/>
    <row r="386" ht="15.85" customHeight="1"/>
    <row r="387" ht="15.85" customHeight="1"/>
    <row r="388" ht="15.85" customHeight="1"/>
    <row r="389" ht="15.85" customHeight="1"/>
    <row r="390" ht="15.85" customHeight="1"/>
    <row r="391" ht="15.85" customHeight="1"/>
    <row r="392" ht="15.85" customHeight="1"/>
    <row r="393" ht="15.85" customHeight="1"/>
    <row r="394" ht="15.85" customHeight="1"/>
    <row r="395" ht="15.85" customHeight="1"/>
    <row r="396" ht="15.85" customHeight="1"/>
    <row r="397" ht="15.85" customHeight="1"/>
    <row r="398" ht="15.85" customHeight="1"/>
    <row r="399" ht="15.85" customHeight="1"/>
    <row r="400" ht="15.85" customHeight="1"/>
    <row r="401" ht="15.85" customHeight="1"/>
    <row r="402" ht="15.85" customHeight="1"/>
    <row r="403" ht="15.85" customHeight="1"/>
    <row r="404" ht="15.85" customHeight="1"/>
    <row r="405" ht="15.85" customHeight="1"/>
    <row r="406" ht="15.85" customHeight="1"/>
    <row r="407" ht="15.85" customHeight="1"/>
    <row r="408" ht="15.85" customHeight="1"/>
    <row r="409" ht="15.85" customHeight="1"/>
    <row r="410" ht="15.85" customHeight="1"/>
    <row r="411" ht="15.85" customHeight="1"/>
    <row r="412" ht="15.85" customHeight="1"/>
    <row r="413" ht="15.85" customHeight="1"/>
    <row r="414" ht="15.85" customHeight="1"/>
    <row r="415" ht="15.85" customHeight="1"/>
    <row r="416" ht="15.85" customHeight="1"/>
    <row r="417" ht="15.85" customHeight="1"/>
    <row r="418" ht="15.85" customHeight="1"/>
    <row r="419" ht="15.85" customHeight="1"/>
    <row r="420" ht="15.85" customHeight="1"/>
    <row r="421" ht="15.85" customHeight="1"/>
    <row r="422" ht="15.85" customHeight="1"/>
    <row r="423" ht="15.85" customHeight="1"/>
    <row r="424" ht="15.85" customHeight="1"/>
    <row r="425" ht="15.85" customHeight="1"/>
    <row r="426" ht="15.85" customHeight="1"/>
    <row r="427" ht="15.85" customHeight="1"/>
    <row r="428" ht="15.85" customHeight="1"/>
    <row r="429" ht="15.85" customHeight="1"/>
    <row r="430" ht="15.85" customHeight="1"/>
    <row r="431" ht="15.85" customHeight="1"/>
    <row r="432" ht="15.85" customHeight="1"/>
    <row r="433" ht="15.85" customHeight="1"/>
    <row r="434" ht="15.85" customHeight="1"/>
    <row r="435" ht="15.85" customHeight="1"/>
    <row r="436" ht="15.85" customHeight="1"/>
    <row r="437" ht="15.85" customHeight="1"/>
    <row r="438" ht="15.85" customHeight="1"/>
    <row r="439" ht="15.85" customHeight="1"/>
    <row r="440" ht="15.85" customHeight="1"/>
    <row r="441" ht="15.85" customHeight="1"/>
    <row r="442" ht="15.85" customHeight="1"/>
    <row r="443" ht="15.85" customHeight="1"/>
    <row r="444" ht="15.85" customHeight="1"/>
    <row r="445" ht="15.85" customHeight="1"/>
    <row r="446" ht="15.85" customHeight="1"/>
    <row r="447" ht="15.85" customHeight="1"/>
    <row r="448" ht="15.85" customHeight="1"/>
    <row r="449" ht="15.85" customHeight="1"/>
    <row r="450" ht="15.85" customHeight="1"/>
    <row r="451" ht="15.85" customHeight="1"/>
    <row r="452" ht="15.85" customHeight="1"/>
    <row r="453" ht="15.85" customHeight="1"/>
    <row r="454" ht="15.85" customHeight="1"/>
    <row r="455" ht="15.85" customHeight="1"/>
    <row r="456" ht="15.85" customHeight="1"/>
    <row r="457" ht="15.85" customHeight="1"/>
    <row r="458" ht="15.85" customHeight="1"/>
    <row r="459" ht="15.85" customHeight="1"/>
    <row r="460" ht="15.85" customHeight="1"/>
    <row r="461" ht="15.85" customHeight="1"/>
    <row r="462" ht="15.85" customHeight="1"/>
    <row r="463" ht="15.85" customHeight="1"/>
    <row r="464" ht="15.85" customHeight="1"/>
    <row r="465" ht="15.85" customHeight="1"/>
    <row r="466" ht="15.85" customHeight="1"/>
    <row r="467" ht="15.85" customHeight="1"/>
    <row r="468" ht="15.85" customHeight="1"/>
    <row r="469" ht="15.85" customHeight="1"/>
    <row r="470" ht="15.85" customHeight="1"/>
    <row r="471" ht="15.85" customHeight="1"/>
    <row r="472" ht="15.85" customHeight="1"/>
    <row r="473" ht="15.85" customHeight="1"/>
    <row r="474" ht="15.85" customHeight="1"/>
    <row r="475" ht="15.85" customHeight="1"/>
    <row r="476" ht="15.85" customHeight="1"/>
    <row r="477" ht="15.85" customHeight="1"/>
    <row r="478" ht="15.85" customHeight="1"/>
    <row r="479" ht="15.85" customHeight="1"/>
    <row r="480" ht="15.85" customHeight="1"/>
    <row r="481" ht="15.85" customHeight="1"/>
    <row r="482" ht="15.85" customHeight="1"/>
    <row r="483" ht="15.85" customHeight="1"/>
    <row r="484" ht="15.85" customHeight="1"/>
    <row r="485" ht="15.85" customHeight="1"/>
    <row r="486" ht="15.85" customHeight="1"/>
    <row r="487" ht="15.85" customHeight="1"/>
    <row r="488" ht="15.85" customHeight="1"/>
    <row r="489" ht="15.85" customHeight="1"/>
    <row r="490" ht="15.85" customHeight="1"/>
    <row r="491" ht="15.85" customHeight="1"/>
    <row r="492" ht="15.85" customHeight="1"/>
    <row r="493" ht="15.85" customHeight="1"/>
    <row r="494" ht="15.85" customHeight="1"/>
    <row r="495" ht="15.85" customHeight="1"/>
    <row r="496" ht="15.85" customHeight="1"/>
    <row r="497" ht="15.85" customHeight="1"/>
    <row r="498" ht="15.85" customHeight="1"/>
    <row r="499" ht="15.85" customHeight="1"/>
    <row r="500" ht="15.85" customHeight="1"/>
    <row r="501" ht="15.85" customHeight="1"/>
    <row r="502" ht="15.85" customHeight="1"/>
    <row r="503" ht="15.85" customHeight="1"/>
    <row r="504" ht="15.85" customHeight="1"/>
    <row r="505" ht="15.85" customHeight="1"/>
    <row r="506" ht="15.85" customHeight="1"/>
    <row r="507" ht="15.85" customHeight="1"/>
    <row r="508" ht="15.85" customHeight="1"/>
    <row r="509" ht="15.85" customHeight="1"/>
    <row r="510" ht="15.85" customHeight="1"/>
    <row r="511" ht="15.85" customHeight="1"/>
    <row r="512" ht="15.85" customHeight="1"/>
    <row r="513" ht="15.85" customHeight="1"/>
    <row r="514" ht="15.85" customHeight="1"/>
    <row r="515" ht="15.85" customHeight="1"/>
    <row r="516" ht="15.85" customHeight="1"/>
    <row r="517" ht="15.85" customHeight="1"/>
    <row r="518" ht="15.85" customHeight="1"/>
    <row r="519" ht="15.85" customHeight="1"/>
    <row r="520" ht="15.85" customHeight="1"/>
    <row r="521" ht="15.85" customHeight="1"/>
    <row r="522" ht="15.85" customHeight="1"/>
    <row r="523" ht="15.85" customHeight="1"/>
    <row r="524" ht="15.85" customHeight="1"/>
    <row r="525" ht="15.85" customHeight="1"/>
    <row r="526" ht="15.85" customHeight="1"/>
    <row r="527" ht="15.85" customHeight="1"/>
    <row r="528" ht="15.85" customHeight="1"/>
    <row r="529" ht="15.85" customHeight="1"/>
    <row r="530" ht="15.85" customHeight="1"/>
    <row r="531" ht="15.85" customHeight="1"/>
    <row r="532" ht="15.85" customHeight="1"/>
    <row r="533" ht="15.85" customHeight="1"/>
    <row r="534" ht="15.85" customHeight="1"/>
    <row r="535" ht="15.85" customHeight="1"/>
    <row r="536" ht="15.85" customHeight="1"/>
    <row r="537" ht="15.85" customHeight="1"/>
    <row r="538" ht="15.85" customHeight="1"/>
    <row r="539" ht="15.85" customHeight="1"/>
    <row r="540" ht="15.85" customHeight="1"/>
    <row r="541" ht="15.85" customHeight="1"/>
    <row r="542" ht="15.85" customHeight="1"/>
    <row r="543" ht="15.85" customHeight="1"/>
    <row r="544" ht="15.85" customHeight="1"/>
    <row r="545" ht="15.85" customHeight="1"/>
    <row r="546" ht="15.85" customHeight="1"/>
    <row r="547" ht="15.85" customHeight="1"/>
    <row r="548" ht="15.85" customHeight="1"/>
    <row r="549" ht="15.85" customHeight="1"/>
    <row r="550" ht="15.85" customHeight="1"/>
    <row r="551" ht="15.85" customHeight="1"/>
    <row r="552" ht="15.85" customHeight="1"/>
    <row r="553" ht="15.85" customHeight="1"/>
    <row r="554" ht="15.85" customHeight="1"/>
    <row r="555" ht="15.85" customHeight="1"/>
    <row r="556" ht="15.85" customHeight="1"/>
    <row r="557" ht="15.85" customHeight="1"/>
    <row r="558" ht="15.85" customHeight="1"/>
    <row r="559" ht="15.85" customHeight="1"/>
    <row r="560" ht="15.85" customHeight="1"/>
    <row r="561" ht="15.85" customHeight="1"/>
    <row r="562" ht="15.85" customHeight="1"/>
    <row r="563" ht="15.85" customHeight="1"/>
    <row r="564" ht="15.85" customHeight="1"/>
    <row r="565" ht="15.85" customHeight="1"/>
    <row r="566" ht="15.85" customHeight="1"/>
    <row r="567" ht="15.85" customHeight="1"/>
    <row r="568" ht="15.85" customHeight="1"/>
    <row r="569" ht="15.85" customHeight="1"/>
    <row r="570" ht="15.85" customHeight="1"/>
    <row r="571" ht="15.85" customHeight="1"/>
    <row r="572" ht="15.85" customHeight="1"/>
    <row r="573" ht="15.85" customHeight="1"/>
    <row r="574" ht="15.85" customHeight="1"/>
    <row r="575" ht="15.85" customHeight="1"/>
    <row r="576" ht="15.85" customHeight="1"/>
    <row r="577" ht="15.85" customHeight="1"/>
    <row r="578" ht="15.85" customHeight="1"/>
    <row r="579" ht="15.85" customHeight="1"/>
    <row r="580" ht="15.85" customHeight="1"/>
    <row r="581" ht="15.85" customHeight="1"/>
    <row r="582" ht="15.85" customHeight="1"/>
    <row r="583" ht="15.85" customHeight="1"/>
    <row r="584" ht="15.85" customHeight="1"/>
    <row r="585" ht="15.85" customHeight="1"/>
    <row r="586" ht="15.85" customHeight="1"/>
    <row r="587" ht="15.85" customHeight="1"/>
    <row r="588" ht="15.85" customHeight="1"/>
    <row r="589" ht="15.85" customHeight="1"/>
    <row r="590" ht="15.85" customHeight="1"/>
    <row r="591" ht="15.85" customHeight="1"/>
    <row r="592" ht="15.85" customHeight="1"/>
    <row r="593" ht="15.85" customHeight="1"/>
    <row r="594" ht="15.85" customHeight="1"/>
    <row r="595" ht="15.85" customHeight="1"/>
    <row r="596" ht="15.85" customHeight="1"/>
    <row r="597" ht="15.85" customHeight="1"/>
    <row r="598" ht="15.85" customHeight="1"/>
    <row r="599" ht="15.85" customHeight="1"/>
    <row r="600" ht="15.85" customHeight="1"/>
    <row r="601" ht="15.85" customHeight="1"/>
    <row r="602" ht="15.85" customHeight="1"/>
    <row r="603" ht="15.85" customHeight="1"/>
    <row r="604" ht="15.85" customHeight="1"/>
    <row r="605" ht="15.85" customHeight="1"/>
    <row r="606" ht="15.85" customHeight="1"/>
    <row r="607" ht="15.85" customHeight="1"/>
    <row r="608" ht="15.85" customHeight="1"/>
    <row r="609" ht="15.85" customHeight="1"/>
    <row r="610" ht="15.85" customHeight="1"/>
    <row r="611" ht="15.85" customHeight="1"/>
    <row r="612" ht="15.85" customHeight="1"/>
    <row r="613" ht="15.85" customHeight="1"/>
    <row r="614" ht="15.85" customHeight="1"/>
    <row r="615" ht="15.85" customHeight="1"/>
    <row r="616" ht="15.85" customHeight="1"/>
    <row r="617" ht="15.85" customHeight="1"/>
    <row r="618" ht="15.85" customHeight="1"/>
    <row r="619" ht="15.85" customHeight="1"/>
    <row r="620" ht="15.85" customHeight="1"/>
    <row r="621" ht="15.85" customHeight="1"/>
    <row r="622" ht="15.85" customHeight="1"/>
    <row r="623" ht="15.85" customHeight="1"/>
    <row r="624" ht="15.85" customHeight="1"/>
    <row r="625" ht="15.85" customHeight="1"/>
    <row r="626" ht="15.85" customHeight="1"/>
    <row r="627" ht="15.85" customHeight="1"/>
    <row r="628" ht="15.85" customHeight="1"/>
    <row r="629" ht="15.85" customHeight="1"/>
    <row r="630" ht="15.85" customHeight="1"/>
    <row r="631" ht="15.85" customHeight="1"/>
    <row r="632" ht="15.85" customHeight="1"/>
    <row r="633" ht="15.85" customHeight="1"/>
    <row r="634" ht="15.85" customHeight="1"/>
    <row r="635" ht="15.85" customHeight="1"/>
    <row r="636" ht="15.85" customHeight="1"/>
    <row r="637" ht="15.85" customHeight="1"/>
    <row r="638" ht="15.85" customHeight="1"/>
    <row r="639" ht="15.85" customHeight="1"/>
    <row r="640" ht="15.85" customHeight="1"/>
    <row r="641" ht="15.85" customHeight="1"/>
    <row r="642" ht="15.85" customHeight="1"/>
    <row r="643" ht="15.85" customHeight="1"/>
    <row r="644" ht="15.85" customHeight="1"/>
    <row r="645" ht="15.85" customHeight="1"/>
    <row r="646" ht="15.85" customHeight="1"/>
    <row r="647" ht="15.85" customHeight="1"/>
    <row r="648" ht="15.85" customHeight="1"/>
    <row r="649" ht="15.85" customHeight="1"/>
    <row r="650" ht="15.85" customHeight="1"/>
    <row r="651" ht="15.85" customHeight="1"/>
    <row r="652" ht="15.85" customHeight="1"/>
    <row r="653" ht="15.85" customHeight="1"/>
    <row r="654" ht="15.85" customHeight="1"/>
    <row r="655" ht="15.85" customHeight="1"/>
    <row r="656" ht="15.85" customHeight="1"/>
    <row r="657" ht="15.85" customHeight="1"/>
    <row r="658" ht="15.85" customHeight="1"/>
    <row r="659" ht="15.85" customHeight="1"/>
    <row r="660" ht="15.85" customHeight="1"/>
    <row r="661" ht="15.85" customHeight="1"/>
    <row r="662" ht="15.85" customHeight="1"/>
    <row r="663" ht="15.85" customHeight="1"/>
    <row r="664" ht="15.85" customHeight="1"/>
    <row r="665" ht="15.85" customHeight="1"/>
    <row r="666" ht="15.85" customHeight="1"/>
    <row r="667" ht="15.85" customHeight="1"/>
    <row r="668" ht="15.85" customHeight="1"/>
    <row r="669" ht="15.85" customHeight="1"/>
    <row r="670" ht="15.85" customHeight="1"/>
    <row r="671" ht="15.85" customHeight="1"/>
    <row r="672" ht="15.85" customHeight="1"/>
    <row r="673" ht="15.85" customHeight="1"/>
    <row r="674" ht="15.85" customHeight="1"/>
    <row r="675" ht="15.85" customHeight="1"/>
    <row r="676" ht="15.85" customHeight="1"/>
    <row r="677" ht="15.85" customHeight="1"/>
    <row r="678" ht="15.85" customHeight="1"/>
    <row r="679" ht="15.85" customHeight="1"/>
    <row r="680" ht="15.85" customHeight="1"/>
    <row r="681" ht="15.85" customHeight="1"/>
    <row r="682" ht="15.85" customHeight="1"/>
    <row r="683" ht="15.85" customHeight="1"/>
    <row r="684" ht="15.85" customHeight="1"/>
    <row r="685" ht="15.85" customHeight="1"/>
    <row r="686" ht="15.85" customHeight="1"/>
    <row r="687" ht="15.85" customHeight="1"/>
    <row r="688" ht="15.85" customHeight="1"/>
    <row r="689" ht="15.85" customHeight="1"/>
    <row r="690" ht="15.85" customHeight="1"/>
    <row r="691" ht="15.85" customHeight="1"/>
    <row r="692" ht="15.85" customHeight="1"/>
    <row r="693" ht="15.85" customHeight="1"/>
    <row r="694" ht="15.85" customHeight="1"/>
    <row r="695" ht="15.85" customHeight="1"/>
    <row r="696" ht="15.85" customHeight="1"/>
    <row r="697" ht="15.85" customHeight="1"/>
    <row r="698" ht="15.85" customHeight="1"/>
    <row r="699" ht="15.85" customHeight="1"/>
    <row r="700" ht="15.85" customHeight="1"/>
    <row r="701" ht="15.85" customHeight="1"/>
    <row r="702" ht="15.85" customHeight="1"/>
    <row r="703" ht="15.85" customHeight="1"/>
    <row r="704" ht="15.85" customHeight="1"/>
    <row r="705" ht="15.85" customHeight="1"/>
    <row r="706" ht="15.85" customHeight="1"/>
    <row r="707" ht="15.85" customHeight="1"/>
    <row r="708" ht="15.85" customHeight="1"/>
    <row r="709" ht="15.85" customHeight="1"/>
    <row r="710" ht="15.85" customHeight="1"/>
    <row r="711" ht="15.85" customHeight="1"/>
    <row r="712" ht="15.85" customHeight="1"/>
    <row r="713" ht="15.85" customHeight="1"/>
    <row r="714" ht="15.85" customHeight="1"/>
    <row r="715" ht="15.85" customHeight="1"/>
    <row r="716" ht="15.85" customHeight="1"/>
    <row r="717" ht="15.85" customHeight="1"/>
    <row r="718" ht="15.85" customHeight="1"/>
    <row r="719" ht="15.85" customHeight="1"/>
    <row r="720" ht="15.85" customHeight="1"/>
    <row r="721" ht="15.85" customHeight="1"/>
    <row r="722" ht="15.85" customHeight="1"/>
    <row r="723" ht="15.85" customHeight="1"/>
    <row r="724" ht="15.85" customHeight="1"/>
    <row r="725" ht="15.85" customHeight="1"/>
    <row r="726" ht="15.85" customHeight="1"/>
    <row r="727" ht="15.85" customHeight="1"/>
    <row r="728" ht="15.85" customHeight="1"/>
    <row r="729" ht="15.85" customHeight="1"/>
    <row r="730" ht="15.85" customHeight="1"/>
    <row r="731" ht="15.85" customHeight="1"/>
    <row r="732" ht="15.85" customHeight="1"/>
    <row r="733" ht="15.85" customHeight="1"/>
    <row r="734" ht="15.85" customHeight="1"/>
    <row r="735" ht="15.85" customHeight="1"/>
    <row r="736" ht="15.85" customHeight="1"/>
    <row r="737" ht="15.85" customHeight="1"/>
    <row r="738" ht="15.85" customHeight="1"/>
    <row r="739" ht="15.85" customHeight="1"/>
    <row r="740" ht="15.85" customHeight="1"/>
    <row r="741" ht="15.85" customHeight="1"/>
    <row r="742" ht="15.85" customHeight="1"/>
    <row r="743" ht="15.85" customHeight="1"/>
    <row r="744" ht="15.85" customHeight="1"/>
    <row r="745" ht="15.85" customHeight="1"/>
    <row r="746" ht="15.85" customHeight="1"/>
    <row r="747" ht="15.85" customHeight="1"/>
    <row r="748" ht="15.85" customHeight="1"/>
    <row r="749" ht="15.85" customHeight="1"/>
    <row r="750" ht="15.85" customHeight="1"/>
    <row r="751" ht="15.85" customHeight="1"/>
    <row r="752" ht="15.85" customHeight="1"/>
    <row r="753" ht="15.85" customHeight="1"/>
    <row r="754" ht="15.85" customHeight="1"/>
    <row r="755" ht="15.85" customHeight="1"/>
    <row r="756" ht="15.85" customHeight="1"/>
    <row r="757" ht="15.85" customHeight="1"/>
    <row r="758" ht="15.85" customHeight="1"/>
    <row r="759" ht="15.85" customHeight="1"/>
    <row r="760" ht="15.85" customHeight="1"/>
    <row r="761" ht="15.85" customHeight="1"/>
    <row r="762" ht="15.85" customHeight="1"/>
    <row r="763" ht="15.85" customHeight="1"/>
    <row r="764" ht="15.85" customHeight="1"/>
    <row r="765" ht="15.85" customHeight="1"/>
    <row r="766" ht="15.85" customHeight="1"/>
    <row r="767" ht="15.85" customHeight="1"/>
    <row r="768" ht="15.85" customHeight="1"/>
    <row r="769" ht="15.85" customHeight="1"/>
    <row r="770" ht="15.85" customHeight="1"/>
    <row r="771" ht="15.85" customHeight="1"/>
    <row r="772" ht="15.85" customHeight="1"/>
    <row r="773" ht="15.85" customHeight="1"/>
    <row r="774" ht="15.85" customHeight="1"/>
    <row r="775" ht="15.85" customHeight="1"/>
    <row r="776" ht="15.85" customHeight="1"/>
    <row r="777" ht="15.85" customHeight="1"/>
    <row r="778" ht="15.85" customHeight="1"/>
    <row r="779" ht="15.85" customHeight="1"/>
    <row r="780" ht="15.85" customHeight="1"/>
    <row r="781" ht="15.85" customHeight="1"/>
    <row r="782" ht="15.85" customHeight="1"/>
    <row r="783" ht="15.85" customHeight="1"/>
    <row r="784" ht="15.85" customHeight="1"/>
    <row r="785" ht="15.85" customHeight="1"/>
    <row r="786" ht="15.85" customHeight="1"/>
    <row r="787" ht="15.85" customHeight="1"/>
    <row r="788" ht="15.85" customHeight="1"/>
    <row r="789" ht="15.85" customHeight="1"/>
    <row r="790" ht="15.85" customHeight="1"/>
    <row r="791" ht="15.85" customHeight="1"/>
    <row r="792" ht="15.85" customHeight="1"/>
    <row r="793" ht="15.85" customHeight="1"/>
    <row r="794" ht="15.85" customHeight="1"/>
    <row r="795" ht="15.85" customHeight="1"/>
    <row r="796" ht="15.85" customHeight="1"/>
    <row r="797" ht="15.85" customHeight="1"/>
    <row r="798" ht="15.85" customHeight="1"/>
    <row r="799" ht="15.85" customHeight="1"/>
    <row r="800" ht="15.85" customHeight="1"/>
    <row r="801" ht="15.85" customHeight="1"/>
    <row r="802" ht="15.85" customHeight="1"/>
    <row r="803" ht="15.85" customHeight="1"/>
    <row r="804" ht="15.85" customHeight="1"/>
    <row r="805" ht="15.85" customHeight="1"/>
    <row r="806" ht="15.85" customHeight="1"/>
    <row r="807" ht="15.85" customHeight="1"/>
    <row r="808" ht="15.85" customHeight="1"/>
    <row r="809" ht="15.85" customHeight="1"/>
    <row r="810" ht="15.85" customHeight="1"/>
    <row r="811" ht="15.85" customHeight="1"/>
    <row r="812" ht="15.85" customHeight="1"/>
    <row r="813" ht="15.85" customHeight="1"/>
    <row r="814" ht="15.85" customHeight="1"/>
    <row r="815" ht="15.85" customHeight="1"/>
    <row r="816" ht="15.85" customHeight="1"/>
    <row r="817" ht="15.85" customHeight="1"/>
    <row r="818" ht="15.85" customHeight="1"/>
    <row r="819" ht="15.85" customHeight="1"/>
    <row r="820" ht="15.85" customHeight="1"/>
    <row r="821" ht="15.85" customHeight="1"/>
    <row r="822" ht="15.85" customHeight="1"/>
    <row r="823" ht="15.85" customHeight="1"/>
    <row r="824" ht="15.85" customHeight="1"/>
    <row r="825" ht="15.85" customHeight="1"/>
    <row r="826" ht="15.85" customHeight="1"/>
    <row r="827" ht="15.85" customHeight="1"/>
    <row r="828" ht="15.85" customHeight="1"/>
    <row r="829" ht="15.85" customHeight="1"/>
    <row r="830" ht="15.85" customHeight="1"/>
    <row r="831" ht="15.85" customHeight="1"/>
    <row r="832" ht="15.85" customHeight="1"/>
    <row r="833" ht="15.85" customHeight="1"/>
    <row r="834" ht="15.85" customHeight="1"/>
    <row r="835" ht="15.85" customHeight="1"/>
    <row r="836" ht="15.85" customHeight="1"/>
    <row r="837" ht="15.85" customHeight="1"/>
    <row r="838" ht="15.85" customHeight="1"/>
    <row r="839" ht="15.85" customHeight="1"/>
    <row r="840" ht="15.85" customHeight="1"/>
    <row r="841" ht="15.85" customHeight="1"/>
    <row r="842" ht="15.85" customHeight="1"/>
    <row r="843" ht="15.85" customHeight="1"/>
    <row r="844" ht="15.85" customHeight="1"/>
    <row r="845" ht="15.85" customHeight="1"/>
    <row r="846" ht="15.85" customHeight="1"/>
    <row r="847" ht="15.85" customHeight="1"/>
    <row r="848" ht="15.85" customHeight="1"/>
    <row r="849" ht="15.85" customHeight="1"/>
    <row r="850" ht="15.85" customHeight="1"/>
    <row r="851" ht="15.85" customHeight="1"/>
    <row r="852" ht="15.85" customHeight="1"/>
    <row r="853" ht="15.85" customHeight="1"/>
    <row r="854" ht="15.85" customHeight="1"/>
    <row r="855" ht="15.85" customHeight="1"/>
    <row r="856" ht="15.85" customHeight="1"/>
    <row r="857" ht="15.85" customHeight="1"/>
    <row r="858" ht="15.85" customHeight="1"/>
    <row r="859" ht="15.85" customHeight="1"/>
    <row r="860" ht="15.85" customHeight="1"/>
    <row r="861" ht="15.85" customHeight="1"/>
    <row r="862" ht="15.85" customHeight="1"/>
    <row r="863" ht="15.85" customHeight="1"/>
    <row r="864" ht="15.85" customHeight="1"/>
    <row r="865" ht="15.85" customHeight="1"/>
    <row r="866" ht="15.85" customHeight="1"/>
    <row r="867" ht="15.85" customHeight="1"/>
    <row r="868" ht="15.85" customHeight="1"/>
    <row r="869" ht="15.85" customHeight="1"/>
    <row r="870" ht="15.85" customHeight="1"/>
    <row r="871" ht="15.85" customHeight="1"/>
    <row r="872" ht="15.85" customHeight="1"/>
    <row r="873" ht="15.85" customHeight="1"/>
    <row r="874" ht="15.85" customHeight="1"/>
    <row r="875" ht="15.85" customHeight="1"/>
    <row r="876" ht="15.85" customHeight="1"/>
    <row r="877" ht="15.85" customHeight="1"/>
    <row r="878" ht="15.85" customHeight="1"/>
    <row r="879" ht="15.85" customHeight="1"/>
    <row r="880" ht="15.85" customHeight="1"/>
    <row r="881" ht="15.85" customHeight="1"/>
    <row r="882" ht="15.85" customHeight="1"/>
    <row r="883" ht="15.85" customHeight="1"/>
    <row r="884" ht="15.85" customHeight="1"/>
    <row r="885" ht="15.85" customHeight="1"/>
    <row r="886" ht="15.85" customHeight="1"/>
    <row r="887" ht="15.85" customHeight="1"/>
    <row r="888" ht="15.85" customHeight="1"/>
    <row r="889" ht="15.85" customHeight="1"/>
    <row r="890" ht="15.85" customHeight="1"/>
    <row r="891" ht="15.85" customHeight="1"/>
    <row r="892" ht="15.85" customHeight="1"/>
    <row r="893" ht="15.85" customHeight="1"/>
    <row r="894" ht="15.85" customHeight="1"/>
    <row r="895" ht="15.85" customHeight="1"/>
    <row r="896" ht="15.85" customHeight="1"/>
    <row r="897" ht="15.85" customHeight="1"/>
    <row r="898" ht="15.85" customHeight="1"/>
    <row r="899" ht="15.85" customHeight="1"/>
    <row r="900" ht="15.85" customHeight="1"/>
    <row r="901" ht="15.85" customHeight="1"/>
    <row r="902" ht="15.85" customHeight="1"/>
    <row r="903" ht="15.85" customHeight="1"/>
    <row r="904" ht="15.85" customHeight="1"/>
    <row r="905" ht="15.85" customHeight="1"/>
    <row r="906" ht="15.85" customHeight="1"/>
    <row r="907" ht="15.85" customHeight="1"/>
    <row r="908" ht="15.85" customHeight="1"/>
    <row r="909" ht="15.85" customHeight="1"/>
    <row r="910" ht="15.85" customHeight="1"/>
    <row r="911" ht="15.85" customHeight="1"/>
    <row r="912" ht="15.85" customHeight="1"/>
    <row r="913" ht="15.85" customHeight="1"/>
    <row r="914" ht="15.85" customHeight="1"/>
    <row r="915" ht="15.85" customHeight="1"/>
    <row r="916" ht="15.85" customHeight="1"/>
    <row r="917" ht="15.85" customHeight="1"/>
    <row r="918" ht="15.85" customHeight="1"/>
    <row r="919" ht="15.85" customHeight="1"/>
    <row r="920" ht="15.85" customHeight="1"/>
    <row r="921" ht="15.85" customHeight="1"/>
    <row r="922" ht="15.85" customHeight="1"/>
    <row r="923" ht="15.85" customHeight="1"/>
    <row r="924" ht="15.85" customHeight="1"/>
    <row r="925" ht="15.85" customHeight="1"/>
    <row r="926" ht="15.85" customHeight="1"/>
    <row r="927" ht="15.85" customHeight="1"/>
    <row r="928" ht="15.85" customHeight="1"/>
    <row r="929" ht="15.85" customHeight="1"/>
    <row r="930" ht="15.85" customHeight="1"/>
    <row r="931" ht="15.85" customHeight="1"/>
    <row r="932" ht="15.85" customHeight="1"/>
    <row r="933" ht="15.85" customHeight="1"/>
    <row r="934" ht="15.85" customHeight="1"/>
    <row r="935" ht="15.85" customHeight="1"/>
    <row r="936" ht="15.85" customHeight="1"/>
    <row r="937" ht="15.85" customHeight="1"/>
    <row r="938" ht="15.85" customHeight="1"/>
    <row r="939" ht="15.85" customHeight="1"/>
    <row r="940" ht="15.85" customHeight="1"/>
    <row r="941" ht="15.85" customHeight="1"/>
    <row r="942" ht="15.85" customHeight="1"/>
    <row r="943" ht="15.85" customHeight="1"/>
    <row r="944" ht="15.85" customHeight="1"/>
    <row r="945" ht="15.85" customHeight="1"/>
    <row r="946" ht="15.85" customHeight="1"/>
    <row r="947" ht="15.85" customHeight="1"/>
    <row r="948" ht="15.85" customHeight="1"/>
    <row r="949" ht="15.85" customHeight="1"/>
    <row r="950" ht="15.85" customHeight="1"/>
    <row r="951" ht="15.85" customHeight="1"/>
    <row r="952" ht="15.85" customHeight="1"/>
    <row r="953" ht="15.85" customHeight="1"/>
    <row r="954" ht="15.85" customHeight="1"/>
    <row r="955" ht="15.85" customHeight="1"/>
    <row r="956" ht="15.85" customHeight="1"/>
    <row r="957" ht="15.85" customHeight="1"/>
    <row r="958" ht="15.85" customHeight="1"/>
    <row r="959" ht="15.85" customHeight="1"/>
    <row r="960" ht="15.85" customHeight="1"/>
    <row r="961" ht="15.85" customHeight="1"/>
    <row r="962" ht="15.85" customHeight="1"/>
    <row r="963" ht="15.85" customHeight="1"/>
    <row r="964" ht="15.85" customHeight="1"/>
    <row r="965" ht="15.85" customHeight="1"/>
    <row r="966" ht="15.85" customHeight="1"/>
    <row r="967" ht="15.85" customHeight="1"/>
    <row r="968" ht="15.85" customHeight="1"/>
    <row r="969" ht="15.85" customHeight="1"/>
    <row r="970" ht="15.85" customHeight="1"/>
    <row r="971" ht="15.85" customHeight="1"/>
    <row r="972" ht="15.85" customHeight="1"/>
    <row r="973" ht="15.85" customHeight="1"/>
    <row r="974" ht="15.85" customHeight="1"/>
    <row r="975" ht="15.85" customHeight="1"/>
    <row r="976" ht="15.85" customHeight="1"/>
    <row r="977" ht="15.85" customHeight="1"/>
    <row r="978" ht="15.85" customHeight="1"/>
    <row r="979" ht="15.85" customHeight="1"/>
    <row r="980" ht="15.85" customHeight="1"/>
    <row r="981" ht="15.85" customHeight="1"/>
    <row r="982" ht="15.85" customHeight="1"/>
    <row r="983" ht="15.85" customHeight="1"/>
    <row r="984" ht="15.85" customHeight="1"/>
    <row r="985" ht="15.85" customHeight="1"/>
    <row r="986" ht="15.85" customHeight="1"/>
    <row r="987" ht="15.85" customHeight="1"/>
    <row r="988" ht="15.85" customHeight="1"/>
    <row r="989" ht="15.85" customHeight="1"/>
    <row r="990" ht="15.85" customHeight="1"/>
    <row r="991" ht="15.85" customHeight="1"/>
    <row r="992" ht="15.85" customHeight="1"/>
    <row r="993" ht="15.85" customHeight="1"/>
    <row r="994" ht="15.85" customHeight="1"/>
    <row r="995" ht="15.85" customHeight="1"/>
    <row r="996" ht="15.85" customHeight="1"/>
    <row r="997" ht="15.85" customHeight="1"/>
    <row r="998" ht="15.85" customHeight="1"/>
    <row r="999" ht="15.85" customHeight="1"/>
    <row r="1000" ht="15.85" customHeight="1"/>
  </sheetData>
  <autoFilter ref="A12:AL87" xr:uid="{00000000-0009-0000-0000-000003000000}"/>
  <mergeCells count="16">
    <mergeCell ref="J11:K11"/>
    <mergeCell ref="L11:O11"/>
    <mergeCell ref="AK11:AL11"/>
    <mergeCell ref="E12:F12"/>
    <mergeCell ref="A1:AB1"/>
    <mergeCell ref="A2:AB2"/>
    <mergeCell ref="A4:AB4"/>
    <mergeCell ref="A6:AB6"/>
    <mergeCell ref="A8:AB8"/>
    <mergeCell ref="D9:AB9"/>
    <mergeCell ref="A10:B10"/>
    <mergeCell ref="C10:Q10"/>
    <mergeCell ref="R10:AB10"/>
    <mergeCell ref="AC10:AF10"/>
    <mergeCell ref="AG10:AJ10"/>
    <mergeCell ref="AK10:AL10"/>
  </mergeCells>
  <dataValidations count="1">
    <dataValidation type="list" allowBlank="1" showInputMessage="1" showErrorMessage="1" prompt="Azienda non presente - Selezionare azienda" sqref="R26" xr:uid="{00000000-0002-0000-0300-000000000000}">
      <formula1>park_aziende</formula1>
    </dataValidation>
  </dataValidations>
  <pageMargins left="0.70866141732283472" right="0.70866141732283472" top="0.61" bottom="0.57999999999999996" header="0" footer="0"/>
  <pageSetup paperSize="9" scale="6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05" customHeight="1" outlineLevelRow="1" outlineLevelCol="1"/>
  <cols>
    <col min="1" max="1" width="2.33203125" customWidth="1"/>
    <col min="2" max="2" width="2.88671875" customWidth="1"/>
    <col min="3" max="3" width="24.6640625" customWidth="1"/>
    <col min="4" max="4" width="7.33203125" customWidth="1"/>
    <col min="5" max="5" width="11.44140625" customWidth="1" outlineLevel="1"/>
    <col min="6" max="6" width="11.109375" customWidth="1" outlineLevel="1"/>
    <col min="7" max="7" width="25.44140625" customWidth="1" outlineLevel="1"/>
    <col min="8" max="8" width="23.33203125" customWidth="1" outlineLevel="1"/>
    <col min="9" max="9" width="16.5546875" customWidth="1" outlineLevel="1"/>
    <col min="10" max="10" width="10.88671875" customWidth="1" outlineLevel="1"/>
    <col min="11" max="11" width="7.88671875" customWidth="1" outlineLevel="1"/>
    <col min="12" max="12" width="8.5546875" customWidth="1" outlineLevel="1"/>
    <col min="13" max="13" width="12.109375" customWidth="1" outlineLevel="1"/>
    <col min="14" max="14" width="19.33203125" customWidth="1" outlineLevel="1"/>
    <col min="15" max="15" width="21.44140625" customWidth="1" outlineLevel="1"/>
    <col min="16" max="16" width="34.88671875" customWidth="1"/>
    <col min="17" max="17" width="34.33203125" customWidth="1"/>
    <col min="18" max="18" width="11.44140625" customWidth="1"/>
    <col min="19" max="19" width="20.33203125" customWidth="1"/>
    <col min="20" max="21" width="21.33203125" customWidth="1"/>
    <col min="22" max="22" width="12.5546875" customWidth="1"/>
    <col min="23" max="23" width="25.109375" customWidth="1"/>
    <col min="24" max="24" width="19.44140625" customWidth="1"/>
    <col min="25" max="25" width="16" customWidth="1"/>
    <col min="26" max="26" width="37.109375" customWidth="1"/>
    <col min="27" max="27" width="35.6640625" customWidth="1"/>
    <col min="28" max="28" width="23.5546875" customWidth="1"/>
    <col min="29" max="29" width="24.88671875" customWidth="1"/>
    <col min="30" max="30" width="27.6640625" customWidth="1"/>
    <col min="31" max="34" width="14" customWidth="1"/>
  </cols>
  <sheetData>
    <row r="1" spans="1:34" ht="14.25" hidden="1" customHeight="1">
      <c r="C1" s="1311"/>
      <c r="D1" s="1305"/>
      <c r="E1" s="1305"/>
      <c r="F1" s="1305"/>
      <c r="G1" s="1305"/>
      <c r="H1" s="1305"/>
      <c r="I1" s="1305"/>
      <c r="J1" s="1305"/>
      <c r="K1" s="1305"/>
      <c r="L1" s="1305"/>
      <c r="M1" s="1305"/>
      <c r="N1" s="1305"/>
      <c r="O1" s="1305"/>
      <c r="P1" s="1305"/>
      <c r="Q1" s="1305"/>
      <c r="R1" s="1305"/>
      <c r="S1" s="1305"/>
      <c r="T1" s="1305"/>
      <c r="U1" s="1305"/>
      <c r="V1" s="1305"/>
      <c r="W1" s="1305"/>
      <c r="X1" s="1305"/>
      <c r="Y1" s="1305"/>
      <c r="Z1" s="1305"/>
    </row>
    <row r="2" spans="1:34" ht="14.25" hidden="1" customHeight="1">
      <c r="C2" s="8"/>
      <c r="D2" s="1330"/>
      <c r="E2" s="1305"/>
      <c r="F2" s="1305"/>
      <c r="G2" s="1305"/>
      <c r="H2" s="1305"/>
      <c r="I2" s="1305"/>
      <c r="J2" s="1305"/>
      <c r="K2" s="1305"/>
      <c r="L2" s="1305"/>
      <c r="M2" s="1305"/>
      <c r="N2" s="1305"/>
      <c r="O2" s="1305"/>
      <c r="P2" s="1305"/>
      <c r="Q2" s="1305"/>
      <c r="R2" s="1305"/>
      <c r="S2" s="1305"/>
      <c r="T2" s="1305"/>
      <c r="U2" s="1305"/>
      <c r="V2" s="1305"/>
      <c r="W2" s="1305"/>
      <c r="X2" s="1305"/>
      <c r="Y2" s="1305"/>
      <c r="Z2" s="1305"/>
    </row>
    <row r="3" spans="1:34" ht="14.25" hidden="1" customHeight="1"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34" ht="28.5" hidden="1" customHeight="1">
      <c r="C4" s="1311"/>
      <c r="D4" s="1305"/>
      <c r="E4" s="1305"/>
      <c r="F4" s="1305"/>
      <c r="G4" s="1305"/>
      <c r="H4" s="1305"/>
      <c r="I4" s="1305"/>
      <c r="J4" s="1305"/>
      <c r="K4" s="1305"/>
      <c r="L4" s="1305"/>
      <c r="M4" s="1305"/>
      <c r="N4" s="1305"/>
      <c r="O4" s="1305"/>
      <c r="P4" s="1305"/>
      <c r="Q4" s="1305"/>
      <c r="R4" s="1305"/>
      <c r="S4" s="1305"/>
      <c r="T4" s="1305"/>
      <c r="U4" s="1305"/>
      <c r="V4" s="1305"/>
      <c r="W4" s="1305"/>
      <c r="X4" s="1305"/>
      <c r="Y4" s="1305"/>
      <c r="Z4" s="1305"/>
    </row>
    <row r="5" spans="1:34" ht="6.75" hidden="1" customHeight="1">
      <c r="C5" s="8"/>
      <c r="D5" s="416"/>
      <c r="E5" s="416"/>
      <c r="F5" s="416"/>
      <c r="G5" s="416"/>
      <c r="H5" s="416"/>
      <c r="I5" s="416"/>
      <c r="J5" s="416"/>
      <c r="K5" s="416"/>
      <c r="L5" s="416"/>
      <c r="M5" s="416"/>
      <c r="N5" s="13"/>
      <c r="O5" s="13"/>
      <c r="P5" s="416"/>
      <c r="Q5" s="13"/>
      <c r="R5" s="13"/>
      <c r="S5" s="13"/>
      <c r="T5" s="13"/>
      <c r="U5" s="13"/>
      <c r="V5" s="781"/>
      <c r="W5" s="13"/>
      <c r="X5" s="13"/>
      <c r="Y5" s="416"/>
      <c r="Z5" s="13"/>
    </row>
    <row r="6" spans="1:34" ht="15.85" hidden="1" customHeight="1">
      <c r="C6" s="1311"/>
      <c r="D6" s="1305"/>
      <c r="E6" s="1305"/>
      <c r="F6" s="1305"/>
      <c r="G6" s="1305"/>
      <c r="H6" s="1305"/>
      <c r="I6" s="1305"/>
      <c r="J6" s="1305"/>
      <c r="K6" s="1305"/>
      <c r="L6" s="1305"/>
      <c r="M6" s="1305"/>
      <c r="N6" s="1305"/>
      <c r="O6" s="1305"/>
      <c r="P6" s="1305"/>
      <c r="Q6" s="1305"/>
      <c r="R6" s="1305"/>
      <c r="S6" s="1305"/>
      <c r="T6" s="1305"/>
      <c r="U6" s="1305"/>
      <c r="V6" s="1305"/>
      <c r="W6" s="1305"/>
      <c r="X6" s="1305"/>
      <c r="Y6" s="1305"/>
      <c r="Z6" s="1305"/>
    </row>
    <row r="7" spans="1:34" ht="6.75" hidden="1" customHeight="1">
      <c r="C7" s="8"/>
      <c r="D7" s="414"/>
      <c r="E7" s="414"/>
      <c r="F7" s="414"/>
      <c r="G7" s="414"/>
      <c r="H7" s="414"/>
      <c r="I7" s="414"/>
      <c r="J7" s="414"/>
      <c r="K7" s="414"/>
      <c r="L7" s="414"/>
      <c r="M7" s="414"/>
      <c r="N7" s="17"/>
      <c r="O7" s="17"/>
      <c r="P7" s="414"/>
      <c r="Q7" s="17"/>
      <c r="R7" s="17"/>
      <c r="S7" s="17"/>
      <c r="T7" s="17"/>
      <c r="U7" s="17"/>
      <c r="V7" s="782"/>
      <c r="W7" s="17"/>
      <c r="X7" s="17"/>
      <c r="Y7" s="414"/>
      <c r="Z7" s="17"/>
    </row>
    <row r="8" spans="1:34" ht="15.85" hidden="1" customHeight="1">
      <c r="C8" s="8"/>
      <c r="D8" s="1346"/>
      <c r="E8" s="1305"/>
      <c r="F8" s="1305"/>
      <c r="G8" s="1305"/>
      <c r="H8" s="1305"/>
      <c r="I8" s="1305"/>
      <c r="J8" s="1305"/>
      <c r="K8" s="1305"/>
      <c r="L8" s="1305"/>
      <c r="M8" s="1305"/>
      <c r="N8" s="1305"/>
      <c r="O8" s="1305"/>
      <c r="P8" s="1305"/>
      <c r="Q8" s="1305"/>
      <c r="R8" s="1305"/>
      <c r="S8" s="1305"/>
      <c r="T8" s="1305"/>
      <c r="U8" s="1305"/>
      <c r="V8" s="1305"/>
      <c r="W8" s="1305"/>
      <c r="X8" s="1305"/>
      <c r="Y8" s="1305"/>
      <c r="Z8" s="1305"/>
    </row>
    <row r="9" spans="1:34" ht="14.25" customHeight="1">
      <c r="C9" s="783" t="s">
        <v>3446</v>
      </c>
      <c r="D9" s="783" t="s">
        <v>3519</v>
      </c>
      <c r="E9" s="783" t="s">
        <v>3520</v>
      </c>
      <c r="F9" s="783" t="s">
        <v>3521</v>
      </c>
      <c r="G9" s="783" t="s">
        <v>3522</v>
      </c>
      <c r="H9" s="783" t="s">
        <v>3523</v>
      </c>
      <c r="I9" s="783" t="s">
        <v>3447</v>
      </c>
      <c r="J9" s="783" t="s">
        <v>3524</v>
      </c>
      <c r="K9" s="783" t="s">
        <v>3525</v>
      </c>
      <c r="L9" s="783" t="s">
        <v>3526</v>
      </c>
      <c r="M9" s="783" t="s">
        <v>3527</v>
      </c>
      <c r="N9" s="783" t="s">
        <v>3528</v>
      </c>
      <c r="O9" s="783" t="s">
        <v>3529</v>
      </c>
      <c r="P9" s="783" t="s">
        <v>3448</v>
      </c>
      <c r="Q9" s="783" t="s">
        <v>5</v>
      </c>
      <c r="R9" s="783" t="s">
        <v>3530</v>
      </c>
      <c r="S9" s="783" t="s">
        <v>7</v>
      </c>
      <c r="T9" s="783" t="s">
        <v>3531</v>
      </c>
      <c r="U9" s="783" t="s">
        <v>3532</v>
      </c>
      <c r="V9" s="783" t="s">
        <v>3533</v>
      </c>
      <c r="W9" s="783" t="s">
        <v>3534</v>
      </c>
      <c r="X9" s="783" t="s">
        <v>3535</v>
      </c>
      <c r="Y9" s="783" t="s">
        <v>3536</v>
      </c>
      <c r="Z9" s="783" t="s">
        <v>11</v>
      </c>
    </row>
    <row r="10" spans="1:34" ht="14.25" customHeight="1">
      <c r="C10" s="784"/>
      <c r="D10" s="1359"/>
      <c r="E10" s="1307"/>
      <c r="F10" s="1307"/>
      <c r="G10" s="1307"/>
      <c r="H10" s="1307"/>
      <c r="I10" s="1307"/>
      <c r="J10" s="1307"/>
      <c r="K10" s="1307"/>
      <c r="L10" s="1307"/>
      <c r="M10" s="1307"/>
      <c r="N10" s="1307"/>
      <c r="O10" s="1313"/>
      <c r="P10" s="1360" t="s">
        <v>3380</v>
      </c>
      <c r="Q10" s="1307"/>
      <c r="R10" s="1307"/>
      <c r="S10" s="1307"/>
      <c r="T10" s="1307"/>
      <c r="U10" s="1307"/>
      <c r="V10" s="1307"/>
      <c r="W10" s="1307"/>
      <c r="X10" s="1307"/>
      <c r="Y10" s="1307"/>
      <c r="Z10" s="1307"/>
      <c r="AA10" s="1361" t="s">
        <v>3537</v>
      </c>
      <c r="AB10" s="1335"/>
      <c r="AC10" s="1335"/>
      <c r="AD10" s="1336"/>
      <c r="AE10" s="1362"/>
      <c r="AF10" s="1319"/>
      <c r="AG10" s="6"/>
    </row>
    <row r="11" spans="1:34" ht="14.25" customHeight="1">
      <c r="C11" s="785"/>
      <c r="D11" s="786"/>
      <c r="E11" s="787" t="s">
        <v>3392</v>
      </c>
      <c r="F11" s="788" t="s">
        <v>3393</v>
      </c>
      <c r="G11" s="789"/>
      <c r="H11" s="790" t="s">
        <v>3394</v>
      </c>
      <c r="I11" s="790"/>
      <c r="J11" s="1365" t="s">
        <v>3395</v>
      </c>
      <c r="K11" s="1321"/>
      <c r="L11" s="1366" t="s">
        <v>10</v>
      </c>
      <c r="M11" s="1321"/>
      <c r="N11" s="791"/>
      <c r="O11" s="792"/>
      <c r="P11" s="793"/>
      <c r="Q11" s="794" t="s">
        <v>6</v>
      </c>
      <c r="R11" s="794"/>
      <c r="S11" s="794"/>
      <c r="T11" s="794" t="s">
        <v>8</v>
      </c>
      <c r="U11" s="794" t="s">
        <v>9</v>
      </c>
      <c r="V11" s="795"/>
      <c r="W11" s="794"/>
      <c r="X11" s="794"/>
      <c r="Y11" s="796"/>
      <c r="Z11" s="797"/>
      <c r="AA11" s="798"/>
      <c r="AB11" s="799"/>
      <c r="AC11" s="799"/>
      <c r="AD11" s="800"/>
      <c r="AE11" s="1363" t="s">
        <v>13</v>
      </c>
      <c r="AF11" s="1364"/>
      <c r="AG11" s="6"/>
    </row>
    <row r="12" spans="1:34" ht="34.450000000000003" customHeight="1">
      <c r="A12" s="801"/>
      <c r="B12" s="801"/>
      <c r="C12" s="802" t="s">
        <v>3538</v>
      </c>
      <c r="D12" s="803" t="s">
        <v>3382</v>
      </c>
      <c r="E12" s="1358" t="s">
        <v>3383</v>
      </c>
      <c r="F12" s="1323"/>
      <c r="G12" s="804" t="s">
        <v>3384</v>
      </c>
      <c r="H12" s="805" t="s">
        <v>3449</v>
      </c>
      <c r="I12" s="805" t="s">
        <v>21</v>
      </c>
      <c r="J12" s="806" t="s">
        <v>3385</v>
      </c>
      <c r="K12" s="807" t="s">
        <v>3386</v>
      </c>
      <c r="L12" s="808" t="s">
        <v>3539</v>
      </c>
      <c r="M12" s="809" t="s">
        <v>3540</v>
      </c>
      <c r="N12" s="810" t="s">
        <v>3388</v>
      </c>
      <c r="O12" s="811" t="s">
        <v>3541</v>
      </c>
      <c r="P12" s="812" t="s">
        <v>19</v>
      </c>
      <c r="Q12" s="812" t="s">
        <v>19</v>
      </c>
      <c r="R12" s="812" t="s">
        <v>20</v>
      </c>
      <c r="S12" s="812" t="s">
        <v>21</v>
      </c>
      <c r="T12" s="813" t="s">
        <v>22</v>
      </c>
      <c r="U12" s="813" t="s">
        <v>22</v>
      </c>
      <c r="V12" s="814" t="s">
        <v>23</v>
      </c>
      <c r="W12" s="813" t="s">
        <v>28</v>
      </c>
      <c r="X12" s="813" t="s">
        <v>29</v>
      </c>
      <c r="Y12" s="815" t="s">
        <v>30</v>
      </c>
      <c r="Z12" s="816" t="s">
        <v>31</v>
      </c>
      <c r="AA12" s="817" t="s">
        <v>3542</v>
      </c>
      <c r="AB12" s="818" t="s">
        <v>3543</v>
      </c>
      <c r="AC12" s="818" t="s">
        <v>3544</v>
      </c>
      <c r="AD12" s="818" t="s">
        <v>3545</v>
      </c>
      <c r="AE12" s="819" t="s">
        <v>38</v>
      </c>
      <c r="AF12" s="820" t="s">
        <v>39</v>
      </c>
      <c r="AG12" s="801"/>
      <c r="AH12" s="801"/>
    </row>
    <row r="13" spans="1:34" ht="14.25" customHeight="1" outlineLevel="1">
      <c r="C13" s="821" t="str">
        <f>ELE_AUT!C13</f>
        <v>BENETTON THOMAS</v>
      </c>
      <c r="D13" s="822" t="str">
        <f>ELE_AUT!D13</f>
        <v>4 AEE</v>
      </c>
      <c r="E13" s="823" t="str">
        <f>ELE_AUT!E13</f>
        <v>3287548726</v>
      </c>
      <c r="F13" s="824">
        <f>ELE_AUT!F13</f>
        <v>0</v>
      </c>
      <c r="G13" s="825" t="str">
        <f>ELE_AUT!G13</f>
        <v>Benettonthomas08@gmail.com</v>
      </c>
      <c r="H13" s="825" t="str">
        <f>ELE_AUT!H13</f>
        <v>Via Francesco Baracca 21</v>
      </c>
      <c r="I13" s="825" t="str">
        <f>ELE_AUT!I13</f>
        <v>PAESE</v>
      </c>
      <c r="J13" s="826" t="e">
        <f>ELE_AUT!L13</f>
        <v>#REF!</v>
      </c>
      <c r="K13" s="826" t="e">
        <f>ELE_AUT!M13</f>
        <v>#REF!</v>
      </c>
      <c r="L13" s="826" t="e">
        <f>ELE_AUT!N13</f>
        <v>#REF!</v>
      </c>
      <c r="M13" s="826" t="e">
        <f>ELE_AUT!O13</f>
        <v>#REF!</v>
      </c>
      <c r="N13" s="827" t="str">
        <f>ELE_AUT!P13</f>
        <v>Pozzobon Andrea</v>
      </c>
      <c r="O13" s="828" t="str">
        <f>ELE_AUT!Q13</f>
        <v>D'ALESSANDRO ROCCO</v>
      </c>
      <c r="P13" s="829" t="str">
        <f>ELE_AUT!R13</f>
        <v>GEASTAR Srl</v>
      </c>
      <c r="Q13" s="829" t="str">
        <f>ELE_AUT!S13</f>
        <v>V. Nerbon 4</v>
      </c>
      <c r="R13" s="829">
        <f>ELE_AUT!T13</f>
        <v>31057</v>
      </c>
      <c r="S13" s="829" t="str">
        <f>ELE_AUT!U13</f>
        <v>Silea (TV)</v>
      </c>
      <c r="T13" s="829" t="str">
        <f>ELE_AUT!V13</f>
        <v>Ruffoni Devy</v>
      </c>
      <c r="U13" s="829" t="str">
        <f>ELE_AUT!W13</f>
        <v>Vendrame Enrico</v>
      </c>
      <c r="V13" s="830" t="str">
        <f>ELE_AUT!X13</f>
        <v>0438 991224</v>
      </c>
      <c r="W13" s="831" t="str">
        <f>ELE_AUT!Y13</f>
        <v>www.geastar.it</v>
      </c>
      <c r="X13" s="831" t="str">
        <f>ELE_AUT!Z13</f>
        <v>info@geastar.it</v>
      </c>
      <c r="Y13" s="829">
        <f>ELE_AUT!AA13</f>
        <v>5</v>
      </c>
      <c r="Z13" s="829" t="str">
        <f>ELE_AUT!AB13</f>
        <v>impianti elettrici su autotelai</v>
      </c>
      <c r="AA13" s="832" t="str">
        <f>ELE_AUT!AC13</f>
        <v>GEASTAR Srl</v>
      </c>
      <c r="AB13" s="833" t="str">
        <f>ELE_AUT!AD13</f>
        <v>Strada Casut, 15</v>
      </c>
      <c r="AC13" s="833" t="str">
        <f>ELE_AUT!AE13</f>
        <v>Sacile (PN)</v>
      </c>
      <c r="AD13" s="832" t="str">
        <f>ELE_AUT!AF13</f>
        <v>04938850262</v>
      </c>
      <c r="AE13" s="834">
        <f>ELE_AUT!AK13</f>
        <v>42823</v>
      </c>
      <c r="AF13" s="835" t="str">
        <f>ELE_AUT!AL13</f>
        <v>7182/C24D</v>
      </c>
      <c r="AG13" s="6"/>
    </row>
    <row r="14" spans="1:34" ht="21.8" customHeight="1" outlineLevel="1">
      <c r="C14" s="836" t="str">
        <f>ELE_AUT!C14</f>
        <v>BERTUOLA EDOARDO</v>
      </c>
      <c r="D14" s="837" t="str">
        <f>ELE_AUT!D14</f>
        <v>4 AEE</v>
      </c>
      <c r="E14" s="838" t="str">
        <f>ELE_AUT!E14</f>
        <v>+393480326920</v>
      </c>
      <c r="F14" s="839">
        <f>ELE_AUT!F14</f>
        <v>0</v>
      </c>
      <c r="G14" s="840" t="str">
        <f>ELE_AUT!G14</f>
        <v>lucia.marchesi@gmail.com</v>
      </c>
      <c r="H14" s="840" t="str">
        <f>ELE_AUT!H14</f>
        <v>Via Lombardia 17</v>
      </c>
      <c r="I14" s="840" t="str">
        <f>ELE_AUT!I14</f>
        <v>SILEA</v>
      </c>
      <c r="J14" s="841" t="str">
        <f>ELE_AUT!L14</f>
        <v>8.30</v>
      </c>
      <c r="K14" s="841" t="str">
        <f>ELE_AUT!M14</f>
        <v>12.30</v>
      </c>
      <c r="L14" s="841" t="str">
        <f>ELE_AUT!N14</f>
        <v>13.30</v>
      </c>
      <c r="M14" s="841" t="str">
        <f>ELE_AUT!O14</f>
        <v>17.30</v>
      </c>
      <c r="N14" s="842" t="str">
        <f>ELE_AUT!P14</f>
        <v>D'Alessandro Rocco</v>
      </c>
      <c r="O14" s="843" t="str">
        <f>ELE_AUT!Q14</f>
        <v>D'ALESSANDRO ROCCO</v>
      </c>
      <c r="P14" s="829" t="str">
        <f>ELE_AUT!R14</f>
        <v>PROSOFT SRL</v>
      </c>
      <c r="Q14" s="844" t="str">
        <f>ELE_AUT!S14</f>
        <v>Via Alzaia sul Sile 26/D</v>
      </c>
      <c r="R14" s="844">
        <f>ELE_AUT!T14</f>
        <v>31057</v>
      </c>
      <c r="S14" s="844" t="str">
        <f>ELE_AUT!U14</f>
        <v>Silea (TV)</v>
      </c>
      <c r="T14" s="844" t="str">
        <f>ELE_AUT!V14</f>
        <v>Cenedese Andrea</v>
      </c>
      <c r="U14" s="844" t="str">
        <f>ELE_AUT!W14</f>
        <v>Cenedese Andrea</v>
      </c>
      <c r="V14" s="845" t="str">
        <f>ELE_AUT!X14</f>
        <v>0422 363524</v>
      </c>
      <c r="W14" s="846" t="str">
        <f>ELE_AUT!Y14</f>
        <v>andrea.cenedese@prosoft-srl.com</v>
      </c>
      <c r="X14" s="844">
        <f>ELE_AUT!Z14</f>
        <v>0</v>
      </c>
      <c r="Y14" s="844">
        <f>ELE_AUT!AA14</f>
        <v>0</v>
      </c>
      <c r="Z14" s="844" t="str">
        <f>ELE_AUT!AB14</f>
        <v xml:space="preserve">Automazione </v>
      </c>
      <c r="AA14" s="847" t="str">
        <f>ELE_AUT!AC14</f>
        <v>PROSOFT SRL</v>
      </c>
      <c r="AB14" s="848" t="str">
        <f>ELE_AUT!AD14</f>
        <v>Via Alzaia sul Sile 26/D</v>
      </c>
      <c r="AC14" s="848" t="str">
        <f>ELE_AUT!AE14</f>
        <v>Silea (TV)</v>
      </c>
      <c r="AD14" s="847" t="str">
        <f>ELE_AUT!AF14</f>
        <v>03618850261</v>
      </c>
      <c r="AE14" s="849">
        <f>ELE_AUT!AK14</f>
        <v>42761</v>
      </c>
      <c r="AF14" s="850" t="str">
        <f>ELE_AUT!AL14</f>
        <v>3279/C24D</v>
      </c>
      <c r="AG14" s="6"/>
    </row>
    <row r="15" spans="1:34" ht="22.55" customHeight="1" outlineLevel="1">
      <c r="C15" s="836" t="str">
        <f>ELE_AUT!C15</f>
        <v>CAL PIERPAOLO</v>
      </c>
      <c r="D15" s="837" t="str">
        <f>ELE_AUT!D15</f>
        <v>4 AEE</v>
      </c>
      <c r="E15" s="838" t="str">
        <f>ELE_AUT!E15</f>
        <v>3493698151</v>
      </c>
      <c r="F15" s="839">
        <f>ELE_AUT!F15</f>
        <v>0</v>
      </c>
      <c r="G15" s="840" t="str">
        <f>ELE_AUT!G15</f>
        <v>cal.pierpaolo@maxplanck.it</v>
      </c>
      <c r="H15" s="840" t="str">
        <f>ELE_AUT!H15</f>
        <v>VIA MONS. CITTON N. 7</v>
      </c>
      <c r="I15" s="840" t="str">
        <f>ELE_AUT!I15</f>
        <v>RONCADE</v>
      </c>
      <c r="J15" s="841" t="str">
        <f>ELE_AUT!L15</f>
        <v>8.00</v>
      </c>
      <c r="K15" s="841" t="str">
        <f>ELE_AUT!M15</f>
        <v>12.00</v>
      </c>
      <c r="L15" s="841" t="str">
        <f>ELE_AUT!N15</f>
        <v>13.00</v>
      </c>
      <c r="M15" s="841" t="str">
        <f>ELE_AUT!O15</f>
        <v>17.00</v>
      </c>
      <c r="N15" s="842" t="str">
        <f>ELE_AUT!P15</f>
        <v>Pozzobon Andrea</v>
      </c>
      <c r="O15" s="843" t="str">
        <f>ELE_AUT!Q15</f>
        <v>D'ALESSANDRO ROCCO</v>
      </c>
      <c r="P15" s="851" t="str">
        <f>ELE_AUT!R15</f>
        <v>EUROGROUP SPA</v>
      </c>
      <c r="Q15" s="844" t="str">
        <f>ELE_AUT!S15</f>
        <v>V. Treviso 66</v>
      </c>
      <c r="R15" s="844">
        <f>ELE_AUT!T15</f>
        <v>31020</v>
      </c>
      <c r="S15" s="844" t="str">
        <f>ELE_AUT!U15</f>
        <v>Silea (TV)</v>
      </c>
      <c r="T15" s="844" t="str">
        <f>ELE_AUT!V15</f>
        <v>De Lazzari Massimo</v>
      </c>
      <c r="U15" s="844" t="str">
        <f>ELE_AUT!W15</f>
        <v>Automazione: Fabio Negroni, Telecomunicazioni: Ing. Mattiuzzo Nicola, Gabrielli Guerrino - Elettronico: Massimo De Lazzari</v>
      </c>
      <c r="V15" s="845" t="str">
        <f>ELE_AUT!X15</f>
        <v>0422 4647</v>
      </c>
      <c r="W15" s="844" t="str">
        <f>ELE_AUT!Y15</f>
        <v>info@eurogroup.com</v>
      </c>
      <c r="X15" s="846" t="str">
        <f>ELE_AUT!Z15</f>
        <v>www.eurogroup.com</v>
      </c>
      <c r="Y15" s="844">
        <f>ELE_AUT!AA15</f>
        <v>0</v>
      </c>
      <c r="Z15" s="844" t="str">
        <f>ELE_AUT!AB15</f>
        <v>Impianti Tecnologici  Industriali</v>
      </c>
      <c r="AA15" s="847" t="str">
        <f>ELE_AUT!AC15</f>
        <v>EUROGROUP SPA</v>
      </c>
      <c r="AB15" s="848" t="str">
        <f>ELE_AUT!AD15</f>
        <v>V. Treviso 66</v>
      </c>
      <c r="AC15" s="848" t="str">
        <f>ELE_AUT!AE15</f>
        <v>Silea (TV)</v>
      </c>
      <c r="AD15" s="847" t="str">
        <f>ELE_AUT!AF15</f>
        <v>00030280267</v>
      </c>
      <c r="AE15" s="849">
        <f>ELE_AUT!AK15</f>
        <v>43589</v>
      </c>
      <c r="AF15" s="850" t="str">
        <f>ELE_AUT!AL15</f>
        <v>3279/C24D</v>
      </c>
      <c r="AG15" s="6"/>
    </row>
    <row r="16" spans="1:34" ht="15.85" customHeight="1" outlineLevel="1">
      <c r="C16" s="836" t="str">
        <f>ELE_AUT!C16</f>
        <v>CAMAROTTO NICOLO'</v>
      </c>
      <c r="D16" s="837" t="str">
        <f>ELE_AUT!D16</f>
        <v>4 AEE</v>
      </c>
      <c r="E16" s="838" t="str">
        <f>ELE_AUT!E16</f>
        <v/>
      </c>
      <c r="F16" s="839">
        <f>ELE_AUT!F16</f>
        <v>0</v>
      </c>
      <c r="G16" s="840" t="str">
        <f>ELE_AUT!G16</f>
        <v>nicocamarotto@gmail.com</v>
      </c>
      <c r="H16" s="840" t="str">
        <f>ELE_AUT!H16</f>
        <v>Via Trieste 70</v>
      </c>
      <c r="I16" s="840" t="str">
        <f>ELE_AUT!I16</f>
        <v>VILLORBA</v>
      </c>
      <c r="J16" s="841" t="str">
        <f>ELE_AUT!L16</f>
        <v>7.30</v>
      </c>
      <c r="K16" s="841" t="str">
        <f>ELE_AUT!M16</f>
        <v>12.00</v>
      </c>
      <c r="L16" s="841" t="str">
        <f>ELE_AUT!N16</f>
        <v>13.30</v>
      </c>
      <c r="M16" s="841" t="str">
        <f>ELE_AUT!O16</f>
        <v>17.30</v>
      </c>
      <c r="N16" s="842" t="str">
        <f>ELE_AUT!P16</f>
        <v>D'Alessandro Rocco</v>
      </c>
      <c r="O16" s="843" t="str">
        <f>ELE_AUT!Q16</f>
        <v>D'ALESSANDRO ROCCO</v>
      </c>
      <c r="P16" s="851" t="str">
        <f>ELE_AUT!R16</f>
        <v>T.E.I. TREVISO ELETTRO IMPIANTI SNC</v>
      </c>
      <c r="Q16" s="844" t="str">
        <f>ELE_AUT!S16</f>
        <v>Via Trieste 70</v>
      </c>
      <c r="R16" s="844">
        <f>ELE_AUT!T16</f>
        <v>31020</v>
      </c>
      <c r="S16" s="844" t="str">
        <f>ELE_AUT!U16</f>
        <v>Villorba (TV)</v>
      </c>
      <c r="T16" s="844" t="str">
        <f>ELE_AUT!V16</f>
        <v>Camarotto Stefano</v>
      </c>
      <c r="U16" s="844" t="str">
        <f>ELE_AUT!W16</f>
        <v>Gagliazzo Sergio</v>
      </c>
      <c r="V16" s="845" t="str">
        <f>ELE_AUT!X16</f>
        <v>0422 442121- 3492228410</v>
      </c>
      <c r="W16" s="846" t="str">
        <f>ELE_AUT!Y16</f>
        <v>teisnc@alice.it</v>
      </c>
      <c r="X16" s="844">
        <f>ELE_AUT!Z16</f>
        <v>0</v>
      </c>
      <c r="Y16" s="844">
        <f>ELE_AUT!AA16</f>
        <v>5</v>
      </c>
      <c r="Z16" s="844" t="str">
        <f>ELE_AUT!AB16</f>
        <v>Impianti elettrici</v>
      </c>
      <c r="AA16" s="847" t="str">
        <f>ELE_AUT!AC16</f>
        <v>T.E.I. TREVISO ELETTRO IMPIANTI SNC</v>
      </c>
      <c r="AB16" s="848" t="str">
        <f>ELE_AUT!AD16</f>
        <v>Via Trieste 70</v>
      </c>
      <c r="AC16" s="848" t="str">
        <f>ELE_AUT!AE16</f>
        <v>Villorba (TV)</v>
      </c>
      <c r="AD16" s="847" t="str">
        <f>ELE_AUT!AF16</f>
        <v>03152500264</v>
      </c>
      <c r="AE16" s="849">
        <f>ELE_AUT!AK16</f>
        <v>42777</v>
      </c>
      <c r="AF16" s="850" t="str">
        <f>ELE_AUT!AL16</f>
        <v>3279/C24D</v>
      </c>
      <c r="AG16" s="6"/>
    </row>
    <row r="17" spans="1:33" ht="14.25" customHeight="1" outlineLevel="1">
      <c r="C17" s="836" t="str">
        <f>ELE_AUT!C17</f>
        <v>CANTEA ANDREI</v>
      </c>
      <c r="D17" s="837" t="str">
        <f>ELE_AUT!D17</f>
        <v>4 AEE</v>
      </c>
      <c r="E17" s="838" t="str">
        <f>ELE_AUT!E17</f>
        <v>3803181372</v>
      </c>
      <c r="F17" s="839">
        <f>ELE_AUT!F17</f>
        <v>0</v>
      </c>
      <c r="G17" s="840" t="str">
        <f>ELE_AUT!G17</f>
        <v>acantea37@gmail.com</v>
      </c>
      <c r="H17" s="840" t="str">
        <f>ELE_AUT!H17</f>
        <v>Via Tezze 6/A</v>
      </c>
      <c r="I17" s="840" t="str">
        <f>ELE_AUT!I17</f>
        <v>CIMADOLMO</v>
      </c>
      <c r="J17" s="841" t="str">
        <f>ELE_AUT!L17</f>
        <v>8.00</v>
      </c>
      <c r="K17" s="841" t="str">
        <f>ELE_AUT!M17</f>
        <v>13.00</v>
      </c>
      <c r="L17" s="841" t="str">
        <f>ELE_AUT!N17</f>
        <v>14.00</v>
      </c>
      <c r="M17" s="841" t="str">
        <f>ELE_AUT!O17</f>
        <v>16.00</v>
      </c>
      <c r="N17" s="842" t="str">
        <f>ELE_AUT!P17</f>
        <v>Pozzobon Andrea</v>
      </c>
      <c r="O17" s="843" t="str">
        <f>ELE_AUT!Q17</f>
        <v>D'ALESSANDRO ROCCO</v>
      </c>
      <c r="P17" s="851" t="str">
        <f>ELE_AUT!R17</f>
        <v xml:space="preserve">ITIS MAX PLANCK </v>
      </c>
      <c r="Q17" s="844" t="str">
        <f>ELE_AUT!S17</f>
        <v>Via Franchini 1</v>
      </c>
      <c r="R17" s="844">
        <f>ELE_AUT!T17</f>
        <v>31020</v>
      </c>
      <c r="S17" s="844" t="str">
        <f>ELE_AUT!U17</f>
        <v>Lancenigo Di Villorba (TV)</v>
      </c>
      <c r="T17" s="844" t="str">
        <f>ELE_AUT!V17</f>
        <v>Di Virgilio Sergio</v>
      </c>
      <c r="U17" s="844" t="str">
        <f>ELE_AUT!W17</f>
        <v>DOCENTE INCARICATO</v>
      </c>
      <c r="V17" s="845" t="str">
        <f>ELE_AUT!X17</f>
        <v>04226171</v>
      </c>
      <c r="W17" s="846" t="str">
        <f>ELE_AUT!Y17</f>
        <v>-</v>
      </c>
      <c r="X17" s="846" t="str">
        <f>ELE_AUT!Z17</f>
        <v>www.itisplanck.it</v>
      </c>
      <c r="Y17" s="844">
        <f>ELE_AUT!AA17</f>
        <v>51</v>
      </c>
      <c r="Z17" s="844">
        <f>ELE_AUT!AB17</f>
        <v>0</v>
      </c>
      <c r="AA17" s="847" t="str">
        <f>ELE_AUT!AC17</f>
        <v xml:space="preserve">ITIS MAX PLANCK </v>
      </c>
      <c r="AB17" s="848" t="str">
        <f>ELE_AUT!AD17</f>
        <v>Via Franchini 1</v>
      </c>
      <c r="AC17" s="848" t="str">
        <f>ELE_AUT!AE17</f>
        <v>Lancenigo Di Villorba (TV)</v>
      </c>
      <c r="AD17" s="847" t="str">
        <f>ELE_AUT!AF17</f>
        <v>94000960263</v>
      </c>
      <c r="AE17" s="849">
        <f>ELE_AUT!AK17</f>
        <v>42874</v>
      </c>
      <c r="AF17" s="850" t="str">
        <f>ELE_AUT!AL17</f>
        <v>-</v>
      </c>
      <c r="AG17" s="6"/>
    </row>
    <row r="18" spans="1:33" ht="14.25" customHeight="1" outlineLevel="1">
      <c r="C18" s="836" t="str">
        <f>ELE_AUT!C18</f>
        <v>COLLADON MARCO</v>
      </c>
      <c r="D18" s="837" t="str">
        <f>ELE_AUT!D18</f>
        <v>4 AEE</v>
      </c>
      <c r="E18" s="838" t="str">
        <f>ELE_AUT!E18</f>
        <v>3467352744</v>
      </c>
      <c r="F18" s="839">
        <f>ELE_AUT!F18</f>
        <v>0</v>
      </c>
      <c r="G18" s="840" t="str">
        <f>ELE_AUT!G18</f>
        <v>marco03.colladon@gmail.com</v>
      </c>
      <c r="H18" s="840" t="str">
        <f>ELE_AUT!H18</f>
        <v>via Pastro 88/A3</v>
      </c>
      <c r="I18" s="840" t="str">
        <f>ELE_AUT!I18</f>
        <v>VILLORBA</v>
      </c>
      <c r="J18" s="841" t="str">
        <f>ELE_AUT!L18</f>
        <v>8.00</v>
      </c>
      <c r="K18" s="841" t="str">
        <f>ELE_AUT!M18</f>
        <v>12.00</v>
      </c>
      <c r="L18" s="841" t="str">
        <f>ELE_AUT!N18</f>
        <v>13.30</v>
      </c>
      <c r="M18" s="841" t="str">
        <f>ELE_AUT!O18</f>
        <v>17.30</v>
      </c>
      <c r="N18" s="842" t="str">
        <f>ELE_AUT!P18</f>
        <v>Gasparotto Dino</v>
      </c>
      <c r="O18" s="843" t="str">
        <f>ELE_AUT!Q18</f>
        <v>D'ALESSANDRO ROCCO</v>
      </c>
      <c r="P18" s="851" t="str">
        <f>ELE_AUT!R18</f>
        <v>ELETTROTECNICA ZANATTA DANIELE</v>
      </c>
      <c r="Q18" s="844" t="str">
        <f>ELE_AUT!S18</f>
        <v>Via Ferrarezza8</v>
      </c>
      <c r="R18" s="844">
        <f>ELE_AUT!T18</f>
        <v>31020</v>
      </c>
      <c r="S18" s="844" t="str">
        <f>ELE_AUT!U18</f>
        <v>Villorba (TV)</v>
      </c>
      <c r="T18" s="844" t="str">
        <f>ELE_AUT!V18</f>
        <v>Zanatta Daniele</v>
      </c>
      <c r="U18" s="844" t="str">
        <f>ELE_AUT!W18</f>
        <v>Zanatta Daniele</v>
      </c>
      <c r="V18" s="845" t="str">
        <f>ELE_AUT!X18</f>
        <v>0422 608239 / 348 8406250</v>
      </c>
      <c r="W18" s="844" t="str">
        <f>ELE_AUT!Y18</f>
        <v>info@zanattadaniele.it</v>
      </c>
      <c r="X18" s="844">
        <f>ELE_AUT!Z18</f>
        <v>0</v>
      </c>
      <c r="Y18" s="852">
        <f>ELE_AUT!AA18</f>
        <v>43739</v>
      </c>
      <c r="Z18" s="844" t="str">
        <f>ELE_AUT!AB18</f>
        <v>Installazione e manutenzione impianti elettrici</v>
      </c>
      <c r="AA18" s="847" t="str">
        <f>ELE_AUT!AC18</f>
        <v>ELETTROTECNICA ZANATTA DANIELE</v>
      </c>
      <c r="AB18" s="848" t="str">
        <f>ELE_AUT!AD18</f>
        <v>Via Ferrarezza8</v>
      </c>
      <c r="AC18" s="848" t="str">
        <f>ELE_AUT!AE18</f>
        <v>Villorba (TV)</v>
      </c>
      <c r="AD18" s="847" t="str">
        <f>ELE_AUT!AF18</f>
        <v>2100390265</v>
      </c>
      <c r="AE18" s="849">
        <f>ELE_AUT!AK18</f>
        <v>42812</v>
      </c>
      <c r="AF18" s="850" t="str">
        <f>ELE_AUT!AL18</f>
        <v>3279/C24D</v>
      </c>
      <c r="AG18" s="6"/>
    </row>
    <row r="19" spans="1:33" ht="14.25" customHeight="1" outlineLevel="1">
      <c r="C19" s="836" t="str">
        <f>ELE_AUT!C19</f>
        <v>DAL BIANCO MARCO</v>
      </c>
      <c r="D19" s="837" t="str">
        <f>ELE_AUT!D19</f>
        <v>4 AEE</v>
      </c>
      <c r="E19" s="838" t="str">
        <f>ELE_AUT!E19</f>
        <v/>
      </c>
      <c r="F19" s="839">
        <f>ELE_AUT!F19</f>
        <v>0</v>
      </c>
      <c r="G19" s="840" t="str">
        <f>ELE_AUT!G19</f>
        <v>djblek15@gmail.com</v>
      </c>
      <c r="H19" s="840" t="str">
        <f>ELE_AUT!H19</f>
        <v>Via G. Comisso 2A</v>
      </c>
      <c r="I19" s="840" t="str">
        <f>ELE_AUT!I19</f>
        <v>SANTA LUCIA DI PIAVE</v>
      </c>
      <c r="J19" s="841" t="str">
        <f>ELE_AUT!L19</f>
        <v>9.00</v>
      </c>
      <c r="K19" s="841" t="str">
        <f>ELE_AUT!M19</f>
        <v>12.30</v>
      </c>
      <c r="L19" s="841" t="str">
        <f>ELE_AUT!N19</f>
        <v>15.30</v>
      </c>
      <c r="M19" s="841" t="str">
        <f>ELE_AUT!O19</f>
        <v>19.30</v>
      </c>
      <c r="N19" s="842" t="str">
        <f>ELE_AUT!P19</f>
        <v>ZANCHETTIN M.</v>
      </c>
      <c r="O19" s="843" t="str">
        <f>ELE_AUT!Q19</f>
        <v>D'ALESSANDRO ROCCO</v>
      </c>
      <c r="P19" s="851" t="str">
        <f>ELE_AUT!R19</f>
        <v>ESSECI COMPUTER SAS</v>
      </c>
      <c r="Q19" s="844" t="str">
        <f>ELE_AUT!S19</f>
        <v>vIA G. Zanzotto 10/12</v>
      </c>
      <c r="R19" s="844">
        <f>ELE_AUT!T19</f>
        <v>31053</v>
      </c>
      <c r="S19" s="844" t="str">
        <f>ELE_AUT!U19</f>
        <v>Pieve di Soligo (TV)</v>
      </c>
      <c r="T19" s="844" t="str">
        <f>ELE_AUT!V19</f>
        <v>Cortiana Roberto</v>
      </c>
      <c r="U19" s="844" t="str">
        <f>ELE_AUT!W19</f>
        <v>Cortiano Roberto</v>
      </c>
      <c r="V19" s="845" t="str">
        <f>ELE_AUT!X19</f>
        <v>0438841188</v>
      </c>
      <c r="W19" s="844" t="str">
        <f>ELE_AUT!Y19</f>
        <v>info@esseci.tv</v>
      </c>
      <c r="X19" s="846" t="str">
        <f>ELE_AUT!Z19</f>
        <v>www.esseci.tv</v>
      </c>
      <c r="Y19" s="852">
        <f>ELE_AUT!AA19</f>
        <v>44470</v>
      </c>
      <c r="Z19" s="844" t="str">
        <f>ELE_AUT!AB19</f>
        <v>Assistenza computer</v>
      </c>
      <c r="AA19" s="847" t="str">
        <f>ELE_AUT!AC19</f>
        <v>ESSECI COMPUTER SAS</v>
      </c>
      <c r="AB19" s="848" t="str">
        <f>ELE_AUT!AD19</f>
        <v>Via G. Zanzotto, 10/12</v>
      </c>
      <c r="AC19" s="848" t="str">
        <f>ELE_AUT!AE19</f>
        <v>Pieve di Soligo (TV)</v>
      </c>
      <c r="AD19" s="847" t="str">
        <f>ELE_AUT!AF19</f>
        <v>03182410260</v>
      </c>
      <c r="AE19" s="849">
        <f>ELE_AUT!AK19</f>
        <v>42814</v>
      </c>
      <c r="AF19" s="850" t="str">
        <f>ELE_AUT!AL19</f>
        <v>6813/C24</v>
      </c>
      <c r="AG19" s="6"/>
    </row>
    <row r="20" spans="1:33" ht="14.25" customHeight="1" outlineLevel="1">
      <c r="C20" s="836" t="str">
        <f>ELE_AUT!C20</f>
        <v>DE RIVA PIETRO</v>
      </c>
      <c r="D20" s="837" t="str">
        <f>ELE_AUT!D20</f>
        <v>4 AEE</v>
      </c>
      <c r="E20" s="838" t="str">
        <f>ELE_AUT!E20</f>
        <v>3339183202</v>
      </c>
      <c r="F20" s="839">
        <f>ELE_AUT!F20</f>
        <v>0</v>
      </c>
      <c r="G20" s="840" t="str">
        <f>ELE_AUT!G20</f>
        <v>pietroderiva@live.it</v>
      </c>
      <c r="H20" s="840" t="str">
        <f>ELE_AUT!H20</f>
        <v>VIA MONTE CERNERA 4</v>
      </c>
      <c r="I20" s="840" t="str">
        <f>ELE_AUT!I20</f>
        <v>SELVA DI CADORE</v>
      </c>
      <c r="J20" s="841" t="e">
        <f>ELE_AUT!L20</f>
        <v>#N/A</v>
      </c>
      <c r="K20" s="841" t="e">
        <f>ELE_AUT!M20</f>
        <v>#N/A</v>
      </c>
      <c r="L20" s="841" t="e">
        <f>ELE_AUT!N20</f>
        <v>#N/A</v>
      </c>
      <c r="M20" s="841" t="e">
        <f>ELE_AUT!O20</f>
        <v>#N/A</v>
      </c>
      <c r="N20" s="842" t="str">
        <f>ELE_AUT!P20</f>
        <v>ZANCHETTIN M.</v>
      </c>
      <c r="O20" s="843" t="str">
        <f>ELE_AUT!Q20</f>
        <v>D'ALESSANDRO ROCCO</v>
      </c>
      <c r="P20" s="851" t="str">
        <f>ELE_AUT!R20</f>
        <v>ELETTRICITA' V/R SNC</v>
      </c>
      <c r="Q20" s="844" t="e">
        <f>ELE_AUT!S20</f>
        <v>#N/A</v>
      </c>
      <c r="R20" s="844" t="e">
        <f>ELE_AUT!T20</f>
        <v>#N/A</v>
      </c>
      <c r="S20" s="844" t="e">
        <f>ELE_AUT!U20</f>
        <v>#N/A</v>
      </c>
      <c r="T20" s="844" t="e">
        <f>ELE_AUT!V20</f>
        <v>#N/A</v>
      </c>
      <c r="U20" s="844" t="e">
        <f>ELE_AUT!W20</f>
        <v>#N/A</v>
      </c>
      <c r="V20" s="845" t="e">
        <f>ELE_AUT!X20</f>
        <v>#N/A</v>
      </c>
      <c r="W20" s="844" t="e">
        <f>ELE_AUT!Y20</f>
        <v>#N/A</v>
      </c>
      <c r="X20" s="844" t="e">
        <f>ELE_AUT!Z20</f>
        <v>#N/A</v>
      </c>
      <c r="Y20" s="852" t="e">
        <f>ELE_AUT!AA20</f>
        <v>#N/A</v>
      </c>
      <c r="Z20" s="844" t="e">
        <f>ELE_AUT!AB20</f>
        <v>#N/A</v>
      </c>
      <c r="AA20" s="847" t="str">
        <f>ELE_AUT!AC20</f>
        <v>ELETTRICITA' V/R SNC</v>
      </c>
      <c r="AB20" s="848" t="e">
        <f>ELE_AUT!AD20</f>
        <v>#N/A</v>
      </c>
      <c r="AC20" s="848" t="e">
        <f>ELE_AUT!AE20</f>
        <v>#N/A</v>
      </c>
      <c r="AD20" s="847" t="e">
        <f>ELE_AUT!AF20</f>
        <v>#N/A</v>
      </c>
      <c r="AE20" s="849" t="e">
        <f>ELE_AUT!AK20</f>
        <v>#N/A</v>
      </c>
      <c r="AF20" s="850" t="e">
        <f>ELE_AUT!AL20</f>
        <v>#N/A</v>
      </c>
      <c r="AG20" s="6"/>
    </row>
    <row r="21" spans="1:33" ht="14.25" customHeight="1" outlineLevel="1">
      <c r="C21" s="836" t="str">
        <f>ELE_AUT!C21</f>
        <v>DE ROSSI RICCARDO</v>
      </c>
      <c r="D21" s="837" t="str">
        <f>ELE_AUT!D21</f>
        <v>4 AEE</v>
      </c>
      <c r="E21" s="838" t="str">
        <f>ELE_AUT!E21</f>
        <v>3389108661</v>
      </c>
      <c r="F21" s="839">
        <f>ELE_AUT!F21</f>
        <v>0</v>
      </c>
      <c r="G21" s="840" t="str">
        <f>ELE_AUT!G21</f>
        <v>derossi.riccardo@maxplanck.it</v>
      </c>
      <c r="H21" s="840" t="str">
        <f>ELE_AUT!H21</f>
        <v>Via Montello 41/2</v>
      </c>
      <c r="I21" s="840" t="str">
        <f>ELE_AUT!I21</f>
        <v>PAESE</v>
      </c>
      <c r="J21" s="841" t="str">
        <f>ELE_AUT!L21</f>
        <v>8.00</v>
      </c>
      <c r="K21" s="841" t="str">
        <f>ELE_AUT!M21</f>
        <v>12.00</v>
      </c>
      <c r="L21" s="841" t="str">
        <f>ELE_AUT!N21</f>
        <v>13.00</v>
      </c>
      <c r="M21" s="841" t="str">
        <f>ELE_AUT!O21</f>
        <v>17.00</v>
      </c>
      <c r="N21" s="842" t="str">
        <f>ELE_AUT!P21</f>
        <v>Pozzobon Andrea</v>
      </c>
      <c r="O21" s="843" t="str">
        <f>ELE_AUT!Q21</f>
        <v>D'ALESSANDRO ROCCO</v>
      </c>
      <c r="P21" s="851" t="str">
        <f>ELE_AUT!R21</f>
        <v>EUROGROUP SPA</v>
      </c>
      <c r="Q21" s="844" t="str">
        <f>ELE_AUT!S21</f>
        <v>V. Treviso 66</v>
      </c>
      <c r="R21" s="844">
        <f>ELE_AUT!T21</f>
        <v>31020</v>
      </c>
      <c r="S21" s="844" t="str">
        <f>ELE_AUT!U21</f>
        <v>Silea (TV)</v>
      </c>
      <c r="T21" s="844" t="str">
        <f>ELE_AUT!V21</f>
        <v>De Lazzari Massimo</v>
      </c>
      <c r="U21" s="844" t="str">
        <f>ELE_AUT!W21</f>
        <v>Automazione: Fabio Negroni, Telecomunicazioni: Ing. Mattiuzzo Nicola, Gabrielli Guerrino - Elettronico: Massimo De Lazzari</v>
      </c>
      <c r="V21" s="845" t="str">
        <f>ELE_AUT!X21</f>
        <v>0422 4647</v>
      </c>
      <c r="W21" s="844" t="str">
        <f>ELE_AUT!Y21</f>
        <v>info@eurogroup.com</v>
      </c>
      <c r="X21" s="846" t="str">
        <f>ELE_AUT!Z21</f>
        <v>www.eurogroup.com</v>
      </c>
      <c r="Y21" s="844">
        <f>ELE_AUT!AA21</f>
        <v>0</v>
      </c>
      <c r="Z21" s="844" t="str">
        <f>ELE_AUT!AB21</f>
        <v>Impianti Tecnologici  Industriali</v>
      </c>
      <c r="AA21" s="847" t="str">
        <f>ELE_AUT!AC21</f>
        <v>EUROGROUP SPA</v>
      </c>
      <c r="AB21" s="848" t="str">
        <f>ELE_AUT!AD21</f>
        <v>V. Treviso 66</v>
      </c>
      <c r="AC21" s="848" t="str">
        <f>ELE_AUT!AE21</f>
        <v>Silea (TV)</v>
      </c>
      <c r="AD21" s="847" t="str">
        <f>ELE_AUT!AF21</f>
        <v>00030280267</v>
      </c>
      <c r="AE21" s="849">
        <f>ELE_AUT!AK21</f>
        <v>43589</v>
      </c>
      <c r="AF21" s="850" t="str">
        <f>ELE_AUT!AL21</f>
        <v>3279/C24D</v>
      </c>
      <c r="AG21" s="6"/>
    </row>
    <row r="22" spans="1:33" ht="14.25" customHeight="1" outlineLevel="1">
      <c r="C22" s="836" t="str">
        <f>ELE_AUT!C22</f>
        <v>DONNINI SAVORELLI ROCCO</v>
      </c>
      <c r="D22" s="837" t="str">
        <f>ELE_AUT!D22</f>
        <v>4 AEE</v>
      </c>
      <c r="E22" s="838" t="str">
        <f>ELE_AUT!E22</f>
        <v/>
      </c>
      <c r="F22" s="839">
        <f>ELE_AUT!F22</f>
        <v>0</v>
      </c>
      <c r="G22" s="840" t="str">
        <f>ELE_AUT!G22</f>
        <v>koccus612@gmail.com</v>
      </c>
      <c r="H22" s="840" t="str">
        <f>ELE_AUT!H22</f>
        <v>P. BEMBO 6</v>
      </c>
      <c r="I22" s="840" t="str">
        <f>ELE_AUT!I22</f>
        <v>TREVISO</v>
      </c>
      <c r="J22" s="841" t="str">
        <f>ELE_AUT!L22</f>
        <v>8.30</v>
      </c>
      <c r="K22" s="841" t="str">
        <f>ELE_AUT!M22</f>
        <v>12.30</v>
      </c>
      <c r="L22" s="841" t="str">
        <f>ELE_AUT!N22</f>
        <v>14.00</v>
      </c>
      <c r="M22" s="841" t="str">
        <f>ELE_AUT!O22</f>
        <v>18.00</v>
      </c>
      <c r="N22" s="842" t="str">
        <f>ELE_AUT!P22</f>
        <v>D'Alessandro Rocco</v>
      </c>
      <c r="O22" s="843" t="str">
        <f>ELE_AUT!Q22</f>
        <v>D'ALESSANDRO ROCCO</v>
      </c>
      <c r="P22" s="851" t="str">
        <f>ELE_AUT!R22</f>
        <v>PROSOFT SRL</v>
      </c>
      <c r="Q22" s="844" t="str">
        <f>ELE_AUT!S22</f>
        <v>Via Alzaia sul Sile 26/D</v>
      </c>
      <c r="R22" s="844">
        <f>ELE_AUT!T22</f>
        <v>31057</v>
      </c>
      <c r="S22" s="844" t="str">
        <f>ELE_AUT!U22</f>
        <v>Silea (TV)</v>
      </c>
      <c r="T22" s="844" t="str">
        <f>ELE_AUT!V22</f>
        <v>Cenedese Andrea</v>
      </c>
      <c r="U22" s="844" t="str">
        <f>ELE_AUT!W22</f>
        <v>Cenedese Andrea</v>
      </c>
      <c r="V22" s="845" t="str">
        <f>ELE_AUT!X22</f>
        <v>0422 363524</v>
      </c>
      <c r="W22" s="846" t="str">
        <f>ELE_AUT!Y22</f>
        <v>andrea.cenedese@prosoft-srl.com</v>
      </c>
      <c r="X22" s="844">
        <f>ELE_AUT!Z22</f>
        <v>0</v>
      </c>
      <c r="Y22" s="844">
        <f>ELE_AUT!AA22</f>
        <v>0</v>
      </c>
      <c r="Z22" s="844" t="str">
        <f>ELE_AUT!AB22</f>
        <v xml:space="preserve">Automazione </v>
      </c>
      <c r="AA22" s="847" t="str">
        <f>ELE_AUT!AC22</f>
        <v>PROSOFT SRL</v>
      </c>
      <c r="AB22" s="848" t="str">
        <f>ELE_AUT!AD22</f>
        <v>Via Alzaia sul Sile 26/D</v>
      </c>
      <c r="AC22" s="848" t="str">
        <f>ELE_AUT!AE22</f>
        <v>Silea (TV)</v>
      </c>
      <c r="AD22" s="847" t="str">
        <f>ELE_AUT!AF22</f>
        <v>03618850261</v>
      </c>
      <c r="AE22" s="849">
        <f>ELE_AUT!AK22</f>
        <v>42761</v>
      </c>
      <c r="AF22" s="850" t="str">
        <f>ELE_AUT!AL22</f>
        <v>3279/C24D</v>
      </c>
      <c r="AG22" s="6"/>
    </row>
    <row r="23" spans="1:33" ht="14.25" customHeight="1" outlineLevel="1">
      <c r="C23" s="836" t="str">
        <f>ELE_AUT!C23</f>
        <v>DURANTE LORENZO</v>
      </c>
      <c r="D23" s="837" t="str">
        <f>ELE_AUT!D23</f>
        <v>4 AEE</v>
      </c>
      <c r="E23" s="838" t="str">
        <f>ELE_AUT!E23</f>
        <v>3471003585</v>
      </c>
      <c r="F23" s="839">
        <f>ELE_AUT!F23</f>
        <v>0</v>
      </c>
      <c r="G23" s="840" t="str">
        <f>ELE_AUT!G23</f>
        <v>lorenzo.t003@gmail.com</v>
      </c>
      <c r="H23" s="840" t="str">
        <f>ELE_AUT!H23</f>
        <v>VIA TALPONERA, 19/2</v>
      </c>
      <c r="I23" s="840" t="str">
        <f>ELE_AUT!I23</f>
        <v>PONZANO</v>
      </c>
      <c r="J23" s="841" t="str">
        <f>ELE_AUT!L23</f>
        <v>8.00</v>
      </c>
      <c r="K23" s="841" t="str">
        <f>ELE_AUT!M23</f>
        <v>12.00</v>
      </c>
      <c r="L23" s="841" t="str">
        <f>ELE_AUT!N23</f>
        <v>13.30</v>
      </c>
      <c r="M23" s="841" t="str">
        <f>ELE_AUT!O23</f>
        <v>17.30</v>
      </c>
      <c r="N23" s="842" t="str">
        <f>ELE_AUT!P23</f>
        <v>ZANCHETTIN M.</v>
      </c>
      <c r="O23" s="843" t="str">
        <f>ELE_AUT!Q23</f>
        <v>D'ALESSANDRO ROCCO</v>
      </c>
      <c r="P23" s="851" t="str">
        <f>ELE_AUT!R23</f>
        <v>L.R.E. IMPIANTI SRL</v>
      </c>
      <c r="Q23" s="844" t="str">
        <f>ELE_AUT!S23</f>
        <v>Via San Rocco 48</v>
      </c>
      <c r="R23" s="844">
        <f>ELE_AUT!T23</f>
        <v>31040</v>
      </c>
      <c r="S23" s="844" t="str">
        <f>ELE_AUT!U23</f>
        <v>Giavera del Montello (TV)</v>
      </c>
      <c r="T23" s="844" t="str">
        <f>ELE_AUT!V23</f>
        <v>Bettiol Thomas</v>
      </c>
      <c r="U23" s="844" t="str">
        <f>ELE_AUT!W23</f>
        <v>Bettiol Thomas</v>
      </c>
      <c r="V23" s="845" t="str">
        <f>ELE_AUT!X23</f>
        <v>0422 882281</v>
      </c>
      <c r="W23" s="846" t="str">
        <f>ELE_AUT!Y23</f>
        <v>info@lre.it</v>
      </c>
      <c r="X23" s="844">
        <f>ELE_AUT!Z23</f>
        <v>0</v>
      </c>
      <c r="Y23" s="844">
        <f>ELE_AUT!AA23</f>
        <v>0</v>
      </c>
      <c r="Z23" s="844" t="str">
        <f>ELE_AUT!AB23</f>
        <v>Elettronica Industriale</v>
      </c>
      <c r="AA23" s="847" t="str">
        <f>ELE_AUT!AC23</f>
        <v>L.R.E. IMPIANTI SRL</v>
      </c>
      <c r="AB23" s="848" t="str">
        <f>ELE_AUT!AD23</f>
        <v>Via San Rocco 48</v>
      </c>
      <c r="AC23" s="848" t="str">
        <f>ELE_AUT!AE23</f>
        <v>Giavera del Montello (TV)</v>
      </c>
      <c r="AD23" s="847" t="str">
        <f>ELE_AUT!AF23</f>
        <v>03764570267</v>
      </c>
      <c r="AE23" s="849">
        <f>ELE_AUT!AK23</f>
        <v>42836</v>
      </c>
      <c r="AF23" s="850" t="str">
        <f>ELE_AUT!AL23</f>
        <v>3279/C24D</v>
      </c>
      <c r="AG23" s="6"/>
    </row>
    <row r="24" spans="1:33" ht="14.25" customHeight="1" outlineLevel="1">
      <c r="C24" s="836" t="str">
        <f>ELE_AUT!C24</f>
        <v>FILZ GUGLIELMO</v>
      </c>
      <c r="D24" s="837" t="str">
        <f>ELE_AUT!D24</f>
        <v>4 AEE</v>
      </c>
      <c r="E24" s="838" t="str">
        <f>ELE_AUT!E24</f>
        <v>3489013074</v>
      </c>
      <c r="F24" s="839">
        <f>ELE_AUT!F24</f>
        <v>0</v>
      </c>
      <c r="G24" s="840" t="str">
        <f>ELE_AUT!G24</f>
        <v>filz.guglielmo@maxplanck.it</v>
      </c>
      <c r="H24" s="840" t="str">
        <f>ELE_AUT!H24</f>
        <v>VIA CROCE 78A</v>
      </c>
      <c r="I24" s="840" t="str">
        <f>ELE_AUT!I24</f>
        <v>POVEGLIANO</v>
      </c>
      <c r="J24" s="841" t="str">
        <f>ELE_AUT!L24</f>
        <v>9.30</v>
      </c>
      <c r="K24" s="841" t="str">
        <f>ELE_AUT!M24</f>
        <v>12.30</v>
      </c>
      <c r="L24" s="841" t="str">
        <f>ELE_AUT!N24</f>
        <v>14.30</v>
      </c>
      <c r="M24" s="841" t="str">
        <f>ELE_AUT!O24</f>
        <v>19.00</v>
      </c>
      <c r="N24" s="842" t="str">
        <f>ELE_AUT!P24</f>
        <v>Zancanaro Rosanna</v>
      </c>
      <c r="O24" s="843" t="str">
        <f>ELE_AUT!Q24</f>
        <v>D'ALESSANDRO ROCCO</v>
      </c>
      <c r="P24" s="851" t="str">
        <f>ELE_AUT!R24</f>
        <v>ZANATTA VALERIO ELETTRODOMESTICI</v>
      </c>
      <c r="Q24" s="844" t="str">
        <f>ELE_AUT!S24</f>
        <v>Via Cal Trevigiana 1</v>
      </c>
      <c r="R24" s="844">
        <f>ELE_AUT!T24</f>
        <v>31050</v>
      </c>
      <c r="S24" s="844" t="str">
        <f>ELE_AUT!U24</f>
        <v>Camalò di Povegliano (TV)</v>
      </c>
      <c r="T24" s="844" t="str">
        <f>ELE_AUT!V24</f>
        <v>Boscarato Nicola</v>
      </c>
      <c r="U24" s="844" t="str">
        <f>ELE_AUT!W24</f>
        <v>Cuzziol Ivan</v>
      </c>
      <c r="V24" s="845" t="str">
        <f>ELE_AUT!X24</f>
        <v>0422 772066</v>
      </c>
      <c r="W24" s="844" t="str">
        <f>ELE_AUT!Y24</f>
        <v>amministrazione@valeriostore.com</v>
      </c>
      <c r="X24" s="846" t="str">
        <f>ELE_AUT!Z24</f>
        <v>www.valeriostore.com</v>
      </c>
      <c r="Y24" s="844" t="str">
        <f>ELE_AUT!AA24</f>
        <v>nov-50</v>
      </c>
      <c r="Z24" s="844" t="str">
        <f>ELE_AUT!AB24</f>
        <v>Commercio prodotti elettronici</v>
      </c>
      <c r="AA24" s="847" t="str">
        <f>ELE_AUT!AC24</f>
        <v>ZANATTA VALERIO ELETTRODOMESTICI</v>
      </c>
      <c r="AB24" s="848" t="str">
        <f>ELE_AUT!AD24</f>
        <v>VIA CAL TREVIGIANA 1</v>
      </c>
      <c r="AC24" s="848" t="str">
        <f>ELE_AUT!AE24</f>
        <v>Povegliano (TV)</v>
      </c>
      <c r="AD24" s="847" t="str">
        <f>ELE_AUT!AF24</f>
        <v>00240490268</v>
      </c>
      <c r="AE24" s="849">
        <f>ELE_AUT!AK24</f>
        <v>42862</v>
      </c>
      <c r="AF24" s="850" t="str">
        <f>ELE_AUT!AL24</f>
        <v>3279/C24D</v>
      </c>
      <c r="AG24" s="6"/>
    </row>
    <row r="25" spans="1:33" ht="14.25" customHeight="1" outlineLevel="1">
      <c r="C25" s="836" t="str">
        <f>ELE_AUT!C25</f>
        <v>LANZA ALESSANDRO</v>
      </c>
      <c r="D25" s="837" t="str">
        <f>ELE_AUT!D25</f>
        <v>4 AEE</v>
      </c>
      <c r="E25" s="838" t="str">
        <f>ELE_AUT!E25</f>
        <v>3392832872</v>
      </c>
      <c r="F25" s="839">
        <f>ELE_AUT!F25</f>
        <v>0</v>
      </c>
      <c r="G25" s="840" t="str">
        <f>ELE_AUT!G25</f>
        <v>Lanza.Alessandro03@gmail.com</v>
      </c>
      <c r="H25" s="840" t="str">
        <f>ELE_AUT!H25</f>
        <v>via borgognone 17</v>
      </c>
      <c r="I25" s="840" t="str">
        <f>ELE_AUT!I25</f>
        <v>MASERADA SUL PIAVE</v>
      </c>
      <c r="J25" s="841" t="str">
        <f>ELE_AUT!L25</f>
        <v>8.30</v>
      </c>
      <c r="K25" s="841" t="str">
        <f>ELE_AUT!M25</f>
        <v>12.30</v>
      </c>
      <c r="L25" s="841" t="str">
        <f>ELE_AUT!N25</f>
        <v>15.30</v>
      </c>
      <c r="M25" s="841" t="str">
        <f>ELE_AUT!O25</f>
        <v>19.00</v>
      </c>
      <c r="N25" s="842" t="str">
        <f>ELE_AUT!P25</f>
        <v>Gasparotto Dino</v>
      </c>
      <c r="O25" s="843" t="str">
        <f>ELE_AUT!Q25</f>
        <v>D'ALESSANDRO ROCCO</v>
      </c>
      <c r="P25" s="851" t="str">
        <f>ELE_AUT!R25</f>
        <v>RADIO TV 2000 SRL</v>
      </c>
      <c r="Q25" s="844" t="str">
        <f>ELE_AUT!S25</f>
        <v>v. Dante Alighieri 126/B</v>
      </c>
      <c r="R25" s="844">
        <f>ELE_AUT!T25</f>
        <v>31027</v>
      </c>
      <c r="S25" s="844" t="str">
        <f>ELE_AUT!U25</f>
        <v>Spresiano (TV)</v>
      </c>
      <c r="T25" s="844" t="str">
        <f>ELE_AUT!V25</f>
        <v>Gottardo Matteo</v>
      </c>
      <c r="U25" s="844" t="str">
        <f>ELE_AUT!W25</f>
        <v>Modesto Ilaria</v>
      </c>
      <c r="V25" s="845" t="str">
        <f>ELE_AUT!X25</f>
        <v>0422 725644</v>
      </c>
      <c r="W25" s="846" t="str">
        <f>ELE_AUT!Y25</f>
        <v>info@radiotv2000.it</v>
      </c>
      <c r="X25" s="846" t="str">
        <f>ELE_AUT!Z25</f>
        <v>www.radiotv2000.expertonline.it</v>
      </c>
      <c r="Y25" s="844">
        <f>ELE_AUT!AA25</f>
        <v>8</v>
      </c>
      <c r="Z25" s="844" t="str">
        <f>ELE_AUT!AB25</f>
        <v>commercio apparecchi</v>
      </c>
      <c r="AA25" s="847" t="str">
        <f>ELE_AUT!AC25</f>
        <v>RADIO TV 2000 SRL</v>
      </c>
      <c r="AB25" s="848" t="str">
        <f>ELE_AUT!AD25</f>
        <v>v. Dante Alighieri 126/B</v>
      </c>
      <c r="AC25" s="848" t="str">
        <f>ELE_AUT!AE25</f>
        <v>Spresiano (TV)</v>
      </c>
      <c r="AD25" s="847">
        <f>ELE_AUT!AF25</f>
        <v>3762800260</v>
      </c>
      <c r="AE25" s="849">
        <f>ELE_AUT!AK25</f>
        <v>43589</v>
      </c>
      <c r="AF25" s="850" t="str">
        <f>ELE_AUT!AL25</f>
        <v>3279/C24D</v>
      </c>
      <c r="AG25" s="6"/>
    </row>
    <row r="26" spans="1:33" ht="14.25" customHeight="1" outlineLevel="1">
      <c r="C26" s="836" t="str">
        <f>ELE_AUT!C26</f>
        <v>PAJAZETOVIC EMAN</v>
      </c>
      <c r="D26" s="837" t="str">
        <f>ELE_AUT!D26</f>
        <v>4 AEE</v>
      </c>
      <c r="E26" s="838" t="str">
        <f>ELE_AUT!E26</f>
        <v/>
      </c>
      <c r="F26" s="839">
        <f>ELE_AUT!F26</f>
        <v>0</v>
      </c>
      <c r="G26" s="840" t="str">
        <f>ELE_AUT!G26</f>
        <v>Eman.pajazetovic@gmail.com</v>
      </c>
      <c r="H26" s="840" t="str">
        <f>ELE_AUT!H26</f>
        <v>VIA DEI CORAZZIERI</v>
      </c>
      <c r="I26" s="840" t="str">
        <f>ELE_AUT!I26</f>
        <v>SPRESIANO</v>
      </c>
      <c r="J26" s="841" t="str">
        <f>ELE_AUT!L26</f>
        <v>08.00</v>
      </c>
      <c r="K26" s="841" t="str">
        <f>ELE_AUT!M26</f>
        <v>12.00</v>
      </c>
      <c r="L26" s="841" t="str">
        <f>ELE_AUT!N26</f>
        <v>14.00</v>
      </c>
      <c r="M26" s="841" t="str">
        <f>ELE_AUT!O26</f>
        <v>18.00</v>
      </c>
      <c r="N26" s="842" t="str">
        <f>ELE_AUT!P26</f>
        <v>De Pieri Roberto</v>
      </c>
      <c r="O26" s="843" t="str">
        <f>ELE_AUT!Q26</f>
        <v>D'ALESSANDRO ROCCO</v>
      </c>
      <c r="P26" s="851" t="str">
        <f>ELE_AUT!R26</f>
        <v>V.I.P. GROUP SRL</v>
      </c>
      <c r="Q26" s="844" t="str">
        <f>ELE_AUT!S26</f>
        <v>VIia Trieste 225/A</v>
      </c>
      <c r="R26" s="844">
        <f>ELE_AUT!T26</f>
        <v>31030</v>
      </c>
      <c r="S26" s="844" t="str">
        <f>ELE_AUT!U26</f>
        <v>Arcade(TV)</v>
      </c>
      <c r="T26" s="844" t="str">
        <f>ELE_AUT!V26</f>
        <v>Ferro Rnrico</v>
      </c>
      <c r="U26" s="844" t="str">
        <f>ELE_AUT!W26</f>
        <v>Avveduto Giovanni</v>
      </c>
      <c r="V26" s="845" t="str">
        <f>ELE_AUT!X26</f>
        <v>3495152823</v>
      </c>
      <c r="W26" s="844" t="str">
        <f>ELE_AUT!Y26</f>
        <v>info@vipgroupsrl.com</v>
      </c>
      <c r="X26" s="844">
        <f>ELE_AUT!Z26</f>
        <v>0</v>
      </c>
      <c r="Y26" s="844" t="str">
        <f>ELE_AUT!AA26</f>
        <v>11-50</v>
      </c>
      <c r="Z26" s="844" t="str">
        <f>ELE_AUT!AB26</f>
        <v>Cablaggio quadri elettrici</v>
      </c>
      <c r="AA26" s="847" t="str">
        <f>ELE_AUT!AC26</f>
        <v>V.I.P. GROUP SRL</v>
      </c>
      <c r="AB26" s="848" t="str">
        <f>ELE_AUT!AD26</f>
        <v>Via Triese, 255/A</v>
      </c>
      <c r="AC26" s="848" t="str">
        <f>ELE_AUT!AE26</f>
        <v>Arcade (TV)</v>
      </c>
      <c r="AD26" s="847" t="str">
        <f>ELE_AUT!AF26</f>
        <v>05028650264</v>
      </c>
      <c r="AE26" s="849">
        <f>ELE_AUT!AK26</f>
        <v>42858</v>
      </c>
      <c r="AF26" s="850" t="str">
        <f>ELE_AUT!AL26</f>
        <v>7225/C24D</v>
      </c>
      <c r="AG26" s="6"/>
    </row>
    <row r="27" spans="1:33" ht="14.25" customHeight="1" outlineLevel="1">
      <c r="C27" s="836" t="str">
        <f>ELE_AUT!C27</f>
        <v>PIOVESAN MARCO</v>
      </c>
      <c r="D27" s="837" t="str">
        <f>ELE_AUT!D27</f>
        <v>4 AEE</v>
      </c>
      <c r="E27" s="838" t="str">
        <f>ELE_AUT!E27</f>
        <v/>
      </c>
      <c r="F27" s="839">
        <f>ELE_AUT!F27</f>
        <v>0</v>
      </c>
      <c r="G27" s="840" t="str">
        <f>ELE_AUT!G27</f>
        <v>marcopiovesan02@gmail.com</v>
      </c>
      <c r="H27" s="840" t="str">
        <f>ELE_AUT!H27</f>
        <v>VIA BOSCHI 44</v>
      </c>
      <c r="I27" s="840" t="str">
        <f>ELE_AUT!I27</f>
        <v>CARBONERA</v>
      </c>
      <c r="J27" s="841" t="str">
        <f>ELE_AUT!L27</f>
        <v>8.00</v>
      </c>
      <c r="K27" s="841" t="str">
        <f>ELE_AUT!M27</f>
        <v>12.00</v>
      </c>
      <c r="L27" s="841" t="str">
        <f>ELE_AUT!N27</f>
        <v>13.30</v>
      </c>
      <c r="M27" s="841" t="str">
        <f>ELE_AUT!O27</f>
        <v>17.30</v>
      </c>
      <c r="N27" s="842" t="str">
        <f>ELE_AUT!P27</f>
        <v>Bardarè Antonio</v>
      </c>
      <c r="O27" s="843" t="str">
        <f>ELE_AUT!Q27</f>
        <v>D'ALESSANDRO ROCCO</v>
      </c>
      <c r="P27" s="851" t="str">
        <f>ELE_AUT!R27</f>
        <v>RVR  ERREVERRE DI Biscaro Michela</v>
      </c>
      <c r="Q27" s="844" t="str">
        <f>ELE_AUT!S27</f>
        <v>Via Trieste 80</v>
      </c>
      <c r="R27" s="844">
        <f>ELE_AUT!T27</f>
        <v>31020</v>
      </c>
      <c r="S27" s="844" t="str">
        <f>ELE_AUT!U27</f>
        <v>Villorba (TV)</v>
      </c>
      <c r="T27" s="844" t="str">
        <f>ELE_AUT!V27</f>
        <v>Biscaro Michela</v>
      </c>
      <c r="U27" s="844" t="str">
        <f>ELE_AUT!W27</f>
        <v>Cuccato Ivan</v>
      </c>
      <c r="V27" s="845" t="str">
        <f>ELE_AUT!X27</f>
        <v>0422918716</v>
      </c>
      <c r="W27" s="846" t="str">
        <f>ELE_AUT!Y27</f>
        <v>info@erreverre.com</v>
      </c>
      <c r="X27" s="844">
        <f>ELE_AUT!Z27</f>
        <v>0</v>
      </c>
      <c r="Y27" s="852">
        <f>ELE_AUT!AA27</f>
        <v>44470</v>
      </c>
      <c r="Z27" s="844">
        <f>ELE_AUT!AB27</f>
        <v>0</v>
      </c>
      <c r="AA27" s="847" t="str">
        <f>ELE_AUT!AC27</f>
        <v>RVR  ERREVERRE DI Biscaro Michela</v>
      </c>
      <c r="AB27" s="848" t="str">
        <f>ELE_AUT!AD27</f>
        <v>Via Trieste,80</v>
      </c>
      <c r="AC27" s="848" t="str">
        <f>ELE_AUT!AE27</f>
        <v>Villorba (TV)</v>
      </c>
      <c r="AD27" s="847" t="str">
        <f>ELE_AUT!AF27</f>
        <v>0483300268</v>
      </c>
      <c r="AE27" s="849">
        <f>ELE_AUT!AK27</f>
        <v>42849</v>
      </c>
      <c r="AF27" s="850" t="str">
        <f>ELE_AUT!AL27</f>
        <v>6814/C24</v>
      </c>
      <c r="AG27" s="6"/>
    </row>
    <row r="28" spans="1:33" ht="14.25" customHeight="1" outlineLevel="1">
      <c r="C28" s="836" t="str">
        <f>ELE_AUT!C28</f>
        <v>SALMASO FRANCESCO</v>
      </c>
      <c r="D28" s="837" t="str">
        <f>ELE_AUT!D28</f>
        <v>4 AEE</v>
      </c>
      <c r="E28" s="838" t="str">
        <f>ELE_AUT!E28</f>
        <v>041 2030448</v>
      </c>
      <c r="F28" s="839">
        <f>ELE_AUT!F28</f>
        <v>0</v>
      </c>
      <c r="G28" s="840" t="str">
        <f>ELE_AUT!G28</f>
        <v>salmasogm@gmail.com</v>
      </c>
      <c r="H28" s="840" t="str">
        <f>ELE_AUT!H28</f>
        <v>VIA QUASIMODO 10</v>
      </c>
      <c r="I28" s="840" t="str">
        <f>ELE_AUT!I28</f>
        <v>MOGLIANO VENETO</v>
      </c>
      <c r="J28" s="841" t="str">
        <f>ELE_AUT!L28</f>
        <v>8.30</v>
      </c>
      <c r="K28" s="841" t="str">
        <f>ELE_AUT!M28</f>
        <v>13.00</v>
      </c>
      <c r="L28" s="841" t="str">
        <f>ELE_AUT!N28</f>
        <v>13.30</v>
      </c>
      <c r="M28" s="841" t="str">
        <f>ELE_AUT!O28</f>
        <v>17.00</v>
      </c>
      <c r="N28" s="842" t="str">
        <f>ELE_AUT!P28</f>
        <v>Riccardo Roberto</v>
      </c>
      <c r="O28" s="843" t="str">
        <f>ELE_AUT!Q28</f>
        <v>D'ALESSANDRO ROCCO</v>
      </c>
      <c r="P28" s="851" t="str">
        <f>ELE_AUT!R28</f>
        <v>F.A.R.T. srl</v>
      </c>
      <c r="Q28" s="844" t="str">
        <f>ELE_AUT!S28</f>
        <v>V. Terraglio  193</v>
      </c>
      <c r="R28" s="844">
        <f>ELE_AUT!T28</f>
        <v>31022</v>
      </c>
      <c r="S28" s="844" t="str">
        <f>ELE_AUT!U28</f>
        <v>Preganziol (TV)</v>
      </c>
      <c r="T28" s="844" t="str">
        <f>ELE_AUT!V28</f>
        <v>Marisa graziati</v>
      </c>
      <c r="U28" s="844" t="str">
        <f>ELE_AUT!W28</f>
        <v>Crivellaro renato</v>
      </c>
      <c r="V28" s="845" t="str">
        <f>ELE_AUT!X28</f>
        <v>0422498300</v>
      </c>
      <c r="W28" s="844" t="str">
        <f>ELE_AUT!Y28</f>
        <v>RD@fart-neon.com</v>
      </c>
      <c r="X28" s="846" t="str">
        <f>ELE_AUT!Z28</f>
        <v>fart-neon.com</v>
      </c>
      <c r="Y28" s="844">
        <f>ELE_AUT!AA28</f>
        <v>0</v>
      </c>
      <c r="Z28" s="844">
        <f>ELE_AUT!AB28</f>
        <v>0</v>
      </c>
      <c r="AA28" s="847" t="str">
        <f>ELE_AUT!AC28</f>
        <v>F.A.R.T. srl</v>
      </c>
      <c r="AB28" s="848" t="str">
        <f>ELE_AUT!AD28</f>
        <v>V. Terraglio  193</v>
      </c>
      <c r="AC28" s="848" t="str">
        <f>ELE_AUT!AE28</f>
        <v>Preganziol (TV)</v>
      </c>
      <c r="AD28" s="847" t="str">
        <f>ELE_AUT!AF28</f>
        <v>01765650260</v>
      </c>
      <c r="AE28" s="849">
        <f>ELE_AUT!AK28</f>
        <v>42817</v>
      </c>
      <c r="AF28" s="850" t="str">
        <f>ELE_AUT!AL28</f>
        <v>13463/C24</v>
      </c>
      <c r="AG28" s="6"/>
    </row>
    <row r="29" spans="1:33" ht="14.25" customHeight="1" outlineLevel="1">
      <c r="C29" s="836" t="str">
        <f>ELE_AUT!C29</f>
        <v>SALVADORI ALBERTO</v>
      </c>
      <c r="D29" s="837" t="str">
        <f>ELE_AUT!D29</f>
        <v>4 AEE</v>
      </c>
      <c r="E29" s="838" t="str">
        <f>ELE_AUT!E29</f>
        <v>3383306101</v>
      </c>
      <c r="F29" s="839">
        <f>ELE_AUT!F29</f>
        <v>0</v>
      </c>
      <c r="G29" s="840" t="str">
        <f>ELE_AUT!G29</f>
        <v>salvadori.alberto@maxplanck.it</v>
      </c>
      <c r="H29" s="840" t="str">
        <f>ELE_AUT!H29</f>
        <v>VIA ZERO BRANCO N. 127</v>
      </c>
      <c r="I29" s="840" t="str">
        <f>ELE_AUT!I29</f>
        <v>MOGLIANO VENETO</v>
      </c>
      <c r="J29" s="841" t="str">
        <f>ELE_AUT!L29</f>
        <v>8.30</v>
      </c>
      <c r="K29" s="841" t="str">
        <f>ELE_AUT!M29</f>
        <v>13.00</v>
      </c>
      <c r="L29" s="841" t="str">
        <f>ELE_AUT!N29</f>
        <v>13.30</v>
      </c>
      <c r="M29" s="841" t="str">
        <f>ELE_AUT!O29</f>
        <v>17.00</v>
      </c>
      <c r="N29" s="842" t="str">
        <f>ELE_AUT!P29</f>
        <v>Riccardo Roberto</v>
      </c>
      <c r="O29" s="843" t="str">
        <f>ELE_AUT!Q29</f>
        <v>D'ALESSANDRO ROCCO</v>
      </c>
      <c r="P29" s="851" t="str">
        <f>ELE_AUT!R29</f>
        <v>F.A.R.T. srl</v>
      </c>
      <c r="Q29" s="844" t="str">
        <f>ELE_AUT!S29</f>
        <v>V. Terraglio  193</v>
      </c>
      <c r="R29" s="844">
        <f>ELE_AUT!T29</f>
        <v>31022</v>
      </c>
      <c r="S29" s="844" t="str">
        <f>ELE_AUT!U29</f>
        <v>Preganziol (TV)</v>
      </c>
      <c r="T29" s="844" t="str">
        <f>ELE_AUT!V29</f>
        <v>Marisa graziati</v>
      </c>
      <c r="U29" s="844" t="str">
        <f>ELE_AUT!W29</f>
        <v>Crivellaro renato</v>
      </c>
      <c r="V29" s="845" t="str">
        <f>ELE_AUT!X29</f>
        <v>0422498300</v>
      </c>
      <c r="W29" s="844" t="str">
        <f>ELE_AUT!Y29</f>
        <v>RD@fart-neon.com</v>
      </c>
      <c r="X29" s="846" t="str">
        <f>ELE_AUT!Z29</f>
        <v>fart-neon.com</v>
      </c>
      <c r="Y29" s="844">
        <f>ELE_AUT!AA29</f>
        <v>0</v>
      </c>
      <c r="Z29" s="844">
        <f>ELE_AUT!AB29</f>
        <v>0</v>
      </c>
      <c r="AA29" s="847" t="str">
        <f>ELE_AUT!AC29</f>
        <v>F.A.R.T. srl</v>
      </c>
      <c r="AB29" s="848" t="str">
        <f>ELE_AUT!AD29</f>
        <v>V. Terraglio  193</v>
      </c>
      <c r="AC29" s="848" t="str">
        <f>ELE_AUT!AE29</f>
        <v>Preganziol (TV)</v>
      </c>
      <c r="AD29" s="847" t="str">
        <f>ELE_AUT!AF29</f>
        <v>01765650260</v>
      </c>
      <c r="AE29" s="849">
        <f>ELE_AUT!AK29</f>
        <v>42817</v>
      </c>
      <c r="AF29" s="850" t="str">
        <f>ELE_AUT!AL29</f>
        <v>13463/C24</v>
      </c>
      <c r="AG29" s="6"/>
    </row>
    <row r="30" spans="1:33" ht="14.25" customHeight="1" outlineLevel="1">
      <c r="A30" s="6" t="s">
        <v>2053</v>
      </c>
      <c r="C30" s="836" t="str">
        <f>ELE_AUT!C30</f>
        <v>SANTORO MARCO</v>
      </c>
      <c r="D30" s="837" t="str">
        <f>ELE_AUT!D30</f>
        <v>4 AEE</v>
      </c>
      <c r="E30" s="838" t="str">
        <f>ELE_AUT!E30</f>
        <v>3491685379</v>
      </c>
      <c r="F30" s="839">
        <f>ELE_AUT!F30</f>
        <v>0</v>
      </c>
      <c r="G30" s="840" t="str">
        <f>ELE_AUT!G30</f>
        <v>santoro.marco.ucs@gmail.com</v>
      </c>
      <c r="H30" s="840" t="str">
        <f>ELE_AUT!H30</f>
        <v>Vicolo dello Stadio</v>
      </c>
      <c r="I30" s="840" t="str">
        <f>ELE_AUT!I30</f>
        <v>MASERADA SUL PIAVE</v>
      </c>
      <c r="J30" s="841" t="str">
        <f>ELE_AUT!L30</f>
        <v>8.00</v>
      </c>
      <c r="K30" s="841" t="str">
        <f>ELE_AUT!M30</f>
        <v>12.00</v>
      </c>
      <c r="L30" s="841" t="str">
        <f>ELE_AUT!N30</f>
        <v>13.30</v>
      </c>
      <c r="M30" s="841" t="str">
        <f>ELE_AUT!O30</f>
        <v>17.30</v>
      </c>
      <c r="N30" s="842" t="str">
        <f>ELE_AUT!P30</f>
        <v>Gasparotto Dino</v>
      </c>
      <c r="O30" s="843" t="str">
        <f>ELE_AUT!Q30</f>
        <v>D'ALESSANDRO ROCCO</v>
      </c>
      <c r="P30" s="851" t="str">
        <f>ELE_AUT!R30</f>
        <v>BOTTER ELETTROTECNICA SRL</v>
      </c>
      <c r="Q30" s="844" t="str">
        <f>ELE_AUT!S30</f>
        <v>V. Sile 18/B</v>
      </c>
      <c r="R30" s="844">
        <f>ELE_AUT!T30</f>
        <v>31020</v>
      </c>
      <c r="S30" s="844" t="str">
        <f>ELE_AUT!U30</f>
        <v>Silea (TV)</v>
      </c>
      <c r="T30" s="844" t="str">
        <f>ELE_AUT!V30</f>
        <v>Botter Andrea</v>
      </c>
      <c r="U30" s="844" t="str">
        <f>ELE_AUT!W30</f>
        <v>Malimpensa Fortunato Silvano</v>
      </c>
      <c r="V30" s="845" t="str">
        <f>ELE_AUT!X30</f>
        <v>0422 361003</v>
      </c>
      <c r="W30" s="844" t="str">
        <f>ELE_AUT!Y30</f>
        <v>amministrazione@botter.com</v>
      </c>
      <c r="X30" s="846" t="str">
        <f>ELE_AUT!Z30</f>
        <v>www.botter.com</v>
      </c>
      <c r="Y30" s="844">
        <f>ELE_AUT!AA30</f>
        <v>20</v>
      </c>
      <c r="Z30" s="844" t="str">
        <f>ELE_AUT!AB30</f>
        <v>Metalmeccanico/Trasformatori Elettrici</v>
      </c>
      <c r="AA30" s="847" t="str">
        <f>ELE_AUT!AC30</f>
        <v>BOTTER ELETTROTECNICA SRL</v>
      </c>
      <c r="AB30" s="848" t="str">
        <f>ELE_AUT!AD30</f>
        <v>V. Sile 18/B</v>
      </c>
      <c r="AC30" s="848" t="str">
        <f>ELE_AUT!AE30</f>
        <v>Silea (TV)</v>
      </c>
      <c r="AD30" s="847" t="str">
        <f>ELE_AUT!AF30</f>
        <v>02412440261</v>
      </c>
      <c r="AE30" s="849">
        <f>ELE_AUT!AK30</f>
        <v>43589</v>
      </c>
      <c r="AF30" s="850" t="str">
        <f>ELE_AUT!AL30</f>
        <v>3279/C24D</v>
      </c>
      <c r="AG30" s="6"/>
    </row>
    <row r="31" spans="1:33" ht="18" customHeight="1" outlineLevel="1">
      <c r="C31" s="836" t="str">
        <f>ELE_AUT!C31</f>
        <v>SEVERIN DAVIDE</v>
      </c>
      <c r="D31" s="837" t="str">
        <f>ELE_AUT!D31</f>
        <v>4 AEE</v>
      </c>
      <c r="E31" s="838" t="str">
        <f>ELE_AUT!E31</f>
        <v>3298144788</v>
      </c>
      <c r="F31" s="839">
        <f>ELE_AUT!F31</f>
        <v>0</v>
      </c>
      <c r="G31" s="840" t="str">
        <f>ELE_AUT!G31</f>
        <v>Sez.C.Severin.Davide@gmail.com</v>
      </c>
      <c r="H31" s="840" t="str">
        <f>ELE_AUT!H31</f>
        <v>Via B. Rossato 7/A</v>
      </c>
      <c r="I31" s="840" t="str">
        <f>ELE_AUT!I31</f>
        <v>PAESE</v>
      </c>
      <c r="J31" s="841" t="str">
        <f>ELE_AUT!L31</f>
        <v>8.30</v>
      </c>
      <c r="K31" s="841" t="str">
        <f>ELE_AUT!M31</f>
        <v>12.30</v>
      </c>
      <c r="L31" s="841" t="str">
        <f>ELE_AUT!N31</f>
        <v>14.30</v>
      </c>
      <c r="M31" s="841" t="str">
        <f>ELE_AUT!O31</f>
        <v>18.30</v>
      </c>
      <c r="N31" s="842" t="str">
        <f>ELE_AUT!P31</f>
        <v>Riccardo Roberto</v>
      </c>
      <c r="O31" s="843" t="str">
        <f>ELE_AUT!Q31</f>
        <v>D'ALESSANDRO ROCCO</v>
      </c>
      <c r="P31" s="851" t="str">
        <f>ELE_AUT!R31</f>
        <v>REDO GROUP ITALIA SRL</v>
      </c>
      <c r="Q31" s="844" t="str">
        <f>ELE_AUT!S31</f>
        <v>Via Gelsomini 4</v>
      </c>
      <c r="R31" s="844">
        <f>ELE_AUT!T31</f>
        <v>31100</v>
      </c>
      <c r="S31" s="844" t="str">
        <f>ELE_AUT!U31</f>
        <v>Treviso (TV)</v>
      </c>
      <c r="T31" s="844" t="str">
        <f>ELE_AUT!V31</f>
        <v>Bacchin Monica</v>
      </c>
      <c r="U31" s="844" t="str">
        <f>ELE_AUT!W31</f>
        <v>Battistella Andrea</v>
      </c>
      <c r="V31" s="845" t="str">
        <f>ELE_AUT!X31</f>
        <v>0422 1847197</v>
      </c>
      <c r="W31" s="844" t="str">
        <f>ELE_AUT!Y31</f>
        <v>info@redogroup.it</v>
      </c>
      <c r="X31" s="844">
        <f>ELE_AUT!Z31</f>
        <v>0</v>
      </c>
      <c r="Y31" s="844" t="str">
        <f>ELE_AUT!AA31</f>
        <v>1 - 10</v>
      </c>
      <c r="Z31" s="844" t="str">
        <f>ELE_AUT!AB31</f>
        <v>Commercio Ingrosso e Dettaglio</v>
      </c>
      <c r="AA31" s="847" t="str">
        <f>ELE_AUT!AC31</f>
        <v>REDO GROUP ITALIA SRL</v>
      </c>
      <c r="AB31" s="848" t="str">
        <f>ELE_AUT!AD31</f>
        <v>Via Gelsomini, 4</v>
      </c>
      <c r="AC31" s="848" t="str">
        <f>ELE_AUT!AE31</f>
        <v>Treviso</v>
      </c>
      <c r="AD31" s="847" t="str">
        <f>ELE_AUT!AF31</f>
        <v>04831360260</v>
      </c>
      <c r="AE31" s="849">
        <f>ELE_AUT!AK31</f>
        <v>42847</v>
      </c>
      <c r="AF31" s="850" t="str">
        <f>ELE_AUT!AL31</f>
        <v>5917/C24</v>
      </c>
      <c r="AG31" s="6"/>
    </row>
    <row r="32" spans="1:33" ht="14.25" customHeight="1" outlineLevel="1">
      <c r="C32" s="836" t="str">
        <f>ELE_AUT!C32</f>
        <v>TOMASETTO ENRICO</v>
      </c>
      <c r="D32" s="837" t="str">
        <f>ELE_AUT!D32</f>
        <v>4 AEE</v>
      </c>
      <c r="E32" s="838" t="str">
        <f>ELE_AUT!E32</f>
        <v>3475145910</v>
      </c>
      <c r="F32" s="839">
        <f>ELE_AUT!F32</f>
        <v>0</v>
      </c>
      <c r="G32" s="840" t="str">
        <f>ELE_AUT!G32</f>
        <v>enrico.tomasetto@gmail.com</v>
      </c>
      <c r="H32" s="840" t="str">
        <f>ELE_AUT!H32</f>
        <v>VICOLO DELLO STADIO 15</v>
      </c>
      <c r="I32" s="840" t="str">
        <f>ELE_AUT!I32</f>
        <v>MASERADA SUL PIAVE</v>
      </c>
      <c r="J32" s="841" t="str">
        <f>ELE_AUT!L32</f>
        <v>8.00</v>
      </c>
      <c r="K32" s="841" t="str">
        <f>ELE_AUT!M32</f>
        <v>12.00</v>
      </c>
      <c r="L32" s="841" t="str">
        <f>ELE_AUT!N32</f>
        <v>14.00</v>
      </c>
      <c r="M32" s="841" t="str">
        <f>ELE_AUT!O32</f>
        <v>18.00</v>
      </c>
      <c r="N32" s="842" t="str">
        <f>ELE_AUT!P32</f>
        <v>Di Maria Cesare</v>
      </c>
      <c r="O32" s="843" t="str">
        <f>ELE_AUT!Q32</f>
        <v>D'ALESSANDRO ROCCO</v>
      </c>
      <c r="P32" s="851" t="str">
        <f>ELE_AUT!R32</f>
        <v>MION VENTOLTERMICO SPA</v>
      </c>
      <c r="Q32" s="844" t="str">
        <f>ELE_AUT!S32</f>
        <v>V. Dolomiti 30</v>
      </c>
      <c r="R32" s="844">
        <f>ELE_AUT!T32</f>
        <v>31052</v>
      </c>
      <c r="S32" s="844" t="str">
        <f>ELE_AUT!U32</f>
        <v>Maserada sul Piave (TV)</v>
      </c>
      <c r="T32" s="844" t="str">
        <f>ELE_AUT!V32</f>
        <v>Mion Pieralberto</v>
      </c>
      <c r="U32" s="844" t="str">
        <f>ELE_AUT!W32</f>
        <v>Benedetti Ermes</v>
      </c>
      <c r="V32" s="845" t="str">
        <f>ELE_AUT!X32</f>
        <v>0422 8777</v>
      </c>
      <c r="W32" s="844" t="str">
        <f>ELE_AUT!Y32</f>
        <v>personale@h-farm.com</v>
      </c>
      <c r="X32" s="844">
        <f>ELE_AUT!Z32</f>
        <v>0</v>
      </c>
      <c r="Y32" s="844">
        <f>ELE_AUT!AA32</f>
        <v>0</v>
      </c>
      <c r="Z32" s="844">
        <f>ELE_AUT!AB32</f>
        <v>0</v>
      </c>
      <c r="AA32" s="847" t="str">
        <f>ELE_AUT!AC32</f>
        <v>MION VENTOLTERMICO SPA</v>
      </c>
      <c r="AB32" s="848" t="str">
        <f>ELE_AUT!AD32</f>
        <v>V. Dolomiti 30</v>
      </c>
      <c r="AC32" s="848" t="str">
        <f>ELE_AUT!AE32</f>
        <v>Maserada sul Piave (TV)</v>
      </c>
      <c r="AD32" s="847" t="str">
        <f>ELE_AUT!AF32</f>
        <v>04053860260</v>
      </c>
      <c r="AE32" s="849">
        <f>ELE_AUT!AK32</f>
        <v>42840</v>
      </c>
      <c r="AF32" s="850" t="str">
        <f>ELE_AUT!AL32</f>
        <v>26622/C24</v>
      </c>
      <c r="AG32" s="6"/>
    </row>
    <row r="33" spans="1:34" ht="14.25" customHeight="1" outlineLevel="1">
      <c r="C33" s="836" t="str">
        <f>ELE_AUT!C33</f>
        <v>TORRESAN PIETRO</v>
      </c>
      <c r="D33" s="837" t="str">
        <f>ELE_AUT!D33</f>
        <v>4 AEE</v>
      </c>
      <c r="E33" s="838" t="str">
        <f>ELE_AUT!E33</f>
        <v>3392047407</v>
      </c>
      <c r="F33" s="839">
        <f>ELE_AUT!F33</f>
        <v>0</v>
      </c>
      <c r="G33" s="840" t="str">
        <f>ELE_AUT!G33</f>
        <v>pietro.torresan.it@gmail.com</v>
      </c>
      <c r="H33" s="840" t="str">
        <f>ELE_AUT!H33</f>
        <v>Viale Nazioni Unite,197</v>
      </c>
      <c r="I33" s="840" t="str">
        <f>ELE_AUT!I33</f>
        <v>TREVISO</v>
      </c>
      <c r="J33" s="841" t="str">
        <f>ELE_AUT!L33</f>
        <v>8.30</v>
      </c>
      <c r="K33" s="841" t="str">
        <f>ELE_AUT!M33</f>
        <v>12.30</v>
      </c>
      <c r="L33" s="841" t="str">
        <f>ELE_AUT!N33</f>
        <v>14.00</v>
      </c>
      <c r="M33" s="841" t="str">
        <f>ELE_AUT!O33</f>
        <v>18.00</v>
      </c>
      <c r="N33" s="842" t="str">
        <f>ELE_AUT!P33</f>
        <v>Borsato Lorenzo</v>
      </c>
      <c r="O33" s="843" t="str">
        <f>ELE_AUT!Q33</f>
        <v>D'ALESSANDRO ROCCO</v>
      </c>
      <c r="P33" s="851" t="str">
        <f>ELE_AUT!R33</f>
        <v>TECNOSTUDIO</v>
      </c>
      <c r="Q33" s="844" t="str">
        <f>ELE_AUT!S33</f>
        <v>Via Castellana 67/b</v>
      </c>
      <c r="R33" s="844">
        <f>ELE_AUT!T33</f>
        <v>31100</v>
      </c>
      <c r="S33" s="844" t="str">
        <f>ELE_AUT!U33</f>
        <v>Treviso (TV)</v>
      </c>
      <c r="T33" s="844" t="str">
        <f>ELE_AUT!V33</f>
        <v>Lorenzetto Maurizio</v>
      </c>
      <c r="U33" s="844" t="str">
        <f>ELE_AUT!W33</f>
        <v>Lorenzetto Maurizio</v>
      </c>
      <c r="V33" s="845" t="str">
        <f>ELE_AUT!X33</f>
        <v>0422 433677</v>
      </c>
      <c r="W33" s="846" t="str">
        <f>ELE_AUT!Y33</f>
        <v>amministrazione@tecnostudio.it</v>
      </c>
      <c r="X33" s="844">
        <f>ELE_AUT!Z33</f>
        <v>0</v>
      </c>
      <c r="Y33" s="844">
        <f>ELE_AUT!AA33</f>
        <v>0</v>
      </c>
      <c r="Z33" s="844" t="str">
        <f>ELE_AUT!AB33</f>
        <v>Studio ingegneria</v>
      </c>
      <c r="AA33" s="847" t="str">
        <f>ELE_AUT!AC33</f>
        <v>TECNOSTUDIO</v>
      </c>
      <c r="AB33" s="848" t="str">
        <f>ELE_AUT!AD33</f>
        <v>Via Castellana 67/b</v>
      </c>
      <c r="AC33" s="848" t="str">
        <f>ELE_AUT!AE33</f>
        <v>Treviso (TV)</v>
      </c>
      <c r="AD33" s="847" t="str">
        <f>ELE_AUT!AF33</f>
        <v>01552960260</v>
      </c>
      <c r="AE33" s="849">
        <f>ELE_AUT!AK33</f>
        <v>42784</v>
      </c>
      <c r="AF33" s="850" t="str">
        <f>ELE_AUT!AL33</f>
        <v>3279/C24D</v>
      </c>
      <c r="AG33" s="6"/>
    </row>
    <row r="34" spans="1:34" ht="14.25" customHeight="1" outlineLevel="1">
      <c r="C34" s="836" t="str">
        <f>ELE_AUT!C34</f>
        <v>TOSATTO LORENZO</v>
      </c>
      <c r="D34" s="837" t="str">
        <f>ELE_AUT!D34</f>
        <v>4 AEE</v>
      </c>
      <c r="E34" s="838" t="str">
        <f>ELE_AUT!E34</f>
        <v>3294228954</v>
      </c>
      <c r="F34" s="839">
        <f>ELE_AUT!F34</f>
        <v>0</v>
      </c>
      <c r="G34" s="840" t="str">
        <f>ELE_AUT!G34</f>
        <v>lorenzotosatto2003@gmail.com</v>
      </c>
      <c r="H34" s="840" t="str">
        <f>ELE_AUT!H34</f>
        <v>Via zagaria 4a</v>
      </c>
      <c r="I34" s="840" t="str">
        <f>ELE_AUT!I34</f>
        <v>QUINTO DI TREVISO</v>
      </c>
      <c r="J34" s="841" t="str">
        <f>ELE_AUT!L34</f>
        <v>8.00</v>
      </c>
      <c r="K34" s="841" t="str">
        <f>ELE_AUT!M34</f>
        <v>12.00</v>
      </c>
      <c r="L34" s="841" t="str">
        <f>ELE_AUT!N34</f>
        <v>13.30</v>
      </c>
      <c r="M34" s="841" t="str">
        <f>ELE_AUT!O34</f>
        <v>17.30</v>
      </c>
      <c r="N34" s="842" t="str">
        <f>ELE_AUT!P34</f>
        <v>CHIEPPA A.</v>
      </c>
      <c r="O34" s="843" t="str">
        <f>ELE_AUT!Q34</f>
        <v>D'ALESSANDRO ROCCO</v>
      </c>
      <c r="P34" s="851" t="str">
        <f>ELE_AUT!R34</f>
        <v>EFFICIENTA SCRL</v>
      </c>
      <c r="Q34" s="844" t="str">
        <f>ELE_AUT!S34</f>
        <v>v. Enrico Mattei 8</v>
      </c>
      <c r="R34" s="844">
        <f>ELE_AUT!T34</f>
        <v>31059</v>
      </c>
      <c r="S34" s="844" t="str">
        <f>ELE_AUT!U34</f>
        <v>Zero Branco (TV)</v>
      </c>
      <c r="T34" s="844" t="str">
        <f>ELE_AUT!V34</f>
        <v>De Benedetti fabrizio</v>
      </c>
      <c r="U34" s="844" t="str">
        <f>ELE_AUT!W34</f>
        <v>De Benedetti fabrizio</v>
      </c>
      <c r="V34" s="845" t="str">
        <f>ELE_AUT!X34</f>
        <v>0422 1626815</v>
      </c>
      <c r="W34" s="844" t="str">
        <f>ELE_AUT!Y34</f>
        <v>info@efficienta.it</v>
      </c>
      <c r="X34" s="844">
        <f>ELE_AUT!Z34</f>
        <v>0</v>
      </c>
      <c r="Y34" s="844">
        <f>ELE_AUT!AA34</f>
        <v>10</v>
      </c>
      <c r="Z34" s="844">
        <f>ELE_AUT!AB34</f>
        <v>0</v>
      </c>
      <c r="AA34" s="847" t="str">
        <f>ELE_AUT!AC34</f>
        <v>EFFICIENTA SCRL</v>
      </c>
      <c r="AB34" s="848" t="str">
        <f>ELE_AUT!AD34</f>
        <v>v. Enrico Mattei 8</v>
      </c>
      <c r="AC34" s="848" t="str">
        <f>ELE_AUT!AE34</f>
        <v>Zero Branco (TV)</v>
      </c>
      <c r="AD34" s="847" t="str">
        <f>ELE_AUT!AF34</f>
        <v>0459160268</v>
      </c>
      <c r="AE34" s="849">
        <f>ELE_AUT!AK34</f>
        <v>43589</v>
      </c>
      <c r="AF34" s="850" t="str">
        <f>ELE_AUT!AL34</f>
        <v>3279/C24D</v>
      </c>
      <c r="AG34" s="6"/>
    </row>
    <row r="35" spans="1:34" ht="14.25" customHeight="1" outlineLevel="1">
      <c r="C35" s="836" t="str">
        <f>ELE_AUT!C35</f>
        <v>TREVISAN RICCARDO</v>
      </c>
      <c r="D35" s="837" t="str">
        <f>ELE_AUT!D35</f>
        <v>4 AEE</v>
      </c>
      <c r="E35" s="838" t="str">
        <f>ELE_AUT!E35</f>
        <v>3408372611</v>
      </c>
      <c r="F35" s="839">
        <f>ELE_AUT!F35</f>
        <v>0</v>
      </c>
      <c r="G35" s="840" t="str">
        <f>ELE_AUT!G35</f>
        <v>richy.trevisan@gmail.com</v>
      </c>
      <c r="H35" s="840" t="str">
        <f>ELE_AUT!H35</f>
        <v>VIA LEVADA 34/B</v>
      </c>
      <c r="I35" s="840" t="str">
        <f>ELE_AUT!I35</f>
        <v>POVEGLIANO</v>
      </c>
      <c r="J35" s="841" t="str">
        <f>ELE_AUT!L35</f>
        <v>#REF!</v>
      </c>
      <c r="K35" s="841" t="str">
        <f>ELE_AUT!M35</f>
        <v>#REF!</v>
      </c>
      <c r="L35" s="841" t="str">
        <f>ELE_AUT!N35</f>
        <v>#REF!</v>
      </c>
      <c r="M35" s="841" t="str">
        <f>ELE_AUT!O35</f>
        <v>#REF!</v>
      </c>
      <c r="N35" s="842" t="str">
        <f>ELE_AUT!P35</f>
        <v>D'Alessandro Rocco</v>
      </c>
      <c r="O35" s="843" t="str">
        <f>ELE_AUT!Q35</f>
        <v>D'ALESSANDRO ROCCO</v>
      </c>
      <c r="P35" s="851" t="str">
        <f>ELE_AUT!R35</f>
        <v>ISTRA S.R.L</v>
      </c>
      <c r="Q35" s="844" t="str">
        <f>ELE_AUT!S35</f>
        <v>Vicolo Giuseppe Verdi 53</v>
      </c>
      <c r="R35" s="844">
        <f>ELE_AUT!T35</f>
        <v>31020</v>
      </c>
      <c r="S35" s="844" t="str">
        <f>ELE_AUT!U35</f>
        <v>Vilorba (TV)</v>
      </c>
      <c r="T35" s="844" t="str">
        <f>ELE_AUT!V35</f>
        <v>Munerotto Stefano</v>
      </c>
      <c r="U35" s="844" t="str">
        <f>ELE_AUT!W35</f>
        <v>Munerotto Stefano</v>
      </c>
      <c r="V35" s="845" t="str">
        <f>ELE_AUT!X35</f>
        <v>0422618686</v>
      </c>
      <c r="W35" s="844" t="str">
        <f>ELE_AUT!Y35</f>
        <v>amministrazione@istrasistemi.it</v>
      </c>
      <c r="X35" s="844">
        <f>ELE_AUT!Z35</f>
        <v>0</v>
      </c>
      <c r="Y35" s="852">
        <f>ELE_AUT!AA35</f>
        <v>0</v>
      </c>
      <c r="Z35" s="844">
        <f>ELE_AUT!AB35</f>
        <v>0</v>
      </c>
      <c r="AA35" s="847" t="str">
        <f>ELE_AUT!AC35</f>
        <v>ISTRA S.R.L</v>
      </c>
      <c r="AB35" s="848" t="str">
        <f>ELE_AUT!AD35</f>
        <v>Vicolo Giuseppe Verdi 53</v>
      </c>
      <c r="AC35" s="848" t="str">
        <f>ELE_AUT!AE35</f>
        <v>Vilorba (TV)</v>
      </c>
      <c r="AD35" s="847" t="str">
        <f>ELE_AUT!AF35</f>
        <v>02295220269</v>
      </c>
      <c r="AE35" s="849">
        <f>ELE_AUT!AK35</f>
        <v>42831</v>
      </c>
      <c r="AF35" s="850" t="str">
        <f>ELE_AUT!AL35</f>
        <v>6812/C24</v>
      </c>
      <c r="AG35" s="6"/>
    </row>
    <row r="36" spans="1:34" ht="14.25" customHeight="1" outlineLevel="1">
      <c r="A36" s="6"/>
      <c r="B36" s="6"/>
      <c r="C36" s="853" t="str">
        <f>ELE_AUT!C36</f>
        <v>VOJKANOVIC FILIP</v>
      </c>
      <c r="D36" s="854" t="str">
        <f>ELE_AUT!D36</f>
        <v>4 AEE</v>
      </c>
      <c r="E36" s="855" t="str">
        <f>ELE_AUT!E36</f>
        <v>3494743383</v>
      </c>
      <c r="F36" s="856">
        <f>ELE_AUT!F36</f>
        <v>0</v>
      </c>
      <c r="G36" s="857" t="str">
        <f>ELE_AUT!G36</f>
        <v/>
      </c>
      <c r="H36" s="857" t="str">
        <f>ELE_AUT!H36</f>
        <v>VIA G. GALILEI 11</v>
      </c>
      <c r="I36" s="857" t="str">
        <f>ELE_AUT!I36</f>
        <v>MASERADA SUL PIAVE</v>
      </c>
      <c r="J36" s="858" t="str">
        <f>ELE_AUT!L36</f>
        <v>#REF!</v>
      </c>
      <c r="K36" s="858" t="str">
        <f>ELE_AUT!M36</f>
        <v>#REF!</v>
      </c>
      <c r="L36" s="858" t="str">
        <f>ELE_AUT!N36</f>
        <v>#REF!</v>
      </c>
      <c r="M36" s="858" t="str">
        <f>ELE_AUT!O36</f>
        <v>#REF!</v>
      </c>
      <c r="N36" s="859" t="str">
        <f>ELE_AUT!P36</f>
        <v>Gasparotto Dino</v>
      </c>
      <c r="O36" s="860" t="str">
        <f>ELE_AUT!Q36</f>
        <v>D'ALESSANDRO ROCCO</v>
      </c>
      <c r="P36" s="861" t="str">
        <f>ELE_AUT!R36</f>
        <v>BOTTER ELETTROTECNICA SRL</v>
      </c>
      <c r="Q36" s="862" t="str">
        <f>ELE_AUT!S36</f>
        <v>V. Sile 18/B</v>
      </c>
      <c r="R36" s="862">
        <f>ELE_AUT!T36</f>
        <v>31020</v>
      </c>
      <c r="S36" s="862" t="str">
        <f>ELE_AUT!U36</f>
        <v>Silea (TV)</v>
      </c>
      <c r="T36" s="862" t="str">
        <f>ELE_AUT!V36</f>
        <v>Botter Andrea</v>
      </c>
      <c r="U36" s="862" t="str">
        <f>ELE_AUT!W36</f>
        <v>Malimpensa Fortunato Silvano</v>
      </c>
      <c r="V36" s="863" t="str">
        <f>ELE_AUT!X36</f>
        <v>0422 361003</v>
      </c>
      <c r="W36" s="862" t="str">
        <f>ELE_AUT!Y36</f>
        <v>amministrazione@botter.com</v>
      </c>
      <c r="X36" s="864" t="str">
        <f>ELE_AUT!Z36</f>
        <v>www.botter.com</v>
      </c>
      <c r="Y36" s="862">
        <f>ELE_AUT!AA36</f>
        <v>20</v>
      </c>
      <c r="Z36" s="862" t="str">
        <f>ELE_AUT!AB36</f>
        <v>Metalmeccanico/Trasformatori Elettrici</v>
      </c>
      <c r="AA36" s="865" t="str">
        <f>ELE_AUT!AC36</f>
        <v>BOTTER ELETTROTECNICA SRL</v>
      </c>
      <c r="AB36" s="866" t="str">
        <f>ELE_AUT!AD36</f>
        <v>V. Sile 18/B</v>
      </c>
      <c r="AC36" s="866" t="str">
        <f>ELE_AUT!AE36</f>
        <v>Silea (TV)</v>
      </c>
      <c r="AD36" s="865" t="str">
        <f>ELE_AUT!AF36</f>
        <v>02412440261</v>
      </c>
      <c r="AE36" s="867">
        <f>ELE_AUT!AK36</f>
        <v>43589</v>
      </c>
      <c r="AF36" s="868" t="str">
        <f>ELE_AUT!AL36</f>
        <v>3279/C24D</v>
      </c>
      <c r="AG36" s="6"/>
      <c r="AH36" s="6"/>
    </row>
    <row r="37" spans="1:34" ht="14.25" customHeight="1" outlineLevel="1">
      <c r="C37" s="821" t="str">
        <f>ELE_AUT!C37</f>
        <v>BAGGIO FEDERICO</v>
      </c>
      <c r="D37" s="822" t="str">
        <f>ELE_AUT!D37</f>
        <v>4 BEA</v>
      </c>
      <c r="E37" s="869" t="str">
        <f>ELE_AUT!E37</f>
        <v>3282292057</v>
      </c>
      <c r="F37" s="870">
        <f>ELE_AUT!F37</f>
        <v>0</v>
      </c>
      <c r="G37" s="871" t="str">
        <f>ELE_AUT!G37</f>
        <v>grazia1317@gmail.com</v>
      </c>
      <c r="H37" s="871" t="str">
        <f>ELE_AUT!H37</f>
        <v>v.lo vivaldi 13/4</v>
      </c>
      <c r="I37" s="871" t="str">
        <f>ELE_AUT!I37</f>
        <v>CARBONERA</v>
      </c>
      <c r="J37" s="872" t="str">
        <f>ELE_AUT!L37</f>
        <v>8.00</v>
      </c>
      <c r="K37" s="872" t="str">
        <f>ELE_AUT!M37</f>
        <v>12.00</v>
      </c>
      <c r="L37" s="872" t="str">
        <f>ELE_AUT!N37</f>
        <v>13.00</v>
      </c>
      <c r="M37" s="872" t="str">
        <f>ELE_AUT!O37</f>
        <v>17.00</v>
      </c>
      <c r="N37" s="873" t="str">
        <f>ELE_AUT!P37</f>
        <v>Testa Franco</v>
      </c>
      <c r="O37" s="874" t="str">
        <f>ELE_AUT!Q37</f>
        <v>BRUNETTA EMANUELE</v>
      </c>
      <c r="P37" s="875" t="str">
        <f>ELE_AUT!R37</f>
        <v>BPS CLIMA</v>
      </c>
      <c r="Q37" s="876" t="str">
        <f>ELE_AUT!S37</f>
        <v>Zona industriale Biban 56</v>
      </c>
      <c r="R37" s="876">
        <f>ELE_AUT!T37</f>
        <v>31030</v>
      </c>
      <c r="S37" s="876" t="str">
        <f>ELE_AUT!U37</f>
        <v>Carbonera (TV)</v>
      </c>
      <c r="T37" s="876" t="str">
        <f>ELE_AUT!V37</f>
        <v>Schiavon Andrea</v>
      </c>
      <c r="U37" s="876" t="str">
        <f>ELE_AUT!W37</f>
        <v>Schiavon Andrea</v>
      </c>
      <c r="V37" s="877" t="str">
        <f>ELE_AUT!X37</f>
        <v>0422 445363</v>
      </c>
      <c r="W37" s="878" t="str">
        <f>ELE_AUT!Y37</f>
        <v>info@bpstecnologie.com</v>
      </c>
      <c r="X37" s="878" t="str">
        <f>ELE_AUT!Z37</f>
        <v>www.bpstecnologie.com</v>
      </c>
      <c r="Y37" s="876">
        <f>ELE_AUT!AA37</f>
        <v>230</v>
      </c>
      <c r="Z37" s="876" t="str">
        <f>ELE_AUT!AB37</f>
        <v>climatizzatori ad aria</v>
      </c>
      <c r="AA37" s="879" t="str">
        <f>ELE_AUT!AC37</f>
        <v>BPS CLIMA</v>
      </c>
      <c r="AB37" s="880" t="str">
        <f>ELE_AUT!AD37</f>
        <v>Zona industriale Biban 56</v>
      </c>
      <c r="AC37" s="880" t="str">
        <f>ELE_AUT!AE37</f>
        <v>Carbonera (TV)</v>
      </c>
      <c r="AD37" s="879" t="str">
        <f>ELE_AUT!AF37</f>
        <v>03302570266</v>
      </c>
      <c r="AE37" s="881">
        <f>ELE_AUT!AK37</f>
        <v>44337</v>
      </c>
      <c r="AF37" s="882" t="str">
        <f>ELE_AUT!AL37</f>
        <v>7210/C24D</v>
      </c>
      <c r="AG37" s="6"/>
    </row>
    <row r="38" spans="1:34" ht="14.25" customHeight="1" outlineLevel="1">
      <c r="C38" s="836" t="str">
        <f>ELE_AUT!C38</f>
        <v>BOTTA TOMMASO</v>
      </c>
      <c r="D38" s="837" t="str">
        <f>ELE_AUT!D38</f>
        <v>4 BEA</v>
      </c>
      <c r="E38" s="838" t="str">
        <f>ELE_AUT!E38</f>
        <v>04221835639</v>
      </c>
      <c r="F38" s="839">
        <f>ELE_AUT!F38</f>
        <v>0</v>
      </c>
      <c r="G38" s="840" t="str">
        <f>ELE_AUT!G38</f>
        <v>endassasin03@gmail.com</v>
      </c>
      <c r="H38" s="840" t="str">
        <f>ELE_AUT!H38</f>
        <v>VIA CONTEA 11A</v>
      </c>
      <c r="I38" s="840" t="str">
        <f>ELE_AUT!I38</f>
        <v>QUINTO DI TREVISO</v>
      </c>
      <c r="J38" s="841" t="str">
        <f>ELE_AUT!L38</f>
        <v>9.00</v>
      </c>
      <c r="K38" s="841" t="str">
        <f>ELE_AUT!M38</f>
        <v>13.00</v>
      </c>
      <c r="L38" s="841" t="str">
        <f>ELE_AUT!N38</f>
        <v>14.00</v>
      </c>
      <c r="M38" s="841" t="str">
        <f>ELE_AUT!O38</f>
        <v>16.30</v>
      </c>
      <c r="N38" s="842" t="str">
        <f>ELE_AUT!P38</f>
        <v>Testa Franco</v>
      </c>
      <c r="O38" s="843" t="str">
        <f>ELE_AUT!Q38</f>
        <v>BRUNETTA EMANUELE</v>
      </c>
      <c r="P38" s="851" t="str">
        <f>ELE_AUT!R38</f>
        <v>MERMEC SPA</v>
      </c>
      <c r="Q38" s="844" t="str">
        <f>ELE_AUT!S38</f>
        <v>Vicolo Ongarie 13</v>
      </c>
      <c r="R38" s="844">
        <f>ELE_AUT!T38</f>
        <v>31050</v>
      </c>
      <c r="S38" s="844" t="str">
        <f>ELE_AUT!U38</f>
        <v>Morgano (TV)</v>
      </c>
      <c r="T38" s="844" t="str">
        <f>ELE_AUT!V38</f>
        <v>Marangon Manola</v>
      </c>
      <c r="U38" s="844" t="str">
        <f>ELE_AUT!W38</f>
        <v>Dalla Torre Marco - Todaro Stefano</v>
      </c>
      <c r="V38" s="845" t="str">
        <f>ELE_AUT!X38</f>
        <v>0422 839217</v>
      </c>
      <c r="W38" s="846" t="str">
        <f>ELE_AUT!Y38</f>
        <v>manola.marangon@mermecgroup.com</v>
      </c>
      <c r="X38" s="844">
        <f>ELE_AUT!Z38</f>
        <v>0</v>
      </c>
      <c r="Y38" s="844" t="str">
        <f>ELE_AUT!AA38</f>
        <v>51-250</v>
      </c>
      <c r="Z38" s="844" t="str">
        <f>ELE_AUT!AB38</f>
        <v>Metalmeccanico</v>
      </c>
      <c r="AA38" s="847" t="str">
        <f>ELE_AUT!AC38</f>
        <v>MERMEC SPA</v>
      </c>
      <c r="AB38" s="848" t="str">
        <f>ELE_AUT!AD38</f>
        <v>Vicolo Ongarie 13</v>
      </c>
      <c r="AC38" s="848" t="str">
        <f>ELE_AUT!AE38</f>
        <v>Morgano (TV)</v>
      </c>
      <c r="AD38" s="847" t="str">
        <f>ELE_AUT!AF38</f>
        <v>05033050963</v>
      </c>
      <c r="AE38" s="849" t="str">
        <f>ELE_AUT!AK38</f>
        <v>05/04/2018</v>
      </c>
      <c r="AF38" s="850" t="str">
        <f>ELE_AUT!AL38</f>
        <v>2284/C24d</v>
      </c>
      <c r="AG38" s="6"/>
    </row>
    <row r="39" spans="1:34" ht="14.25" customHeight="1" outlineLevel="1">
      <c r="C39" s="883" t="str">
        <f>ELE_AUT!C39</f>
        <v>BRIDDA GIANLUCA</v>
      </c>
      <c r="D39" s="884" t="str">
        <f>ELE_AUT!D39</f>
        <v>4 BEA</v>
      </c>
      <c r="E39" s="885" t="str">
        <f>ELE_AUT!E39</f>
        <v/>
      </c>
      <c r="F39" s="886">
        <f>ELE_AUT!F39</f>
        <v>0</v>
      </c>
      <c r="G39" s="887" t="str">
        <f>ELE_AUT!G39</f>
        <v>gian.bridda@gmail.com</v>
      </c>
      <c r="H39" s="887" t="str">
        <f>ELE_AUT!H39</f>
        <v>via Torni 13</v>
      </c>
      <c r="I39" s="887" t="str">
        <f>ELE_AUT!I39</f>
        <v>MOGLIANO VENETO</v>
      </c>
      <c r="J39" s="888">
        <f>ELE_AUT!L39</f>
        <v>0</v>
      </c>
      <c r="K39" s="888">
        <f>ELE_AUT!M39</f>
        <v>0</v>
      </c>
      <c r="L39" s="888">
        <f>ELE_AUT!N39</f>
        <v>0</v>
      </c>
      <c r="M39" s="888">
        <f>ELE_AUT!O39</f>
        <v>0</v>
      </c>
      <c r="N39" s="889" t="str">
        <f>ELE_AUT!P39</f>
        <v>Marton Luisa</v>
      </c>
      <c r="O39" s="890" t="str">
        <f>ELE_AUT!Q39</f>
        <v>BRUNETTA EMANUELE</v>
      </c>
      <c r="P39" s="891" t="str">
        <f>ELE_AUT!R39</f>
        <v>ROGER TECNOLOGY SRL</v>
      </c>
      <c r="Q39" s="892" t="str">
        <f>ELE_AUT!S39</f>
        <v>Via Botticelli 8</v>
      </c>
      <c r="R39" s="892">
        <f>ELE_AUT!T39</f>
        <v>31021</v>
      </c>
      <c r="S39" s="892" t="str">
        <f>ELE_AUT!U39</f>
        <v>Mogliano Veneto (TV)</v>
      </c>
      <c r="T39" s="892" t="str">
        <f>ELE_AUT!V39</f>
        <v>Florian Primo</v>
      </c>
      <c r="U39" s="892" t="str">
        <f>ELE_AUT!W39</f>
        <v>Florian Manuel</v>
      </c>
      <c r="V39" s="893" t="str">
        <f>ELE_AUT!X39</f>
        <v>041 5937023</v>
      </c>
      <c r="W39" s="894" t="str">
        <f>ELE_AUT!Y39</f>
        <v>amministrazione@rogertechnology.it</v>
      </c>
      <c r="X39" s="892">
        <f>ELE_AUT!Z39</f>
        <v>0</v>
      </c>
      <c r="Y39" s="892">
        <f>ELE_AUT!AA39</f>
        <v>60</v>
      </c>
      <c r="Z39" s="892" t="str">
        <f>ELE_AUT!AB39</f>
        <v>Fabbricazione di motori</v>
      </c>
      <c r="AA39" s="895" t="str">
        <f>ELE_AUT!AC39</f>
        <v>ROGER TECNOLOGY SRL</v>
      </c>
      <c r="AB39" s="896" t="str">
        <f>ELE_AUT!AD39</f>
        <v>Via Botticelli 8</v>
      </c>
      <c r="AC39" s="896" t="str">
        <f>ELE_AUT!AE39</f>
        <v>Mogliano Veneto (TV)</v>
      </c>
      <c r="AD39" s="895" t="str">
        <f>ELE_AUT!AF39</f>
        <v>01612340263</v>
      </c>
      <c r="AE39" s="897">
        <f>ELE_AUT!AK39</f>
        <v>42762</v>
      </c>
      <c r="AF39" s="898" t="str">
        <f>ELE_AUT!AL39</f>
        <v>7163/C24D</v>
      </c>
      <c r="AG39" s="6"/>
    </row>
    <row r="40" spans="1:34" ht="14.25" customHeight="1" outlineLevel="1">
      <c r="C40" s="836" t="str">
        <f>ELE_AUT!C40</f>
        <v>CALDATO RICCARDO</v>
      </c>
      <c r="D40" s="837" t="str">
        <f>ELE_AUT!D40</f>
        <v>4 BEA</v>
      </c>
      <c r="E40" s="838" t="str">
        <f>ELE_AUT!E40</f>
        <v>3294945949</v>
      </c>
      <c r="F40" s="839">
        <f>ELE_AUT!F40</f>
        <v>0</v>
      </c>
      <c r="G40" s="840" t="str">
        <f>ELE_AUT!G40</f>
        <v>caldatoriccardo@gmail.com</v>
      </c>
      <c r="H40" s="840" t="str">
        <f>ELE_AUT!H40</f>
        <v>via onaro 12/d scandolara</v>
      </c>
      <c r="I40" s="840" t="str">
        <f>ELE_AUT!I40</f>
        <v>TREVISO</v>
      </c>
      <c r="J40" s="841" t="str">
        <f>ELE_AUT!L40</f>
        <v>8.30</v>
      </c>
      <c r="K40" s="841" t="str">
        <f>ELE_AUT!M40</f>
        <v>12.30</v>
      </c>
      <c r="L40" s="841" t="str">
        <f>ELE_AUT!N40</f>
        <v>13.30</v>
      </c>
      <c r="M40" s="841" t="str">
        <f>ELE_AUT!O40</f>
        <v>17.30</v>
      </c>
      <c r="N40" s="842" t="str">
        <f>ELE_AUT!P40</f>
        <v>Battaglia Antimo</v>
      </c>
      <c r="O40" s="843" t="str">
        <f>ELE_AUT!Q40</f>
        <v>BRUNETTA EMANUELE</v>
      </c>
      <c r="P40" s="851" t="str">
        <f>ELE_AUT!R40</f>
        <v>TREESSE PROGETTI SRL</v>
      </c>
      <c r="Q40" s="844" t="str">
        <f>ELE_AUT!S40</f>
        <v>Via Brondi 18</v>
      </c>
      <c r="R40" s="844">
        <f>ELE_AUT!T40</f>
        <v>31055</v>
      </c>
      <c r="S40" s="844" t="str">
        <f>ELE_AUT!U40</f>
        <v>Quinto di Treviso (TV)</v>
      </c>
      <c r="T40" s="844" t="str">
        <f>ELE_AUT!V40</f>
        <v>Baldisseri MIrco</v>
      </c>
      <c r="U40" s="844" t="str">
        <f>ELE_AUT!W40</f>
        <v>Baldisseri MIrco</v>
      </c>
      <c r="V40" s="845" t="str">
        <f>ELE_AUT!X40</f>
        <v>0422960811</v>
      </c>
      <c r="W40" s="844" t="str">
        <f>ELE_AUT!Y40</f>
        <v>info@treesseprogetti.it</v>
      </c>
      <c r="X40" s="844">
        <f>ELE_AUT!Z40</f>
        <v>0</v>
      </c>
      <c r="Y40" s="844">
        <f>ELE_AUT!AA40</f>
        <v>50</v>
      </c>
      <c r="Z40" s="844">
        <f>ELE_AUT!AB40</f>
        <v>0</v>
      </c>
      <c r="AA40" s="847" t="str">
        <f>ELE_AUT!AC40</f>
        <v>TREESSE PROGETTI SRL</v>
      </c>
      <c r="AB40" s="848" t="str">
        <f>ELE_AUT!AD40</f>
        <v>Via Brondi 18</v>
      </c>
      <c r="AC40" s="848" t="str">
        <f>ELE_AUT!AE40</f>
        <v>Quinto di Treviso (TV)</v>
      </c>
      <c r="AD40" s="847" t="str">
        <f>ELE_AUT!AF40</f>
        <v>04416960260</v>
      </c>
      <c r="AE40" s="849">
        <f>ELE_AUT!AK40</f>
        <v>42787</v>
      </c>
      <c r="AF40" s="850" t="str">
        <f>ELE_AUT!AL40</f>
        <v>7180/C24D</v>
      </c>
      <c r="AG40" s="6"/>
    </row>
    <row r="41" spans="1:34" ht="14.25" customHeight="1" outlineLevel="1">
      <c r="C41" s="836" t="str">
        <f>ELE_AUT!C41</f>
        <v>CERON MARCO</v>
      </c>
      <c r="D41" s="837" t="str">
        <f>ELE_AUT!D41</f>
        <v>4 BEA</v>
      </c>
      <c r="E41" s="838" t="str">
        <f>ELE_AUT!E41</f>
        <v>3488093699</v>
      </c>
      <c r="F41" s="839">
        <f>ELE_AUT!F41</f>
        <v>0</v>
      </c>
      <c r="G41" s="840" t="str">
        <f>ELE_AUT!G41</f>
        <v>marcoceron51@gmail.com</v>
      </c>
      <c r="H41" s="840" t="str">
        <f>ELE_AUT!H41</f>
        <v>VIA FILIPPO TURATI N�42/B</v>
      </c>
      <c r="I41" s="840" t="str">
        <f>ELE_AUT!I41</f>
        <v>PAESE</v>
      </c>
      <c r="J41" s="841">
        <f>ELE_AUT!L41</f>
        <v>0.25</v>
      </c>
      <c r="K41" s="841">
        <f>ELE_AUT!M41</f>
        <v>0.60416666666666663</v>
      </c>
      <c r="L41" s="841">
        <f>ELE_AUT!N41</f>
        <v>0</v>
      </c>
      <c r="M41" s="841">
        <f>ELE_AUT!O41</f>
        <v>0</v>
      </c>
      <c r="N41" s="842" t="str">
        <f>ELE_AUT!P41</f>
        <v>Gobbo Dino</v>
      </c>
      <c r="O41" s="843" t="str">
        <f>ELE_AUT!Q41</f>
        <v>BRUNETTA EMANUELE</v>
      </c>
      <c r="P41" s="851" t="str">
        <f>ELE_AUT!R41</f>
        <v>FLEX SERVICE</v>
      </c>
      <c r="Q41" s="844" t="str">
        <f>ELE_AUT!S41</f>
        <v>Via Postumia 19</v>
      </c>
      <c r="R41" s="844">
        <f>ELE_AUT!T41</f>
        <v>31050</v>
      </c>
      <c r="S41" s="844" t="str">
        <f>ELE_AUT!U41</f>
        <v>Ponzano Veneto (TV)</v>
      </c>
      <c r="T41" s="844" t="str">
        <f>ELE_AUT!V41</f>
        <v>Visentin Stefano</v>
      </c>
      <c r="U41" s="844" t="str">
        <f>ELE_AUT!W41</f>
        <v>Visentin Stefano</v>
      </c>
      <c r="V41" s="845" t="str">
        <f>ELE_AUT!X41</f>
        <v>0422480128</v>
      </c>
      <c r="W41" s="844" t="str">
        <f>ELE_AUT!Y41</f>
        <v>info@flexservice.it</v>
      </c>
      <c r="X41" s="846" t="str">
        <f>ELE_AUT!Z41</f>
        <v>www.flexservice.it</v>
      </c>
      <c r="Y41" s="844">
        <f>ELE_AUT!AA41</f>
        <v>0</v>
      </c>
      <c r="Z41" s="844">
        <f>ELE_AUT!AB41</f>
        <v>0</v>
      </c>
      <c r="AA41" s="847" t="str">
        <f>ELE_AUT!AC41</f>
        <v>FLEX SERVICE</v>
      </c>
      <c r="AB41" s="848">
        <f>ELE_AUT!AD41</f>
        <v>0</v>
      </c>
      <c r="AC41" s="848">
        <f>ELE_AUT!AE41</f>
        <v>0</v>
      </c>
      <c r="AD41" s="847">
        <f>ELE_AUT!AF41</f>
        <v>0</v>
      </c>
      <c r="AE41" s="849">
        <f>ELE_AUT!AK41</f>
        <v>44336</v>
      </c>
      <c r="AF41" s="850" t="str">
        <f>ELE_AUT!AL41</f>
        <v>7166/C24D</v>
      </c>
      <c r="AG41" s="6"/>
    </row>
    <row r="42" spans="1:34" ht="14.25" customHeight="1" outlineLevel="1">
      <c r="C42" s="836" t="str">
        <f>ELE_AUT!C42</f>
        <v>CIOSU CONSTANTIN CATALIN</v>
      </c>
      <c r="D42" s="837" t="str">
        <f>ELE_AUT!D42</f>
        <v>4 BEA</v>
      </c>
      <c r="E42" s="838" t="str">
        <f>ELE_AUT!E42</f>
        <v>35398344</v>
      </c>
      <c r="F42" s="839">
        <f>ELE_AUT!F42</f>
        <v>0</v>
      </c>
      <c r="G42" s="840" t="str">
        <f>ELE_AUT!G42</f>
        <v>ciosucatalin54@gmail.com</v>
      </c>
      <c r="H42" s="840" t="str">
        <f>ELE_AUT!H42</f>
        <v>VIA RONCHI 9</v>
      </c>
      <c r="I42" s="840" t="str">
        <f>ELE_AUT!I42</f>
        <v>MASERADA SUL PIAVE</v>
      </c>
      <c r="J42" s="841" t="str">
        <f>ELE_AUT!L42</f>
        <v>8.00</v>
      </c>
      <c r="K42" s="841" t="str">
        <f>ELE_AUT!M42</f>
        <v>12.00</v>
      </c>
      <c r="L42" s="841" t="str">
        <f>ELE_AUT!N42</f>
        <v>13.30</v>
      </c>
      <c r="M42" s="841" t="str">
        <f>ELE_AUT!O42</f>
        <v>17.30</v>
      </c>
      <c r="N42" s="842" t="str">
        <f>ELE_AUT!P42</f>
        <v>Gobbo Dino</v>
      </c>
      <c r="O42" s="843" t="str">
        <f>ELE_AUT!Q42</f>
        <v>BRUNETTA EMANUELE</v>
      </c>
      <c r="P42" s="851" t="str">
        <f>ELE_AUT!R42</f>
        <v>ZAGO ROMEO SNC</v>
      </c>
      <c r="Q42" s="844" t="str">
        <f>ELE_AUT!S42</f>
        <v>V. Fratelli Rossetti 5/1</v>
      </c>
      <c r="R42" s="844">
        <f>ELE_AUT!T42</f>
        <v>31020</v>
      </c>
      <c r="S42" s="844" t="str">
        <f>ELE_AUT!U42</f>
        <v>Villorba (TV)</v>
      </c>
      <c r="T42" s="844" t="str">
        <f>ELE_AUT!V42</f>
        <v>Zago Luca</v>
      </c>
      <c r="U42" s="844" t="str">
        <f>ELE_AUT!W42</f>
        <v>Zago Luca</v>
      </c>
      <c r="V42" s="845" t="str">
        <f>ELE_AUT!X42</f>
        <v>3407060645</v>
      </c>
      <c r="W42" s="844" t="str">
        <f>ELE_AUT!Y42</f>
        <v>LucaZago9@Alice.it</v>
      </c>
      <c r="X42" s="844">
        <f>ELE_AUT!Z42</f>
        <v>0</v>
      </c>
      <c r="Y42" s="844">
        <f>ELE_AUT!AA42</f>
        <v>0</v>
      </c>
      <c r="Z42" s="844" t="str">
        <f>ELE_AUT!AB42</f>
        <v>Automazione Industriale</v>
      </c>
      <c r="AA42" s="847" t="str">
        <f>ELE_AUT!AC42</f>
        <v>ZAGO ROMEO SNC</v>
      </c>
      <c r="AB42" s="848" t="str">
        <f>ELE_AUT!AD42</f>
        <v>V. Fratelli Rossetti 5/1</v>
      </c>
      <c r="AC42" s="848" t="str">
        <f>ELE_AUT!AE42</f>
        <v>Villorba (TV)</v>
      </c>
      <c r="AD42" s="847" t="str">
        <f>ELE_AUT!AF42</f>
        <v>03831000264</v>
      </c>
      <c r="AE42" s="849">
        <f>ELE_AUT!AK42</f>
        <v>42790</v>
      </c>
      <c r="AF42" s="850" t="str">
        <f>ELE_AUT!AL42</f>
        <v>3279/C24D</v>
      </c>
      <c r="AG42" s="6"/>
    </row>
    <row r="43" spans="1:34" ht="14.25" customHeight="1" outlineLevel="1">
      <c r="C43" s="836" t="str">
        <f>ELE_AUT!C43</f>
        <v>DAL BEN EDOARDO</v>
      </c>
      <c r="D43" s="837" t="str">
        <f>ELE_AUT!D43</f>
        <v>4 BEA</v>
      </c>
      <c r="E43" s="838" t="str">
        <f>ELE_AUT!E43</f>
        <v/>
      </c>
      <c r="F43" s="839">
        <f>ELE_AUT!F43</f>
        <v>0</v>
      </c>
      <c r="G43" s="840" t="str">
        <f>ELE_AUT!G43</f>
        <v>dbedoardo@gmail.com</v>
      </c>
      <c r="H43" s="840" t="str">
        <f>ELE_AUT!H43</f>
        <v>via turati 3</v>
      </c>
      <c r="I43" s="840" t="str">
        <f>ELE_AUT!I43</f>
        <v>TREVISO</v>
      </c>
      <c r="J43" s="841" t="str">
        <f>ELE_AUT!L43</f>
        <v>8.00</v>
      </c>
      <c r="K43" s="841" t="str">
        <f>ELE_AUT!M43</f>
        <v>12.00</v>
      </c>
      <c r="L43" s="841" t="str">
        <f>ELE_AUT!N43</f>
        <v>13.30</v>
      </c>
      <c r="M43" s="841" t="str">
        <f>ELE_AUT!O43</f>
        <v>17.30</v>
      </c>
      <c r="N43" s="842" t="str">
        <f>ELE_AUT!P43</f>
        <v>Gobbo Dino</v>
      </c>
      <c r="O43" s="843" t="str">
        <f>ELE_AUT!Q43</f>
        <v>BRUNETTA EMANUELE</v>
      </c>
      <c r="P43" s="851" t="str">
        <f>ELE_AUT!R43</f>
        <v>Sirio Srl</v>
      </c>
      <c r="Q43" s="844" t="str">
        <f>ELE_AUT!S43</f>
        <v>Via Nuova Trevigiana Lughignano 124</v>
      </c>
      <c r="R43" s="844">
        <f>ELE_AUT!T43</f>
        <v>31032</v>
      </c>
      <c r="S43" s="844" t="str">
        <f>ELE_AUT!U43</f>
        <v>CASALE SUL SILE (TV)</v>
      </c>
      <c r="T43" s="844" t="str">
        <f>ELE_AUT!V43</f>
        <v>Marian Adriano</v>
      </c>
      <c r="U43" s="844" t="str">
        <f>ELE_AUT!W43</f>
        <v>Marian Adriano</v>
      </c>
      <c r="V43" s="845" t="str">
        <f>ELE_AUT!X43</f>
        <v>0422822506</v>
      </c>
      <c r="W43" s="844" t="str">
        <f>ELE_AUT!Y43</f>
        <v>amministrazione@siriotreviso.it</v>
      </c>
      <c r="X43" s="844">
        <f>ELE_AUT!Z43</f>
        <v>0</v>
      </c>
      <c r="Y43" s="844">
        <f>ELE_AUT!AA43</f>
        <v>50</v>
      </c>
      <c r="Z43" s="844" t="str">
        <f>ELE_AUT!AB43</f>
        <v>quadri elettrici, PLC</v>
      </c>
      <c r="AA43" s="847" t="str">
        <f>ELE_AUT!AC43</f>
        <v>Sirio Srl</v>
      </c>
      <c r="AB43" s="848" t="str">
        <f>ELE_AUT!AD43</f>
        <v>Via Nuova Trevigiana Lughignano, 124</v>
      </c>
      <c r="AC43" s="848" t="str">
        <f>ELE_AUT!AE43</f>
        <v>Casale sul Sile (TV)</v>
      </c>
      <c r="AD43" s="847" t="str">
        <f>ELE_AUT!AF43</f>
        <v>03315340269</v>
      </c>
      <c r="AE43" s="849">
        <f>ELE_AUT!AK43</f>
        <v>42764</v>
      </c>
      <c r="AF43" s="850" t="str">
        <f>ELE_AUT!AL43</f>
        <v>7158/C24D</v>
      </c>
      <c r="AG43" s="6"/>
    </row>
    <row r="44" spans="1:34" ht="14.25" customHeight="1" outlineLevel="1">
      <c r="C44" s="836" t="str">
        <f>ELE_AUT!C44</f>
        <v>DE PIERI PAOLO</v>
      </c>
      <c r="D44" s="837" t="str">
        <f>ELE_AUT!D44</f>
        <v>4 BEA</v>
      </c>
      <c r="E44" s="838" t="str">
        <f>ELE_AUT!E44</f>
        <v>3407129359</v>
      </c>
      <c r="F44" s="839">
        <f>ELE_AUT!F44</f>
        <v>0</v>
      </c>
      <c r="G44" s="840" t="str">
        <f>ELE_AUT!G44</f>
        <v>depieri.paolo@maxplanck.it</v>
      </c>
      <c r="H44" s="840" t="str">
        <f>ELE_AUT!H44</f>
        <v>VICOLO A. DE REALI, 24</v>
      </c>
      <c r="I44" s="840" t="str">
        <f>ELE_AUT!I44</f>
        <v>CASIER</v>
      </c>
      <c r="J44" s="841" t="str">
        <f>ELE_AUT!L44</f>
        <v>8.30</v>
      </c>
      <c r="K44" s="841" t="str">
        <f>ELE_AUT!M44</f>
        <v>12.30</v>
      </c>
      <c r="L44" s="841" t="str">
        <f>ELE_AUT!N44</f>
        <v>13.30</v>
      </c>
      <c r="M44" s="841" t="str">
        <f>ELE_AUT!O44</f>
        <v>17.30</v>
      </c>
      <c r="N44" s="842" t="str">
        <f>ELE_AUT!P44</f>
        <v>Marton Luisa</v>
      </c>
      <c r="O44" s="843" t="str">
        <f>ELE_AUT!Q44</f>
        <v>BRUNETTA EMANUELE</v>
      </c>
      <c r="P44" s="851" t="str">
        <f>ELE_AUT!R44</f>
        <v>CAME</v>
      </c>
      <c r="Q44" s="844" t="str">
        <f>ELE_AUT!S44</f>
        <v>Via Martiri della libertà 15</v>
      </c>
      <c r="R44" s="844">
        <f>ELE_AUT!T44</f>
        <v>31030</v>
      </c>
      <c r="S44" s="844" t="str">
        <f>ELE_AUT!U44</f>
        <v>Casier (TV)</v>
      </c>
      <c r="T44" s="844" t="str">
        <f>ELE_AUT!V44</f>
        <v>Pavan Francesca</v>
      </c>
      <c r="U44" s="844" t="str">
        <f>ELE_AUT!W44</f>
        <v>Pavan Francesca</v>
      </c>
      <c r="V44" s="845" t="str">
        <f>ELE_AUT!X44</f>
        <v>0422 4940</v>
      </c>
      <c r="W44" s="846" t="str">
        <f>ELE_AUT!Y44</f>
        <v>humanresources@came.com</v>
      </c>
      <c r="X44" s="844">
        <f>ELE_AUT!Z44</f>
        <v>0</v>
      </c>
      <c r="Y44" s="844">
        <f>ELE_AUT!AA44</f>
        <v>260</v>
      </c>
      <c r="Z44" s="844" t="str">
        <f>ELE_AUT!AB44</f>
        <v>automazioni</v>
      </c>
      <c r="AA44" s="847" t="str">
        <f>ELE_AUT!AC44</f>
        <v>CAME</v>
      </c>
      <c r="AB44" s="848" t="str">
        <f>ELE_AUT!AD44</f>
        <v>Via Martiri della libertà 15</v>
      </c>
      <c r="AC44" s="848" t="str">
        <f>ELE_AUT!AE44</f>
        <v>Casier (TV)</v>
      </c>
      <c r="AD44" s="847" t="str">
        <f>ELE_AUT!AF44</f>
        <v>03481280265</v>
      </c>
      <c r="AE44" s="849">
        <f>ELE_AUT!AK44</f>
        <v>43589</v>
      </c>
      <c r="AF44" s="850" t="str">
        <f>ELE_AUT!AL44</f>
        <v>3279/C24D</v>
      </c>
      <c r="AG44" s="6"/>
    </row>
    <row r="45" spans="1:34" ht="14.25" customHeight="1" outlineLevel="1">
      <c r="C45" s="836" t="str">
        <f>ELE_AUT!C45</f>
        <v>DONA' MATTIA</v>
      </c>
      <c r="D45" s="837" t="str">
        <f>ELE_AUT!D45</f>
        <v>4 BEA</v>
      </c>
      <c r="E45" s="838" t="str">
        <f>ELE_AUT!E45</f>
        <v/>
      </c>
      <c r="F45" s="839">
        <f>ELE_AUT!F45</f>
        <v>0</v>
      </c>
      <c r="G45" s="840" t="str">
        <f>ELE_AUT!G45</f>
        <v>mattiasole18@gmail.com</v>
      </c>
      <c r="H45" s="840" t="str">
        <f>ELE_AUT!H45</f>
        <v>27, Via Pastrengo</v>
      </c>
      <c r="I45" s="840" t="str">
        <f>ELE_AUT!I45</f>
        <v>MOGLIANO VENETO</v>
      </c>
      <c r="J45" s="841" t="str">
        <f>ELE_AUT!L45</f>
        <v>8.00</v>
      </c>
      <c r="K45" s="841" t="str">
        <f>ELE_AUT!M45</f>
        <v>12.00</v>
      </c>
      <c r="L45" s="841" t="str">
        <f>ELE_AUT!N45</f>
        <v>13.00</v>
      </c>
      <c r="M45" s="841" t="str">
        <f>ELE_AUT!O45</f>
        <v>17.00</v>
      </c>
      <c r="N45" s="842" t="str">
        <f>ELE_AUT!P45</f>
        <v>Raimondi Carla</v>
      </c>
      <c r="O45" s="843" t="str">
        <f>ELE_AUT!Q45</f>
        <v>BRUNETTA EMANUELE</v>
      </c>
      <c r="P45" s="851" t="str">
        <f>ELE_AUT!R45</f>
        <v>ASITRON Srl</v>
      </c>
      <c r="Q45" s="844" t="str">
        <f>ELE_AUT!S45</f>
        <v>Via G. Poli 50</v>
      </c>
      <c r="R45" s="844">
        <f>ELE_AUT!T45</f>
        <v>31032</v>
      </c>
      <c r="S45" s="844" t="str">
        <f>ELE_AUT!U45</f>
        <v>Casale sul Sile (TV)</v>
      </c>
      <c r="T45" s="844" t="str">
        <f>ELE_AUT!V45</f>
        <v>Bellio Sergio</v>
      </c>
      <c r="U45" s="844" t="str">
        <f>ELE_AUT!W45</f>
        <v>Bellio Sergio</v>
      </c>
      <c r="V45" s="845" t="str">
        <f>ELE_AUT!X45</f>
        <v>041/2689076</v>
      </c>
      <c r="W45" s="844" t="str">
        <f>ELE_AUT!Y45</f>
        <v>amministrazione@asitron.it</v>
      </c>
      <c r="X45" s="846" t="str">
        <f>ELE_AUT!Z45</f>
        <v>www.asitron.it</v>
      </c>
      <c r="Y45" s="844">
        <f>ELE_AUT!AA45</f>
        <v>0</v>
      </c>
      <c r="Z45" s="844">
        <f>ELE_AUT!AB45</f>
        <v>0</v>
      </c>
      <c r="AA45" s="847" t="str">
        <f>ELE_AUT!AC45</f>
        <v>ASITRON Srl</v>
      </c>
      <c r="AB45" s="848" t="str">
        <f>ELE_AUT!AD45</f>
        <v>Via G. Poli 50</v>
      </c>
      <c r="AC45" s="848" t="str">
        <f>ELE_AUT!AE45</f>
        <v>Casale sul Sile (TV)</v>
      </c>
      <c r="AD45" s="847" t="str">
        <f>ELE_AUT!AF45</f>
        <v>04998930269</v>
      </c>
      <c r="AE45" s="849">
        <f>ELE_AUT!AK45</f>
        <v>44336</v>
      </c>
      <c r="AF45" s="850" t="str">
        <f>ELE_AUT!AL45</f>
        <v>7174/C24D</v>
      </c>
      <c r="AG45" s="6"/>
    </row>
    <row r="46" spans="1:34" ht="14.25" customHeight="1" outlineLevel="1">
      <c r="C46" s="836" t="str">
        <f>ELE_AUT!C46</f>
        <v>GJOKA ALESSIO</v>
      </c>
      <c r="D46" s="837" t="str">
        <f>ELE_AUT!D46</f>
        <v>4 BEA</v>
      </c>
      <c r="E46" s="838" t="str">
        <f>ELE_AUT!E46</f>
        <v/>
      </c>
      <c r="F46" s="839">
        <f>ELE_AUT!F46</f>
        <v>0</v>
      </c>
      <c r="G46" s="840" t="str">
        <f>ELE_AUT!G46</f>
        <v>alessiogjoka2002@gmail.com</v>
      </c>
      <c r="H46" s="840" t="str">
        <f>ELE_AUT!H46</f>
        <v>via Monte Bianco 1</v>
      </c>
      <c r="I46" s="840" t="str">
        <f>ELE_AUT!I46</f>
        <v>BREDA DI PIAVE</v>
      </c>
      <c r="J46" s="841" t="str">
        <f>ELE_AUT!L46</f>
        <v>8.00</v>
      </c>
      <c r="K46" s="841" t="str">
        <f>ELE_AUT!M46</f>
        <v>12.00</v>
      </c>
      <c r="L46" s="841" t="str">
        <f>ELE_AUT!N46</f>
        <v>13.30</v>
      </c>
      <c r="M46" s="841" t="str">
        <f>ELE_AUT!O46</f>
        <v>17.30</v>
      </c>
      <c r="N46" s="842" t="str">
        <f>ELE_AUT!P46</f>
        <v>Raimondi Carla</v>
      </c>
      <c r="O46" s="843" t="str">
        <f>ELE_AUT!Q46</f>
        <v>BRUNETTA EMANUELE</v>
      </c>
      <c r="P46" s="851" t="str">
        <f>ELE_AUT!R46</f>
        <v>G.L. ELETTROTECNICA</v>
      </c>
      <c r="Q46" s="844" t="str">
        <f>ELE_AUT!S46</f>
        <v>via A . VOLTA 13</v>
      </c>
      <c r="R46" s="844">
        <f>ELE_AUT!T46</f>
        <v>31030</v>
      </c>
      <c r="S46" s="844" t="str">
        <f>ELE_AUT!U46</f>
        <v>Breda di Piave (TV)</v>
      </c>
      <c r="T46" s="844" t="str">
        <f>ELE_AUT!V46</f>
        <v>Luison Galliano</v>
      </c>
      <c r="U46" s="844" t="str">
        <f>ELE_AUT!W46</f>
        <v>Luison Galliano</v>
      </c>
      <c r="V46" s="845" t="str">
        <f>ELE_AUT!X46</f>
        <v>0422 90832</v>
      </c>
      <c r="W46" s="844" t="str">
        <f>ELE_AUT!Y46</f>
        <v>info@glelettrotecnica.com</v>
      </c>
      <c r="X46" s="846" t="str">
        <f>ELE_AUT!Z46</f>
        <v>www.glelettrotecnica.com</v>
      </c>
      <c r="Y46" s="844">
        <f>ELE_AUT!AA46</f>
        <v>0</v>
      </c>
      <c r="Z46" s="844" t="str">
        <f>ELE_AUT!AB46</f>
        <v>ATECO 43.21.01. Impiantistica industriale</v>
      </c>
      <c r="AA46" s="847" t="str">
        <f>ELE_AUT!AC46</f>
        <v>G.L. ELETTROTECNICA</v>
      </c>
      <c r="AB46" s="848" t="str">
        <f>ELE_AUT!AD46</f>
        <v>A . VOLTA 13</v>
      </c>
      <c r="AC46" s="848" t="str">
        <f>ELE_AUT!AE46</f>
        <v>Breda di Piave (TV)</v>
      </c>
      <c r="AD46" s="847" t="str">
        <f>ELE_AUT!AF46</f>
        <v>00880390265.</v>
      </c>
      <c r="AE46" s="849" t="str">
        <f>ELE_AUT!AK46</f>
        <v>24/05//2021</v>
      </c>
      <c r="AF46" s="850" t="str">
        <f>ELE_AUT!AL46</f>
        <v>7359/C24D</v>
      </c>
      <c r="AG46" s="6"/>
    </row>
    <row r="47" spans="1:34" ht="14.25" customHeight="1" outlineLevel="1">
      <c r="C47" s="836" t="str">
        <f>ELE_AUT!C47</f>
        <v>GRANELLO NICOLA</v>
      </c>
      <c r="D47" s="837" t="str">
        <f>ELE_AUT!D47</f>
        <v>4 BEA</v>
      </c>
      <c r="E47" s="838" t="str">
        <f>ELE_AUT!E47</f>
        <v>3488552467</v>
      </c>
      <c r="F47" s="839">
        <f>ELE_AUT!F47</f>
        <v>0</v>
      </c>
      <c r="G47" s="840" t="str">
        <f>ELE_AUT!G47</f>
        <v>n.granello08@gmail.com</v>
      </c>
      <c r="H47" s="840" t="str">
        <f>ELE_AUT!H47</f>
        <v>Via Cima Gogna 18</v>
      </c>
      <c r="I47" s="840" t="str">
        <f>ELE_AUT!I47</f>
        <v>CARBONERA</v>
      </c>
      <c r="J47" s="841" t="str">
        <f>ELE_AUT!L47</f>
        <v>8.00</v>
      </c>
      <c r="K47" s="841" t="str">
        <f>ELE_AUT!M47</f>
        <v>12.00</v>
      </c>
      <c r="L47" s="841" t="str">
        <f>ELE_AUT!N47</f>
        <v>13.00</v>
      </c>
      <c r="M47" s="841" t="str">
        <f>ELE_AUT!O47</f>
        <v>17.00</v>
      </c>
      <c r="N47" s="842" t="str">
        <f>ELE_AUT!P47</f>
        <v>Brunetta Emanuele</v>
      </c>
      <c r="O47" s="843" t="str">
        <f>ELE_AUT!Q47</f>
        <v>BRUNETTA EMANUELE</v>
      </c>
      <c r="P47" s="851" t="str">
        <f>ELE_AUT!R47</f>
        <v>SYTEC SRL</v>
      </c>
      <c r="Q47" s="844" t="str">
        <f>ELE_AUT!S47</f>
        <v>Via della Libertà 1</v>
      </c>
      <c r="R47" s="844">
        <f>ELE_AUT!T47</f>
        <v>31050</v>
      </c>
      <c r="S47" s="844" t="str">
        <f>ELE_AUT!U47</f>
        <v>Ponzano Veneto (TV)</v>
      </c>
      <c r="T47" s="844" t="str">
        <f>ELE_AUT!V47</f>
        <v>Mazzobel Daniele</v>
      </c>
      <c r="U47" s="844" t="str">
        <f>ELE_AUT!W47</f>
        <v>Mazzobel Daniele</v>
      </c>
      <c r="V47" s="845" t="str">
        <f>ELE_AUT!X47</f>
        <v>0422 961111</v>
      </c>
      <c r="W47" s="844" t="str">
        <f>ELE_AUT!Y47</f>
        <v>martina.manca@sytecgroup.com</v>
      </c>
      <c r="X47" s="844">
        <f>ELE_AUT!Z47</f>
        <v>0</v>
      </c>
      <c r="Y47" s="844">
        <f>ELE_AUT!AA47</f>
        <v>0</v>
      </c>
      <c r="Z47" s="844" t="str">
        <f>ELE_AUT!AB47</f>
        <v xml:space="preserve">Automazione </v>
      </c>
      <c r="AA47" s="847" t="str">
        <f>ELE_AUT!AC47</f>
        <v>SYTEC SRL</v>
      </c>
      <c r="AB47" s="848" t="str">
        <f>ELE_AUT!AD47</f>
        <v>Via della Libertà 1</v>
      </c>
      <c r="AC47" s="848" t="str">
        <f>ELE_AUT!AE47</f>
        <v>Ponzano Veneto (TV)</v>
      </c>
      <c r="AD47" s="847" t="str">
        <f>ELE_AUT!AF47</f>
        <v>03053310268</v>
      </c>
      <c r="AE47" s="849">
        <f>ELE_AUT!AK47</f>
        <v>42775</v>
      </c>
      <c r="AF47" s="850" t="str">
        <f>ELE_AUT!AL47</f>
        <v>3279/C24D</v>
      </c>
      <c r="AG47" s="6"/>
    </row>
    <row r="48" spans="1:34" ht="14.25" customHeight="1" outlineLevel="1">
      <c r="C48" s="836" t="str">
        <f>ELE_AUT!C48</f>
        <v>MATTIAZZI GIACOMO</v>
      </c>
      <c r="D48" s="837" t="str">
        <f>ELE_AUT!D48</f>
        <v>4 BEA</v>
      </c>
      <c r="E48" s="838" t="str">
        <f>ELE_AUT!E48</f>
        <v>3485465148</v>
      </c>
      <c r="F48" s="839">
        <f>ELE_AUT!F48</f>
        <v>0</v>
      </c>
      <c r="G48" s="840" t="str">
        <f>ELE_AUT!G48</f>
        <v>mariarosa.colusso@gmail.com</v>
      </c>
      <c r="H48" s="840" t="str">
        <f>ELE_AUT!H48</f>
        <v>via l. da ponte 25 int.3</v>
      </c>
      <c r="I48" s="840" t="str">
        <f>ELE_AUT!I48</f>
        <v>CASIER</v>
      </c>
      <c r="J48" s="841">
        <f>ELE_AUT!L48</f>
        <v>0</v>
      </c>
      <c r="K48" s="841">
        <f>ELE_AUT!M48</f>
        <v>0</v>
      </c>
      <c r="L48" s="841">
        <f>ELE_AUT!N48</f>
        <v>0</v>
      </c>
      <c r="M48" s="841">
        <f>ELE_AUT!O48</f>
        <v>0</v>
      </c>
      <c r="N48" s="842" t="str">
        <f>ELE_AUT!P48</f>
        <v>Brunetta Emanuele</v>
      </c>
      <c r="O48" s="843" t="str">
        <f>ELE_AUT!Q48</f>
        <v>BRUNETTA EMANUELE</v>
      </c>
      <c r="P48" s="851" t="str">
        <f>ELE_AUT!R48</f>
        <v>Proven Sas</v>
      </c>
      <c r="Q48" s="844" t="str">
        <f>ELE_AUT!S48</f>
        <v>Via Bosco10</v>
      </c>
      <c r="R48" s="844">
        <f>ELE_AUT!T48</f>
        <v>31032</v>
      </c>
      <c r="S48" s="844" t="str">
        <f>ELE_AUT!U48</f>
        <v>Casale sul Sile (TV)</v>
      </c>
      <c r="T48" s="844" t="str">
        <f>ELE_AUT!V48</f>
        <v>Tronchin Alberto</v>
      </c>
      <c r="U48" s="844" t="str">
        <f>ELE_AUT!W48</f>
        <v>Tronchin Alberto</v>
      </c>
      <c r="V48" s="845" t="str">
        <f>ELE_AUT!X48</f>
        <v>347 2703847</v>
      </c>
      <c r="W48" s="844" t="str">
        <f>ELE_AUT!Y48</f>
        <v>proven@proven.team</v>
      </c>
      <c r="X48" s="844">
        <f>ELE_AUT!Z48</f>
        <v>0</v>
      </c>
      <c r="Y48" s="844">
        <f>ELE_AUT!AA48</f>
        <v>0</v>
      </c>
      <c r="Z48" s="844">
        <f>ELE_AUT!AB48</f>
        <v>0</v>
      </c>
      <c r="AA48" s="847" t="str">
        <f>ELE_AUT!AC48</f>
        <v>Proven Sas</v>
      </c>
      <c r="AB48" s="848" t="str">
        <f>ELE_AUT!AD48</f>
        <v>Via Bosco10</v>
      </c>
      <c r="AC48" s="848" t="str">
        <f>ELE_AUT!AE48</f>
        <v>Casale sul Sile (TV)</v>
      </c>
      <c r="AD48" s="847" t="str">
        <f>ELE_AUT!AF48</f>
        <v>05070360267</v>
      </c>
      <c r="AE48" s="849">
        <f>ELE_AUT!AK48</f>
        <v>44336</v>
      </c>
      <c r="AF48" s="850" t="str">
        <f>ELE_AUT!AL48</f>
        <v>7177/C24D</v>
      </c>
      <c r="AG48" s="6"/>
    </row>
    <row r="49" spans="1:34" ht="14.25" customHeight="1" outlineLevel="1">
      <c r="C49" s="836" t="str">
        <f>ELE_AUT!C49</f>
        <v>MATTIUZZO MATTIA</v>
      </c>
      <c r="D49" s="837" t="str">
        <f>ELE_AUT!D49</f>
        <v>4 BEA</v>
      </c>
      <c r="E49" s="838" t="str">
        <f>ELE_AUT!E49</f>
        <v>0422725807</v>
      </c>
      <c r="F49" s="839">
        <f>ELE_AUT!F49</f>
        <v>0</v>
      </c>
      <c r="G49" s="840" t="str">
        <f>ELE_AUT!G49</f>
        <v>mattiuzzo.mattia03@gmail.com</v>
      </c>
      <c r="H49" s="840" t="str">
        <f>ELE_AUT!H49</f>
        <v>G.VECELLIO, 50</v>
      </c>
      <c r="I49" s="840" t="str">
        <f>ELE_AUT!I49</f>
        <v>SPRESIANO</v>
      </c>
      <c r="J49" s="841" t="e">
        <f>ELE_AUT!L49</f>
        <v>#N/A</v>
      </c>
      <c r="K49" s="841" t="e">
        <f>ELE_AUT!M49</f>
        <v>#N/A</v>
      </c>
      <c r="L49" s="841" t="e">
        <f>ELE_AUT!N49</f>
        <v>#N/A</v>
      </c>
      <c r="M49" s="841" t="e">
        <f>ELE_AUT!O49</f>
        <v>#N/A</v>
      </c>
      <c r="N49" s="842" t="str">
        <f>ELE_AUT!P49</f>
        <v>Burei Enrico</v>
      </c>
      <c r="O49" s="843" t="str">
        <f>ELE_AUT!Q49</f>
        <v>BRUNETTA EMANUELE</v>
      </c>
      <c r="P49" s="851" t="str">
        <f>ELE_AUT!R49</f>
        <v>ELETTRICITA' PILON SRL</v>
      </c>
      <c r="Q49" s="844" t="e">
        <f>ELE_AUT!S49</f>
        <v>#N/A</v>
      </c>
      <c r="R49" s="844" t="e">
        <f>ELE_AUT!T49</f>
        <v>#N/A</v>
      </c>
      <c r="S49" s="844" t="e">
        <f>ELE_AUT!U49</f>
        <v>#N/A</v>
      </c>
      <c r="T49" s="844" t="e">
        <f>ELE_AUT!V49</f>
        <v>#N/A</v>
      </c>
      <c r="U49" s="844" t="e">
        <f>ELE_AUT!W49</f>
        <v>#N/A</v>
      </c>
      <c r="V49" s="845" t="str">
        <f>ELE_AUT!X49</f>
        <v>3355248273</v>
      </c>
      <c r="W49" s="846" t="e">
        <f>ELE_AUT!Y49</f>
        <v>#N/A</v>
      </c>
      <c r="X49" s="844" t="e">
        <f>ELE_AUT!Z49</f>
        <v>#N/A</v>
      </c>
      <c r="Y49" s="844" t="e">
        <f>ELE_AUT!AA49</f>
        <v>#N/A</v>
      </c>
      <c r="Z49" s="844" t="e">
        <f>ELE_AUT!AB49</f>
        <v>#N/A</v>
      </c>
      <c r="AA49" s="847" t="str">
        <f>ELE_AUT!AC49</f>
        <v>ELETTRICITA' PILON SRL</v>
      </c>
      <c r="AB49" s="848" t="e">
        <f>ELE_AUT!AD49</f>
        <v>#N/A</v>
      </c>
      <c r="AC49" s="848" t="e">
        <f>ELE_AUT!AE49</f>
        <v>#N/A</v>
      </c>
      <c r="AD49" s="847" t="e">
        <f>ELE_AUT!AF49</f>
        <v>#N/A</v>
      </c>
      <c r="AE49" s="849" t="e">
        <f>ELE_AUT!AK49</f>
        <v>#N/A</v>
      </c>
      <c r="AF49" s="850" t="e">
        <f>ELE_AUT!AL49</f>
        <v>#N/A</v>
      </c>
      <c r="AG49" s="6"/>
    </row>
    <row r="50" spans="1:34" ht="14.25" customHeight="1" outlineLevel="1">
      <c r="C50" s="836" t="str">
        <f>ELE_AUT!C50</f>
        <v>MORO NICOLO'</v>
      </c>
      <c r="D50" s="837" t="str">
        <f>ELE_AUT!D50</f>
        <v>4 BEA</v>
      </c>
      <c r="E50" s="838" t="str">
        <f>ELE_AUT!E50</f>
        <v>0422444318</v>
      </c>
      <c r="F50" s="839">
        <f>ELE_AUT!F50</f>
        <v>0</v>
      </c>
      <c r="G50" s="840" t="str">
        <f>ELE_AUT!G50</f>
        <v>giovianto69@gmail.com</v>
      </c>
      <c r="H50" s="840" t="str">
        <f>ELE_AUT!H50</f>
        <v>Via Volpere 19</v>
      </c>
      <c r="I50" s="840" t="str">
        <f>ELE_AUT!I50</f>
        <v>VILLORBA</v>
      </c>
      <c r="J50" s="841" t="str">
        <f>ELE_AUT!L50</f>
        <v>8.30</v>
      </c>
      <c r="K50" s="841" t="str">
        <f>ELE_AUT!M50</f>
        <v>12.30</v>
      </c>
      <c r="L50" s="841" t="str">
        <f>ELE_AUT!N50</f>
        <v>14.30</v>
      </c>
      <c r="M50" s="841" t="str">
        <f>ELE_AUT!O50</f>
        <v>18.30</v>
      </c>
      <c r="N50" s="842" t="str">
        <f>ELE_AUT!P50</f>
        <v>Burei Enrico</v>
      </c>
      <c r="O50" s="843" t="str">
        <f>ELE_AUT!Q50</f>
        <v>BRUNETTA EMANUELE</v>
      </c>
      <c r="P50" s="851" t="str">
        <f>ELE_AUT!R50</f>
        <v>SONEPAR ITALIA SPA</v>
      </c>
      <c r="Q50" s="844" t="str">
        <f>ELE_AUT!S50</f>
        <v>Via Alessandro Volta 2</v>
      </c>
      <c r="R50" s="844">
        <f>ELE_AUT!T50</f>
        <v>35100</v>
      </c>
      <c r="S50" s="844" t="str">
        <f>ELE_AUT!U50</f>
        <v>Villorba (TV)</v>
      </c>
      <c r="T50" s="844" t="str">
        <f>ELE_AUT!V50</f>
        <v>Donato Fiore</v>
      </c>
      <c r="U50" s="844" t="str">
        <f>ELE_AUT!W50</f>
        <v>Visentin Massimo</v>
      </c>
      <c r="V50" s="845" t="str">
        <f>ELE_AUT!X50</f>
        <v>0422 3122</v>
      </c>
      <c r="W50" s="846" t="str">
        <f>ELE_AUT!Y50</f>
        <v>federica.lattebono@sonepar.it</v>
      </c>
      <c r="X50" s="844">
        <f>ELE_AUT!Z50</f>
        <v>0</v>
      </c>
      <c r="Y50" s="844">
        <f>ELE_AUT!AA50</f>
        <v>251</v>
      </c>
      <c r="Z50" s="844" t="str">
        <f>ELE_AUT!AB50</f>
        <v>Commercio materiale elettrico</v>
      </c>
      <c r="AA50" s="847" t="str">
        <f>ELE_AUT!AC50</f>
        <v>SONEPAR ITALIA SPA</v>
      </c>
      <c r="AB50" s="848" t="str">
        <f>ELE_AUT!AD50</f>
        <v>Via Riviera maestri del lavoro, 24</v>
      </c>
      <c r="AC50" s="848" t="str">
        <f>ELE_AUT!AE50</f>
        <v>Padova (PD)</v>
      </c>
      <c r="AD50" s="847" t="str">
        <f>ELE_AUT!AF50</f>
        <v>00825330285</v>
      </c>
      <c r="AE50" s="849">
        <f>ELE_AUT!AK50</f>
        <v>42770</v>
      </c>
      <c r="AF50" s="850" t="str">
        <f>ELE_AUT!AL50</f>
        <v>3279/C24D</v>
      </c>
      <c r="AG50" s="6"/>
    </row>
    <row r="51" spans="1:34" ht="14.25" customHeight="1" outlineLevel="1">
      <c r="C51" s="836" t="str">
        <f>ELE_AUT!C51</f>
        <v>PERIN RICCARDO</v>
      </c>
      <c r="D51" s="837" t="str">
        <f>ELE_AUT!D51</f>
        <v>4 BEA</v>
      </c>
      <c r="E51" s="838" t="str">
        <f>ELE_AUT!E51</f>
        <v>3456404233</v>
      </c>
      <c r="F51" s="839">
        <f>ELE_AUT!F51</f>
        <v>0</v>
      </c>
      <c r="G51" s="840" t="str">
        <f>ELE_AUT!G51</f>
        <v>riccardo.perin03@gmail.com</v>
      </c>
      <c r="H51" s="840" t="str">
        <f>ELE_AUT!H51</f>
        <v>STRADA DEI MURAZZI 1/E</v>
      </c>
      <c r="I51" s="840" t="str">
        <f>ELE_AUT!I51</f>
        <v>SPRESIANO</v>
      </c>
      <c r="J51" s="841" t="str">
        <f>ELE_AUT!L51</f>
        <v>8.00</v>
      </c>
      <c r="K51" s="841" t="str">
        <f>ELE_AUT!M51</f>
        <v>12.30</v>
      </c>
      <c r="L51" s="841" t="str">
        <f>ELE_AUT!N51</f>
        <v>14.00</v>
      </c>
      <c r="M51" s="841" t="str">
        <f>ELE_AUT!O51</f>
        <v>17.30</v>
      </c>
      <c r="N51" s="842" t="str">
        <f>ELE_AUT!P51</f>
        <v>Brunetta Emanuele</v>
      </c>
      <c r="O51" s="843" t="str">
        <f>ELE_AUT!Q51</f>
        <v>BRUNETTA EMANUELE</v>
      </c>
      <c r="P51" s="851" t="str">
        <f>ELE_AUT!R51</f>
        <v>STARMATIK  S.R.L. U.</v>
      </c>
      <c r="Q51" s="844" t="str">
        <f>ELE_AUT!S51</f>
        <v>Via Tagliamento1</v>
      </c>
      <c r="R51" s="844">
        <f>ELE_AUT!T51</f>
        <v>31027</v>
      </c>
      <c r="S51" s="844" t="str">
        <f>ELE_AUT!U51</f>
        <v>Spresiano (TV)</v>
      </c>
      <c r="T51" s="844" t="str">
        <f>ELE_AUT!V51</f>
        <v xml:space="preserve">Soldera Tiziana </v>
      </c>
      <c r="U51" s="844" t="str">
        <f>ELE_AUT!W51</f>
        <v>Calesso Stefano</v>
      </c>
      <c r="V51" s="845" t="str">
        <f>ELE_AUT!X51</f>
        <v>0422 722 964</v>
      </c>
      <c r="W51" s="846" t="str">
        <f>ELE_AUT!Y51</f>
        <v>info@starmatik.com</v>
      </c>
      <c r="X51" s="846" t="str">
        <f>ELE_AUT!Z51</f>
        <v>www.starmatik.com</v>
      </c>
      <c r="Y51" s="844" t="str">
        <f>ELE_AUT!AA51</f>
        <v>50/55</v>
      </c>
      <c r="Z51" s="844" t="str">
        <f>ELE_AUT!AB51</f>
        <v xml:space="preserve">Metalmeccanico/Automazioni </v>
      </c>
      <c r="AA51" s="847" t="str">
        <f>ELE_AUT!AC51</f>
        <v>STARMATIK  S.R.L. U.</v>
      </c>
      <c r="AB51" s="848" t="str">
        <f>ELE_AUT!AD51</f>
        <v>Via Tagliamento1</v>
      </c>
      <c r="AC51" s="848" t="str">
        <f>ELE_AUT!AE51</f>
        <v>Spresiano (TV)</v>
      </c>
      <c r="AD51" s="847" t="str">
        <f>ELE_AUT!AF51</f>
        <v>03233720261</v>
      </c>
      <c r="AE51" s="849">
        <f>ELE_AUT!AK51</f>
        <v>42773</v>
      </c>
      <c r="AF51" s="850" t="str">
        <f>ELE_AUT!AL51</f>
        <v>3279/C24D</v>
      </c>
      <c r="AG51" s="6"/>
    </row>
    <row r="52" spans="1:34" ht="14.25" customHeight="1" outlineLevel="1">
      <c r="C52" s="836" t="str">
        <f>ELE_AUT!C52</f>
        <v>POL FRANCESCO</v>
      </c>
      <c r="D52" s="837" t="str">
        <f>ELE_AUT!D52</f>
        <v>4 BEA</v>
      </c>
      <c r="E52" s="838" t="str">
        <f>ELE_AUT!E52</f>
        <v>0422383291</v>
      </c>
      <c r="F52" s="839">
        <f>ELE_AUT!F52</f>
        <v>0</v>
      </c>
      <c r="G52" s="840" t="str">
        <f>ELE_AUT!G52</f>
        <v>franciegiulia.fg@gmail.com</v>
      </c>
      <c r="H52" s="840" t="str">
        <f>ELE_AUT!H52</f>
        <v>Via Fabio Besta 3</v>
      </c>
      <c r="I52" s="840" t="str">
        <f>ELE_AUT!I52</f>
        <v>CASIER</v>
      </c>
      <c r="J52" s="841" t="str">
        <f>ELE_AUT!L52</f>
        <v>8.30</v>
      </c>
      <c r="K52" s="841" t="str">
        <f>ELE_AUT!M52</f>
        <v>12.30</v>
      </c>
      <c r="L52" s="841" t="str">
        <f>ELE_AUT!N52</f>
        <v>13.30</v>
      </c>
      <c r="M52" s="841" t="str">
        <f>ELE_AUT!O52</f>
        <v>17.30</v>
      </c>
      <c r="N52" s="842" t="str">
        <f>ELE_AUT!P52</f>
        <v>Marton Luisa</v>
      </c>
      <c r="O52" s="843" t="str">
        <f>ELE_AUT!Q52</f>
        <v>BRUNETTA EMANUELE</v>
      </c>
      <c r="P52" s="851" t="str">
        <f>ELE_AUT!R52</f>
        <v>CAME</v>
      </c>
      <c r="Q52" s="844" t="str">
        <f>ELE_AUT!S52</f>
        <v>Via Martiri della libertà 15</v>
      </c>
      <c r="R52" s="844">
        <f>ELE_AUT!T52</f>
        <v>31030</v>
      </c>
      <c r="S52" s="844" t="str">
        <f>ELE_AUT!U52</f>
        <v>Casier (TV)</v>
      </c>
      <c r="T52" s="844" t="str">
        <f>ELE_AUT!V52</f>
        <v>Pavan Francesca</v>
      </c>
      <c r="U52" s="844" t="str">
        <f>ELE_AUT!W52</f>
        <v>Pavan Francesca</v>
      </c>
      <c r="V52" s="845" t="str">
        <f>ELE_AUT!X52</f>
        <v>0422 4940</v>
      </c>
      <c r="W52" s="846" t="str">
        <f>ELE_AUT!Y52</f>
        <v>humanresources@came.com</v>
      </c>
      <c r="X52" s="844">
        <f>ELE_AUT!Z52</f>
        <v>0</v>
      </c>
      <c r="Y52" s="844">
        <f>ELE_AUT!AA52</f>
        <v>260</v>
      </c>
      <c r="Z52" s="844" t="str">
        <f>ELE_AUT!AB52</f>
        <v>automazioni</v>
      </c>
      <c r="AA52" s="847" t="str">
        <f>ELE_AUT!AC52</f>
        <v>CAME</v>
      </c>
      <c r="AB52" s="848" t="str">
        <f>ELE_AUT!AD52</f>
        <v>Via Martiri della libertà 15</v>
      </c>
      <c r="AC52" s="848" t="str">
        <f>ELE_AUT!AE52</f>
        <v>Casier (TV)</v>
      </c>
      <c r="AD52" s="847" t="str">
        <f>ELE_AUT!AF52</f>
        <v>03481280265</v>
      </c>
      <c r="AE52" s="849">
        <f>ELE_AUT!AK52</f>
        <v>43589</v>
      </c>
      <c r="AF52" s="850" t="str">
        <f>ELE_AUT!AL52</f>
        <v>3279/C24D</v>
      </c>
      <c r="AG52" s="6"/>
    </row>
    <row r="53" spans="1:34" ht="14.25" customHeight="1" outlineLevel="1">
      <c r="C53" s="836" t="str">
        <f>ELE_AUT!C53</f>
        <v>PREGEL ALESSANDRO</v>
      </c>
      <c r="D53" s="837" t="str">
        <f>ELE_AUT!D53</f>
        <v>4 BEA</v>
      </c>
      <c r="E53" s="838" t="str">
        <f>ELE_AUT!E53</f>
        <v>0415900085</v>
      </c>
      <c r="F53" s="839">
        <f>ELE_AUT!F53</f>
        <v>0</v>
      </c>
      <c r="G53" s="840" t="str">
        <f>ELE_AUT!G53</f>
        <v xml:space="preserve">ale.pregel@gmail.com </v>
      </c>
      <c r="H53" s="840" t="str">
        <f>ELE_AUT!H53</f>
        <v>VIA RONZINELLA, 174</v>
      </c>
      <c r="I53" s="840" t="str">
        <f>ELE_AUT!I53</f>
        <v>MOGLIANO VENETO</v>
      </c>
      <c r="J53" s="841">
        <f>ELE_AUT!L53</f>
        <v>0</v>
      </c>
      <c r="K53" s="841">
        <f>ELE_AUT!M53</f>
        <v>0</v>
      </c>
      <c r="L53" s="841">
        <f>ELE_AUT!N53</f>
        <v>0</v>
      </c>
      <c r="M53" s="841">
        <f>ELE_AUT!O53</f>
        <v>0</v>
      </c>
      <c r="N53" s="842" t="str">
        <f>ELE_AUT!P53</f>
        <v>Marton Luisa</v>
      </c>
      <c r="O53" s="843" t="str">
        <f>ELE_AUT!Q53</f>
        <v>BRUNETTA EMANUELE</v>
      </c>
      <c r="P53" s="851" t="str">
        <f>ELE_AUT!R53</f>
        <v>ROGER TECNOLOGY SRL</v>
      </c>
      <c r="Q53" s="844" t="str">
        <f>ELE_AUT!S53</f>
        <v>Via Botticelli 8</v>
      </c>
      <c r="R53" s="844">
        <f>ELE_AUT!T53</f>
        <v>31021</v>
      </c>
      <c r="S53" s="844" t="str">
        <f>ELE_AUT!U53</f>
        <v>Mogliano Veneto (TV)</v>
      </c>
      <c r="T53" s="844" t="str">
        <f>ELE_AUT!V53</f>
        <v>Florian Primo</v>
      </c>
      <c r="U53" s="844" t="str">
        <f>ELE_AUT!W53</f>
        <v>Florian Manuel</v>
      </c>
      <c r="V53" s="845" t="str">
        <f>ELE_AUT!X53</f>
        <v>041 5937023</v>
      </c>
      <c r="W53" s="846" t="str">
        <f>ELE_AUT!Y53</f>
        <v>amministrazione@rogertechnology.it</v>
      </c>
      <c r="X53" s="844">
        <f>ELE_AUT!Z53</f>
        <v>0</v>
      </c>
      <c r="Y53" s="844">
        <f>ELE_AUT!AA53</f>
        <v>60</v>
      </c>
      <c r="Z53" s="844" t="str">
        <f>ELE_AUT!AB53</f>
        <v>Fabbricazione di motori</v>
      </c>
      <c r="AA53" s="847" t="str">
        <f>ELE_AUT!AC53</f>
        <v>ROGER TECNOLOGY SRL</v>
      </c>
      <c r="AB53" s="848" t="str">
        <f>ELE_AUT!AD53</f>
        <v>Via Botticelli 8</v>
      </c>
      <c r="AC53" s="848" t="str">
        <f>ELE_AUT!AE53</f>
        <v>Mogliano Veneto (TV)</v>
      </c>
      <c r="AD53" s="847" t="str">
        <f>ELE_AUT!AF53</f>
        <v>01612340263</v>
      </c>
      <c r="AE53" s="849">
        <f>ELE_AUT!AK53</f>
        <v>42762</v>
      </c>
      <c r="AF53" s="850" t="str">
        <f>ELE_AUT!AL53</f>
        <v>7163/C24D</v>
      </c>
      <c r="AG53" s="6"/>
    </row>
    <row r="54" spans="1:34" ht="14.25" customHeight="1" outlineLevel="1">
      <c r="C54" s="836" t="str">
        <f>ELE_AUT!C54</f>
        <v>ROMANO ALESSANDRO</v>
      </c>
      <c r="D54" s="837" t="str">
        <f>ELE_AUT!D54</f>
        <v>4 BEA</v>
      </c>
      <c r="E54" s="838" t="str">
        <f>ELE_AUT!E54</f>
        <v>0422451079</v>
      </c>
      <c r="F54" s="839">
        <f>ELE_AUT!F54</f>
        <v>0</v>
      </c>
      <c r="G54" s="840" t="str">
        <f>ELE_AUT!G54</f>
        <v>romano.family@alice.it</v>
      </c>
      <c r="H54" s="840" t="str">
        <f>ELE_AUT!H54</f>
        <v>VIA MONTE PIANA 3/2</v>
      </c>
      <c r="I54" s="840" t="str">
        <f>ELE_AUT!I54</f>
        <v>PAESE</v>
      </c>
      <c r="J54" s="841" t="str">
        <f>ELE_AUT!L54</f>
        <v>7.30</v>
      </c>
      <c r="K54" s="841" t="str">
        <f>ELE_AUT!M54</f>
        <v>12.30</v>
      </c>
      <c r="L54" s="841" t="str">
        <f>ELE_AUT!N54</f>
        <v>13.30</v>
      </c>
      <c r="M54" s="841" t="str">
        <f>ELE_AUT!O54</f>
        <v>16.30</v>
      </c>
      <c r="N54" s="842" t="str">
        <f>ELE_AUT!P54</f>
        <v>Milani Elisabetta</v>
      </c>
      <c r="O54" s="843" t="str">
        <f>ELE_AUT!Q54</f>
        <v>BRUNETTA EMANUELE</v>
      </c>
      <c r="P54" s="851" t="str">
        <f>ELE_AUT!R54</f>
        <v>A.C. AUTOMAZIONI S.R.L.S.</v>
      </c>
      <c r="Q54" s="844" t="str">
        <f>ELE_AUT!S54</f>
        <v xml:space="preserve">Via Fiume2 </v>
      </c>
      <c r="R54" s="844">
        <f>ELE_AUT!T54</f>
        <v>31038</v>
      </c>
      <c r="S54" s="844" t="str">
        <f>ELE_AUT!U54</f>
        <v>Paese (TV)</v>
      </c>
      <c r="T54" s="844" t="str">
        <f>ELE_AUT!V54</f>
        <v>Bissoli Paola</v>
      </c>
      <c r="U54" s="844" t="str">
        <f>ELE_AUT!W54</f>
        <v>Pozzobon Fabio</v>
      </c>
      <c r="V54" s="845" t="str">
        <f>ELE_AUT!X54</f>
        <v>0422 450117</v>
      </c>
      <c r="W54" s="844" t="str">
        <f>ELE_AUT!Y54</f>
        <v>info@AC-automazioni.it</v>
      </c>
      <c r="X54" s="844">
        <f>ELE_AUT!Z54</f>
        <v>0</v>
      </c>
      <c r="Y54" s="844">
        <f>ELE_AUT!AA54</f>
        <v>0</v>
      </c>
      <c r="Z54" s="844" t="str">
        <f>ELE_AUT!AB54</f>
        <v>Automazione Industriale</v>
      </c>
      <c r="AA54" s="847" t="str">
        <f>ELE_AUT!AC54</f>
        <v>A.C. AUTOMAZIONI S.R.L.S.</v>
      </c>
      <c r="AB54" s="848" t="str">
        <f>ELE_AUT!AD54</f>
        <v xml:space="preserve">Via Fiume2 </v>
      </c>
      <c r="AC54" s="848" t="str">
        <f>ELE_AUT!AE54</f>
        <v>Paese (TV)</v>
      </c>
      <c r="AD54" s="847" t="str">
        <f>ELE_AUT!AF54</f>
        <v>04693000269</v>
      </c>
      <c r="AE54" s="849">
        <f>ELE_AUT!AK54</f>
        <v>44132</v>
      </c>
      <c r="AF54" s="850" t="str">
        <f>ELE_AUT!AL54</f>
        <v>13462/C24</v>
      </c>
      <c r="AG54" s="6"/>
    </row>
    <row r="55" spans="1:34" ht="14.25" customHeight="1" outlineLevel="1">
      <c r="C55" s="836" t="str">
        <f>ELE_AUT!C55</f>
        <v>RUBINATO MATTEO</v>
      </c>
      <c r="D55" s="837" t="str">
        <f>ELE_AUT!D55</f>
        <v>4 BEA</v>
      </c>
      <c r="E55" s="838" t="str">
        <f>ELE_AUT!E55</f>
        <v>3478332076</v>
      </c>
      <c r="F55" s="839">
        <f>ELE_AUT!F55</f>
        <v>0</v>
      </c>
      <c r="G55" s="840" t="str">
        <f>ELE_AUT!G55</f>
        <v>matteorubinato03@icloud.com</v>
      </c>
      <c r="H55" s="840" t="str">
        <f>ELE_AUT!H55</f>
        <v>VIA VENETO 11</v>
      </c>
      <c r="I55" s="840" t="str">
        <f>ELE_AUT!I55</f>
        <v>SAN BIAGIO DI CALLALTA</v>
      </c>
      <c r="J55" s="841" t="str">
        <f>ELE_AUT!L55</f>
        <v>8.00</v>
      </c>
      <c r="K55" s="841">
        <f>ELE_AUT!M55</f>
        <v>0</v>
      </c>
      <c r="L55" s="841">
        <f>ELE_AUT!N55</f>
        <v>0</v>
      </c>
      <c r="M55" s="841" t="str">
        <f>ELE_AUT!O55</f>
        <v>20.00</v>
      </c>
      <c r="N55" s="842" t="str">
        <f>ELE_AUT!P55</f>
        <v>Milani Elisabetta</v>
      </c>
      <c r="O55" s="843" t="str">
        <f>ELE_AUT!Q55</f>
        <v>BRUNETTA EMANUELE</v>
      </c>
      <c r="P55" s="851" t="str">
        <f>ELE_AUT!R55</f>
        <v>CDFP</v>
      </c>
      <c r="Q55" s="844" t="str">
        <f>ELE_AUT!S55</f>
        <v>Via del Nascimben 1/B</v>
      </c>
      <c r="R55" s="844">
        <f>ELE_AUT!T55</f>
        <v>31100</v>
      </c>
      <c r="S55" s="844" t="str">
        <f>ELE_AUT!U55</f>
        <v>Treviso (TV)</v>
      </c>
      <c r="T55" s="844" t="str">
        <f>ELE_AUT!V55</f>
        <v>Angeloni Federico</v>
      </c>
      <c r="U55" s="844" t="str">
        <f>ELE_AUT!W55</f>
        <v>Angeloni Federico</v>
      </c>
      <c r="V55" s="845" t="str">
        <f>ELE_AUT!X55</f>
        <v>3331985162</v>
      </c>
      <c r="W55" s="846" t="str">
        <f>ELE_AUT!Y55</f>
        <v>accademiatreviso@federugby.it</v>
      </c>
      <c r="X55" s="844">
        <f>ELE_AUT!Z55</f>
        <v>0</v>
      </c>
      <c r="Y55" s="844">
        <f>ELE_AUT!AA55</f>
        <v>1</v>
      </c>
      <c r="Z55" s="844" t="str">
        <f>ELE_AUT!AB55</f>
        <v>Associazione sportiva Rugby</v>
      </c>
      <c r="AA55" s="847" t="str">
        <f>ELE_AUT!AC55</f>
        <v>CDFP</v>
      </c>
      <c r="AB55" s="848" t="str">
        <f>ELE_AUT!AD55</f>
        <v>Via del Nascimben 1/B</v>
      </c>
      <c r="AC55" s="848" t="str">
        <f>ELE_AUT!AE55</f>
        <v>Treviso (TV)</v>
      </c>
      <c r="AD55" s="847" t="str">
        <f>ELE_AUT!AF55</f>
        <v>02151961006</v>
      </c>
      <c r="AE55" s="849">
        <f>ELE_AUT!AK55</f>
        <v>43589</v>
      </c>
      <c r="AF55" s="850" t="str">
        <f>ELE_AUT!AL55</f>
        <v>3279/C24d</v>
      </c>
      <c r="AG55" s="6"/>
    </row>
    <row r="56" spans="1:34" ht="14.25" customHeight="1" outlineLevel="1">
      <c r="C56" s="836" t="str">
        <f>ELE_AUT!C56</f>
        <v>SAVIAN ALESSANDRO</v>
      </c>
      <c r="D56" s="837" t="str">
        <f>ELE_AUT!D56</f>
        <v>4 BEA</v>
      </c>
      <c r="E56" s="838" t="str">
        <f>ELE_AUT!E56</f>
        <v>3495544242</v>
      </c>
      <c r="F56" s="839">
        <f>ELE_AUT!F56</f>
        <v>0</v>
      </c>
      <c r="G56" s="840" t="str">
        <f>ELE_AUT!G56</f>
        <v>alessandrosavian7@gmail.com</v>
      </c>
      <c r="H56" s="840" t="str">
        <f>ELE_AUT!H56</f>
        <v>via don minzoni 2</v>
      </c>
      <c r="I56" s="840" t="str">
        <f>ELE_AUT!I56</f>
        <v>SPRESIANO</v>
      </c>
      <c r="J56" s="841" t="str">
        <f>ELE_AUT!L56</f>
        <v>8.00</v>
      </c>
      <c r="K56" s="841" t="str">
        <f>ELE_AUT!M56</f>
        <v>12.00</v>
      </c>
      <c r="L56" s="841" t="str">
        <f>ELE_AUT!N56</f>
        <v>14.00</v>
      </c>
      <c r="M56" s="841" t="str">
        <f>ELE_AUT!O56</f>
        <v>18.00</v>
      </c>
      <c r="N56" s="842" t="str">
        <f>ELE_AUT!P56</f>
        <v>Catalano Emanuela</v>
      </c>
      <c r="O56" s="843" t="str">
        <f>ELE_AUT!Q56</f>
        <v>BRUNETTA EMANUELE</v>
      </c>
      <c r="P56" s="851" t="str">
        <f>ELE_AUT!R56</f>
        <v>Ing. Matteo Pozzobon</v>
      </c>
      <c r="Q56" s="844" t="str">
        <f>ELE_AUT!S56</f>
        <v>Via Giacomo Matteotti 42</v>
      </c>
      <c r="R56" s="844">
        <f>ELE_AUT!T56</f>
        <v>31052</v>
      </c>
      <c r="S56" s="844" t="str">
        <f>ELE_AUT!U56</f>
        <v>Maserada sul Piave (TV)</v>
      </c>
      <c r="T56" s="844" t="str">
        <f>ELE_AUT!V56</f>
        <v>Pozzobon Matteo</v>
      </c>
      <c r="U56" s="844" t="str">
        <f>ELE_AUT!W56</f>
        <v>Pozzobon Matteo</v>
      </c>
      <c r="V56" s="845" t="str">
        <f>ELE_AUT!X56</f>
        <v>393 1852660</v>
      </c>
      <c r="W56" s="844" t="str">
        <f>ELE_AUT!Y56</f>
        <v>matteo.pozzobon@pmtechs.net</v>
      </c>
      <c r="X56" s="844">
        <f>ELE_AUT!Z56</f>
        <v>0</v>
      </c>
      <c r="Y56" s="899">
        <f>ELE_AUT!AA56</f>
        <v>44470</v>
      </c>
      <c r="Z56" s="844" t="str">
        <f>ELE_AUT!AB56</f>
        <v>Studio Ingegneria</v>
      </c>
      <c r="AA56" s="847" t="str">
        <f>ELE_AUT!AC56</f>
        <v>Ing. Matteo Pozzobon</v>
      </c>
      <c r="AB56" s="848" t="str">
        <f>ELE_AUT!AD56</f>
        <v>Via Giacomo Matteotti 42</v>
      </c>
      <c r="AC56" s="848" t="str">
        <f>ELE_AUT!AE56</f>
        <v>Maserada sul Piave (TV)</v>
      </c>
      <c r="AD56" s="847" t="str">
        <f>ELE_AUT!AF56</f>
        <v>04929170266</v>
      </c>
      <c r="AE56" s="849">
        <f>ELE_AUT!AK56</f>
        <v>42819</v>
      </c>
      <c r="AF56" s="850" t="str">
        <f>ELE_AUT!AL56</f>
        <v>2634/C24</v>
      </c>
      <c r="AG56" s="6"/>
    </row>
    <row r="57" spans="1:34" ht="14.25" customHeight="1" outlineLevel="1">
      <c r="C57" s="900" t="str">
        <f>ELE_AUT!C57</f>
        <v>ZATTA ALESSANDRO</v>
      </c>
      <c r="D57" s="901" t="str">
        <f>ELE_AUT!D57</f>
        <v>4 BEA</v>
      </c>
      <c r="E57" s="902" t="str">
        <f>ELE_AUT!E57</f>
        <v>3405799741</v>
      </c>
      <c r="F57" s="903">
        <f>ELE_AUT!F57</f>
        <v>0</v>
      </c>
      <c r="G57" s="904" t="str">
        <f>ELE_AUT!G57</f>
        <v>mzrossonero@gmail.com</v>
      </c>
      <c r="H57" s="904" t="str">
        <f>ELE_AUT!H57</f>
        <v>Via Ortigara 13/2</v>
      </c>
      <c r="I57" s="904" t="str">
        <f>ELE_AUT!I57</f>
        <v>PAESE</v>
      </c>
      <c r="J57" s="905" t="str">
        <f>ELE_AUT!L57</f>
        <v>8.00</v>
      </c>
      <c r="K57" s="905" t="str">
        <f>ELE_AUT!M57</f>
        <v>12.00</v>
      </c>
      <c r="L57" s="905" t="str">
        <f>ELE_AUT!N57</f>
        <v>13.30</v>
      </c>
      <c r="M57" s="905" t="str">
        <f>ELE_AUT!O57</f>
        <v>17.30</v>
      </c>
      <c r="N57" s="906" t="str">
        <f>ELE_AUT!P57</f>
        <v>Borsato Lorenzo</v>
      </c>
      <c r="O57" s="907" t="str">
        <f>ELE_AUT!Q57</f>
        <v>BRUNETTA EMANUELE</v>
      </c>
      <c r="P57" s="908" t="str">
        <f>ELE_AUT!R57</f>
        <v>A.R.I.A.M.</v>
      </c>
      <c r="Q57" s="909" t="str">
        <f>ELE_AUT!S57</f>
        <v>Venier 35</v>
      </c>
      <c r="R57" s="909">
        <f>ELE_AUT!T57</f>
        <v>31050</v>
      </c>
      <c r="S57" s="909" t="str">
        <f>ELE_AUT!U57</f>
        <v>VEDELAGO</v>
      </c>
      <c r="T57" s="909" t="str">
        <f>ELE_AUT!V57</f>
        <v>Agnoletto Roberto</v>
      </c>
      <c r="U57" s="909" t="str">
        <f>ELE_AUT!W57</f>
        <v>Agnoletto Roberto</v>
      </c>
      <c r="V57" s="910" t="str">
        <f>ELE_AUT!X57</f>
        <v>3357525090</v>
      </c>
      <c r="W57" s="909" t="str">
        <f>ELE_AUT!Y57</f>
        <v>agnolettoroberto@outlook.it</v>
      </c>
      <c r="X57" s="909">
        <f>ELE_AUT!Z57</f>
        <v>0</v>
      </c>
      <c r="Y57" s="909">
        <f>ELE_AUT!AA57</f>
        <v>10</v>
      </c>
      <c r="Z57" s="909">
        <f>ELE_AUT!AB57</f>
        <v>0</v>
      </c>
      <c r="AA57" s="911" t="str">
        <f>ELE_AUT!AC57</f>
        <v>A.R.I.A.M.</v>
      </c>
      <c r="AB57" s="912" t="str">
        <f>ELE_AUT!AD57</f>
        <v>Venier 35</v>
      </c>
      <c r="AC57" s="912" t="str">
        <f>ELE_AUT!AE57</f>
        <v>VEDELAGO</v>
      </c>
      <c r="AD57" s="911" t="str">
        <f>ELE_AUT!AF57</f>
        <v>04023580261</v>
      </c>
      <c r="AE57" s="913">
        <f>ELE_AUT!AK57</f>
        <v>42759</v>
      </c>
      <c r="AF57" s="914" t="str">
        <f>ELE_AUT!AL57</f>
        <v>7176/C24D</v>
      </c>
      <c r="AG57" s="6"/>
    </row>
    <row r="58" spans="1:34" ht="14.25" customHeight="1" outlineLevel="1">
      <c r="C58" s="821" t="str">
        <f>ELE_AUT!C58</f>
        <v>AZZALIN FILIPPO</v>
      </c>
      <c r="D58" s="822" t="str">
        <f>ELE_AUT!D58</f>
        <v>4 CEA</v>
      </c>
      <c r="E58" s="869" t="str">
        <f>ELE_AUT!E58</f>
        <v>3470024337</v>
      </c>
      <c r="F58" s="870">
        <f>ELE_AUT!F58</f>
        <v>0</v>
      </c>
      <c r="G58" s="871" t="str">
        <f>ELE_AUT!G58</f>
        <v>filippoazzalin2003@gmail.com</v>
      </c>
      <c r="H58" s="871" t="str">
        <f>ELE_AUT!H58</f>
        <v>VIA BRENTA, 12</v>
      </c>
      <c r="I58" s="871" t="str">
        <f>ELE_AUT!I58</f>
        <v>SPRESIANO</v>
      </c>
      <c r="J58" s="872" t="str">
        <f>ELE_AUT!L58</f>
        <v>8.00</v>
      </c>
      <c r="K58" s="872" t="str">
        <f>ELE_AUT!M58</f>
        <v>12.00</v>
      </c>
      <c r="L58" s="872" t="str">
        <f>ELE_AUT!N58</f>
        <v>13.00</v>
      </c>
      <c r="M58" s="872" t="str">
        <f>ELE_AUT!O58</f>
        <v>17.00</v>
      </c>
      <c r="N58" s="873" t="str">
        <f>ELE_AUT!P58</f>
        <v>Barbon Michele</v>
      </c>
      <c r="O58" s="874" t="str">
        <f>ELE_AUT!Q58</f>
        <v>DI VIRGILIO SERGIO</v>
      </c>
      <c r="P58" s="875" t="str">
        <f>ELE_AUT!R58</f>
        <v>EUROGROUP SPA</v>
      </c>
      <c r="Q58" s="876" t="str">
        <f>ELE_AUT!S58</f>
        <v>V. Treviso 66</v>
      </c>
      <c r="R58" s="876">
        <f>ELE_AUT!T58</f>
        <v>31020</v>
      </c>
      <c r="S58" s="876" t="str">
        <f>ELE_AUT!U58</f>
        <v>Silea (TV)</v>
      </c>
      <c r="T58" s="876" t="str">
        <f>ELE_AUT!V58</f>
        <v>De Lazzari Massimo</v>
      </c>
      <c r="U58" s="876" t="str">
        <f>ELE_AUT!W58</f>
        <v>Automazione: Fabio Negroni, Telecomunicazioni: Ing. Mattiuzzo Nicola, Gabrielli Guerrino - Elettronico: Massimo De Lazzari</v>
      </c>
      <c r="V58" s="877" t="str">
        <f>ELE_AUT!X58</f>
        <v>0422 4647</v>
      </c>
      <c r="W58" s="878" t="str">
        <f>ELE_AUT!Y58</f>
        <v>info@eurogroup.com</v>
      </c>
      <c r="X58" s="878" t="str">
        <f>ELE_AUT!Z58</f>
        <v>www.eurogroup.com</v>
      </c>
      <c r="Y58" s="876">
        <f>ELE_AUT!AA58</f>
        <v>0</v>
      </c>
      <c r="Z58" s="876" t="str">
        <f>ELE_AUT!AB58</f>
        <v>Impianti Tecnologici  Industriali</v>
      </c>
      <c r="AA58" s="879" t="str">
        <f>ELE_AUT!AC58</f>
        <v>EUROGROUP SPA</v>
      </c>
      <c r="AB58" s="880" t="str">
        <f>ELE_AUT!AD58</f>
        <v>V. Treviso 66</v>
      </c>
      <c r="AC58" s="880" t="str">
        <f>ELE_AUT!AE58</f>
        <v>Silea (TV)</v>
      </c>
      <c r="AD58" s="879" t="str">
        <f>ELE_AUT!AF58</f>
        <v>00030280267</v>
      </c>
      <c r="AE58" s="881">
        <f>ELE_AUT!AK58</f>
        <v>43589</v>
      </c>
      <c r="AF58" s="882" t="str">
        <f>ELE_AUT!AL58</f>
        <v>3279/C24D</v>
      </c>
      <c r="AG58" s="6"/>
    </row>
    <row r="59" spans="1:34" ht="14.25" customHeight="1" outlineLevel="1">
      <c r="C59" s="836" t="str">
        <f>ELE_AUT!C59</f>
        <v>BIDOGIA ALBERTO</v>
      </c>
      <c r="D59" s="837" t="str">
        <f>ELE_AUT!D59</f>
        <v>4 CEA</v>
      </c>
      <c r="E59" s="838" t="str">
        <f>ELE_AUT!E59</f>
        <v>3899639766</v>
      </c>
      <c r="F59" s="839">
        <f>ELE_AUT!F59</f>
        <v>0</v>
      </c>
      <c r="G59" s="840" t="str">
        <f>ELE_AUT!G59</f>
        <v>albertobidogia@icloud.com</v>
      </c>
      <c r="H59" s="840" t="str">
        <f>ELE_AUT!H59</f>
        <v>via Madonna 2/A</v>
      </c>
      <c r="I59" s="840" t="str">
        <f>ELE_AUT!I59</f>
        <v>MONASTIER</v>
      </c>
      <c r="J59" s="841" t="str">
        <f>ELE_AUT!L59</f>
        <v>8:00</v>
      </c>
      <c r="K59" s="841" t="str">
        <f>ELE_AUT!M59</f>
        <v>12:00</v>
      </c>
      <c r="L59" s="841" t="str">
        <f>ELE_AUT!N59</f>
        <v>13:00</v>
      </c>
      <c r="M59" s="841" t="str">
        <f>ELE_AUT!O59</f>
        <v>17:00</v>
      </c>
      <c r="N59" s="842" t="str">
        <f>ELE_AUT!P59</f>
        <v>Barbon Michele</v>
      </c>
      <c r="O59" s="843" t="str">
        <f>ELE_AUT!Q59</f>
        <v>DI VIRGILIO SERGIO</v>
      </c>
      <c r="P59" s="851" t="str">
        <f>ELE_AUT!R59</f>
        <v>CARTIERA BURGO GROUP SPA</v>
      </c>
      <c r="Q59" s="844" t="str">
        <f>ELE_AUT!S59</f>
        <v>Via Piave1</v>
      </c>
      <c r="R59" s="844">
        <f>ELE_AUT!T59</f>
        <v>31020</v>
      </c>
      <c r="S59" s="844" t="str">
        <f>ELE_AUT!U59</f>
        <v>Altavilla vicentina(VI)</v>
      </c>
      <c r="T59" s="844" t="str">
        <f>ELE_AUT!V59</f>
        <v>Garnier Maurizio</v>
      </c>
      <c r="U59" s="844" t="str">
        <f>ELE_AUT!W59</f>
        <v>Garnier Maurizio</v>
      </c>
      <c r="V59" s="845" t="str">
        <f>ELE_AUT!X59</f>
        <v>0422 6281</v>
      </c>
      <c r="W59" s="844" t="str">
        <f>ELE_AUT!Y59</f>
        <v>gaggia.luca@burgo.com</v>
      </c>
      <c r="X59" s="844">
        <f>ELE_AUT!Z59</f>
        <v>0</v>
      </c>
      <c r="Y59" s="844">
        <f>ELE_AUT!AA59</f>
        <v>0</v>
      </c>
      <c r="Z59" s="844">
        <f>ELE_AUT!AB59</f>
        <v>0</v>
      </c>
      <c r="AA59" s="847" t="str">
        <f>ELE_AUT!AC59</f>
        <v>CARTIERA BURGO GROUP SPA</v>
      </c>
      <c r="AB59" s="848" t="str">
        <f>ELE_AUT!AD59</f>
        <v>Via Roma, 212</v>
      </c>
      <c r="AC59" s="848" t="str">
        <f>ELE_AUT!AE59</f>
        <v>Villorba (TV)</v>
      </c>
      <c r="AD59" s="847" t="str">
        <f>ELE_AUT!AF59</f>
        <v>13051890153</v>
      </c>
      <c r="AE59" s="849">
        <f>ELE_AUT!AK59</f>
        <v>42799</v>
      </c>
      <c r="AF59" s="850" t="str">
        <f>ELE_AUT!AL59</f>
        <v>14258/C24D</v>
      </c>
      <c r="AG59" s="6"/>
    </row>
    <row r="60" spans="1:34" ht="14.25" customHeight="1" outlineLevel="1">
      <c r="C60" s="836" t="str">
        <f>ELE_AUT!C60</f>
        <v>BRISOTTO ALBERTO</v>
      </c>
      <c r="D60" s="837" t="str">
        <f>ELE_AUT!D60</f>
        <v>4 CEA</v>
      </c>
      <c r="E60" s="838" t="str">
        <f>ELE_AUT!E60</f>
        <v>3496386903</v>
      </c>
      <c r="F60" s="839">
        <f>ELE_AUT!F60</f>
        <v>0</v>
      </c>
      <c r="G60" s="840" t="str">
        <f>ELE_AUT!G60</f>
        <v>fabiola.manfreuzzi@gmail.com</v>
      </c>
      <c r="H60" s="840" t="str">
        <f>ELE_AUT!H60</f>
        <v>VIA BORGO RADOVICH 13/D-1</v>
      </c>
      <c r="I60" s="840" t="str">
        <f>ELE_AUT!I60</f>
        <v>SPRESIANO</v>
      </c>
      <c r="J60" s="841" t="str">
        <f>ELE_AUT!L60</f>
        <v>8.00</v>
      </c>
      <c r="K60" s="841" t="str">
        <f>ELE_AUT!M60</f>
        <v>12.00</v>
      </c>
      <c r="L60" s="841" t="str">
        <f>ELE_AUT!N60</f>
        <v>13.30</v>
      </c>
      <c r="M60" s="841" t="str">
        <f>ELE_AUT!O60</f>
        <v>17.30</v>
      </c>
      <c r="N60" s="842" t="str">
        <f>ELE_AUT!P60</f>
        <v>Puglisi Alessandra</v>
      </c>
      <c r="O60" s="843" t="str">
        <f>ELE_AUT!Q60</f>
        <v>DI VIRGILIO SERGIO</v>
      </c>
      <c r="P60" s="851" t="str">
        <f>ELE_AUT!R60</f>
        <v>ABAR SRL</v>
      </c>
      <c r="Q60" s="844" t="str">
        <f>ELE_AUT!S60</f>
        <v>Via Senatore Fabbri 60</v>
      </c>
      <c r="R60" s="844">
        <f>ELE_AUT!T60</f>
        <v>31027</v>
      </c>
      <c r="S60" s="844" t="str">
        <f>ELE_AUT!U60</f>
        <v>Spresiano (TV)</v>
      </c>
      <c r="T60" s="844" t="str">
        <f>ELE_AUT!V60</f>
        <v>Alvise Piccoli</v>
      </c>
      <c r="U60" s="844" t="str">
        <f>ELE_AUT!W60</f>
        <v>Alvise Piccoli</v>
      </c>
      <c r="V60" s="845" t="str">
        <f>ELE_AUT!X60</f>
        <v>0422 880820 / 3939261440</v>
      </c>
      <c r="W60" s="846" t="str">
        <f>ELE_AUT!Y60</f>
        <v>info@abar.it</v>
      </c>
      <c r="X60" s="846" t="str">
        <f>ELE_AUT!Z60</f>
        <v>www.abar.it</v>
      </c>
      <c r="Y60" s="844">
        <f>ELE_AUT!AA60</f>
        <v>1</v>
      </c>
      <c r="Z60" s="844" t="str">
        <f>ELE_AUT!AB60</f>
        <v>servizi informatici</v>
      </c>
      <c r="AA60" s="847" t="str">
        <f>ELE_AUT!AC60</f>
        <v>ABAR SRL</v>
      </c>
      <c r="AB60" s="848" t="str">
        <f>ELE_AUT!AD60</f>
        <v>Via Senatore Fabbri 60</v>
      </c>
      <c r="AC60" s="848" t="str">
        <f>ELE_AUT!AE60</f>
        <v>Spresiano (TV)</v>
      </c>
      <c r="AD60" s="847">
        <f>ELE_AUT!AF60</f>
        <v>4271680268</v>
      </c>
      <c r="AE60" s="849">
        <f>ELE_AUT!AK60</f>
        <v>43589</v>
      </c>
      <c r="AF60" s="850" t="str">
        <f>ELE_AUT!AL60</f>
        <v>3279/C24D</v>
      </c>
      <c r="AG60" s="6"/>
    </row>
    <row r="61" spans="1:34" ht="14.25" customHeight="1" outlineLevel="1">
      <c r="A61" s="6"/>
      <c r="B61" s="6"/>
      <c r="C61" s="836" t="str">
        <f>ELE_AUT!C61</f>
        <v>COGHETTO ALESSIA</v>
      </c>
      <c r="D61" s="837" t="str">
        <f>ELE_AUT!D61</f>
        <v>4 CEA</v>
      </c>
      <c r="E61" s="838" t="str">
        <f>ELE_AUT!E61</f>
        <v/>
      </c>
      <c r="F61" s="839">
        <f>ELE_AUT!F61</f>
        <v>0</v>
      </c>
      <c r="G61" s="840" t="str">
        <f>ELE_AUT!G61</f>
        <v>alessiacogh@gmail.com</v>
      </c>
      <c r="H61" s="840" t="str">
        <f>ELE_AUT!H61</f>
        <v>Via Campagna Bavaria n. 29</v>
      </c>
      <c r="I61" s="840" t="str">
        <f>ELE_AUT!I61</f>
        <v>NERVESA DELLA BATTAGLIA</v>
      </c>
      <c r="J61" s="841" t="str">
        <f>ELE_AUT!L61</f>
        <v>8.00</v>
      </c>
      <c r="K61" s="841" t="str">
        <f>ELE_AUT!M61</f>
        <v>12.00</v>
      </c>
      <c r="L61" s="841" t="str">
        <f>ELE_AUT!N61</f>
        <v>13.30</v>
      </c>
      <c r="M61" s="841" t="str">
        <f>ELE_AUT!O61</f>
        <v>17.30</v>
      </c>
      <c r="N61" s="842" t="str">
        <f>ELE_AUT!P61</f>
        <v xml:space="preserve">Domenicale Ermanno </v>
      </c>
      <c r="O61" s="843" t="str">
        <f>ELE_AUT!Q61</f>
        <v>DI VIRGILIO SERGIO</v>
      </c>
      <c r="P61" s="851" t="str">
        <f>ELE_AUT!R61</f>
        <v>L.R.E. IMPIANTI SRL</v>
      </c>
      <c r="Q61" s="844" t="str">
        <f>ELE_AUT!S61</f>
        <v>Via San Rocco 48</v>
      </c>
      <c r="R61" s="844">
        <f>ELE_AUT!T61</f>
        <v>31040</v>
      </c>
      <c r="S61" s="844" t="str">
        <f>ELE_AUT!U61</f>
        <v>Giavera del Montello (TV)</v>
      </c>
      <c r="T61" s="844" t="str">
        <f>ELE_AUT!V61</f>
        <v>Bettiol Thomas</v>
      </c>
      <c r="U61" s="844" t="str">
        <f>ELE_AUT!W61</f>
        <v>Bettiol Thomas</v>
      </c>
      <c r="V61" s="845" t="str">
        <f>ELE_AUT!X61</f>
        <v>0422 882281</v>
      </c>
      <c r="W61" s="846" t="str">
        <f>ELE_AUT!Y61</f>
        <v>info@lre.it</v>
      </c>
      <c r="X61" s="844">
        <f>ELE_AUT!Z61</f>
        <v>0</v>
      </c>
      <c r="Y61" s="844">
        <f>ELE_AUT!AA61</f>
        <v>0</v>
      </c>
      <c r="Z61" s="844" t="str">
        <f>ELE_AUT!AB61</f>
        <v>Elettronica Industriale</v>
      </c>
      <c r="AA61" s="847" t="str">
        <f>ELE_AUT!AC61</f>
        <v>L.R.E. IMPIANTI SRL</v>
      </c>
      <c r="AB61" s="848" t="str">
        <f>ELE_AUT!AD61</f>
        <v>Via San Rocco 48</v>
      </c>
      <c r="AC61" s="848" t="str">
        <f>ELE_AUT!AE61</f>
        <v>Giavera del Montello (TV)</v>
      </c>
      <c r="AD61" s="847" t="str">
        <f>ELE_AUT!AF61</f>
        <v>03764570267</v>
      </c>
      <c r="AE61" s="849">
        <f>ELE_AUT!AK61</f>
        <v>42836</v>
      </c>
      <c r="AF61" s="850" t="str">
        <f>ELE_AUT!AL61</f>
        <v>3279/C24D</v>
      </c>
      <c r="AG61" s="282"/>
      <c r="AH61" s="282"/>
    </row>
    <row r="62" spans="1:34" ht="14.25" customHeight="1" outlineLevel="1">
      <c r="A62" s="6"/>
      <c r="B62" s="6"/>
      <c r="C62" s="883" t="str">
        <f>ELE_AUT!C62</f>
        <v>DA RE ALICE</v>
      </c>
      <c r="D62" s="884" t="str">
        <f>ELE_AUT!D62</f>
        <v>4 CEA</v>
      </c>
      <c r="E62" s="885" t="str">
        <f>ELE_AUT!E62</f>
        <v>3284650835</v>
      </c>
      <c r="F62" s="886">
        <f>ELE_AUT!F62</f>
        <v>0</v>
      </c>
      <c r="G62" s="887" t="str">
        <f>ELE_AUT!G62</f>
        <v>dare.alice@maxplanck.it</v>
      </c>
      <c r="H62" s="887" t="str">
        <f>ELE_AUT!H62</f>
        <v>VIA DEL DOMINICALE 15</v>
      </c>
      <c r="I62" s="887" t="str">
        <f>ELE_AUT!I62</f>
        <v>VILLORBA</v>
      </c>
      <c r="J62" s="888" t="str">
        <f>ELE_AUT!L62</f>
        <v>7.30</v>
      </c>
      <c r="K62" s="888" t="str">
        <f>ELE_AUT!M62</f>
        <v>12.00</v>
      </c>
      <c r="L62" s="888" t="str">
        <f>ELE_AUT!N62</f>
        <v>13.30</v>
      </c>
      <c r="M62" s="888" t="str">
        <f>ELE_AUT!O62</f>
        <v>17.30</v>
      </c>
      <c r="N62" s="889" t="str">
        <f>ELE_AUT!P62</f>
        <v xml:space="preserve">Domenicale Ermanno </v>
      </c>
      <c r="O62" s="890" t="str">
        <f>ELE_AUT!Q62</f>
        <v>DI VIRGILIO SERGIO</v>
      </c>
      <c r="P62" s="891" t="str">
        <f>ELE_AUT!R62</f>
        <v>T.E.I. TREVISO ELETTRO IMPIANTI SNC</v>
      </c>
      <c r="Q62" s="892" t="str">
        <f>ELE_AUT!S62</f>
        <v>Via Trieste 70</v>
      </c>
      <c r="R62" s="892">
        <f>ELE_AUT!T62</f>
        <v>31020</v>
      </c>
      <c r="S62" s="892" t="str">
        <f>ELE_AUT!U62</f>
        <v>Villorba (TV)</v>
      </c>
      <c r="T62" s="892" t="str">
        <f>ELE_AUT!V62</f>
        <v>Camarotto Stefano</v>
      </c>
      <c r="U62" s="892" t="str">
        <f>ELE_AUT!W62</f>
        <v>Gagliazzo Sergio</v>
      </c>
      <c r="V62" s="893" t="str">
        <f>ELE_AUT!X62</f>
        <v>0422 442121- 3492228410</v>
      </c>
      <c r="W62" s="894" t="str">
        <f>ELE_AUT!Y62</f>
        <v>teisnc@alice.it</v>
      </c>
      <c r="X62" s="892">
        <f>ELE_AUT!Z62</f>
        <v>0</v>
      </c>
      <c r="Y62" s="892">
        <f>ELE_AUT!AA62</f>
        <v>5</v>
      </c>
      <c r="Z62" s="892" t="str">
        <f>ELE_AUT!AB62</f>
        <v>Impianti elettrici</v>
      </c>
      <c r="AA62" s="895" t="str">
        <f>ELE_AUT!AC62</f>
        <v>T.E.I. TREVISO ELETTRO IMPIANTI SNC</v>
      </c>
      <c r="AB62" s="896" t="str">
        <f>ELE_AUT!AD62</f>
        <v>Via Trieste 70</v>
      </c>
      <c r="AC62" s="896" t="str">
        <f>ELE_AUT!AE62</f>
        <v>Villorba (TV)</v>
      </c>
      <c r="AD62" s="895" t="str">
        <f>ELE_AUT!AF62</f>
        <v>03152500264</v>
      </c>
      <c r="AE62" s="897">
        <f>ELE_AUT!AK62</f>
        <v>42777</v>
      </c>
      <c r="AF62" s="898" t="str">
        <f>ELE_AUT!AL62</f>
        <v>3279/C24D</v>
      </c>
      <c r="AG62" s="6"/>
      <c r="AH62" s="6"/>
    </row>
    <row r="63" spans="1:34" ht="14.25" customHeight="1" outlineLevel="1">
      <c r="A63" s="6"/>
      <c r="B63" s="6"/>
      <c r="C63" s="836" t="str">
        <f>ELE_AUT!C63</f>
        <v>DORIGO DAVIDE</v>
      </c>
      <c r="D63" s="837" t="str">
        <f>ELE_AUT!D63</f>
        <v>4 CEA</v>
      </c>
      <c r="E63" s="838" t="str">
        <f>ELE_AUT!E63</f>
        <v>04221710060</v>
      </c>
      <c r="F63" s="839">
        <f>ELE_AUT!F63</f>
        <v>0</v>
      </c>
      <c r="G63" s="840" t="str">
        <f>ELE_AUT!G63</f>
        <v>ddavide2003@hotmail.com</v>
      </c>
      <c r="H63" s="840" t="str">
        <f>ELE_AUT!H63</f>
        <v>VIA PARRI 16</v>
      </c>
      <c r="I63" s="840" t="str">
        <f>ELE_AUT!I63</f>
        <v>PAESE</v>
      </c>
      <c r="J63" s="841" t="str">
        <f>ELE_AUT!L63</f>
        <v>8.30</v>
      </c>
      <c r="K63" s="841" t="str">
        <f>ELE_AUT!M63</f>
        <v>12.30</v>
      </c>
      <c r="L63" s="841" t="str">
        <f>ELE_AUT!N63</f>
        <v>14.00</v>
      </c>
      <c r="M63" s="841" t="str">
        <f>ELE_AUT!O63</f>
        <v>18.00</v>
      </c>
      <c r="N63" s="842" t="str">
        <f>ELE_AUT!P63</f>
        <v>Marcellino Agatino</v>
      </c>
      <c r="O63" s="843" t="str">
        <f>ELE_AUT!Q63</f>
        <v>DI VIRGILIO SERGIO</v>
      </c>
      <c r="P63" s="851" t="str">
        <f>ELE_AUT!R63</f>
        <v>PROSOFT SRL</v>
      </c>
      <c r="Q63" s="844" t="str">
        <f>ELE_AUT!S63</f>
        <v>Via Alzaia sul Sile 26/D</v>
      </c>
      <c r="R63" s="844">
        <f>ELE_AUT!T63</f>
        <v>31057</v>
      </c>
      <c r="S63" s="844" t="str">
        <f>ELE_AUT!U63</f>
        <v>Silea (TV)</v>
      </c>
      <c r="T63" s="844" t="str">
        <f>ELE_AUT!V63</f>
        <v>Cenedese Andrea</v>
      </c>
      <c r="U63" s="844" t="str">
        <f>ELE_AUT!W63</f>
        <v>Cenedese Andrea</v>
      </c>
      <c r="V63" s="845" t="str">
        <f>ELE_AUT!X63</f>
        <v>0422 363524</v>
      </c>
      <c r="W63" s="846" t="str">
        <f>ELE_AUT!Y63</f>
        <v>andrea.cenedese@prosoft-srl.com</v>
      </c>
      <c r="X63" s="844">
        <f>ELE_AUT!Z63</f>
        <v>0</v>
      </c>
      <c r="Y63" s="844">
        <f>ELE_AUT!AA63</f>
        <v>0</v>
      </c>
      <c r="Z63" s="844" t="str">
        <f>ELE_AUT!AB63</f>
        <v xml:space="preserve">Automazione </v>
      </c>
      <c r="AA63" s="847" t="str">
        <f>ELE_AUT!AC63</f>
        <v>PROSOFT SRL</v>
      </c>
      <c r="AB63" s="848" t="str">
        <f>ELE_AUT!AD63</f>
        <v>Via Alzaia sul Sile 26/D</v>
      </c>
      <c r="AC63" s="848" t="str">
        <f>ELE_AUT!AE63</f>
        <v>Silea (TV)</v>
      </c>
      <c r="AD63" s="847" t="str">
        <f>ELE_AUT!AF63</f>
        <v>03618850261</v>
      </c>
      <c r="AE63" s="849">
        <f>ELE_AUT!AK63</f>
        <v>42761</v>
      </c>
      <c r="AF63" s="850" t="str">
        <f>ELE_AUT!AL63</f>
        <v>3279/C24D</v>
      </c>
      <c r="AG63" s="6"/>
    </row>
    <row r="64" spans="1:34" ht="14.25" customHeight="1" outlineLevel="1">
      <c r="A64" s="6"/>
      <c r="B64" s="6"/>
      <c r="C64" s="883" t="str">
        <f>ELE_AUT!C64</f>
        <v>MANENTE GINO</v>
      </c>
      <c r="D64" s="884" t="str">
        <f>ELE_AUT!D64</f>
        <v>4 CEA</v>
      </c>
      <c r="E64" s="886" t="str">
        <f>ELE_AUT!E64</f>
        <v>3398313620</v>
      </c>
      <c r="F64" s="886">
        <f>ELE_AUT!F64</f>
        <v>0</v>
      </c>
      <c r="G64" s="887" t="str">
        <f>ELE_AUT!G64</f>
        <v>tiziano.manente@alice.it</v>
      </c>
      <c r="H64" s="887" t="str">
        <f>ELE_AUT!H64</f>
        <v>VIA MARMOLADA, 7</v>
      </c>
      <c r="I64" s="887" t="str">
        <f>ELE_AUT!I64</f>
        <v>ZERO BRANCO</v>
      </c>
      <c r="J64" s="888" t="str">
        <f>ELE_AUT!L64</f>
        <v>8.00</v>
      </c>
      <c r="K64" s="888" t="str">
        <f>ELE_AUT!M64</f>
        <v>12.00</v>
      </c>
      <c r="L64" s="888" t="str">
        <f>ELE_AUT!N64</f>
        <v>13.30</v>
      </c>
      <c r="M64" s="888" t="str">
        <f>ELE_AUT!O64</f>
        <v>17.30</v>
      </c>
      <c r="N64" s="889" t="str">
        <f>ELE_AUT!P64</f>
        <v>Marcellino Agatino</v>
      </c>
      <c r="O64" s="890" t="str">
        <f>ELE_AUT!Q64</f>
        <v>DI VIRGILIO SERGIO</v>
      </c>
      <c r="P64" s="891" t="str">
        <f>ELE_AUT!R64</f>
        <v>DAIMEL SRL</v>
      </c>
      <c r="Q64" s="892" t="str">
        <f>ELE_AUT!S64</f>
        <v>V. Monte Adamello 35</v>
      </c>
      <c r="R64" s="892">
        <f>ELE_AUT!T64</f>
        <v>31059</v>
      </c>
      <c r="S64" s="892" t="str">
        <f>ELE_AUT!U64</f>
        <v>Zero Branco (TV)</v>
      </c>
      <c r="T64" s="892" t="str">
        <f>ELE_AUT!V64</f>
        <v xml:space="preserve">Sarai Daniele </v>
      </c>
      <c r="U64" s="892" t="str">
        <f>ELE_AUT!W64</f>
        <v>Callegaro Daris</v>
      </c>
      <c r="V64" s="893" t="str">
        <f>ELE_AUT!X64</f>
        <v>0422 470978</v>
      </c>
      <c r="W64" s="892" t="str">
        <f>ELE_AUT!Y64</f>
        <v>amministrazione@daimel.it</v>
      </c>
      <c r="X64" s="894" t="str">
        <f>ELE_AUT!Z64</f>
        <v>www.daimel.it</v>
      </c>
      <c r="Y64" s="892">
        <f>ELE_AUT!AA64</f>
        <v>22</v>
      </c>
      <c r="Z64" s="892" t="str">
        <f>ELE_AUT!AB64</f>
        <v xml:space="preserve">Impiantistica </v>
      </c>
      <c r="AA64" s="895" t="str">
        <f>ELE_AUT!AC64</f>
        <v>DAIMEL SRL</v>
      </c>
      <c r="AB64" s="896" t="str">
        <f>ELE_AUT!AD64</f>
        <v>V. Monte Adamello 35</v>
      </c>
      <c r="AC64" s="896" t="str">
        <f>ELE_AUT!AE64</f>
        <v>Zero Branco (TV)</v>
      </c>
      <c r="AD64" s="895" t="str">
        <f>ELE_AUT!AF64</f>
        <v>03804060261</v>
      </c>
      <c r="AE64" s="897">
        <f>ELE_AUT!AK64</f>
        <v>43589</v>
      </c>
      <c r="AF64" s="898" t="str">
        <f>ELE_AUT!AL64</f>
        <v>3279/C24D</v>
      </c>
      <c r="AG64" s="6"/>
    </row>
    <row r="65" spans="1:33" ht="14.25" customHeight="1" outlineLevel="1">
      <c r="A65" s="6"/>
      <c r="B65" s="6"/>
      <c r="C65" s="836" t="str">
        <f>ELE_AUT!C65</f>
        <v>MARCHESIN FRANCESCO</v>
      </c>
      <c r="D65" s="837" t="str">
        <f>ELE_AUT!D65</f>
        <v>4 CEA</v>
      </c>
      <c r="E65" s="839" t="str">
        <f>ELE_AUT!E65</f>
        <v>0422445580</v>
      </c>
      <c r="F65" s="839">
        <f>ELE_AUT!F65</f>
        <v>0</v>
      </c>
      <c r="G65" s="840" t="str">
        <f>ELE_AUT!G65</f>
        <v>francesco.marche03@gmail.com</v>
      </c>
      <c r="H65" s="840" t="str">
        <f>ELE_AUT!H65</f>
        <v>VIA MARZEMINE, 13</v>
      </c>
      <c r="I65" s="840" t="str">
        <f>ELE_AUT!I65</f>
        <v>CARBONERA</v>
      </c>
      <c r="J65" s="841" t="str">
        <f>ELE_AUT!L65</f>
        <v>8.30</v>
      </c>
      <c r="K65" s="841" t="str">
        <f>ELE_AUT!M65</f>
        <v>12.30</v>
      </c>
      <c r="L65" s="841" t="str">
        <f>ELE_AUT!N65</f>
        <v>14.00</v>
      </c>
      <c r="M65" s="841" t="str">
        <f>ELE_AUT!O65</f>
        <v>18.00</v>
      </c>
      <c r="N65" s="842" t="str">
        <f>ELE_AUT!P65</f>
        <v>Marcellino Agatino</v>
      </c>
      <c r="O65" s="843" t="str">
        <f>ELE_AUT!Q65</f>
        <v>DI VIRGILIO SERGIO</v>
      </c>
      <c r="P65" s="851" t="str">
        <f>ELE_AUT!R65</f>
        <v>PROSOFT SRL</v>
      </c>
      <c r="Q65" s="844" t="str">
        <f>ELE_AUT!S65</f>
        <v>Via Alzaia sul Sile 26/D</v>
      </c>
      <c r="R65" s="844">
        <f>ELE_AUT!T65</f>
        <v>31057</v>
      </c>
      <c r="S65" s="844" t="str">
        <f>ELE_AUT!U65</f>
        <v>Silea (TV)</v>
      </c>
      <c r="T65" s="844" t="str">
        <f>ELE_AUT!V65</f>
        <v>Cenedese Andrea</v>
      </c>
      <c r="U65" s="844" t="str">
        <f>ELE_AUT!W65</f>
        <v>Cenedese Andrea</v>
      </c>
      <c r="V65" s="845" t="str">
        <f>ELE_AUT!X65</f>
        <v>0422 363524</v>
      </c>
      <c r="W65" s="846" t="str">
        <f>ELE_AUT!Y65</f>
        <v>andrea.cenedese@prosoft-srl.com</v>
      </c>
      <c r="X65" s="844">
        <f>ELE_AUT!Z65</f>
        <v>0</v>
      </c>
      <c r="Y65" s="844">
        <f>ELE_AUT!AA65</f>
        <v>0</v>
      </c>
      <c r="Z65" s="844" t="str">
        <f>ELE_AUT!AB65</f>
        <v xml:space="preserve">Automazione </v>
      </c>
      <c r="AA65" s="847" t="str">
        <f>ELE_AUT!AC65</f>
        <v>PROSOFT SRL</v>
      </c>
      <c r="AB65" s="848" t="str">
        <f>ELE_AUT!AD65</f>
        <v>Via Alzaia sul Sile 26/D</v>
      </c>
      <c r="AC65" s="848" t="str">
        <f>ELE_AUT!AE65</f>
        <v>Silea (TV)</v>
      </c>
      <c r="AD65" s="847" t="str">
        <f>ELE_AUT!AF65</f>
        <v>03618850261</v>
      </c>
      <c r="AE65" s="849">
        <f>ELE_AUT!AK65</f>
        <v>42761</v>
      </c>
      <c r="AF65" s="850" t="str">
        <f>ELE_AUT!AL65</f>
        <v>3279/C24D</v>
      </c>
      <c r="AG65" s="6"/>
    </row>
    <row r="66" spans="1:33" ht="14.25" customHeight="1" outlineLevel="1">
      <c r="A66" s="6"/>
      <c r="B66" s="6"/>
      <c r="C66" s="836" t="str">
        <f>ELE_AUT!C66</f>
        <v>MAZZARO MATTEO</v>
      </c>
      <c r="D66" s="837" t="str">
        <f>ELE_AUT!D66</f>
        <v>4 CEA</v>
      </c>
      <c r="E66" s="839" t="str">
        <f>ELE_AUT!E66</f>
        <v/>
      </c>
      <c r="F66" s="839">
        <f>ELE_AUT!F66</f>
        <v>0</v>
      </c>
      <c r="G66" s="840" t="str">
        <f>ELE_AUT!G66</f>
        <v>mattmazz05@gmail.com</v>
      </c>
      <c r="H66" s="840" t="str">
        <f>ELE_AUT!H66</f>
        <v>Guidini, 27</v>
      </c>
      <c r="I66" s="840" t="str">
        <f>ELE_AUT!I66</f>
        <v>ZERO BRANCO</v>
      </c>
      <c r="J66" s="841" t="str">
        <f>ELE_AUT!L66</f>
        <v>8.00</v>
      </c>
      <c r="K66" s="841" t="str">
        <f>ELE_AUT!M66</f>
        <v>12.00</v>
      </c>
      <c r="L66" s="841" t="str">
        <f>ELE_AUT!N66</f>
        <v>13.30</v>
      </c>
      <c r="M66" s="841" t="str">
        <f>ELE_AUT!O66</f>
        <v>17.30</v>
      </c>
      <c r="N66" s="842" t="str">
        <f>ELE_AUT!P66</f>
        <v>Bardarè Antonio</v>
      </c>
      <c r="O66" s="843" t="str">
        <f>ELE_AUT!Q66</f>
        <v>DI VIRGILIO SERGIO</v>
      </c>
      <c r="P66" s="851" t="str">
        <f>ELE_AUT!R66</f>
        <v>DAIMEL SRL</v>
      </c>
      <c r="Q66" s="844" t="str">
        <f>ELE_AUT!S66</f>
        <v>V. Monte Adamello 35</v>
      </c>
      <c r="R66" s="844">
        <f>ELE_AUT!T66</f>
        <v>31059</v>
      </c>
      <c r="S66" s="844" t="str">
        <f>ELE_AUT!U66</f>
        <v>Zero Branco (TV)</v>
      </c>
      <c r="T66" s="844" t="str">
        <f>ELE_AUT!V66</f>
        <v xml:space="preserve">Sarai Daniele </v>
      </c>
      <c r="U66" s="844" t="str">
        <f>ELE_AUT!W66</f>
        <v>Callegaro Daris</v>
      </c>
      <c r="V66" s="845" t="str">
        <f>ELE_AUT!X66</f>
        <v>0422 470978</v>
      </c>
      <c r="W66" s="844" t="str">
        <f>ELE_AUT!Y66</f>
        <v>amministrazione@daimel.it</v>
      </c>
      <c r="X66" s="846" t="str">
        <f>ELE_AUT!Z66</f>
        <v>www.daimel.it</v>
      </c>
      <c r="Y66" s="844">
        <f>ELE_AUT!AA66</f>
        <v>22</v>
      </c>
      <c r="Z66" s="844" t="str">
        <f>ELE_AUT!AB66</f>
        <v xml:space="preserve">Impiantistica </v>
      </c>
      <c r="AA66" s="847" t="str">
        <f>ELE_AUT!AC66</f>
        <v>DAIMEL SRL</v>
      </c>
      <c r="AB66" s="848" t="str">
        <f>ELE_AUT!AD66</f>
        <v>V. Monte Adamello 35</v>
      </c>
      <c r="AC66" s="848" t="str">
        <f>ELE_AUT!AE66</f>
        <v>Zero Branco (TV)</v>
      </c>
      <c r="AD66" s="847" t="str">
        <f>ELE_AUT!AF66</f>
        <v>03804060261</v>
      </c>
      <c r="AE66" s="849">
        <f>ELE_AUT!AK66</f>
        <v>43589</v>
      </c>
      <c r="AF66" s="850" t="str">
        <f>ELE_AUT!AL66</f>
        <v>3279/C24D</v>
      </c>
      <c r="AG66" s="6"/>
    </row>
    <row r="67" spans="1:33" ht="14.25" customHeight="1" outlineLevel="1">
      <c r="A67" s="6"/>
      <c r="B67" s="6"/>
      <c r="C67" s="836" t="str">
        <f>ELE_AUT!C67</f>
        <v>MORANDIN MIRKO</v>
      </c>
      <c r="D67" s="837" t="str">
        <f>ELE_AUT!D67</f>
        <v>4 CEA</v>
      </c>
      <c r="E67" s="839" t="str">
        <f>ELE_AUT!E67</f>
        <v/>
      </c>
      <c r="F67" s="839">
        <f>ELE_AUT!F67</f>
        <v>0</v>
      </c>
      <c r="G67" s="840" t="str">
        <f>ELE_AUT!G67</f>
        <v>catia.sbeghen@libero.it</v>
      </c>
      <c r="H67" s="840" t="str">
        <f>ELE_AUT!H67</f>
        <v>via guizze 52</v>
      </c>
      <c r="I67" s="840" t="str">
        <f>ELE_AUT!I67</f>
        <v>VILLORBA</v>
      </c>
      <c r="J67" s="841" t="str">
        <f>ELE_AUT!L67</f>
        <v>8.30</v>
      </c>
      <c r="K67" s="841" t="str">
        <f>ELE_AUT!M67</f>
        <v>12.30</v>
      </c>
      <c r="L67" s="841" t="str">
        <f>ELE_AUT!N67</f>
        <v>14.30</v>
      </c>
      <c r="M67" s="841" t="str">
        <f>ELE_AUT!O67</f>
        <v>18.30</v>
      </c>
      <c r="N67" s="842" t="str">
        <f>ELE_AUT!P67</f>
        <v>Possamai Alberto</v>
      </c>
      <c r="O67" s="843" t="str">
        <f>ELE_AUT!Q67</f>
        <v>DI VIRGILIO SERGIO</v>
      </c>
      <c r="P67" s="851" t="str">
        <f>ELE_AUT!R67</f>
        <v>CLIMOSFERA SRL</v>
      </c>
      <c r="Q67" s="844" t="str">
        <f>ELE_AUT!S67</f>
        <v>Via Monte Grappa 25</v>
      </c>
      <c r="R67" s="844">
        <f>ELE_AUT!T67</f>
        <v>31020</v>
      </c>
      <c r="S67" s="844" t="str">
        <f>ELE_AUT!U67</f>
        <v>Villorba (TV)</v>
      </c>
      <c r="T67" s="844" t="str">
        <f>ELE_AUT!V67</f>
        <v>Tasca Elettra</v>
      </c>
      <c r="U67" s="844" t="str">
        <f>ELE_AUT!W67</f>
        <v>Minet Elvi</v>
      </c>
      <c r="V67" s="845" t="str">
        <f>ELE_AUT!X67</f>
        <v>0422 608987</v>
      </c>
      <c r="W67" s="844" t="str">
        <f>ELE_AUT!Y67</f>
        <v>info@climosfera.it</v>
      </c>
      <c r="X67" s="844">
        <f>ELE_AUT!Z67</f>
        <v>0</v>
      </c>
      <c r="Y67" s="852">
        <f>ELE_AUT!AA67</f>
        <v>44105</v>
      </c>
      <c r="Z67" s="844" t="str">
        <f>ELE_AUT!AB67</f>
        <v>ateco 711220 -</v>
      </c>
      <c r="AA67" s="847" t="str">
        <f>ELE_AUT!AC67</f>
        <v>CLIMOSFERA SRL</v>
      </c>
      <c r="AB67" s="848" t="str">
        <f>ELE_AUT!AD67</f>
        <v>Via Monte Grappa 25</v>
      </c>
      <c r="AC67" s="848" t="str">
        <f>ELE_AUT!AE67</f>
        <v>Villorba (TV)</v>
      </c>
      <c r="AD67" s="847" t="str">
        <f>ELE_AUT!AF67</f>
        <v xml:space="preserve">04182080269
</v>
      </c>
      <c r="AE67" s="849">
        <f>ELE_AUT!AK67</f>
        <v>44356</v>
      </c>
      <c r="AF67" s="850" t="str">
        <f>ELE_AUT!AL67</f>
        <v>8275/C24D</v>
      </c>
      <c r="AG67" s="6"/>
    </row>
    <row r="68" spans="1:33" ht="14.25" customHeight="1" outlineLevel="1">
      <c r="A68" s="6"/>
      <c r="B68" s="6"/>
      <c r="C68" s="836" t="str">
        <f>ELE_AUT!C68</f>
        <v>OFFREDO NICOLO'</v>
      </c>
      <c r="D68" s="837" t="str">
        <f>ELE_AUT!D68</f>
        <v>4 CEA</v>
      </c>
      <c r="E68" s="839" t="str">
        <f>ELE_AUT!E68</f>
        <v/>
      </c>
      <c r="F68" s="839">
        <f>ELE_AUT!F68</f>
        <v>0</v>
      </c>
      <c r="G68" s="840" t="str">
        <f>ELE_AUT!G68</f>
        <v>diana.gomiero@libero.it</v>
      </c>
      <c r="H68" s="840" t="str">
        <f>ELE_AUT!H68</f>
        <v>VIA GHETTO 88</v>
      </c>
      <c r="I68" s="840" t="str">
        <f>ELE_AUT!I68</f>
        <v>MOGLIANO VENETO</v>
      </c>
      <c r="J68" s="841" t="str">
        <f>ELE_AUT!L68</f>
        <v>8.30</v>
      </c>
      <c r="K68" s="841" t="str">
        <f>ELE_AUT!M68</f>
        <v>12.30</v>
      </c>
      <c r="L68" s="841" t="str">
        <f>ELE_AUT!N68</f>
        <v>13.30</v>
      </c>
      <c r="M68" s="841" t="str">
        <f>ELE_AUT!O68</f>
        <v>17.30</v>
      </c>
      <c r="N68" s="842" t="str">
        <f>ELE_AUT!P68</f>
        <v>Zane Alba</v>
      </c>
      <c r="O68" s="843" t="str">
        <f>ELE_AUT!Q68</f>
        <v>DI VIRGILIO SERGIO</v>
      </c>
      <c r="P68" s="851" t="str">
        <f>ELE_AUT!R68</f>
        <v>ALBA ELETTRONICA</v>
      </c>
      <c r="Q68" s="844" t="str">
        <f>ELE_AUT!S68</f>
        <v>V.Leonardo Da Vinci 3</v>
      </c>
      <c r="R68" s="844">
        <f>ELE_AUT!T68</f>
        <v>31021</v>
      </c>
      <c r="S68" s="844" t="str">
        <f>ELE_AUT!U68</f>
        <v>Mogliano Veneto (TV)</v>
      </c>
      <c r="T68" s="844" t="str">
        <f>ELE_AUT!V68</f>
        <v>Bacchin Luca</v>
      </c>
      <c r="U68" s="844" t="str">
        <f>ELE_AUT!W68</f>
        <v>Casagrande Tiziano</v>
      </c>
      <c r="V68" s="845" t="str">
        <f>ELE_AUT!X68</f>
        <v>041 5902638</v>
      </c>
      <c r="W68" s="846" t="str">
        <f>ELE_AUT!Y68</f>
        <v>info@alba-pcb.com</v>
      </c>
      <c r="X68" s="846" t="str">
        <f>ELE_AUT!Z68</f>
        <v>www.alba-pcb-.com/it</v>
      </c>
      <c r="Y68" s="844">
        <f>ELE_AUT!AA68</f>
        <v>40</v>
      </c>
      <c r="Z68" s="844" t="str">
        <f>ELE_AUT!AB68</f>
        <v>Elettronica/ Circuiti stampati</v>
      </c>
      <c r="AA68" s="847" t="str">
        <f>ELE_AUT!AC68</f>
        <v>ALBA ELETTRONICA</v>
      </c>
      <c r="AB68" s="848" t="str">
        <f>ELE_AUT!AD68</f>
        <v>V.Leonardo Da Vinci 3</v>
      </c>
      <c r="AC68" s="848" t="str">
        <f>ELE_AUT!AE68</f>
        <v>Mogliano Veneto (TV)</v>
      </c>
      <c r="AD68" s="847" t="str">
        <f>ELE_AUT!AF68</f>
        <v>02155920263</v>
      </c>
      <c r="AE68" s="849">
        <f>ELE_AUT!AK68</f>
        <v>42791</v>
      </c>
      <c r="AF68" s="850" t="str">
        <f>ELE_AUT!AL68</f>
        <v>3279/C24D</v>
      </c>
      <c r="AG68" s="6"/>
    </row>
    <row r="69" spans="1:33" ht="14.25" customHeight="1" outlineLevel="1">
      <c r="A69" s="6"/>
      <c r="B69" s="6"/>
      <c r="C69" s="836" t="str">
        <f>ELE_AUT!C69</f>
        <v>PERISSINOTTO GIANPAOLO</v>
      </c>
      <c r="D69" s="837" t="str">
        <f>ELE_AUT!D69</f>
        <v>4 CEA</v>
      </c>
      <c r="E69" s="839" t="str">
        <f>ELE_AUT!E69</f>
        <v>336502148</v>
      </c>
      <c r="F69" s="839">
        <f>ELE_AUT!F69</f>
        <v>0</v>
      </c>
      <c r="G69" s="840" t="str">
        <f>ELE_AUT!G69</f>
        <v>perissinotto.gianpaolo@maxplanck.it</v>
      </c>
      <c r="H69" s="840" t="str">
        <f>ELE_AUT!H69</f>
        <v>Via Sartor 4</v>
      </c>
      <c r="I69" s="840" t="str">
        <f>ELE_AUT!I69</f>
        <v>SUSEGANA</v>
      </c>
      <c r="J69" s="841" t="str">
        <f>ELE_AUT!L69</f>
        <v>8.30</v>
      </c>
      <c r="K69" s="841" t="str">
        <f>ELE_AUT!M69</f>
        <v>12.30</v>
      </c>
      <c r="L69" s="841" t="str">
        <f>ELE_AUT!N69</f>
        <v>13.00</v>
      </c>
      <c r="M69" s="841" t="str">
        <f>ELE_AUT!O69</f>
        <v>15.00</v>
      </c>
      <c r="N69" s="842" t="str">
        <f>ELE_AUT!P69</f>
        <v>Di Virgilio Sergio</v>
      </c>
      <c r="O69" s="843" t="str">
        <f>ELE_AUT!Q69</f>
        <v>DI VIRGILIO SERGIO</v>
      </c>
      <c r="P69" s="851" t="str">
        <f>ELE_AUT!R69</f>
        <v>COMTEC ENGINEERING S.r.l.</v>
      </c>
      <c r="Q69" s="844" t="str">
        <f>ELE_AUT!S69</f>
        <v>Via Montello 7</v>
      </c>
      <c r="R69" s="844">
        <f>ELE_AUT!T69</f>
        <v>31040</v>
      </c>
      <c r="S69" s="844" t="str">
        <f>ELE_AUT!U69</f>
        <v>Nervesa della Battaglia (TV)</v>
      </c>
      <c r="T69" s="844" t="str">
        <f>ELE_AUT!V69</f>
        <v>Omizzolo Federica</v>
      </c>
      <c r="U69" s="844" t="str">
        <f>ELE_AUT!W69</f>
        <v>Polo Ivan</v>
      </c>
      <c r="V69" s="845" t="str">
        <f>ELE_AUT!X69</f>
        <v>0422 887547</v>
      </c>
      <c r="W69" s="844" t="str">
        <f>ELE_AUT!Y69</f>
        <v>federica@cometecengineering.com</v>
      </c>
      <c r="X69" s="844">
        <f>ELE_AUT!Z69</f>
        <v>0</v>
      </c>
      <c r="Y69" s="844" t="str">
        <f>ELE_AUT!AA69</f>
        <v>11-50</v>
      </c>
      <c r="Z69" s="844" t="str">
        <f>ELE_AUT!AB69</f>
        <v>Ateco 28.29.2   Industria Manifatturiera</v>
      </c>
      <c r="AA69" s="847" t="str">
        <f>ELE_AUT!AC69</f>
        <v>COMTEC ENGINEERING S.r.l.</v>
      </c>
      <c r="AB69" s="848" t="str">
        <f>ELE_AUT!AD69</f>
        <v>Via Montello 7</v>
      </c>
      <c r="AC69" s="848" t="str">
        <f>ELE_AUT!AE69</f>
        <v>Nervesa della Battaglia (TV)</v>
      </c>
      <c r="AD69" s="847" t="str">
        <f>ELE_AUT!AF69</f>
        <v>04162570263</v>
      </c>
      <c r="AE69" s="849">
        <f>ELE_AUT!AK69</f>
        <v>44336</v>
      </c>
      <c r="AF69" s="850" t="str">
        <f>ELE_AUT!AL69</f>
        <v>7168/C24D</v>
      </c>
      <c r="AG69" s="6"/>
    </row>
    <row r="70" spans="1:33" ht="14.25" customHeight="1" outlineLevel="1">
      <c r="A70" s="6"/>
      <c r="B70" s="6"/>
      <c r="C70" s="836" t="str">
        <f>ELE_AUT!C70</f>
        <v>PIOVESAN SEBASTIANO</v>
      </c>
      <c r="D70" s="837" t="str">
        <f>ELE_AUT!D70</f>
        <v>4 CEA</v>
      </c>
      <c r="E70" s="839" t="str">
        <f>ELE_AUT!E70</f>
        <v>0422230585</v>
      </c>
      <c r="F70" s="839">
        <f>ELE_AUT!F70</f>
        <v>0</v>
      </c>
      <c r="G70" s="840" t="str">
        <f>ELE_AUT!G70</f>
        <v/>
      </c>
      <c r="H70" s="840" t="str">
        <f>ELE_AUT!H70</f>
        <v>P. DE COUBERTIN 7</v>
      </c>
      <c r="I70" s="840" t="str">
        <f>ELE_AUT!I70</f>
        <v>TREVISO</v>
      </c>
      <c r="J70" s="841" t="str">
        <f>ELE_AUT!L70</f>
        <v>8.30</v>
      </c>
      <c r="K70" s="841" t="str">
        <f>ELE_AUT!M70</f>
        <v>12.30</v>
      </c>
      <c r="L70" s="841" t="str">
        <f>ELE_AUT!N70</f>
        <v>13.30</v>
      </c>
      <c r="M70" s="841" t="str">
        <f>ELE_AUT!O70</f>
        <v>17.30</v>
      </c>
      <c r="N70" s="842" t="str">
        <f>ELE_AUT!P70</f>
        <v>Puglisi Alessandra</v>
      </c>
      <c r="O70" s="843" t="str">
        <f>ELE_AUT!Q70</f>
        <v>DI VIRGILIO SERGIO</v>
      </c>
      <c r="P70" s="851" t="str">
        <f>ELE_AUT!R70</f>
        <v>PAPER ECO SRL</v>
      </c>
      <c r="Q70" s="844" t="str">
        <f>ELE_AUT!S70</f>
        <v>Via Pacinotti14</v>
      </c>
      <c r="R70" s="844">
        <f>ELE_AUT!T70</f>
        <v>31100</v>
      </c>
      <c r="S70" s="844" t="str">
        <f>ELE_AUT!U70</f>
        <v>Casale sul Sile (TV)</v>
      </c>
      <c r="T70" s="844" t="str">
        <f>ELE_AUT!V70</f>
        <v>Biasuzzi Andrea</v>
      </c>
      <c r="U70" s="844" t="str">
        <f>ELE_AUT!W70</f>
        <v>Biasuzzi Andrea</v>
      </c>
      <c r="V70" s="845" t="str">
        <f>ELE_AUT!X70</f>
        <v>0422 670659</v>
      </c>
      <c r="W70" s="846" t="str">
        <f>ELE_AUT!Y70</f>
        <v>amministrazione@paper-eco.com</v>
      </c>
      <c r="X70" s="844">
        <f>ELE_AUT!Z70</f>
        <v>0</v>
      </c>
      <c r="Y70" s="915">
        <f>ELE_AUT!AA70</f>
        <v>44470</v>
      </c>
      <c r="Z70" s="844" t="str">
        <f>ELE_AUT!AB70</f>
        <v>ATECO 17-21 ; ISTAT 026086 - Fabbricazione imballaggi carta e cartone</v>
      </c>
      <c r="AA70" s="847" t="str">
        <f>ELE_AUT!AC70</f>
        <v>PAPER ECO SRL</v>
      </c>
      <c r="AB70" s="848" t="str">
        <f>ELE_AUT!AD70</f>
        <v>Via Borin, 48</v>
      </c>
      <c r="AC70" s="848" t="str">
        <f>ELE_AUT!AE70</f>
        <v>Treviso (TV)</v>
      </c>
      <c r="AD70" s="847" t="str">
        <f>ELE_AUT!AF70</f>
        <v>05098310260</v>
      </c>
      <c r="AE70" s="849">
        <f>ELE_AUT!AK70</f>
        <v>44278</v>
      </c>
      <c r="AF70" s="850" t="str">
        <f>ELE_AUT!AL70</f>
        <v>4320/C24</v>
      </c>
      <c r="AG70" s="6"/>
    </row>
    <row r="71" spans="1:33" ht="14.25" customHeight="1" outlineLevel="1">
      <c r="A71" s="6"/>
      <c r="B71" s="6"/>
      <c r="C71" s="836" t="str">
        <f>ELE_AUT!C71</f>
        <v>REQUALE RICCARDO</v>
      </c>
      <c r="D71" s="837" t="str">
        <f>ELE_AUT!D71</f>
        <v>4 CEA</v>
      </c>
      <c r="E71" s="839" t="str">
        <f>ELE_AUT!E71</f>
        <v/>
      </c>
      <c r="F71" s="839">
        <f>ELE_AUT!F71</f>
        <v>0</v>
      </c>
      <c r="G71" s="840" t="str">
        <f>ELE_AUT!G71</f>
        <v>riccardorequale@gmail.com</v>
      </c>
      <c r="H71" s="840" t="str">
        <f>ELE_AUT!H71</f>
        <v>VIA IV NOVEMBRE 21</v>
      </c>
      <c r="I71" s="840" t="str">
        <f>ELE_AUT!I71</f>
        <v>ZERO BRANCO</v>
      </c>
      <c r="J71" s="841" t="str">
        <f>ELE_AUT!L71</f>
        <v>8.30</v>
      </c>
      <c r="K71" s="841" t="str">
        <f>ELE_AUT!M71</f>
        <v>12.30</v>
      </c>
      <c r="L71" s="841" t="str">
        <f>ELE_AUT!N71</f>
        <v>13.30</v>
      </c>
      <c r="M71" s="841" t="str">
        <f>ELE_AUT!O71</f>
        <v>16.30</v>
      </c>
      <c r="N71" s="842" t="str">
        <f>ELE_AUT!P71</f>
        <v>Zane Alba</v>
      </c>
      <c r="O71" s="843" t="str">
        <f>ELE_AUT!Q71</f>
        <v>DI VIRGILIO SERGIO</v>
      </c>
      <c r="P71" s="851" t="str">
        <f>ELE_AUT!R71</f>
        <v>BJOSORA SRL</v>
      </c>
      <c r="Q71" s="844" t="str">
        <f>ELE_AUT!S71</f>
        <v>V. Guecello Tempesta 59</v>
      </c>
      <c r="R71" s="844">
        <f>ELE_AUT!T71</f>
        <v>30033</v>
      </c>
      <c r="S71" s="844" t="str">
        <f>ELE_AUT!U71</f>
        <v>Noale (VE)</v>
      </c>
      <c r="T71" s="844" t="str">
        <f>ELE_AUT!V71</f>
        <v>Bellio Federico</v>
      </c>
      <c r="U71" s="844" t="str">
        <f>ELE_AUT!W71</f>
        <v>Bellio Federico</v>
      </c>
      <c r="V71" s="845" t="str">
        <f>ELE_AUT!X71</f>
        <v>3482233456</v>
      </c>
      <c r="W71" s="844" t="str">
        <f>ELE_AUT!Y71</f>
        <v>federico@bjosora.com</v>
      </c>
      <c r="X71" s="844">
        <f>ELE_AUT!Z71</f>
        <v>0</v>
      </c>
      <c r="Y71" s="844">
        <f>ELE_AUT!AA71</f>
        <v>0</v>
      </c>
      <c r="Z71" s="844">
        <f>ELE_AUT!AB71</f>
        <v>0</v>
      </c>
      <c r="AA71" s="847" t="str">
        <f>ELE_AUT!AC71</f>
        <v>BJOSORA SRL</v>
      </c>
      <c r="AB71" s="848" t="str">
        <f>ELE_AUT!AD71</f>
        <v>V. Le Canevare, 30</v>
      </c>
      <c r="AC71" s="848" t="str">
        <f>ELE_AUT!AE71</f>
        <v>Noale (VE)</v>
      </c>
      <c r="AD71" s="847" t="str">
        <f>ELE_AUT!AF71</f>
        <v>05153730261</v>
      </c>
      <c r="AE71" s="849">
        <f>ELE_AUT!AK71</f>
        <v>44315</v>
      </c>
      <c r="AF71" s="850" t="str">
        <f>ELE_AUT!AL71</f>
        <v>5969/C24</v>
      </c>
      <c r="AG71" s="6"/>
    </row>
    <row r="72" spans="1:33" ht="14.25" customHeight="1" outlineLevel="1">
      <c r="A72" s="6"/>
      <c r="B72" s="6"/>
      <c r="C72" s="836" t="str">
        <f>ELE_AUT!C72</f>
        <v>SANTUS SIMONE</v>
      </c>
      <c r="D72" s="837" t="str">
        <f>ELE_AUT!D72</f>
        <v>4 CEA</v>
      </c>
      <c r="E72" s="839" t="str">
        <f>ELE_AUT!E72</f>
        <v/>
      </c>
      <c r="F72" s="839">
        <f>ELE_AUT!F72</f>
        <v>0</v>
      </c>
      <c r="G72" s="840" t="str">
        <f>ELE_AUT!G72</f>
        <v>simosantus99@gmail.com</v>
      </c>
      <c r="H72" s="840" t="str">
        <f>ELE_AUT!H72</f>
        <v>VIA I MAGGIO 7 - PONTE DELLA PRI</v>
      </c>
      <c r="I72" s="840" t="str">
        <f>ELE_AUT!I72</f>
        <v>SUSEGANA</v>
      </c>
      <c r="J72" s="841" t="str">
        <f>ELE_AUT!L72</f>
        <v>07.00</v>
      </c>
      <c r="K72" s="841" t="str">
        <f>ELE_AUT!M72</f>
        <v>12.00</v>
      </c>
      <c r="L72" s="841" t="str">
        <f>ELE_AUT!N72</f>
        <v>13.30</v>
      </c>
      <c r="M72" s="841" t="str">
        <f>ELE_AUT!O72</f>
        <v>16.30</v>
      </c>
      <c r="N72" s="842" t="str">
        <f>ELE_AUT!P72</f>
        <v>Renon Fulvio</v>
      </c>
      <c r="O72" s="843" t="str">
        <f>ELE_AUT!Q72</f>
        <v>DI VIRGILIO SERGIO</v>
      </c>
      <c r="P72" s="851" t="str">
        <f>ELE_AUT!R72</f>
        <v>EMMECI SISTEMI SRL</v>
      </c>
      <c r="Q72" s="844" t="str">
        <f>ELE_AUT!S72</f>
        <v>V. Gemelli 43/B</v>
      </c>
      <c r="R72" s="844">
        <f>ELE_AUT!T72</f>
        <v>31038</v>
      </c>
      <c r="S72" s="844" t="str">
        <f>ELE_AUT!U72</f>
        <v>Paese (TV)</v>
      </c>
      <c r="T72" s="844" t="str">
        <f>ELE_AUT!V72</f>
        <v>Bertuola Giada</v>
      </c>
      <c r="U72" s="844" t="str">
        <f>ELE_AUT!W72</f>
        <v>BErtuola Luca</v>
      </c>
      <c r="V72" s="845" t="str">
        <f>ELE_AUT!X72</f>
        <v>0422480166</v>
      </c>
      <c r="W72" s="844" t="str">
        <f>ELE_AUT!Y72</f>
        <v>info@emmecisistemisrl.com</v>
      </c>
      <c r="X72" s="846" t="str">
        <f>ELE_AUT!Z72</f>
        <v>www.emmecisistemisrl.com</v>
      </c>
      <c r="Y72" s="844" t="str">
        <f>ELE_AUT!AA72</f>
        <v>11-50</v>
      </c>
      <c r="Z72" s="844" t="str">
        <f>ELE_AUT!AB72</f>
        <v>installazione/ automazioni</v>
      </c>
      <c r="AA72" s="847" t="str">
        <f>ELE_AUT!AC72</f>
        <v>EMMECI SISTEMI SRL</v>
      </c>
      <c r="AB72" s="848" t="str">
        <f>ELE_AUT!AD72</f>
        <v>V. Gemelli, 43/b</v>
      </c>
      <c r="AC72" s="848" t="str">
        <f>ELE_AUT!AE72</f>
        <v>Paese (TV)</v>
      </c>
      <c r="AD72" s="847" t="str">
        <f>ELE_AUT!AF72</f>
        <v>03929060261</v>
      </c>
      <c r="AE72" s="849">
        <f>ELE_AUT!AK72</f>
        <v>44328</v>
      </c>
      <c r="AF72" s="850" t="str">
        <f>ELE_AUT!AL72</f>
        <v>6703/C24</v>
      </c>
      <c r="AG72" s="6"/>
    </row>
    <row r="73" spans="1:33" ht="14.25" customHeight="1" outlineLevel="1">
      <c r="A73" s="6"/>
      <c r="B73" s="6"/>
      <c r="C73" s="836" t="str">
        <f>ELE_AUT!C73</f>
        <v>SARTORI CRISTIANO</v>
      </c>
      <c r="D73" s="837" t="str">
        <f>ELE_AUT!D73</f>
        <v>4 CEA</v>
      </c>
      <c r="E73" s="839" t="str">
        <f>ELE_AUT!E73</f>
        <v>3200381130</v>
      </c>
      <c r="F73" s="839">
        <f>ELE_AUT!F73</f>
        <v>0</v>
      </c>
      <c r="G73" s="840" t="str">
        <f>ELE_AUT!G73</f>
        <v>vvedovanera.p@libero.it</v>
      </c>
      <c r="H73" s="840" t="str">
        <f>ELE_AUT!H73</f>
        <v>VIA PESCHIERETTE 32/A</v>
      </c>
      <c r="I73" s="840" t="str">
        <f>ELE_AUT!I73</f>
        <v>CASIER</v>
      </c>
      <c r="J73" s="841" t="str">
        <f>ELE_AUT!L73</f>
        <v>8.00</v>
      </c>
      <c r="K73" s="841" t="str">
        <f>ELE_AUT!M73</f>
        <v>12.30</v>
      </c>
      <c r="L73" s="841" t="str">
        <f>ELE_AUT!N73</f>
        <v>13.30</v>
      </c>
      <c r="M73" s="841" t="str">
        <f>ELE_AUT!O73</f>
        <v>17.00</v>
      </c>
      <c r="N73" s="842" t="str">
        <f>ELE_AUT!P73</f>
        <v>De Col Anna</v>
      </c>
      <c r="O73" s="843" t="str">
        <f>ELE_AUT!Q73</f>
        <v>DI VIRGILIO SERGIO</v>
      </c>
      <c r="P73" s="851" t="str">
        <f>ELE_AUT!R73</f>
        <v>TA AUTOMATION</v>
      </c>
      <c r="Q73" s="844" t="str">
        <f>ELE_AUT!S73</f>
        <v>Via Bosco 10</v>
      </c>
      <c r="R73" s="844">
        <f>ELE_AUT!T73</f>
        <v>31032</v>
      </c>
      <c r="S73" s="844" t="str">
        <f>ELE_AUT!U73</f>
        <v>Casale sul Sile (TV)</v>
      </c>
      <c r="T73" s="844" t="str">
        <f>ELE_AUT!V73</f>
        <v>Tronchin Alberto</v>
      </c>
      <c r="U73" s="844" t="str">
        <f>ELE_AUT!W73</f>
        <v>Tronchin Alberto</v>
      </c>
      <c r="V73" s="845" t="str">
        <f>ELE_AUT!X73</f>
        <v>347 2703847</v>
      </c>
      <c r="W73" s="846" t="str">
        <f>ELE_AUT!Y73</f>
        <v>taautomation@libero.it</v>
      </c>
      <c r="X73" s="844">
        <f>ELE_AUT!Z73</f>
        <v>0</v>
      </c>
      <c r="Y73" s="844">
        <f>ELE_AUT!AA73</f>
        <v>10</v>
      </c>
      <c r="Z73" s="844" t="str">
        <f>ELE_AUT!AB73</f>
        <v>Quadi elettrici e programmazione PLC</v>
      </c>
      <c r="AA73" s="847" t="str">
        <f>ELE_AUT!AC73</f>
        <v>TA AUTOMATION</v>
      </c>
      <c r="AB73" s="848" t="str">
        <f>ELE_AUT!AD73</f>
        <v>Via Bosco 10</v>
      </c>
      <c r="AC73" s="848" t="str">
        <f>ELE_AUT!AE73</f>
        <v>Casale sul Sile (TV)</v>
      </c>
      <c r="AD73" s="847" t="str">
        <f>ELE_AUT!AF73</f>
        <v>04370260268</v>
      </c>
      <c r="AE73" s="849">
        <f>ELE_AUT!AK73</f>
        <v>42776</v>
      </c>
      <c r="AF73" s="850" t="str">
        <f>ELE_AUT!AL73</f>
        <v>3279/C24D</v>
      </c>
      <c r="AG73" s="6"/>
    </row>
    <row r="74" spans="1:33" ht="14.25" customHeight="1" outlineLevel="1">
      <c r="A74" s="6"/>
      <c r="B74" s="6"/>
      <c r="C74" s="836" t="str">
        <f>ELE_AUT!C74</f>
        <v>SOLOPERTO MIRKO ANTONIO</v>
      </c>
      <c r="D74" s="837" t="str">
        <f>ELE_AUT!D74</f>
        <v>4 CEA</v>
      </c>
      <c r="E74" s="839" t="str">
        <f>ELE_AUT!E74</f>
        <v>3335891399</v>
      </c>
      <c r="F74" s="839">
        <f>ELE_AUT!F74</f>
        <v>0</v>
      </c>
      <c r="G74" s="840" t="str">
        <f>ELE_AUT!G74</f>
        <v>soloperto.mirkoantonio@maxplanck.it</v>
      </c>
      <c r="H74" s="840" t="str">
        <f>ELE_AUT!H74</f>
        <v>Vicolo G.Borsi 3</v>
      </c>
      <c r="I74" s="840" t="str">
        <f>ELE_AUT!I74</f>
        <v>CASALE SUL SILE</v>
      </c>
      <c r="J74" s="841" t="str">
        <f>ELE_AUT!L74</f>
        <v>8.00</v>
      </c>
      <c r="K74" s="841" t="str">
        <f>ELE_AUT!M74</f>
        <v>12.30</v>
      </c>
      <c r="L74" s="841" t="str">
        <f>ELE_AUT!N74</f>
        <v>13.30</v>
      </c>
      <c r="M74" s="841" t="str">
        <f>ELE_AUT!O74</f>
        <v>17.00</v>
      </c>
      <c r="N74" s="842" t="str">
        <f>ELE_AUT!P74</f>
        <v>De Col Anna</v>
      </c>
      <c r="O74" s="843" t="str">
        <f>ELE_AUT!Q74</f>
        <v>DI VIRGILIO SERGIO</v>
      </c>
      <c r="P74" s="851" t="str">
        <f>ELE_AUT!R74</f>
        <v>TA AUTOMATION</v>
      </c>
      <c r="Q74" s="844" t="str">
        <f>ELE_AUT!S74</f>
        <v>Via Bosco 10</v>
      </c>
      <c r="R74" s="844">
        <f>ELE_AUT!T74</f>
        <v>31032</v>
      </c>
      <c r="S74" s="844" t="str">
        <f>ELE_AUT!U74</f>
        <v>Casale sul Sile (TV)</v>
      </c>
      <c r="T74" s="844" t="str">
        <f>ELE_AUT!V74</f>
        <v>Tronchin Alberto</v>
      </c>
      <c r="U74" s="844" t="str">
        <f>ELE_AUT!W74</f>
        <v>Tronchin Alberto</v>
      </c>
      <c r="V74" s="845" t="str">
        <f>ELE_AUT!X74</f>
        <v>347 2703847</v>
      </c>
      <c r="W74" s="846" t="str">
        <f>ELE_AUT!Y74</f>
        <v>taautomation@libero.it</v>
      </c>
      <c r="X74" s="844">
        <f>ELE_AUT!Z74</f>
        <v>0</v>
      </c>
      <c r="Y74" s="844">
        <f>ELE_AUT!AA74</f>
        <v>10</v>
      </c>
      <c r="Z74" s="844" t="str">
        <f>ELE_AUT!AB74</f>
        <v>Quadi elettrici e programmazione PLC</v>
      </c>
      <c r="AA74" s="847" t="str">
        <f>ELE_AUT!AC74</f>
        <v>TA AUTOMATION</v>
      </c>
      <c r="AB74" s="848" t="str">
        <f>ELE_AUT!AD74</f>
        <v>Via Bosco 10</v>
      </c>
      <c r="AC74" s="848" t="str">
        <f>ELE_AUT!AE74</f>
        <v>Casale sul Sile (TV)</v>
      </c>
      <c r="AD74" s="847" t="str">
        <f>ELE_AUT!AF74</f>
        <v>04370260268</v>
      </c>
      <c r="AE74" s="849">
        <f>ELE_AUT!AK74</f>
        <v>42776</v>
      </c>
      <c r="AF74" s="850" t="str">
        <f>ELE_AUT!AL74</f>
        <v>3279/C24D</v>
      </c>
      <c r="AG74" s="6"/>
    </row>
    <row r="75" spans="1:33" ht="14.25" customHeight="1" outlineLevel="1">
      <c r="A75" s="6"/>
      <c r="B75" s="6"/>
      <c r="C75" s="836" t="str">
        <f>ELE_AUT!C75</f>
        <v>TONELLATO MATTEO</v>
      </c>
      <c r="D75" s="837" t="str">
        <f>ELE_AUT!D75</f>
        <v>4 CEA</v>
      </c>
      <c r="E75" s="839" t="str">
        <f>ELE_AUT!E75</f>
        <v>3333992382</v>
      </c>
      <c r="F75" s="839">
        <f>ELE_AUT!F75</f>
        <v>0</v>
      </c>
      <c r="G75" s="840" t="str">
        <f>ELE_AUT!G75</f>
        <v>nadiabaretton@alice.it</v>
      </c>
      <c r="H75" s="840" t="str">
        <f>ELE_AUT!H75</f>
        <v>Via col di lana, 4</v>
      </c>
      <c r="I75" s="840" t="str">
        <f>ELE_AUT!I75</f>
        <v>SPRESIANO</v>
      </c>
      <c r="J75" s="841" t="str">
        <f>ELE_AUT!L75</f>
        <v>8.00</v>
      </c>
      <c r="K75" s="841" t="str">
        <f>ELE_AUT!M75</f>
        <v>12.30</v>
      </c>
      <c r="L75" s="841" t="str">
        <f>ELE_AUT!N75</f>
        <v>13.30</v>
      </c>
      <c r="M75" s="841" t="str">
        <f>ELE_AUT!O75</f>
        <v>17.00</v>
      </c>
      <c r="N75" s="842" t="str">
        <f>ELE_AUT!P75</f>
        <v>Di Virgilio Sergio</v>
      </c>
      <c r="O75" s="843" t="str">
        <f>ELE_AUT!Q75</f>
        <v>DI VIRGILIO SERGIO</v>
      </c>
      <c r="P75" s="851" t="str">
        <f>ELE_AUT!R75</f>
        <v>MASTER BUILDERS SOLUTIONS ITALIA SPA</v>
      </c>
      <c r="Q75" s="844" t="str">
        <f>ELE_AUT!S75</f>
        <v>V. Vicinali delle corti 31</v>
      </c>
      <c r="R75" s="844">
        <f>ELE_AUT!T75</f>
        <v>31100</v>
      </c>
      <c r="S75" s="844" t="str">
        <f>ELE_AUT!U75</f>
        <v>Treviso (TV)</v>
      </c>
      <c r="T75" s="844" t="str">
        <f>ELE_AUT!V75</f>
        <v>Cernicchi Enrico</v>
      </c>
      <c r="U75" s="844" t="str">
        <f>ELE_AUT!W75</f>
        <v>Feltrin Christian</v>
      </c>
      <c r="V75" s="845" t="str">
        <f>ELE_AUT!X75</f>
        <v>0422 421802</v>
      </c>
      <c r="W75" s="844" t="str">
        <f>ELE_AUT!Y75</f>
        <v>infomac@mbcc-group.com</v>
      </c>
      <c r="X75" s="844">
        <f>ELE_AUT!Z75</f>
        <v>0</v>
      </c>
      <c r="Y75" s="844" t="str">
        <f>ELE_AUT!AA75</f>
        <v>51-250</v>
      </c>
      <c r="Z75" s="844" t="str">
        <f>ELE_AUT!AB75</f>
        <v>Ateco 20.3</v>
      </c>
      <c r="AA75" s="847" t="str">
        <f>ELE_AUT!AC75</f>
        <v>MASTER BUILDERS SOLUTIONS ITALIA SPA</v>
      </c>
      <c r="AB75" s="848" t="str">
        <f>ELE_AUT!AD75</f>
        <v>V. Vicinali delle corti 31</v>
      </c>
      <c r="AC75" s="848" t="str">
        <f>ELE_AUT!AE75</f>
        <v>Treviso (TV)</v>
      </c>
      <c r="AD75" s="847" t="str">
        <f>ELE_AUT!AF75</f>
        <v>09193910156</v>
      </c>
      <c r="AE75" s="849">
        <f>ELE_AUT!AK75</f>
        <v>44336</v>
      </c>
      <c r="AF75" s="850" t="str">
        <f>ELE_AUT!AL75</f>
        <v>7187/C24</v>
      </c>
      <c r="AG75" s="6"/>
    </row>
    <row r="76" spans="1:33" ht="14.25" customHeight="1" outlineLevel="1">
      <c r="A76" s="6"/>
      <c r="B76" s="6"/>
      <c r="C76" s="836" t="str">
        <f>ELE_AUT!C76</f>
        <v>TORESAN ALESSANDRO</v>
      </c>
      <c r="D76" s="837" t="str">
        <f>ELE_AUT!D76</f>
        <v>4 CEA</v>
      </c>
      <c r="E76" s="839" t="str">
        <f>ELE_AUT!E76</f>
        <v>3475931321</v>
      </c>
      <c r="F76" s="839">
        <f>ELE_AUT!F76</f>
        <v>0</v>
      </c>
      <c r="G76" s="840" t="str">
        <f>ELE_AUT!G76</f>
        <v>alessandro.toresan03@gmail.com</v>
      </c>
      <c r="H76" s="840" t="str">
        <f>ELE_AUT!H76</f>
        <v>VIA S.BARTOLOMEA 16A</v>
      </c>
      <c r="I76" s="840" t="str">
        <f>ELE_AUT!I76</f>
        <v>PONZANO</v>
      </c>
      <c r="J76" s="841" t="str">
        <f>ELE_AUT!L76</f>
        <v>8.00</v>
      </c>
      <c r="K76" s="841" t="str">
        <f>ELE_AUT!M76</f>
        <v>12.00</v>
      </c>
      <c r="L76" s="841" t="str">
        <f>ELE_AUT!N76</f>
        <v>13.00</v>
      </c>
      <c r="M76" s="841" t="str">
        <f>ELE_AUT!O76</f>
        <v>17.00</v>
      </c>
      <c r="N76" s="842" t="str">
        <f>ELE_AUT!P76</f>
        <v>Barbon Michele</v>
      </c>
      <c r="O76" s="843" t="str">
        <f>ELE_AUT!Q76</f>
        <v>DI VIRGILIO SERGIO</v>
      </c>
      <c r="P76" s="851" t="str">
        <f>ELE_AUT!R76</f>
        <v>EUROGROUP SPA</v>
      </c>
      <c r="Q76" s="844" t="str">
        <f>ELE_AUT!S76</f>
        <v>V. Treviso 66</v>
      </c>
      <c r="R76" s="844">
        <f>ELE_AUT!T76</f>
        <v>31020</v>
      </c>
      <c r="S76" s="844" t="str">
        <f>ELE_AUT!U76</f>
        <v>Silea (TV)</v>
      </c>
      <c r="T76" s="844" t="str">
        <f>ELE_AUT!V76</f>
        <v>De Lazzari Massimo</v>
      </c>
      <c r="U76" s="844" t="str">
        <f>ELE_AUT!W76</f>
        <v>Automazione: Fabio Negroni, Telecomunicazioni: Ing. Mattiuzzo Nicola, Gabrielli Guerrino - Elettronico: Massimo De Lazzari</v>
      </c>
      <c r="V76" s="845" t="str">
        <f>ELE_AUT!X76</f>
        <v>0422 4647</v>
      </c>
      <c r="W76" s="844" t="str">
        <f>ELE_AUT!Y76</f>
        <v>info@eurogroup.com</v>
      </c>
      <c r="X76" s="846" t="str">
        <f>ELE_AUT!Z76</f>
        <v>www.eurogroup.com</v>
      </c>
      <c r="Y76" s="844">
        <f>ELE_AUT!AA76</f>
        <v>0</v>
      </c>
      <c r="Z76" s="844" t="str">
        <f>ELE_AUT!AB76</f>
        <v>Impianti Tecnologici  Industriali</v>
      </c>
      <c r="AA76" s="847" t="str">
        <f>ELE_AUT!AC76</f>
        <v>EUROGROUP SPA</v>
      </c>
      <c r="AB76" s="848" t="str">
        <f>ELE_AUT!AD76</f>
        <v>V. Treviso 66</v>
      </c>
      <c r="AC76" s="848" t="str">
        <f>ELE_AUT!AE76</f>
        <v>Silea (TV)</v>
      </c>
      <c r="AD76" s="847" t="str">
        <f>ELE_AUT!AF76</f>
        <v>00030280267</v>
      </c>
      <c r="AE76" s="849">
        <f>ELE_AUT!AK76</f>
        <v>43589</v>
      </c>
      <c r="AF76" s="850" t="str">
        <f>ELE_AUT!AL76</f>
        <v>3279/C24D</v>
      </c>
      <c r="AG76" s="6"/>
    </row>
    <row r="77" spans="1:33" ht="14.25" customHeight="1" outlineLevel="1">
      <c r="A77" s="6"/>
      <c r="B77" s="6"/>
      <c r="C77" s="836" t="str">
        <f>ELE_AUT!C77</f>
        <v>UCCELLO MARTINA</v>
      </c>
      <c r="D77" s="837" t="str">
        <f>ELE_AUT!D77</f>
        <v>4 CEA</v>
      </c>
      <c r="E77" s="839" t="str">
        <f>ELE_AUT!E77</f>
        <v>3479119786</v>
      </c>
      <c r="F77" s="839">
        <f>ELE_AUT!F77</f>
        <v>0</v>
      </c>
      <c r="G77" s="840" t="str">
        <f>ELE_AUT!G77</f>
        <v>martina030703@gmail.com</v>
      </c>
      <c r="H77" s="840" t="str">
        <f>ELE_AUT!H77</f>
        <v>Vicolo dello Stadio, 8</v>
      </c>
      <c r="I77" s="840" t="str">
        <f>ELE_AUT!I77</f>
        <v>MASERADA SUL PIAVE</v>
      </c>
      <c r="J77" s="841" t="str">
        <f>ELE_AUT!L77</f>
        <v>8.00</v>
      </c>
      <c r="K77" s="841" t="str">
        <f>ELE_AUT!M77</f>
        <v>12.00</v>
      </c>
      <c r="L77" s="841" t="str">
        <f>ELE_AUT!N77</f>
        <v>13.30</v>
      </c>
      <c r="M77" s="841" t="str">
        <f>ELE_AUT!O77</f>
        <v>17.30</v>
      </c>
      <c r="N77" s="842" t="str">
        <f>ELE_AUT!P77</f>
        <v>Puglisi Alessandra</v>
      </c>
      <c r="O77" s="843" t="str">
        <f>ELE_AUT!Q77</f>
        <v>DI VIRGILIO SERGIO</v>
      </c>
      <c r="P77" s="851" t="str">
        <f>ELE_AUT!R77</f>
        <v>ABAR SRL</v>
      </c>
      <c r="Q77" s="844" t="str">
        <f>ELE_AUT!S77</f>
        <v>Via Senatore Fabbri 60</v>
      </c>
      <c r="R77" s="844">
        <f>ELE_AUT!T77</f>
        <v>31027</v>
      </c>
      <c r="S77" s="844" t="str">
        <f>ELE_AUT!U77</f>
        <v>Spresiano (TV)</v>
      </c>
      <c r="T77" s="844" t="str">
        <f>ELE_AUT!V77</f>
        <v>Alvise Piccoli</v>
      </c>
      <c r="U77" s="844" t="str">
        <f>ELE_AUT!W77</f>
        <v>Alvise Piccoli</v>
      </c>
      <c r="V77" s="845" t="str">
        <f>ELE_AUT!X77</f>
        <v>0422 880820 / 3939261440</v>
      </c>
      <c r="W77" s="846" t="str">
        <f>ELE_AUT!Y77</f>
        <v>info@abar.it</v>
      </c>
      <c r="X77" s="846" t="str">
        <f>ELE_AUT!Z77</f>
        <v>www.abar.it</v>
      </c>
      <c r="Y77" s="844">
        <f>ELE_AUT!AA77</f>
        <v>1</v>
      </c>
      <c r="Z77" s="844" t="str">
        <f>ELE_AUT!AB77</f>
        <v>servizi informatici</v>
      </c>
      <c r="AA77" s="847" t="str">
        <f>ELE_AUT!AC77</f>
        <v>ABAR SRL</v>
      </c>
      <c r="AB77" s="848" t="str">
        <f>ELE_AUT!AD77</f>
        <v>Via Senatore Fabbri 60</v>
      </c>
      <c r="AC77" s="848" t="str">
        <f>ELE_AUT!AE77</f>
        <v>Spresiano (TV)</v>
      </c>
      <c r="AD77" s="847">
        <f>ELE_AUT!AF77</f>
        <v>4271680268</v>
      </c>
      <c r="AE77" s="849">
        <f>ELE_AUT!AK77</f>
        <v>43589</v>
      </c>
      <c r="AF77" s="850" t="str">
        <f>ELE_AUT!AL77</f>
        <v>3279/C24D</v>
      </c>
      <c r="AG77" s="6"/>
    </row>
    <row r="78" spans="1:33" ht="14.25" customHeight="1" outlineLevel="1">
      <c r="A78" s="6"/>
      <c r="B78" s="6"/>
      <c r="C78" s="900" t="str">
        <f>ELE_AUT!C78</f>
        <v>VITANGELI MAURO</v>
      </c>
      <c r="D78" s="901" t="str">
        <f>ELE_AUT!D78</f>
        <v>4 CEA</v>
      </c>
      <c r="E78" s="903" t="str">
        <f>ELE_AUT!E78</f>
        <v>3772733335</v>
      </c>
      <c r="F78" s="903">
        <f>ELE_AUT!F78</f>
        <v>0</v>
      </c>
      <c r="G78" s="904" t="str">
        <f>ELE_AUT!G78</f>
        <v>vitangeli.mauro@maxplanck.it</v>
      </c>
      <c r="H78" s="904" t="str">
        <f>ELE_AUT!H78</f>
        <v>VIA G. AMENDOLA 13</v>
      </c>
      <c r="I78" s="904" t="str">
        <f>ELE_AUT!I78</f>
        <v>PAESE</v>
      </c>
      <c r="J78" s="905" t="str">
        <f>ELE_AUT!L78</f>
        <v>8.30</v>
      </c>
      <c r="K78" s="905" t="str">
        <f>ELE_AUT!M78</f>
        <v>12.30</v>
      </c>
      <c r="L78" s="905" t="str">
        <f>ELE_AUT!N78</f>
        <v>14.00</v>
      </c>
      <c r="M78" s="905" t="str">
        <f>ELE_AUT!O78</f>
        <v>18.00</v>
      </c>
      <c r="N78" s="906" t="str">
        <f>ELE_AUT!P78</f>
        <v>Renon Fulvio</v>
      </c>
      <c r="O78" s="907" t="str">
        <f>ELE_AUT!Q78</f>
        <v>DI VIRGILIO SERGIO</v>
      </c>
      <c r="P78" s="908" t="str">
        <f>ELE_AUT!R78</f>
        <v>TECNOSTUDIO</v>
      </c>
      <c r="Q78" s="909" t="str">
        <f>ELE_AUT!S78</f>
        <v>Via Castellana 67/b</v>
      </c>
      <c r="R78" s="909">
        <f>ELE_AUT!T78</f>
        <v>31100</v>
      </c>
      <c r="S78" s="909" t="str">
        <f>ELE_AUT!U78</f>
        <v>Treviso (TV)</v>
      </c>
      <c r="T78" s="909" t="str">
        <f>ELE_AUT!V78</f>
        <v>Lorenzetto Maurizio</v>
      </c>
      <c r="U78" s="909" t="str">
        <f>ELE_AUT!W78</f>
        <v>Lorenzetto Maurizio</v>
      </c>
      <c r="V78" s="910" t="str">
        <f>ELE_AUT!X78</f>
        <v>0422 433677</v>
      </c>
      <c r="W78" s="916" t="str">
        <f>ELE_AUT!Y78</f>
        <v>amministrazione@tecnostudio.it</v>
      </c>
      <c r="X78" s="909">
        <f>ELE_AUT!Z78</f>
        <v>0</v>
      </c>
      <c r="Y78" s="909">
        <f>ELE_AUT!AA78</f>
        <v>0</v>
      </c>
      <c r="Z78" s="909" t="str">
        <f>ELE_AUT!AB78</f>
        <v>Studio ingegneria</v>
      </c>
      <c r="AA78" s="911" t="str">
        <f>ELE_AUT!AC78</f>
        <v>TECNOSTUDIO</v>
      </c>
      <c r="AB78" s="912" t="str">
        <f>ELE_AUT!AD78</f>
        <v>Via Castellana 67/b</v>
      </c>
      <c r="AC78" s="912" t="str">
        <f>ELE_AUT!AE78</f>
        <v>Treviso (TV)</v>
      </c>
      <c r="AD78" s="911" t="str">
        <f>ELE_AUT!AF78</f>
        <v>01552960260</v>
      </c>
      <c r="AE78" s="913">
        <f>ELE_AUT!AK78</f>
        <v>42784</v>
      </c>
      <c r="AF78" s="914" t="str">
        <f>ELE_AUT!AL78</f>
        <v>3279/C24D</v>
      </c>
      <c r="AG78" s="6"/>
    </row>
    <row r="79" spans="1:33" ht="14.25" customHeight="1" outlineLevel="1">
      <c r="A79" s="6"/>
      <c r="B79" s="6"/>
      <c r="C79" s="883" t="str">
        <f>ELE_AUT!C79</f>
        <v>AGOSTINETTO SAMUELE</v>
      </c>
      <c r="D79" s="884" t="str">
        <f>ELE_AUT!D79</f>
        <v>4 DEA</v>
      </c>
      <c r="E79" s="886" t="str">
        <f>ELE_AUT!E79</f>
        <v>3926972461</v>
      </c>
      <c r="F79" s="886">
        <f>ELE_AUT!F79</f>
        <v>0</v>
      </c>
      <c r="G79" s="887" t="str">
        <f>ELE_AUT!G79</f>
        <v>agosnet68@libero.it</v>
      </c>
      <c r="H79" s="887" t="str">
        <f>ELE_AUT!H79</f>
        <v>VIA TRENTO,1</v>
      </c>
      <c r="I79" s="887" t="str">
        <f>ELE_AUT!I79</f>
        <v>PONZANO</v>
      </c>
      <c r="J79" s="888" t="str">
        <f>ELE_AUT!L79</f>
        <v>8.00</v>
      </c>
      <c r="K79" s="888" t="str">
        <f>ELE_AUT!M79</f>
        <v>12.00</v>
      </c>
      <c r="L79" s="888" t="str">
        <f>ELE_AUT!N79</f>
        <v>13.00</v>
      </c>
      <c r="M79" s="888" t="str">
        <f>ELE_AUT!O79</f>
        <v>17.00</v>
      </c>
      <c r="N79" s="889" t="str">
        <f>ELE_AUT!P79</f>
        <v>De Col Anna</v>
      </c>
      <c r="O79" s="890" t="str">
        <f>ELE_AUT!Q79</f>
        <v>LUCCHESI DOMENICO</v>
      </c>
      <c r="P79" s="891" t="str">
        <f>ELE_AUT!R79</f>
        <v>TECNEL S.I.E.E. SRL</v>
      </c>
      <c r="Q79" s="892" t="str">
        <f>ELE_AUT!S79</f>
        <v xml:space="preserve">Via Postumia 113 </v>
      </c>
      <c r="R79" s="892">
        <f>ELE_AUT!T79</f>
        <v>31050</v>
      </c>
      <c r="S79" s="892" t="str">
        <f>ELE_AUT!U79</f>
        <v xml:space="preserve">Pontano Veneto (TV) </v>
      </c>
      <c r="T79" s="892" t="str">
        <f>ELE_AUT!V79</f>
        <v>Bigolin stefania</v>
      </c>
      <c r="U79" s="892" t="str">
        <f>ELE_AUT!W79</f>
        <v>Michielan Oriano</v>
      </c>
      <c r="V79" s="893" t="str">
        <f>ELE_AUT!X79</f>
        <v>0422 961691</v>
      </c>
      <c r="W79" s="894" t="str">
        <f>ELE_AUT!Y79</f>
        <v>tecnel@tecnelsiee.it</v>
      </c>
      <c r="X79" s="892">
        <f>ELE_AUT!Z79</f>
        <v>0</v>
      </c>
      <c r="Y79" s="892" t="str">
        <f>ELE_AUT!AA79</f>
        <v>11-50</v>
      </c>
      <c r="Z79" s="892" t="str">
        <f>ELE_AUT!AB79</f>
        <v>Ateco 43.21.01</v>
      </c>
      <c r="AA79" s="895" t="str">
        <f>ELE_AUT!AC79</f>
        <v>TECNEL S.I.E.E. SRL</v>
      </c>
      <c r="AB79" s="896" t="str">
        <f>ELE_AUT!AD79</f>
        <v xml:space="preserve">Via Postumia 113 </v>
      </c>
      <c r="AC79" s="896" t="str">
        <f>ELE_AUT!AE79</f>
        <v xml:space="preserve">Pontano Veneto (TV) </v>
      </c>
      <c r="AD79" s="895" t="str">
        <f>ELE_AUT!AF79</f>
        <v>00872680269</v>
      </c>
      <c r="AE79" s="897">
        <f>ELE_AUT!AK79</f>
        <v>42778</v>
      </c>
      <c r="AF79" s="898">
        <f>ELE_AUT!AL79</f>
        <v>0</v>
      </c>
      <c r="AG79" s="6"/>
    </row>
    <row r="80" spans="1:33" ht="14.25" customHeight="1" outlineLevel="1">
      <c r="A80" s="6"/>
      <c r="B80" s="6"/>
      <c r="C80" s="836" t="str">
        <f>ELE_AUT!C80</f>
        <v>ANDREOLA MATTEO</v>
      </c>
      <c r="D80" s="837" t="str">
        <f>ELE_AUT!D80</f>
        <v>4 DEA</v>
      </c>
      <c r="E80" s="839" t="str">
        <f>ELE_AUT!E80</f>
        <v>3475221971</v>
      </c>
      <c r="F80" s="839">
        <f>ELE_AUT!F80</f>
        <v>0</v>
      </c>
      <c r="G80" s="840" t="str">
        <f>ELE_AUT!G80</f>
        <v>matteo.andreola03@gmail.com</v>
      </c>
      <c r="H80" s="840" t="str">
        <f>ELE_AUT!H80</f>
        <v>via Spartaco Lantini 60/C</v>
      </c>
      <c r="I80" s="840" t="str">
        <f>ELE_AUT!I80</f>
        <v>MASERADA SUL PIAVE</v>
      </c>
      <c r="J80" s="841" t="str">
        <f>ELE_AUT!L80</f>
        <v>07.30</v>
      </c>
      <c r="K80" s="841" t="str">
        <f>ELE_AUT!M80</f>
        <v>12.00</v>
      </c>
      <c r="L80" s="841" t="str">
        <f>ELE_AUT!N80</f>
        <v>13.30</v>
      </c>
      <c r="M80" s="841" t="str">
        <f>ELE_AUT!O80</f>
        <v>17.30</v>
      </c>
      <c r="N80" s="842" t="str">
        <f>ELE_AUT!P80</f>
        <v>Milani Elisabetta</v>
      </c>
      <c r="O80" s="843" t="str">
        <f>ELE_AUT!Q80</f>
        <v>LUCCHESI DOMENICO</v>
      </c>
      <c r="P80" s="851" t="str">
        <f>ELE_AUT!R80</f>
        <v>IEMMEDI SAS</v>
      </c>
      <c r="Q80" s="844" t="str">
        <f>ELE_AUT!S80</f>
        <v>Via Gen.Dalla Chiesa 6</v>
      </c>
      <c r="R80" s="844">
        <f>ELE_AUT!T80</f>
        <v>31038</v>
      </c>
      <c r="S80" s="844" t="str">
        <f>ELE_AUT!U80</f>
        <v>Breda di Piave (TV)</v>
      </c>
      <c r="T80" s="844" t="str">
        <f>ELE_AUT!V80</f>
        <v>Davanzo Michele</v>
      </c>
      <c r="U80" s="844" t="str">
        <f>ELE_AUT!W80</f>
        <v>Davanzo Michele</v>
      </c>
      <c r="V80" s="845" t="str">
        <f>ELE_AUT!X80</f>
        <v>0422 600777</v>
      </c>
      <c r="W80" s="844" t="str">
        <f>ELE_AUT!Y80</f>
        <v>amministrazione@iemmedi.it</v>
      </c>
      <c r="X80" s="846" t="str">
        <f>ELE_AUT!Z80</f>
        <v>www.iemmedi.it</v>
      </c>
      <c r="Y80" s="844">
        <f>ELE_AUT!AA80</f>
        <v>0</v>
      </c>
      <c r="Z80" s="844" t="str">
        <f>ELE_AUT!AB80</f>
        <v>Istallazione/Manutenzione</v>
      </c>
      <c r="AA80" s="847" t="str">
        <f>ELE_AUT!AC80</f>
        <v>IEMMEDI SAS</v>
      </c>
      <c r="AB80" s="848" t="str">
        <f>ELE_AUT!AD80</f>
        <v>Via Gen.Dalla Chiesa 6</v>
      </c>
      <c r="AC80" s="848" t="str">
        <f>ELE_AUT!AE80</f>
        <v>Breda di Piave (TV)</v>
      </c>
      <c r="AD80" s="847" t="str">
        <f>ELE_AUT!AF80</f>
        <v>03616180265</v>
      </c>
      <c r="AE80" s="849">
        <f>ELE_AUT!AK80</f>
        <v>43589</v>
      </c>
      <c r="AF80" s="850" t="str">
        <f>ELE_AUT!AL80</f>
        <v>3279/C24D</v>
      </c>
      <c r="AG80" s="6"/>
    </row>
    <row r="81" spans="1:34" ht="14.25" customHeight="1" outlineLevel="1">
      <c r="A81" s="6"/>
      <c r="B81" s="6"/>
      <c r="C81" s="836" t="str">
        <f>ELE_AUT!C81</f>
        <v>ATZORI GIORGIO</v>
      </c>
      <c r="D81" s="837" t="str">
        <f>ELE_AUT!D81</f>
        <v>4 DEA</v>
      </c>
      <c r="E81" s="839" t="str">
        <f>ELE_AUT!E81</f>
        <v>3494991983</v>
      </c>
      <c r="F81" s="839">
        <f>ELE_AUT!F81</f>
        <v>0</v>
      </c>
      <c r="G81" s="840" t="str">
        <f>ELE_AUT!G81</f>
        <v>atzori.giorgio@maxplanck.it</v>
      </c>
      <c r="H81" s="840" t="str">
        <f>ELE_AUT!H81</f>
        <v>Piazza Martiri delle Foibe 3</v>
      </c>
      <c r="I81" s="840" t="str">
        <f>ELE_AUT!I81</f>
        <v>TREVISO</v>
      </c>
      <c r="J81" s="841" t="str">
        <f>ELE_AUT!L81</f>
        <v>8.00</v>
      </c>
      <c r="K81" s="841" t="str">
        <f>ELE_AUT!M81</f>
        <v>12.00</v>
      </c>
      <c r="L81" s="841" t="str">
        <f>ELE_AUT!N81</f>
        <v>14.00</v>
      </c>
      <c r="M81" s="841" t="str">
        <f>ELE_AUT!O81</f>
        <v>18.00</v>
      </c>
      <c r="N81" s="842" t="str">
        <f>ELE_AUT!P81</f>
        <v>Barra laura</v>
      </c>
      <c r="O81" s="843" t="str">
        <f>ELE_AUT!Q81</f>
        <v>LUCCHESI DOMENICO</v>
      </c>
      <c r="P81" s="851" t="str">
        <f>ELE_AUT!R81</f>
        <v>TECNO TUBI S.R.L.</v>
      </c>
      <c r="Q81" s="844" t="str">
        <f>ELE_AUT!S81</f>
        <v>Via Postumia 87/A</v>
      </c>
      <c r="R81" s="844">
        <f>ELE_AUT!T81</f>
        <v>31050</v>
      </c>
      <c r="S81" s="844" t="str">
        <f>ELE_AUT!U81</f>
        <v>Ponzano  (TV)</v>
      </c>
      <c r="T81" s="844" t="str">
        <f>ELE_AUT!V81</f>
        <v>Gallia Vanna</v>
      </c>
      <c r="U81" s="844" t="str">
        <f>ELE_AUT!W81</f>
        <v>Foffano Cristian</v>
      </c>
      <c r="V81" s="845" t="str">
        <f>ELE_AUT!X81</f>
        <v>0422 421851</v>
      </c>
      <c r="W81" s="846" t="str">
        <f>ELE_AUT!Y81</f>
        <v>info@tecnotubi.com</v>
      </c>
      <c r="X81" s="844">
        <f>ELE_AUT!Z81</f>
        <v>0</v>
      </c>
      <c r="Y81" s="844" t="str">
        <f>ELE_AUT!AA81</f>
        <v>11-50</v>
      </c>
      <c r="Z81" s="844" t="str">
        <f>ELE_AUT!AB81</f>
        <v>Ateco 28.12</v>
      </c>
      <c r="AA81" s="847" t="str">
        <f>ELE_AUT!AC81</f>
        <v>TECNO TUBI S.R.L.</v>
      </c>
      <c r="AB81" s="848" t="str">
        <f>ELE_AUT!AD81</f>
        <v>Via Postumia 87/A</v>
      </c>
      <c r="AC81" s="848" t="str">
        <f>ELE_AUT!AE81</f>
        <v>Ponzano  (TV)</v>
      </c>
      <c r="AD81" s="847" t="str">
        <f>ELE_AUT!AF81</f>
        <v>00831450267</v>
      </c>
      <c r="AE81" s="849">
        <f>ELE_AUT!AK81</f>
        <v>42785</v>
      </c>
      <c r="AF81" s="850">
        <f>ELE_AUT!AL81</f>
        <v>0</v>
      </c>
      <c r="AG81" s="6"/>
    </row>
    <row r="82" spans="1:34" ht="14.25" customHeight="1" outlineLevel="1">
      <c r="A82" s="6"/>
      <c r="B82" s="6"/>
      <c r="C82" s="836" t="str">
        <f>ELE_AUT!C82</f>
        <v>BANDIERA ALESSANDRO</v>
      </c>
      <c r="D82" s="837" t="str">
        <f>ELE_AUT!D82</f>
        <v>4 DEA</v>
      </c>
      <c r="E82" s="839" t="str">
        <f>ELE_AUT!E82</f>
        <v>0422210802</v>
      </c>
      <c r="F82" s="839">
        <f>ELE_AUT!F82</f>
        <v>0</v>
      </c>
      <c r="G82" s="840" t="str">
        <f>ELE_AUT!G82</f>
        <v>alessandrobandiera02@gmail.com</v>
      </c>
      <c r="H82" s="840" t="str">
        <f>ELE_AUT!H82</f>
        <v>VIA BOTTENIGA 36</v>
      </c>
      <c r="I82" s="840" t="str">
        <f>ELE_AUT!I82</f>
        <v>TREVISO</v>
      </c>
      <c r="J82" s="841" t="str">
        <f>ELE_AUT!L82</f>
        <v>8.00</v>
      </c>
      <c r="K82" s="841" t="str">
        <f>ELE_AUT!M82</f>
        <v>12.00</v>
      </c>
      <c r="L82" s="841" t="str">
        <f>ELE_AUT!N82</f>
        <v>13.00</v>
      </c>
      <c r="M82" s="841" t="str">
        <f>ELE_AUT!O82</f>
        <v>17.00</v>
      </c>
      <c r="N82" s="842" t="str">
        <f>ELE_AUT!P82</f>
        <v>Bellotto Luca</v>
      </c>
      <c r="O82" s="843" t="str">
        <f>ELE_AUT!Q82</f>
        <v>LUCCHESI DOMENICO</v>
      </c>
      <c r="P82" s="851" t="str">
        <f>ELE_AUT!R82</f>
        <v>BPS CLIMA</v>
      </c>
      <c r="Q82" s="844" t="str">
        <f>ELE_AUT!S82</f>
        <v>Zona industriale Biban 56</v>
      </c>
      <c r="R82" s="844">
        <f>ELE_AUT!T82</f>
        <v>31030</v>
      </c>
      <c r="S82" s="844" t="str">
        <f>ELE_AUT!U82</f>
        <v>Carbonera (TV)</v>
      </c>
      <c r="T82" s="844" t="str">
        <f>ELE_AUT!V82</f>
        <v>Schiavon Andrea</v>
      </c>
      <c r="U82" s="844" t="str">
        <f>ELE_AUT!W82</f>
        <v>Schiavon Andrea</v>
      </c>
      <c r="V82" s="845" t="str">
        <f>ELE_AUT!X82</f>
        <v>0422 445363</v>
      </c>
      <c r="W82" s="846" t="str">
        <f>ELE_AUT!Y82</f>
        <v>info@bpstecnologie.com</v>
      </c>
      <c r="X82" s="846" t="str">
        <f>ELE_AUT!Z82</f>
        <v>www.bpstecnologie.com</v>
      </c>
      <c r="Y82" s="844">
        <f>ELE_AUT!AA82</f>
        <v>230</v>
      </c>
      <c r="Z82" s="844" t="str">
        <f>ELE_AUT!AB82</f>
        <v>climatizzatori ad aria</v>
      </c>
      <c r="AA82" s="847" t="str">
        <f>ELE_AUT!AC82</f>
        <v>BPS CLIMA</v>
      </c>
      <c r="AB82" s="848" t="str">
        <f>ELE_AUT!AD82</f>
        <v>Zona industriale Biban 56</v>
      </c>
      <c r="AC82" s="848" t="str">
        <f>ELE_AUT!AE82</f>
        <v>Carbonera (TV)</v>
      </c>
      <c r="AD82" s="847" t="str">
        <f>ELE_AUT!AF82</f>
        <v>03302570266</v>
      </c>
      <c r="AE82" s="849">
        <f>ELE_AUT!AK82</f>
        <v>44337</v>
      </c>
      <c r="AF82" s="850" t="str">
        <f>ELE_AUT!AL82</f>
        <v>7210/C24D</v>
      </c>
      <c r="AG82" s="6"/>
    </row>
    <row r="83" spans="1:34" ht="14.25" customHeight="1" outlineLevel="1">
      <c r="A83" s="6"/>
      <c r="B83" s="6"/>
      <c r="C83" s="836" t="str">
        <f>ELE_AUT!C83</f>
        <v>BARBON ELIA</v>
      </c>
      <c r="D83" s="837" t="str">
        <f>ELE_AUT!D83</f>
        <v>4 DEA</v>
      </c>
      <c r="E83" s="839" t="str">
        <f>ELE_AUT!E83</f>
        <v>3939114419</v>
      </c>
      <c r="F83" s="839">
        <f>ELE_AUT!F83</f>
        <v>0</v>
      </c>
      <c r="G83" s="840" t="str">
        <f>ELE_AUT!G83</f>
        <v>eliabarbon01@gmail.com</v>
      </c>
      <c r="H83" s="840" t="str">
        <f>ELE_AUT!H83</f>
        <v>via del Borgo 41</v>
      </c>
      <c r="I83" s="840" t="str">
        <f>ELE_AUT!I83</f>
        <v>MASERADA SUL PIAVE</v>
      </c>
      <c r="J83" s="841" t="str">
        <f>ELE_AUT!L83</f>
        <v>8.30</v>
      </c>
      <c r="K83" s="841" t="str">
        <f>ELE_AUT!M83</f>
        <v>12.30</v>
      </c>
      <c r="L83" s="841" t="str">
        <f>ELE_AUT!N83</f>
        <v>14.00</v>
      </c>
      <c r="M83" s="841" t="str">
        <f>ELE_AUT!O83</f>
        <v>18.00</v>
      </c>
      <c r="N83" s="842" t="str">
        <f>ELE_AUT!P83</f>
        <v>Cimbaro Luigi</v>
      </c>
      <c r="O83" s="843" t="str">
        <f>ELE_AUT!Q83</f>
        <v>LUCCHESI DOMENICO</v>
      </c>
      <c r="P83" s="851" t="str">
        <f>ELE_AUT!R83</f>
        <v>INNOVA.TEK SRL</v>
      </c>
      <c r="Q83" s="844" t="str">
        <f>ELE_AUT!S83</f>
        <v xml:space="preserve">Via Marinai D Italia 8 </v>
      </c>
      <c r="R83" s="844">
        <f>ELE_AUT!T83</f>
        <v>31020</v>
      </c>
      <c r="S83" s="844" t="str">
        <f>ELE_AUT!U83</f>
        <v xml:space="preserve"> San Polo di Piave (TV)</v>
      </c>
      <c r="T83" s="844" t="str">
        <f>ELE_AUT!V83</f>
        <v>Salvadori franco</v>
      </c>
      <c r="U83" s="844" t="str">
        <f>ELE_AUT!W83</f>
        <v>Granzotto Marco</v>
      </c>
      <c r="V83" s="845" t="str">
        <f>ELE_AUT!X83</f>
        <v>0422 855704</v>
      </c>
      <c r="W83" s="846" t="str">
        <f>ELE_AUT!Y83</f>
        <v>info@innovateksrl.com</v>
      </c>
      <c r="X83" s="844">
        <f>ELE_AUT!Z83</f>
        <v>0</v>
      </c>
      <c r="Y83" s="844" t="str">
        <f>ELE_AUT!AA83</f>
        <v>11-50</v>
      </c>
      <c r="Z83" s="844" t="str">
        <f>ELE_AUT!AB83</f>
        <v xml:space="preserve">Ateco </v>
      </c>
      <c r="AA83" s="847" t="str">
        <f>ELE_AUT!AC83</f>
        <v>INNOVA.TEK SRL</v>
      </c>
      <c r="AB83" s="848" t="str">
        <f>ELE_AUT!AD83</f>
        <v xml:space="preserve">Via Marinai D Italia 8 </v>
      </c>
      <c r="AC83" s="848" t="str">
        <f>ELE_AUT!AE83</f>
        <v xml:space="preserve"> San Polo di Piave (TV)</v>
      </c>
      <c r="AD83" s="847" t="str">
        <f>ELE_AUT!AF83</f>
        <v>03801580261</v>
      </c>
      <c r="AE83" s="849">
        <f>ELE_AUT!AK83</f>
        <v>0</v>
      </c>
      <c r="AF83" s="850">
        <f>ELE_AUT!AL83</f>
        <v>0</v>
      </c>
      <c r="AG83" s="282"/>
      <c r="AH83" s="282"/>
    </row>
    <row r="84" spans="1:34" ht="14.25" customHeight="1" outlineLevel="1">
      <c r="A84" s="6"/>
      <c r="B84" s="6"/>
      <c r="C84" s="883" t="str">
        <f>ELE_AUT!C84</f>
        <v>BARBON MARCO</v>
      </c>
      <c r="D84" s="884" t="str">
        <f>ELE_AUT!D84</f>
        <v>4 DEA</v>
      </c>
      <c r="E84" s="886" t="str">
        <f>ELE_AUT!E84</f>
        <v/>
      </c>
      <c r="F84" s="886">
        <f>ELE_AUT!F84</f>
        <v>0</v>
      </c>
      <c r="G84" s="887" t="str">
        <f>ELE_AUT!G84</f>
        <v>augustobarbon@icloud.com</v>
      </c>
      <c r="H84" s="887" t="str">
        <f>ELE_AUT!H84</f>
        <v>VIA GASPAROTTO VECELLIO, 89/A</v>
      </c>
      <c r="I84" s="887" t="str">
        <f>ELE_AUT!I84</f>
        <v>SPRESIANO</v>
      </c>
      <c r="J84" s="888" t="str">
        <f>ELE_AUT!L84</f>
        <v>8.00</v>
      </c>
      <c r="K84" s="888" t="str">
        <f>ELE_AUT!M84</f>
        <v>12.00</v>
      </c>
      <c r="L84" s="888" t="str">
        <f>ELE_AUT!N84</f>
        <v>13.00</v>
      </c>
      <c r="M84" s="888" t="str">
        <f>ELE_AUT!O84</f>
        <v>17.00</v>
      </c>
      <c r="N84" s="889" t="str">
        <f>ELE_AUT!P84</f>
        <v>Cimbaro Luigi</v>
      </c>
      <c r="O84" s="890" t="str">
        <f>ELE_AUT!Q84</f>
        <v>LUCCHESI DOMENICO</v>
      </c>
      <c r="P84" s="891" t="str">
        <f>ELE_AUT!R84</f>
        <v>PANOTEC SRL</v>
      </c>
      <c r="Q84" s="892" t="str">
        <f>ELE_AUT!S84</f>
        <v>Via G. Polese 2</v>
      </c>
      <c r="R84" s="892">
        <f>ELE_AUT!T84</f>
        <v>31010</v>
      </c>
      <c r="S84" s="892" t="str">
        <f>ELE_AUT!U84</f>
        <v>Cimadolmo (TV)</v>
      </c>
      <c r="T84" s="892" t="str">
        <f>ELE_AUT!V84</f>
        <v>Dal Bo  Sabrina</v>
      </c>
      <c r="U84" s="892" t="str">
        <f>ELE_AUT!W84</f>
        <v>Di Buscolo Marco</v>
      </c>
      <c r="V84" s="893" t="str">
        <f>ELE_AUT!X84</f>
        <v>0422 432715</v>
      </c>
      <c r="W84" s="894" t="str">
        <f>ELE_AUT!Y84</f>
        <v>uff.personale@panotec.it</v>
      </c>
      <c r="X84" s="892">
        <f>ELE_AUT!Z84</f>
        <v>0</v>
      </c>
      <c r="Y84" s="892">
        <f>ELE_AUT!AA84</f>
        <v>60</v>
      </c>
      <c r="Z84" s="892" t="str">
        <f>ELE_AUT!AB84</f>
        <v>Industria manifatturiera</v>
      </c>
      <c r="AA84" s="895" t="str">
        <f>ELE_AUT!AC84</f>
        <v>PANOTEC SRL</v>
      </c>
      <c r="AB84" s="896" t="str">
        <f>ELE_AUT!AD84</f>
        <v>Via G. Polese 2</v>
      </c>
      <c r="AC84" s="896" t="str">
        <f>ELE_AUT!AE84</f>
        <v>Cimadolmo (TV)</v>
      </c>
      <c r="AD84" s="895" t="str">
        <f>ELE_AUT!AF84</f>
        <v>02462930260</v>
      </c>
      <c r="AE84" s="897">
        <f>ELE_AUT!AK84</f>
        <v>43182</v>
      </c>
      <c r="AF84" s="898" t="str">
        <f>ELE_AUT!AL84</f>
        <v>1991/C24</v>
      </c>
      <c r="AG84" s="6"/>
    </row>
    <row r="85" spans="1:34" ht="14.25" customHeight="1" outlineLevel="1">
      <c r="C85" s="836" t="str">
        <f>ELE_AUT!C85</f>
        <v>BARDARE' FRANCESCO</v>
      </c>
      <c r="D85" s="837" t="str">
        <f>ELE_AUT!D85</f>
        <v>4 DEA</v>
      </c>
      <c r="E85" s="839" t="str">
        <f>ELE_AUT!E85</f>
        <v>+393472650558</v>
      </c>
      <c r="F85" s="839">
        <f>ELE_AUT!F85</f>
        <v>0</v>
      </c>
      <c r="G85" s="840" t="str">
        <f>ELE_AUT!G85</f>
        <v>bardare.francesco@maxplanck.it</v>
      </c>
      <c r="H85" s="840" t="str">
        <f>ELE_AUT!H85</f>
        <v>Via Marmolada 6/A-15</v>
      </c>
      <c r="I85" s="840" t="str">
        <f>ELE_AUT!I85</f>
        <v>POVEGLIANO</v>
      </c>
      <c r="J85" s="841" t="str">
        <f>ELE_AUT!L85</f>
        <v>7.30</v>
      </c>
      <c r="K85" s="841" t="str">
        <f>ELE_AUT!M85</f>
        <v>12.30</v>
      </c>
      <c r="L85" s="841" t="str">
        <f>ELE_AUT!N85</f>
        <v>14.00</v>
      </c>
      <c r="M85" s="841" t="str">
        <f>ELE_AUT!O85</f>
        <v>17.00</v>
      </c>
      <c r="N85" s="842" t="str">
        <f>ELE_AUT!P85</f>
        <v>Maso Fiorenzo</v>
      </c>
      <c r="O85" s="843" t="str">
        <f>ELE_AUT!Q85</f>
        <v>LUCCHESI DOMENICO</v>
      </c>
      <c r="P85" s="851" t="str">
        <f>ELE_AUT!R85</f>
        <v>ZULIAN FRANCESCO</v>
      </c>
      <c r="Q85" s="844" t="str">
        <f>ELE_AUT!S85</f>
        <v>Viale Monte Grappa 26</v>
      </c>
      <c r="R85" s="844">
        <f>ELE_AUT!T85</f>
        <v>31100</v>
      </c>
      <c r="S85" s="844" t="str">
        <f>ELE_AUT!U85</f>
        <v>Treviso (TV)</v>
      </c>
      <c r="T85" s="844" t="str">
        <f>ELE_AUT!V85</f>
        <v>Zulian Francesco</v>
      </c>
      <c r="U85" s="844" t="str">
        <f>ELE_AUT!W85</f>
        <v>Zulian Francesco</v>
      </c>
      <c r="V85" s="845" t="str">
        <f>ELE_AUT!X85</f>
        <v>0422 303124</v>
      </c>
      <c r="W85" s="844" t="str">
        <f>ELE_AUT!Y85</f>
        <v>fzimpianti21@gmail.com</v>
      </c>
      <c r="X85" s="844">
        <f>ELE_AUT!Z85</f>
        <v>0</v>
      </c>
      <c r="Y85" s="852">
        <f>ELE_AUT!AA85</f>
        <v>44470</v>
      </c>
      <c r="Z85" s="844" t="str">
        <f>ELE_AUT!AB85</f>
        <v>Ateco 43.21.01</v>
      </c>
      <c r="AA85" s="847" t="str">
        <f>ELE_AUT!AC85</f>
        <v>ZULIAN FRANCESCO</v>
      </c>
      <c r="AB85" s="848" t="str">
        <f>ELE_AUT!AD85</f>
        <v>Viale Monte Grappa 26</v>
      </c>
      <c r="AC85" s="848" t="str">
        <f>ELE_AUT!AE85</f>
        <v>Treviso (TV)</v>
      </c>
      <c r="AD85" s="847" t="str">
        <f>ELE_AUT!AF85</f>
        <v>03324330269</v>
      </c>
      <c r="AE85" s="849">
        <f>ELE_AUT!AK85</f>
        <v>42789</v>
      </c>
      <c r="AF85" s="850">
        <f>ELE_AUT!AL85</f>
        <v>0</v>
      </c>
      <c r="AG85" s="6"/>
    </row>
    <row r="86" spans="1:34" ht="14.25" customHeight="1" outlineLevel="1">
      <c r="C86" s="836" t="str">
        <f>ELE_AUT!C86</f>
        <v>BORSATO KEVIN</v>
      </c>
      <c r="D86" s="837" t="str">
        <f>ELE_AUT!D86</f>
        <v>4 DEA</v>
      </c>
      <c r="E86" s="839" t="str">
        <f>ELE_AUT!E86</f>
        <v>3471054795</v>
      </c>
      <c r="F86" s="839">
        <f>ELE_AUT!F86</f>
        <v>0</v>
      </c>
      <c r="G86" s="840" t="str">
        <f>ELE_AUT!G86</f>
        <v>lucaborsato@sunbreak.it</v>
      </c>
      <c r="H86" s="840" t="str">
        <f>ELE_AUT!H86</f>
        <v>Via Levada, 8</v>
      </c>
      <c r="I86" s="840" t="str">
        <f>ELE_AUT!I86</f>
        <v>POVEGLIANO</v>
      </c>
      <c r="J86" s="841" t="str">
        <f>ELE_AUT!L86</f>
        <v>8.00</v>
      </c>
      <c r="K86" s="841" t="str">
        <f>ELE_AUT!M86</f>
        <v>12.00</v>
      </c>
      <c r="L86" s="841" t="str">
        <f>ELE_AUT!N86</f>
        <v>13.00</v>
      </c>
      <c r="M86" s="841" t="str">
        <f>ELE_AUT!O86</f>
        <v>17.00</v>
      </c>
      <c r="N86" s="842" t="str">
        <f>ELE_AUT!P86</f>
        <v>Maso Fiorenzo</v>
      </c>
      <c r="O86" s="843" t="str">
        <f>ELE_AUT!Q86</f>
        <v>LUCCHESI DOMENICO</v>
      </c>
      <c r="P86" s="851" t="str">
        <f>ELE_AUT!R86</f>
        <v>BITFOX S.R.L</v>
      </c>
      <c r="Q86" s="844" t="str">
        <f>ELE_AUT!S86</f>
        <v xml:space="preserve">Via 1° Maggio 14 </v>
      </c>
      <c r="R86" s="844">
        <f>ELE_AUT!T86</f>
        <v>31040</v>
      </c>
      <c r="S86" s="844" t="str">
        <f>ELE_AUT!U86</f>
        <v>Giavera del Montello (TV)</v>
      </c>
      <c r="T86" s="844" t="str">
        <f>ELE_AUT!V86</f>
        <v>Favaro Denis / Rufoloni Marco</v>
      </c>
      <c r="U86" s="844" t="str">
        <f>ELE_AUT!W86</f>
        <v>Favaro Denis / Rufoloni Marco</v>
      </c>
      <c r="V86" s="845" t="str">
        <f>ELE_AUT!X86</f>
        <v>0422918918</v>
      </c>
      <c r="W86" s="844" t="str">
        <f>ELE_AUT!Y86</f>
        <v>bitfox@bitfox.it</v>
      </c>
      <c r="X86" s="844">
        <f>ELE_AUT!Z86</f>
        <v>0</v>
      </c>
      <c r="Y86" s="844" t="str">
        <f>ELE_AUT!AA86</f>
        <v>51-250</v>
      </c>
      <c r="Z86" s="844" t="str">
        <f>ELE_AUT!AB86</f>
        <v>Ateco 43.21.03</v>
      </c>
      <c r="AA86" s="847" t="str">
        <f>ELE_AUT!AC86</f>
        <v>BITFOX S.R.L</v>
      </c>
      <c r="AB86" s="848" t="str">
        <f>ELE_AUT!AD86</f>
        <v>Via Fratelli Rosselli, 7/9</v>
      </c>
      <c r="AC86" s="848" t="str">
        <f>ELE_AUT!AE86</f>
        <v>Villorba (TV)</v>
      </c>
      <c r="AD86" s="847" t="str">
        <f>ELE_AUT!AF86</f>
        <v>03792890265</v>
      </c>
      <c r="AE86" s="849">
        <f>ELE_AUT!AK86</f>
        <v>44356</v>
      </c>
      <c r="AF86" s="850" t="str">
        <f>ELE_AUT!AL86</f>
        <v>8274/C24D</v>
      </c>
      <c r="AG86" s="6"/>
    </row>
    <row r="87" spans="1:34" ht="14.25" customHeight="1" outlineLevel="1">
      <c r="C87" s="917" t="str">
        <f>ELE_AUT!C87</f>
        <v>BUSO LEONARDO</v>
      </c>
      <c r="D87" s="918" t="str">
        <f>ELE_AUT!D87</f>
        <v>4 DEA</v>
      </c>
      <c r="E87" s="919" t="str">
        <f>ELE_AUT!E87</f>
        <v>3476057431</v>
      </c>
      <c r="F87" s="839">
        <f>ELE_AUT!F87</f>
        <v>0</v>
      </c>
      <c r="G87" s="840" t="str">
        <f>ELE_AUT!G87</f>
        <v>leonardobuso23@gmail.com</v>
      </c>
      <c r="H87" s="840" t="str">
        <f>ELE_AUT!H87</f>
        <v>Via Aldo Moro 63 Dosson</v>
      </c>
      <c r="I87" s="840" t="str">
        <f>ELE_AUT!I87</f>
        <v>CASIER</v>
      </c>
      <c r="J87" s="841" t="str">
        <f>ELE_AUT!L87</f>
        <v>8.30</v>
      </c>
      <c r="K87" s="841" t="str">
        <f>ELE_AUT!M87</f>
        <v>12.30</v>
      </c>
      <c r="L87" s="841" t="str">
        <f>ELE_AUT!N87</f>
        <v>14.00</v>
      </c>
      <c r="M87" s="841" t="str">
        <f>ELE_AUT!O87</f>
        <v>18.00</v>
      </c>
      <c r="N87" s="842" t="str">
        <f>ELE_AUT!P87</f>
        <v>Possamai Alberto</v>
      </c>
      <c r="O87" s="843" t="str">
        <f>ELE_AUT!Q87</f>
        <v>LUCCHESI DOMENICO</v>
      </c>
      <c r="P87" s="851" t="str">
        <f>ELE_AUT!R87</f>
        <v>SGE SRL</v>
      </c>
      <c r="Q87" s="844" t="str">
        <f>ELE_AUT!S87</f>
        <v>V. Terraglio  263</v>
      </c>
      <c r="R87" s="844">
        <f>ELE_AUT!T87</f>
        <v>31022</v>
      </c>
      <c r="S87" s="844" t="str">
        <f>ELE_AUT!U87</f>
        <v>Preganziol (TV)</v>
      </c>
      <c r="T87" s="844" t="str">
        <f>ELE_AUT!V87</f>
        <v>Salvadori Sergio</v>
      </c>
      <c r="U87" s="844" t="str">
        <f>ELE_AUT!W87</f>
        <v>Salvadori Sergio</v>
      </c>
      <c r="V87" s="845" t="str">
        <f>ELE_AUT!X87</f>
        <v>0422 490651</v>
      </c>
      <c r="W87" s="846" t="str">
        <f>ELE_AUT!Y87</f>
        <v>salvadori@sgetreviso.it</v>
      </c>
      <c r="X87" s="846" t="str">
        <f>ELE_AUT!Z87</f>
        <v>www.sgesrl.com</v>
      </c>
      <c r="Y87" s="844">
        <f>ELE_AUT!AA87</f>
        <v>17</v>
      </c>
      <c r="Z87" s="844" t="str">
        <f>ELE_AUT!AB87</f>
        <v>Servizi Information Tecnology</v>
      </c>
      <c r="AA87" s="847" t="str">
        <f>ELE_AUT!AC87</f>
        <v>SGE SRL</v>
      </c>
      <c r="AB87" s="848" t="str">
        <f>ELE_AUT!AD87</f>
        <v>V. Terraglio  263</v>
      </c>
      <c r="AC87" s="848" t="str">
        <f>ELE_AUT!AE87</f>
        <v>Preganziol (TV)</v>
      </c>
      <c r="AD87" s="847" t="str">
        <f>ELE_AUT!AF87</f>
        <v>01675950263</v>
      </c>
      <c r="AE87" s="849">
        <f>ELE_AUT!AK87</f>
        <v>42766</v>
      </c>
      <c r="AF87" s="850" t="str">
        <f>ELE_AUT!AL87</f>
        <v>3279/C24D</v>
      </c>
      <c r="AG87" s="6"/>
    </row>
    <row r="88" spans="1:34" ht="14.25" customHeight="1" outlineLevel="1">
      <c r="C88" s="836" t="str">
        <f>ELE_AUT!C88</f>
        <v>CROTTI PIETRO</v>
      </c>
      <c r="D88" s="837" t="str">
        <f>ELE_AUT!D88</f>
        <v>4 DEA</v>
      </c>
      <c r="E88" s="839" t="str">
        <f>ELE_AUT!E88</f>
        <v>3400502521</v>
      </c>
      <c r="F88" s="839">
        <f>ELE_AUT!F88</f>
        <v>0</v>
      </c>
      <c r="G88" s="840" t="str">
        <f>ELE_AUT!G88</f>
        <v>pietro.crotti24@gmail.com</v>
      </c>
      <c r="H88" s="840" t="str">
        <f>ELE_AUT!H88</f>
        <v>Vicolo Ca' Zenobio 8</v>
      </c>
      <c r="I88" s="840" t="str">
        <f>ELE_AUT!I88</f>
        <v>TREVISO</v>
      </c>
      <c r="J88" s="841">
        <f>ELE_AUT!L88</f>
        <v>0</v>
      </c>
      <c r="K88" s="841">
        <f>ELE_AUT!M88</f>
        <v>0</v>
      </c>
      <c r="L88" s="841">
        <f>ELE_AUT!N88</f>
        <v>0</v>
      </c>
      <c r="M88" s="841">
        <f>ELE_AUT!O88</f>
        <v>0</v>
      </c>
      <c r="N88" s="842" t="str">
        <f>ELE_AUT!P88</f>
        <v>Frozza Enrico</v>
      </c>
      <c r="O88" s="843" t="str">
        <f>ELE_AUT!Q88</f>
        <v>LUCCHESI DOMENICO</v>
      </c>
      <c r="P88" s="851" t="str">
        <f>ELE_AUT!R88</f>
        <v>CA.DI s.r.l.</v>
      </c>
      <c r="Q88" s="844" t="str">
        <f>ELE_AUT!S88</f>
        <v>Viale delle Industrie 107</v>
      </c>
      <c r="R88" s="844">
        <f>ELE_AUT!T88</f>
        <v>31030</v>
      </c>
      <c r="S88" s="844" t="str">
        <f>ELE_AUT!U88</f>
        <v>Dosson di Casier (TV)</v>
      </c>
      <c r="T88" s="844">
        <f>ELE_AUT!V88</f>
        <v>0</v>
      </c>
      <c r="U88" s="844">
        <f>ELE_AUT!W88</f>
        <v>0</v>
      </c>
      <c r="V88" s="845" t="str">
        <f>ELE_AUT!X88</f>
        <v>0422 491412</v>
      </c>
      <c r="W88" s="846" t="str">
        <f>ELE_AUT!Y88</f>
        <v>info@ca-di.it</v>
      </c>
      <c r="X88" s="844">
        <f>ELE_AUT!Z88</f>
        <v>0</v>
      </c>
      <c r="Y88" s="844">
        <f>ELE_AUT!AA88</f>
        <v>0</v>
      </c>
      <c r="Z88" s="844">
        <f>ELE_AUT!AB88</f>
        <v>0</v>
      </c>
      <c r="AA88" s="847" t="str">
        <f>ELE_AUT!AC88</f>
        <v>CA.DI s.r.l.</v>
      </c>
      <c r="AB88" s="848" t="str">
        <f>ELE_AUT!AD88</f>
        <v>Viale delle Industrie 107</v>
      </c>
      <c r="AC88" s="848" t="str">
        <f>ELE_AUT!AE88</f>
        <v>Dosson di Casier (TV)</v>
      </c>
      <c r="AD88" s="847" t="str">
        <f>ELE_AUT!AF88</f>
        <v>IT04492880267</v>
      </c>
      <c r="AE88" s="849">
        <f>ELE_AUT!AK88</f>
        <v>0</v>
      </c>
      <c r="AF88" s="850">
        <f>ELE_AUT!AL88</f>
        <v>0</v>
      </c>
      <c r="AG88" s="6"/>
    </row>
    <row r="89" spans="1:34" ht="15.05" customHeight="1" outlineLevel="1">
      <c r="C89" s="836" t="str">
        <f>ELE_AUT!C89</f>
        <v>DANIEL MATTEO</v>
      </c>
      <c r="D89" s="837" t="str">
        <f>ELE_AUT!D89</f>
        <v>4 DEA</v>
      </c>
      <c r="E89" s="839" t="str">
        <f>ELE_AUT!E89</f>
        <v/>
      </c>
      <c r="F89" s="839">
        <f>ELE_AUT!F89</f>
        <v>0</v>
      </c>
      <c r="G89" s="840" t="str">
        <f>ELE_AUT!G89</f>
        <v>Matteo1234.daniel@gmail.com</v>
      </c>
      <c r="H89" s="840" t="str">
        <f>ELE_AUT!H89</f>
        <v>via Bolzano 7/8</v>
      </c>
      <c r="I89" s="840" t="str">
        <f>ELE_AUT!I89</f>
        <v>SAN BIAGIO DI CALLALTA</v>
      </c>
      <c r="J89" s="841" t="str">
        <f>ELE_AUT!L89</f>
        <v>07.30</v>
      </c>
      <c r="K89" s="841" t="str">
        <f>ELE_AUT!M89</f>
        <v>12.00</v>
      </c>
      <c r="L89" s="841" t="str">
        <f>ELE_AUT!N89</f>
        <v>13.30</v>
      </c>
      <c r="M89" s="841" t="str">
        <f>ELE_AUT!O89</f>
        <v>17.30</v>
      </c>
      <c r="N89" s="842" t="str">
        <f>ELE_AUT!P89</f>
        <v>Milani Elisabetta</v>
      </c>
      <c r="O89" s="843" t="str">
        <f>ELE_AUT!Q89</f>
        <v>LUCCHESI DOMENICO</v>
      </c>
      <c r="P89" s="851" t="str">
        <f>ELE_AUT!R89</f>
        <v>IEMMEDI SAS</v>
      </c>
      <c r="Q89" s="844" t="str">
        <f>ELE_AUT!S89</f>
        <v>Via Gen.Dalla Chiesa 6</v>
      </c>
      <c r="R89" s="844">
        <f>ELE_AUT!T89</f>
        <v>31038</v>
      </c>
      <c r="S89" s="844" t="str">
        <f>ELE_AUT!U89</f>
        <v>Breda di Piave (TV)</v>
      </c>
      <c r="T89" s="844" t="str">
        <f>ELE_AUT!V89</f>
        <v>Davanzo Michele</v>
      </c>
      <c r="U89" s="844" t="str">
        <f>ELE_AUT!W89</f>
        <v>Davanzo Michele</v>
      </c>
      <c r="V89" s="845" t="str">
        <f>ELE_AUT!X89</f>
        <v>0422 600777</v>
      </c>
      <c r="W89" s="844" t="str">
        <f>ELE_AUT!Y89</f>
        <v>amministrazione@iemmedi.it</v>
      </c>
      <c r="X89" s="846" t="str">
        <f>ELE_AUT!Z89</f>
        <v>www.iemmedi.it</v>
      </c>
      <c r="Y89" s="844">
        <f>ELE_AUT!AA89</f>
        <v>0</v>
      </c>
      <c r="Z89" s="844" t="str">
        <f>ELE_AUT!AB89</f>
        <v>Istallazione/Manutenzione</v>
      </c>
      <c r="AA89" s="847" t="str">
        <f>ELE_AUT!AC89</f>
        <v>IEMMEDI SAS</v>
      </c>
      <c r="AB89" s="848" t="str">
        <f>ELE_AUT!AD89</f>
        <v>Via Gen.Dalla Chiesa 6</v>
      </c>
      <c r="AC89" s="848" t="str">
        <f>ELE_AUT!AE89</f>
        <v>Breda di Piave (TV)</v>
      </c>
      <c r="AD89" s="847" t="str">
        <f>ELE_AUT!AF89</f>
        <v>03616180265</v>
      </c>
      <c r="AE89" s="849">
        <f>ELE_AUT!AK89</f>
        <v>43589</v>
      </c>
      <c r="AF89" s="850" t="str">
        <f>ELE_AUT!AL89</f>
        <v>3279/C24D</v>
      </c>
    </row>
    <row r="90" spans="1:34" ht="14.25" customHeight="1" outlineLevel="1">
      <c r="C90" s="883" t="str">
        <f>ELE_AUT!C90</f>
        <v>DE COL ANDREA</v>
      </c>
      <c r="D90" s="884" t="str">
        <f>ELE_AUT!D90</f>
        <v>4 DEA</v>
      </c>
      <c r="E90" s="885" t="str">
        <f>ELE_AUT!E90</f>
        <v/>
      </c>
      <c r="F90" s="886">
        <f>ELE_AUT!F90</f>
        <v>0</v>
      </c>
      <c r="G90" s="887" t="str">
        <f>ELE_AUT!G90</f>
        <v>andreadecol03@gmail.com</v>
      </c>
      <c r="H90" s="887" t="str">
        <f>ELE_AUT!H90</f>
        <v>Igino Lasta, 66 - Paludi</v>
      </c>
      <c r="I90" s="887" t="str">
        <f>ELE_AUT!I90</f>
        <v>ALPAGO</v>
      </c>
      <c r="J90" s="888" t="str">
        <f>ELE_AUT!L90</f>
        <v>8.00</v>
      </c>
      <c r="K90" s="888" t="str">
        <f>ELE_AUT!M90</f>
        <v>12.00</v>
      </c>
      <c r="L90" s="888" t="str">
        <f>ELE_AUT!N90</f>
        <v>13.00</v>
      </c>
      <c r="M90" s="888" t="str">
        <f>ELE_AUT!O90</f>
        <v>17.00</v>
      </c>
      <c r="N90" s="889" t="str">
        <f>ELE_AUT!P90</f>
        <v>De Col Anna</v>
      </c>
      <c r="O90" s="890" t="str">
        <f>ELE_AUT!Q90</f>
        <v>LUCCHESI DOMENICO</v>
      </c>
      <c r="P90" s="891" t="str">
        <f>ELE_AUT!R90</f>
        <v>Fre Tor S.r.l.</v>
      </c>
      <c r="Q90" s="892" t="str">
        <f>ELE_AUT!S90</f>
        <v xml:space="preserve">Via Iginio Lasta 64 </v>
      </c>
      <c r="R90" s="892">
        <f>ELE_AUT!T90</f>
        <v>32016</v>
      </c>
      <c r="S90" s="892" t="str">
        <f>ELE_AUT!U90</f>
        <v>Farra D Alpago (BL)</v>
      </c>
      <c r="T90" s="892" t="str">
        <f>ELE_AUT!V90</f>
        <v>De Moliner Barbara</v>
      </c>
      <c r="U90" s="892" t="str">
        <f>ELE_AUT!W90</f>
        <v>Dal Borgo Simone</v>
      </c>
      <c r="V90" s="893" t="str">
        <f>ELE_AUT!X90</f>
        <v>0427 989133</v>
      </c>
      <c r="W90" s="894" t="str">
        <f>ELE_AUT!Y90</f>
        <v>fretor@fretor.com</v>
      </c>
      <c r="X90" s="892">
        <f>ELE_AUT!Z90</f>
        <v>0</v>
      </c>
      <c r="Y90" s="892" t="str">
        <f>ELE_AUT!AA90</f>
        <v>51-250</v>
      </c>
      <c r="Z90" s="892" t="str">
        <f>ELE_AUT!AB90</f>
        <v>Ateco 28.49.09</v>
      </c>
      <c r="AA90" s="895" t="str">
        <f>ELE_AUT!AC90</f>
        <v>Fre Tor S.r.l.</v>
      </c>
      <c r="AB90" s="896" t="str">
        <f>ELE_AUT!AD90</f>
        <v xml:space="preserve">Via Iginio Lasta 64 </v>
      </c>
      <c r="AC90" s="896" t="str">
        <f>ELE_AUT!AE90</f>
        <v>Farra D Alpago (BL)</v>
      </c>
      <c r="AD90" s="895" t="str">
        <f>ELE_AUT!AF90</f>
        <v>00658410253</v>
      </c>
      <c r="AE90" s="897">
        <f>ELE_AUT!AK90</f>
        <v>0</v>
      </c>
      <c r="AF90" s="898">
        <f>ELE_AUT!AL90</f>
        <v>0</v>
      </c>
      <c r="AG90" s="6"/>
    </row>
    <row r="91" spans="1:34" ht="14.25" customHeight="1" outlineLevel="1">
      <c r="C91" s="883" t="str">
        <f>ELE_AUT!C91</f>
        <v>DONATI ALBERTO</v>
      </c>
      <c r="D91" s="884" t="str">
        <f>ELE_AUT!D91</f>
        <v>4 DEA</v>
      </c>
      <c r="E91" s="838" t="str">
        <f>ELE_AUT!E91</f>
        <v>3332836661</v>
      </c>
      <c r="F91" s="839">
        <f>ELE_AUT!F91</f>
        <v>0</v>
      </c>
      <c r="G91" s="840" t="str">
        <f>ELE_AUT!G91</f>
        <v>albertodonati03@gmail.com</v>
      </c>
      <c r="H91" s="840" t="str">
        <f>ELE_AUT!H91</f>
        <v>Strada di Ponzano</v>
      </c>
      <c r="I91" s="840" t="str">
        <f>ELE_AUT!I91</f>
        <v>PONZANO</v>
      </c>
      <c r="J91" s="841">
        <f>ELE_AUT!L91</f>
        <v>0</v>
      </c>
      <c r="K91" s="841">
        <f>ELE_AUT!M91</f>
        <v>0</v>
      </c>
      <c r="L91" s="841">
        <f>ELE_AUT!N91</f>
        <v>0</v>
      </c>
      <c r="M91" s="841">
        <f>ELE_AUT!O91</f>
        <v>0</v>
      </c>
      <c r="N91" s="842" t="str">
        <f>ELE_AUT!P91</f>
        <v>Frozza Enrico</v>
      </c>
      <c r="O91" s="843" t="str">
        <f>ELE_AUT!Q91</f>
        <v>LUCCHESI DOMENICO</v>
      </c>
      <c r="P91" s="891" t="str">
        <f>ELE_AUT!R91</f>
        <v>CA.DI s.r.l.</v>
      </c>
      <c r="Q91" s="892" t="str">
        <f>ELE_AUT!S91</f>
        <v>Viale delle Industrie 107</v>
      </c>
      <c r="R91" s="892">
        <f>ELE_AUT!T91</f>
        <v>31030</v>
      </c>
      <c r="S91" s="892" t="str">
        <f>ELE_AUT!U91</f>
        <v>Dosson di Casier (TV)</v>
      </c>
      <c r="T91" s="892">
        <f>ELE_AUT!V91</f>
        <v>0</v>
      </c>
      <c r="U91" s="892">
        <f>ELE_AUT!W91</f>
        <v>0</v>
      </c>
      <c r="V91" s="893" t="str">
        <f>ELE_AUT!X91</f>
        <v>0422 491412</v>
      </c>
      <c r="W91" s="894" t="str">
        <f>ELE_AUT!Y91</f>
        <v>info@ca-di.it</v>
      </c>
      <c r="X91" s="892">
        <f>ELE_AUT!Z91</f>
        <v>0</v>
      </c>
      <c r="Y91" s="892">
        <f>ELE_AUT!AA91</f>
        <v>0</v>
      </c>
      <c r="Z91" s="892">
        <f>ELE_AUT!AB91</f>
        <v>0</v>
      </c>
      <c r="AA91" s="895" t="str">
        <f>ELE_AUT!AC91</f>
        <v>CA.DI s.r.l.</v>
      </c>
      <c r="AB91" s="896" t="str">
        <f>ELE_AUT!AD91</f>
        <v>Viale delle Industrie 107</v>
      </c>
      <c r="AC91" s="896" t="str">
        <f>ELE_AUT!AE91</f>
        <v>Dosson di Casier (TV)</v>
      </c>
      <c r="AD91" s="895" t="str">
        <f>ELE_AUT!AF91</f>
        <v>IT04492880267</v>
      </c>
      <c r="AE91" s="897">
        <f>ELE_AUT!AK91</f>
        <v>0</v>
      </c>
      <c r="AF91" s="898">
        <f>ELE_AUT!AL91</f>
        <v>0</v>
      </c>
      <c r="AG91" s="6"/>
    </row>
    <row r="92" spans="1:34" ht="14.25" customHeight="1" outlineLevel="1">
      <c r="C92" s="836" t="str">
        <f>ELE_AUT!C92</f>
        <v>DURANTE FRANCESCO</v>
      </c>
      <c r="D92" s="837" t="str">
        <f>ELE_AUT!D92</f>
        <v>4 DEA</v>
      </c>
      <c r="E92" s="838" t="str">
        <f>ELE_AUT!E92</f>
        <v/>
      </c>
      <c r="F92" s="839">
        <f>ELE_AUT!F92</f>
        <v>0</v>
      </c>
      <c r="G92" s="840" t="str">
        <f>ELE_AUT!G92</f>
        <v>francydura02@gmail.com</v>
      </c>
      <c r="H92" s="840" t="str">
        <f>ELE_AUT!H92</f>
        <v>via Nazzario Sauro 20</v>
      </c>
      <c r="I92" s="840" t="str">
        <f>ELE_AUT!I92</f>
        <v>VILLORBA</v>
      </c>
      <c r="J92" s="841" t="str">
        <f>ELE_AUT!L92</f>
        <v>8.00</v>
      </c>
      <c r="K92" s="841" t="str">
        <f>ELE_AUT!M92</f>
        <v>12.00</v>
      </c>
      <c r="L92" s="841" t="str">
        <f>ELE_AUT!N92</f>
        <v>13.30</v>
      </c>
      <c r="M92" s="841" t="str">
        <f>ELE_AUT!O92</f>
        <v>17.30</v>
      </c>
      <c r="N92" s="842" t="str">
        <f>ELE_AUT!P92</f>
        <v>Frozza Enrico</v>
      </c>
      <c r="O92" s="843" t="str">
        <f>ELE_AUT!Q92</f>
        <v>LUCCHESI DOMENICO</v>
      </c>
      <c r="P92" s="851" t="str">
        <f>ELE_AUT!R92</f>
        <v>TEMA ENERGY</v>
      </c>
      <c r="Q92" s="844" t="str">
        <f>ELE_AUT!S92</f>
        <v>Via S.Rocco 48</v>
      </c>
      <c r="R92" s="844">
        <f>ELE_AUT!T92</f>
        <v>31040</v>
      </c>
      <c r="S92" s="844" t="str">
        <f>ELE_AUT!U92</f>
        <v>Giavera del Montello (TV)</v>
      </c>
      <c r="T92" s="844" t="str">
        <f>ELE_AUT!V92</f>
        <v>Fadel Michele</v>
      </c>
      <c r="U92" s="844" t="str">
        <f>ELE_AUT!W92</f>
        <v>Fadel Michele</v>
      </c>
      <c r="V92" s="845" t="str">
        <f>ELE_AUT!X92</f>
        <v>0422 775143</v>
      </c>
      <c r="W92" s="844">
        <f>ELE_AUT!Y92</f>
        <v>0</v>
      </c>
      <c r="X92" s="844">
        <f>ELE_AUT!Z92</f>
        <v>0</v>
      </c>
      <c r="Y92" s="844">
        <f>ELE_AUT!AA92</f>
        <v>0</v>
      </c>
      <c r="Z92" s="844">
        <f>ELE_AUT!AB92</f>
        <v>0</v>
      </c>
      <c r="AA92" s="847" t="str">
        <f>ELE_AUT!AC92</f>
        <v>TEMA ENERGY</v>
      </c>
      <c r="AB92" s="848" t="str">
        <f>ELE_AUT!AD92</f>
        <v>Via S. Rocco, 48</v>
      </c>
      <c r="AC92" s="848" t="str">
        <f>ELE_AUT!AE92</f>
        <v>Giavera del Montello (TV)</v>
      </c>
      <c r="AD92" s="847" t="str">
        <f>ELE_AUT!AF92</f>
        <v>04390580266</v>
      </c>
      <c r="AE92" s="849">
        <f>ELE_AUT!AK92</f>
        <v>42855</v>
      </c>
      <c r="AF92" s="850" t="str">
        <f>ELE_AUT!AL92</f>
        <v>3279/C24D</v>
      </c>
      <c r="AG92" s="6"/>
    </row>
    <row r="93" spans="1:34" ht="14.25" customHeight="1" outlineLevel="1">
      <c r="C93" s="883" t="str">
        <f>ELE_AUT!C93</f>
        <v>MODAFFARI MICHELE</v>
      </c>
      <c r="D93" s="884" t="str">
        <f>ELE_AUT!D93</f>
        <v>4 DEA</v>
      </c>
      <c r="E93" s="885" t="str">
        <f>ELE_AUT!E93</f>
        <v>3336343981</v>
      </c>
      <c r="F93" s="886">
        <f>ELE_AUT!F93</f>
        <v>0</v>
      </c>
      <c r="G93" s="887" t="str">
        <f>ELE_AUT!G93</f>
        <v>modaffari.michele@maxplanck.com</v>
      </c>
      <c r="H93" s="887" t="str">
        <f>ELE_AUT!H93</f>
        <v>via esuli giuliano dalmati 2</v>
      </c>
      <c r="I93" s="887" t="str">
        <f>ELE_AUT!I93</f>
        <v>TREVISO</v>
      </c>
      <c r="J93" s="888" t="str">
        <f>ELE_AUT!L93</f>
        <v>7.30</v>
      </c>
      <c r="K93" s="888" t="str">
        <f>ELE_AUT!M93</f>
        <v>12.00</v>
      </c>
      <c r="L93" s="888" t="str">
        <f>ELE_AUT!N93</f>
        <v>14.00</v>
      </c>
      <c r="M93" s="888" t="str">
        <f>ELE_AUT!O93</f>
        <v>17.30</v>
      </c>
      <c r="N93" s="889" t="str">
        <f>ELE_AUT!P93</f>
        <v>Schileo Monica</v>
      </c>
      <c r="O93" s="890" t="str">
        <f>ELE_AUT!Q93</f>
        <v>LUCCHESI DOMENICO</v>
      </c>
      <c r="P93" s="891" t="str">
        <f>ELE_AUT!R93</f>
        <v>TECNOELETTRA SRL IMPIANTI</v>
      </c>
      <c r="Q93" s="892" t="str">
        <f>ELE_AUT!S93</f>
        <v>Via Venzone 16</v>
      </c>
      <c r="R93" s="892">
        <f>ELE_AUT!T93</f>
        <v>31100</v>
      </c>
      <c r="S93" s="892" t="str">
        <f>ELE_AUT!U93</f>
        <v>Treviso (TV)</v>
      </c>
      <c r="T93" s="892" t="str">
        <f>ELE_AUT!V93</f>
        <v>Ramon Remo</v>
      </c>
      <c r="U93" s="892" t="str">
        <f>ELE_AUT!W93</f>
        <v>Gagliazzo Enrico</v>
      </c>
      <c r="V93" s="893" t="str">
        <f>ELE_AUT!X93</f>
        <v>0422 305372</v>
      </c>
      <c r="W93" s="894" t="str">
        <f>ELE_AUT!Y93</f>
        <v>mteedizi@mteedizioni.it</v>
      </c>
      <c r="X93" s="892">
        <f>ELE_AUT!Z93</f>
        <v>0</v>
      </c>
      <c r="Y93" s="892">
        <f>ELE_AUT!AA93</f>
        <v>0</v>
      </c>
      <c r="Z93" s="892">
        <f>ELE_AUT!AB93</f>
        <v>0</v>
      </c>
      <c r="AA93" s="895" t="str">
        <f>ELE_AUT!AC93</f>
        <v>TECNOELETTRA SRL IMPIANTI</v>
      </c>
      <c r="AB93" s="896" t="str">
        <f>ELE_AUT!AD93</f>
        <v>Via Venzone 16</v>
      </c>
      <c r="AC93" s="896" t="str">
        <f>ELE_AUT!AE93</f>
        <v>Treviso (TV)</v>
      </c>
      <c r="AD93" s="895" t="str">
        <f>ELE_AUT!AF93</f>
        <v>01195760267</v>
      </c>
      <c r="AE93" s="897">
        <f>ELE_AUT!AK93</f>
        <v>42854</v>
      </c>
      <c r="AF93" s="898" t="str">
        <f>ELE_AUT!AL93</f>
        <v>3279/C24D</v>
      </c>
      <c r="AG93" s="6"/>
      <c r="AH93" s="6"/>
    </row>
    <row r="94" spans="1:34" ht="14.25" customHeight="1" outlineLevel="1">
      <c r="C94" s="836" t="str">
        <f>ELE_AUT!C94</f>
        <v>PERISSINOTTO TOMMASO</v>
      </c>
      <c r="D94" s="837" t="str">
        <f>ELE_AUT!D94</f>
        <v>4 DEA</v>
      </c>
      <c r="E94" s="838" t="str">
        <f>ELE_AUT!E94</f>
        <v>336502148</v>
      </c>
      <c r="F94" s="839">
        <f>ELE_AUT!F94</f>
        <v>0</v>
      </c>
      <c r="G94" s="840" t="str">
        <f>ELE_AUT!G94</f>
        <v>perissinotto.tommaso@maxplanck.it</v>
      </c>
      <c r="H94" s="840" t="str">
        <f>ELE_AUT!H94</f>
        <v>VIA MAGLIO, 34/G</v>
      </c>
      <c r="I94" s="840" t="str">
        <f>ELE_AUT!I94</f>
        <v>SUSEGANA</v>
      </c>
      <c r="J94" s="841" t="str">
        <f>ELE_AUT!L94</f>
        <v>8.30</v>
      </c>
      <c r="K94" s="841" t="str">
        <f>ELE_AUT!M94</f>
        <v>12.30</v>
      </c>
      <c r="L94" s="841" t="str">
        <f>ELE_AUT!N94</f>
        <v>13.00</v>
      </c>
      <c r="M94" s="841" t="str">
        <f>ELE_AUT!O94</f>
        <v>15.00</v>
      </c>
      <c r="N94" s="842" t="str">
        <f>ELE_AUT!P94</f>
        <v>Lucchesi Domenico</v>
      </c>
      <c r="O94" s="843" t="str">
        <f>ELE_AUT!Q94</f>
        <v>LUCCHESI DOMENICO</v>
      </c>
      <c r="P94" s="851" t="str">
        <f>ELE_AUT!R94</f>
        <v>COMTEC ENGINEERING S.r.l.</v>
      </c>
      <c r="Q94" s="844" t="str">
        <f>ELE_AUT!S94</f>
        <v>Via Montello 7</v>
      </c>
      <c r="R94" s="844">
        <f>ELE_AUT!T94</f>
        <v>31040</v>
      </c>
      <c r="S94" s="844" t="str">
        <f>ELE_AUT!U94</f>
        <v>Nervesa della Battaglia (TV)</v>
      </c>
      <c r="T94" s="844" t="str">
        <f>ELE_AUT!V94</f>
        <v>Omizzolo Federica</v>
      </c>
      <c r="U94" s="844" t="str">
        <f>ELE_AUT!W94</f>
        <v>Polo Ivan</v>
      </c>
      <c r="V94" s="845" t="str">
        <f>ELE_AUT!X94</f>
        <v>0422 887547</v>
      </c>
      <c r="W94" s="844" t="str">
        <f>ELE_AUT!Y94</f>
        <v>federica@cometecengineering.com</v>
      </c>
      <c r="X94" s="844">
        <f>ELE_AUT!Z94</f>
        <v>0</v>
      </c>
      <c r="Y94" s="844" t="str">
        <f>ELE_AUT!AA94</f>
        <v>11-50</v>
      </c>
      <c r="Z94" s="844" t="str">
        <f>ELE_AUT!AB94</f>
        <v>Ateco 28.29.2   Industria Manifatturiera</v>
      </c>
      <c r="AA94" s="847" t="str">
        <f>ELE_AUT!AC94</f>
        <v>COMTEC ENGINEERING S.r.l.</v>
      </c>
      <c r="AB94" s="848" t="str">
        <f>ELE_AUT!AD94</f>
        <v>Via Montello 7</v>
      </c>
      <c r="AC94" s="848" t="str">
        <f>ELE_AUT!AE94</f>
        <v>Nervesa della Battaglia (TV)</v>
      </c>
      <c r="AD94" s="847" t="str">
        <f>ELE_AUT!AF94</f>
        <v>04162570263</v>
      </c>
      <c r="AE94" s="849">
        <f>ELE_AUT!AK94</f>
        <v>44336</v>
      </c>
      <c r="AF94" s="850" t="str">
        <f>ELE_AUT!AL94</f>
        <v>7168/C24D</v>
      </c>
      <c r="AG94" s="6"/>
      <c r="AH94" s="6"/>
    </row>
    <row r="95" spans="1:34" ht="14.25" customHeight="1" outlineLevel="1">
      <c r="C95" s="836" t="str">
        <f>ELE_AUT!C95</f>
        <v>PINARELLO EDDY</v>
      </c>
      <c r="D95" s="837" t="str">
        <f>ELE_AUT!D95</f>
        <v>4 DEA</v>
      </c>
      <c r="E95" s="838" t="str">
        <f>ELE_AUT!E95</f>
        <v>3403819547</v>
      </c>
      <c r="F95" s="839">
        <f>ELE_AUT!F95</f>
        <v>0</v>
      </c>
      <c r="G95" s="840" t="str">
        <f>ELE_AUT!G95</f>
        <v>naco.73@gmail.com</v>
      </c>
      <c r="H95" s="840" t="str">
        <f>ELE_AUT!H95</f>
        <v>Via Vittorio Emanuele 83</v>
      </c>
      <c r="I95" s="840" t="str">
        <f>ELE_AUT!I95</f>
        <v>QUINTO DI TREVISO</v>
      </c>
      <c r="J95" s="841" t="str">
        <f>ELE_AUT!L95</f>
        <v>8.00</v>
      </c>
      <c r="K95" s="841" t="str">
        <f>ELE_AUT!M95</f>
        <v>12.00</v>
      </c>
      <c r="L95" s="841" t="str">
        <f>ELE_AUT!N95</f>
        <v>13.30</v>
      </c>
      <c r="M95" s="841" t="str">
        <f>ELE_AUT!O95</f>
        <v>17.30</v>
      </c>
      <c r="N95" s="842" t="str">
        <f>ELE_AUT!P95</f>
        <v>Lucchesi Domenico</v>
      </c>
      <c r="O95" s="843" t="str">
        <f>ELE_AUT!Q95</f>
        <v>LUCCHESI DOMENICO</v>
      </c>
      <c r="P95" s="851" t="str">
        <f>ELE_AUT!R95</f>
        <v>CARRETTA SRL</v>
      </c>
      <c r="Q95" s="844" t="str">
        <f>ELE_AUT!S95</f>
        <v>Via Zecchina19/A</v>
      </c>
      <c r="R95" s="844">
        <f>ELE_AUT!T95</f>
        <v>31055</v>
      </c>
      <c r="S95" s="844" t="str">
        <f>ELE_AUT!U95</f>
        <v>Quinto di Treviso (TV)</v>
      </c>
      <c r="T95" s="844" t="str">
        <f>ELE_AUT!V95</f>
        <v>Pavanetto Giancarlo</v>
      </c>
      <c r="U95" s="844" t="str">
        <f>ELE_AUT!W95</f>
        <v>Pavanetto Giancarlo</v>
      </c>
      <c r="V95" s="845" t="str">
        <f>ELE_AUT!X95</f>
        <v>0422 371023</v>
      </c>
      <c r="W95" s="844" t="str">
        <f>ELE_AUT!Y95</f>
        <v>v.barban@carrettaautomazioni.it</v>
      </c>
      <c r="X95" s="846" t="str">
        <f>ELE_AUT!Z95</f>
        <v>www.carrettaatumazioni.it</v>
      </c>
      <c r="Y95" s="844">
        <f>ELE_AUT!AA95</f>
        <v>20</v>
      </c>
      <c r="Z95" s="844" t="str">
        <f>ELE_AUT!AB95</f>
        <v>Automazione Ind.le</v>
      </c>
      <c r="AA95" s="847" t="str">
        <f>ELE_AUT!AC95</f>
        <v>CARRETTA SRL</v>
      </c>
      <c r="AB95" s="848" t="str">
        <f>ELE_AUT!AD95</f>
        <v>Via Zecchina19/A</v>
      </c>
      <c r="AC95" s="848" t="str">
        <f>ELE_AUT!AE95</f>
        <v>Quinto di Treviso (TV)</v>
      </c>
      <c r="AD95" s="847" t="str">
        <f>ELE_AUT!AF95</f>
        <v>02260110263</v>
      </c>
      <c r="AE95" s="849">
        <f>ELE_AUT!AK95</f>
        <v>43589</v>
      </c>
      <c r="AF95" s="850" t="str">
        <f>ELE_AUT!AL95</f>
        <v>3279/C24D</v>
      </c>
      <c r="AG95" s="6"/>
      <c r="AH95" s="6"/>
    </row>
    <row r="96" spans="1:34" ht="14.25" customHeight="1" outlineLevel="1">
      <c r="C96" s="836" t="str">
        <f>ELE_AUT!C96</f>
        <v>SAVORGNAN FILIPPO</v>
      </c>
      <c r="D96" s="837" t="str">
        <f>ELE_AUT!D96</f>
        <v>4 DEA</v>
      </c>
      <c r="E96" s="838" t="str">
        <f>ELE_AUT!E96</f>
        <v/>
      </c>
      <c r="F96" s="839">
        <f>ELE_AUT!F96</f>
        <v>0</v>
      </c>
      <c r="G96" s="840" t="str">
        <f>ELE_AUT!G96</f>
        <v>savorgnan.filippo@maxplanck.it</v>
      </c>
      <c r="H96" s="840" t="str">
        <f>ELE_AUT!H96</f>
        <v>vicolo giorgione 6/1</v>
      </c>
      <c r="I96" s="840" t="str">
        <f>ELE_AUT!I96</f>
        <v>QUINTO DI TREVISO</v>
      </c>
      <c r="J96" s="841" t="str">
        <f>ELE_AUT!L96</f>
        <v>7.30</v>
      </c>
      <c r="K96" s="841" t="str">
        <f>ELE_AUT!M96</f>
        <v>12.00</v>
      </c>
      <c r="L96" s="841" t="str">
        <f>ELE_AUT!N96</f>
        <v>14.00</v>
      </c>
      <c r="M96" s="841" t="str">
        <f>ELE_AUT!O96</f>
        <v>17.30</v>
      </c>
      <c r="N96" s="842" t="str">
        <f>ELE_AUT!P96</f>
        <v>Schileo Monica</v>
      </c>
      <c r="O96" s="843" t="str">
        <f>ELE_AUT!Q96</f>
        <v>LUCCHESI DOMENICO</v>
      </c>
      <c r="P96" s="851" t="str">
        <f>ELE_AUT!R96</f>
        <v>TECNOELETTRA SRL IMPIANTI</v>
      </c>
      <c r="Q96" s="844" t="str">
        <f>ELE_AUT!S96</f>
        <v>Via Venzone 16</v>
      </c>
      <c r="R96" s="844">
        <f>ELE_AUT!T96</f>
        <v>31100</v>
      </c>
      <c r="S96" s="844" t="str">
        <f>ELE_AUT!U96</f>
        <v>Treviso (TV)</v>
      </c>
      <c r="T96" s="844" t="str">
        <f>ELE_AUT!V96</f>
        <v>Ramon Remo</v>
      </c>
      <c r="U96" s="844" t="str">
        <f>ELE_AUT!W96</f>
        <v>Gagliazzo Enrico</v>
      </c>
      <c r="V96" s="845" t="str">
        <f>ELE_AUT!X96</f>
        <v>0422 305372</v>
      </c>
      <c r="W96" s="846" t="str">
        <f>ELE_AUT!Y96</f>
        <v>mteedizi@mteedizioni.it</v>
      </c>
      <c r="X96" s="844">
        <f>ELE_AUT!Z96</f>
        <v>0</v>
      </c>
      <c r="Y96" s="844">
        <f>ELE_AUT!AA96</f>
        <v>0</v>
      </c>
      <c r="Z96" s="844">
        <f>ELE_AUT!AB96</f>
        <v>0</v>
      </c>
      <c r="AA96" s="847" t="str">
        <f>ELE_AUT!AC96</f>
        <v>TECNOELETTRA SRL IMPIANTI</v>
      </c>
      <c r="AB96" s="848" t="str">
        <f>ELE_AUT!AD96</f>
        <v>Via Venzone 16</v>
      </c>
      <c r="AC96" s="848" t="str">
        <f>ELE_AUT!AE96</f>
        <v>Treviso (TV)</v>
      </c>
      <c r="AD96" s="847" t="str">
        <f>ELE_AUT!AF96</f>
        <v>01195760267</v>
      </c>
      <c r="AE96" s="849">
        <f>ELE_AUT!AK96</f>
        <v>42854</v>
      </c>
      <c r="AF96" s="850" t="str">
        <f>ELE_AUT!AL96</f>
        <v>3279/C24D</v>
      </c>
      <c r="AG96" s="6"/>
      <c r="AH96" s="6"/>
    </row>
    <row r="97" spans="3:34" ht="14.25" customHeight="1" outlineLevel="1">
      <c r="C97" s="836" t="str">
        <f>ELE_AUT!C97</f>
        <v>VARALLO ANDREA</v>
      </c>
      <c r="D97" s="837" t="str">
        <f>ELE_AUT!D97</f>
        <v>4 DEA</v>
      </c>
      <c r="E97" s="838" t="str">
        <f>ELE_AUT!E97</f>
        <v>0422910289</v>
      </c>
      <c r="F97" s="839">
        <f>ELE_AUT!F97</f>
        <v>0</v>
      </c>
      <c r="G97" s="840" t="str">
        <f>ELE_AUT!G97</f>
        <v>varallo.andrea@maxplanck.it</v>
      </c>
      <c r="H97" s="840" t="str">
        <f>ELE_AUT!H97</f>
        <v>VIA ROMA, 109</v>
      </c>
      <c r="I97" s="840" t="str">
        <f>ELE_AUT!I97</f>
        <v>VILLORBA</v>
      </c>
      <c r="J97" s="841" t="str">
        <f>ELE_AUT!L97</f>
        <v>8.00</v>
      </c>
      <c r="K97" s="841" t="str">
        <f>ELE_AUT!M97</f>
        <v>12.30</v>
      </c>
      <c r="L97" s="841" t="str">
        <f>ELE_AUT!N97</f>
        <v>14.00</v>
      </c>
      <c r="M97" s="841" t="str">
        <f>ELE_AUT!O97</f>
        <v>17.30</v>
      </c>
      <c r="N97" s="842" t="str">
        <f>ELE_AUT!P97</f>
        <v>Lucchesi Domenico</v>
      </c>
      <c r="O97" s="843" t="str">
        <f>ELE_AUT!Q97</f>
        <v>LUCCHESI DOMENICO</v>
      </c>
      <c r="P97" s="851" t="str">
        <f>ELE_AUT!R97</f>
        <v>Studio Tecnico Zanin</v>
      </c>
      <c r="Q97" s="844" t="str">
        <f>ELE_AUT!S97</f>
        <v xml:space="preserve">Via Corti Comunale 756 </v>
      </c>
      <c r="R97" s="844">
        <f>ELE_AUT!T97</f>
        <v>422</v>
      </c>
      <c r="S97" s="844" t="str">
        <f>ELE_AUT!U97</f>
        <v>Treviso (TV)</v>
      </c>
      <c r="T97" s="844" t="str">
        <f>ELE_AUT!V97</f>
        <v>Zanin Giorgio</v>
      </c>
      <c r="U97" s="844" t="str">
        <f>ELE_AUT!W97</f>
        <v>Zanin Giorgio</v>
      </c>
      <c r="V97" s="845" t="str">
        <f>ELE_AUT!X97</f>
        <v>0422 693023</v>
      </c>
      <c r="W97" s="846" t="str">
        <f>ELE_AUT!Y97</f>
        <v>zanin@progettizanin.it</v>
      </c>
      <c r="X97" s="844">
        <f>ELE_AUT!Z97</f>
        <v>0</v>
      </c>
      <c r="Y97" s="852">
        <f>ELE_AUT!AA97</f>
        <v>44470</v>
      </c>
      <c r="Z97" s="844" t="str">
        <f>ELE_AUT!AB97</f>
        <v>Ateco 74.90.91</v>
      </c>
      <c r="AA97" s="847" t="str">
        <f>ELE_AUT!AC97</f>
        <v>Studio Tecnico Zanin</v>
      </c>
      <c r="AB97" s="848" t="str">
        <f>ELE_AUT!AD97</f>
        <v>Via Rosi, 18</v>
      </c>
      <c r="AC97" s="848" t="str">
        <f>ELE_AUT!AE97</f>
        <v>S.Biagio di Callalta (TV)</v>
      </c>
      <c r="AD97" s="847" t="str">
        <f>ELE_AUT!AF97</f>
        <v>03122520269</v>
      </c>
      <c r="AE97" s="849">
        <f>ELE_AUT!AK97</f>
        <v>42774</v>
      </c>
      <c r="AF97" s="850">
        <f>ELE_AUT!AL97</f>
        <v>0</v>
      </c>
      <c r="AG97" s="6"/>
      <c r="AH97" s="6"/>
    </row>
    <row r="98" spans="3:34" ht="14.25" customHeight="1" outlineLevel="1">
      <c r="C98" s="836" t="str">
        <f>ELE_AUT!C98</f>
        <v>VENDRAME MIRKO</v>
      </c>
      <c r="D98" s="837" t="str">
        <f>ELE_AUT!D98</f>
        <v>4 DEA</v>
      </c>
      <c r="E98" s="838" t="str">
        <f>ELE_AUT!E98</f>
        <v>3384248966</v>
      </c>
      <c r="F98" s="839">
        <f>ELE_AUT!F98</f>
        <v>0</v>
      </c>
      <c r="G98" s="840" t="str">
        <f>ELE_AUT!G98</f>
        <v>vendrame.mirko@maxplanck.it</v>
      </c>
      <c r="H98" s="840" t="str">
        <f>ELE_AUT!H98</f>
        <v>via dei collalto n. 5</v>
      </c>
      <c r="I98" s="840" t="str">
        <f>ELE_AUT!I98</f>
        <v>SPRESIANO</v>
      </c>
      <c r="J98" s="841" t="str">
        <f>ELE_AUT!L98</f>
        <v>7.30</v>
      </c>
      <c r="K98" s="841" t="str">
        <f>ELE_AUT!M98</f>
        <v>12.00</v>
      </c>
      <c r="L98" s="841" t="str">
        <f>ELE_AUT!N98</f>
        <v>14.00</v>
      </c>
      <c r="M98" s="841" t="str">
        <f>ELE_AUT!O98</f>
        <v>17.30</v>
      </c>
      <c r="N98" s="842" t="str">
        <f>ELE_AUT!P98</f>
        <v>Schileo Monica</v>
      </c>
      <c r="O98" s="843" t="str">
        <f>ELE_AUT!Q98</f>
        <v>LUCCHESI DOMENICO</v>
      </c>
      <c r="P98" s="851" t="str">
        <f>ELE_AUT!R98</f>
        <v>TECNOELETTRA SRL IMPIANTI</v>
      </c>
      <c r="Q98" s="844" t="str">
        <f>ELE_AUT!S98</f>
        <v>Via Venzone 16</v>
      </c>
      <c r="R98" s="844">
        <f>ELE_AUT!T98</f>
        <v>31100</v>
      </c>
      <c r="S98" s="844" t="str">
        <f>ELE_AUT!U98</f>
        <v>Treviso (TV)</v>
      </c>
      <c r="T98" s="844" t="str">
        <f>ELE_AUT!V98</f>
        <v>Ramon Remo</v>
      </c>
      <c r="U98" s="844" t="str">
        <f>ELE_AUT!W98</f>
        <v>Gagliazzo Enrico</v>
      </c>
      <c r="V98" s="845" t="str">
        <f>ELE_AUT!X98</f>
        <v>0422 305372</v>
      </c>
      <c r="W98" s="846" t="str">
        <f>ELE_AUT!Y98</f>
        <v>mteedizi@mteedizioni.it</v>
      </c>
      <c r="X98" s="844">
        <f>ELE_AUT!Z98</f>
        <v>0</v>
      </c>
      <c r="Y98" s="844">
        <f>ELE_AUT!AA98</f>
        <v>0</v>
      </c>
      <c r="Z98" s="844">
        <f>ELE_AUT!AB98</f>
        <v>0</v>
      </c>
      <c r="AA98" s="847" t="str">
        <f>ELE_AUT!AC98</f>
        <v>TECNOELETTRA SRL IMPIANTI</v>
      </c>
      <c r="AB98" s="848" t="str">
        <f>ELE_AUT!AD98</f>
        <v>Via Venzone 16</v>
      </c>
      <c r="AC98" s="848" t="str">
        <f>ELE_AUT!AE98</f>
        <v>Treviso (TV)</v>
      </c>
      <c r="AD98" s="920" t="str">
        <f>ELE_AUT!AF98</f>
        <v>01195760267</v>
      </c>
      <c r="AE98" s="849">
        <f>ELE_AUT!AK98</f>
        <v>42854</v>
      </c>
      <c r="AF98" s="850" t="str">
        <f>ELE_AUT!AL98</f>
        <v>3279/C24D</v>
      </c>
      <c r="AG98" s="6"/>
      <c r="AH98" s="6"/>
    </row>
    <row r="99" spans="3:34" ht="14.25" customHeight="1" outlineLevel="1">
      <c r="C99" s="900" t="str">
        <f>ELE_AUT!C99</f>
        <v>VOLPATO TIZIANO</v>
      </c>
      <c r="D99" s="901" t="str">
        <f>ELE_AUT!D99</f>
        <v>4 DEA</v>
      </c>
      <c r="E99" s="902" t="str">
        <f>ELE_AUT!E99</f>
        <v/>
      </c>
      <c r="F99" s="903">
        <f>ELE_AUT!F99</f>
        <v>0</v>
      </c>
      <c r="G99" s="904" t="str">
        <f>ELE_AUT!G99</f>
        <v>tizzoso33@gmail.com</v>
      </c>
      <c r="H99" s="904" t="str">
        <f>ELE_AUT!H99</f>
        <v>Via S.Schiavon 32</v>
      </c>
      <c r="I99" s="904" t="str">
        <f>ELE_AUT!I99</f>
        <v>ZERO BRANCO</v>
      </c>
      <c r="J99" s="905" t="str">
        <f>ELE_AUT!L99</f>
        <v>8.00</v>
      </c>
      <c r="K99" s="905" t="str">
        <f>ELE_AUT!M99</f>
        <v>12.00</v>
      </c>
      <c r="L99" s="905" t="str">
        <f>ELE_AUT!N99</f>
        <v>13.30</v>
      </c>
      <c r="M99" s="905" t="str">
        <f>ELE_AUT!O99</f>
        <v>17.30</v>
      </c>
      <c r="N99" s="906" t="str">
        <f>ELE_AUT!P99</f>
        <v>Schileo Monica</v>
      </c>
      <c r="O99" s="907" t="str">
        <f>ELE_AUT!Q99</f>
        <v>LUCCHESI DOMENICO</v>
      </c>
      <c r="P99" s="908" t="str">
        <f>ELE_AUT!R99</f>
        <v>BRILLAUTOMATION</v>
      </c>
      <c r="Q99" s="909" t="str">
        <f>ELE_AUT!S99</f>
        <v>Via Zagaria 2/7</v>
      </c>
      <c r="R99" s="909">
        <f>ELE_AUT!T99</f>
        <v>31055</v>
      </c>
      <c r="S99" s="909" t="str">
        <f>ELE_AUT!U99</f>
        <v>Quinto di Treviso (TV)</v>
      </c>
      <c r="T99" s="909" t="str">
        <f>ELE_AUT!V99</f>
        <v>Claudio Corrò</v>
      </c>
      <c r="U99" s="909" t="str">
        <f>ELE_AUT!W99</f>
        <v>Claudio Corrò</v>
      </c>
      <c r="V99" s="910" t="str">
        <f>ELE_AUT!X99</f>
        <v>0422 470724</v>
      </c>
      <c r="W99" s="909" t="str">
        <f>ELE_AUT!Y99</f>
        <v>brill@brillautomation.it</v>
      </c>
      <c r="X99" s="909">
        <f>ELE_AUT!Z99</f>
        <v>0</v>
      </c>
      <c r="Y99" s="921">
        <f>ELE_AUT!AA99</f>
        <v>44470</v>
      </c>
      <c r="Z99" s="909" t="str">
        <f>ELE_AUT!AB99</f>
        <v>Ateco 43.21.01</v>
      </c>
      <c r="AA99" s="911" t="str">
        <f>ELE_AUT!AC99</f>
        <v>BRILLAUTOMATION</v>
      </c>
      <c r="AB99" s="912" t="str">
        <f>ELE_AUT!AD99</f>
        <v>Via Zagaria 2/7</v>
      </c>
      <c r="AC99" s="912" t="str">
        <f>ELE_AUT!AE99</f>
        <v>Quinto di Treviso (TV)</v>
      </c>
      <c r="AD99" s="922" t="str">
        <f>ELE_AUT!AF99</f>
        <v>03493800266</v>
      </c>
      <c r="AE99" s="913">
        <f>ELE_AUT!AK99</f>
        <v>0</v>
      </c>
      <c r="AF99" s="914">
        <f>ELE_AUT!AL99</f>
        <v>0</v>
      </c>
      <c r="AG99" s="6"/>
      <c r="AH99" s="6"/>
    </row>
    <row r="100" spans="3:34" ht="5.95" customHeight="1" outlineLevel="1">
      <c r="C100" s="923"/>
      <c r="D100" s="924"/>
      <c r="E100" s="925"/>
      <c r="F100" s="926"/>
      <c r="G100" s="926"/>
      <c r="H100" s="926"/>
      <c r="I100" s="926"/>
      <c r="J100" s="927"/>
      <c r="K100" s="927"/>
      <c r="L100" s="928"/>
      <c r="M100" s="928"/>
      <c r="N100" s="926"/>
      <c r="O100" s="929"/>
      <c r="P100" s="930"/>
      <c r="Q100" s="931"/>
      <c r="R100" s="931"/>
      <c r="S100" s="931"/>
      <c r="T100" s="931"/>
      <c r="U100" s="931"/>
      <c r="V100" s="931"/>
      <c r="W100" s="931"/>
      <c r="X100" s="931"/>
      <c r="Y100" s="932"/>
      <c r="Z100" s="933"/>
      <c r="AA100" s="934"/>
      <c r="AB100" s="934"/>
      <c r="AC100" s="934"/>
      <c r="AD100" s="934"/>
      <c r="AE100" s="935"/>
      <c r="AF100" s="936"/>
      <c r="AG100" s="6"/>
    </row>
    <row r="101" spans="3:34" ht="14.25" customHeight="1">
      <c r="C101" s="821" t="str">
        <f>INF_TEL!C13</f>
        <v>CASELLA DAVIDE</v>
      </c>
      <c r="D101" s="822" t="str">
        <f>INF_TEL!D13</f>
        <v>5 AII</v>
      </c>
      <c r="E101" s="869" t="str">
        <f>INF_TEL!E13</f>
        <v>3290274787</v>
      </c>
      <c r="F101" s="871">
        <f>INF_TEL!F13</f>
        <v>0</v>
      </c>
      <c r="G101" s="871" t="str">
        <f>INF_TEL!G13</f>
        <v>casella.davide@maxplanck.it</v>
      </c>
      <c r="H101" s="937" t="str">
        <f>INF_TEL!H13</f>
        <v>VIA N. SAURO 2</v>
      </c>
      <c r="I101" s="871" t="str">
        <f>INF_TEL!I13</f>
        <v>CIMADOLMO</v>
      </c>
      <c r="J101" s="872" t="str">
        <f>INF_TEL!L13</f>
        <v>8.30</v>
      </c>
      <c r="K101" s="872" t="str">
        <f>INF_TEL!M13</f>
        <v>12.30</v>
      </c>
      <c r="L101" s="872" t="str">
        <f>INF_TEL!N13</f>
        <v>14.30</v>
      </c>
      <c r="M101" s="872" t="str">
        <f>INF_TEL!O13</f>
        <v>18.30</v>
      </c>
      <c r="N101" s="876" t="str">
        <f>INF_TEL!P13</f>
        <v>Maurizio Antonaci</v>
      </c>
      <c r="O101" s="938" t="str">
        <f>INF_TEL!Q13</f>
        <v>BISCARO FABIO</v>
      </c>
      <c r="P101" s="939" t="str">
        <f>INF_TEL!R13</f>
        <v>BLUDATA INFORMATICA SRL</v>
      </c>
      <c r="Q101" s="940" t="str">
        <f>INF_TEL!S13</f>
        <v xml:space="preserve"> Via delle Industrie 10</v>
      </c>
      <c r="R101" s="940">
        <f>INF_TEL!T13</f>
        <v>31030</v>
      </c>
      <c r="S101" s="940" t="str">
        <f>INF_TEL!U13</f>
        <v>Breda di Piave (TV)</v>
      </c>
      <c r="T101" s="940" t="str">
        <f>INF_TEL!V13</f>
        <v>Maria Chiara Visentin</v>
      </c>
      <c r="U101" s="940" t="str">
        <f>INF_TEL!W13</f>
        <v>Alessio Brunello</v>
      </c>
      <c r="V101" s="939" t="str">
        <f>INF_TEL!X13</f>
        <v>0422 445442</v>
      </c>
      <c r="W101" s="941" t="str">
        <f>INF_TEL!Y13</f>
        <v>info@bludata.com</v>
      </c>
      <c r="X101" s="941" t="str">
        <f>INF_TEL!Z13</f>
        <v>www.bludata.com/</v>
      </c>
      <c r="Y101" s="940" t="str">
        <f>INF_TEL!AA13</f>
        <v>11-50</v>
      </c>
      <c r="Z101" s="942">
        <f>INF_TEL!AB13</f>
        <v>0</v>
      </c>
      <c r="AA101" s="879" t="str">
        <f>INF_TEL!AC13</f>
        <v>BLUDATA INFORMATICA SRL</v>
      </c>
      <c r="AB101" s="880" t="str">
        <f>INF_TEL!AD13</f>
        <v>Via delle industrie, 10</v>
      </c>
      <c r="AC101" s="880" t="str">
        <f>INF_TEL!AE13</f>
        <v>Breda di Piave (TV)</v>
      </c>
      <c r="AD101" s="943" t="str">
        <f>INF_TEL!AF13</f>
        <v>033510402060</v>
      </c>
      <c r="AE101" s="881">
        <f>INF_TEL!AK13</f>
        <v>44330</v>
      </c>
      <c r="AF101" s="882" t="str">
        <f>INF_TEL!AL13</f>
        <v>6816/C24</v>
      </c>
      <c r="AG101" s="6"/>
    </row>
    <row r="102" spans="3:34" ht="14.25" customHeight="1">
      <c r="C102" s="883" t="str">
        <f>INF_TEL!C14</f>
        <v>CHAUDHARY JAANIA</v>
      </c>
      <c r="D102" s="884" t="str">
        <f>INF_TEL!D14</f>
        <v>5 AII</v>
      </c>
      <c r="E102" s="838" t="str">
        <f>INF_TEL!E14</f>
        <v/>
      </c>
      <c r="F102" s="840">
        <f>INF_TEL!F14</f>
        <v>0</v>
      </c>
      <c r="G102" s="840" t="str">
        <f>INF_TEL!G14</f>
        <v>jrana8722@gmail.com</v>
      </c>
      <c r="H102" s="840" t="str">
        <f>INF_TEL!H14</f>
        <v>VIA G. PASCOLI 9/A</v>
      </c>
      <c r="I102" s="887" t="str">
        <f>INF_TEL!I14</f>
        <v>SAN BIAGIO DI CALLALTA</v>
      </c>
      <c r="J102" s="944" t="e">
        <f>INF_TEL!L14</f>
        <v>#N/A</v>
      </c>
      <c r="K102" s="944" t="e">
        <f>INF_TEL!M14</f>
        <v>#N/A</v>
      </c>
      <c r="L102" s="944" t="e">
        <f>INF_TEL!N14</f>
        <v>#N/A</v>
      </c>
      <c r="M102" s="944" t="e">
        <f>INF_TEL!O14</f>
        <v>#N/A</v>
      </c>
      <c r="N102" s="945" t="str">
        <f>INF_TEL!P14</f>
        <v>Giovanni Cappelletto</v>
      </c>
      <c r="O102" s="946" t="str">
        <f>INF_TEL!Q14</f>
        <v>BISCARO FABIO</v>
      </c>
      <c r="P102" s="947" t="str">
        <f>INF_TEL!R14</f>
        <v>LAVANDERIA PIAVE</v>
      </c>
      <c r="Q102" s="948" t="e">
        <f>INF_TEL!S14</f>
        <v>#N/A</v>
      </c>
      <c r="R102" s="948" t="e">
        <f>INF_TEL!T14</f>
        <v>#N/A</v>
      </c>
      <c r="S102" s="948" t="e">
        <f>INF_TEL!U14</f>
        <v>#N/A</v>
      </c>
      <c r="T102" s="948" t="e">
        <f>INF_TEL!V14</f>
        <v>#N/A</v>
      </c>
      <c r="U102" s="948" t="e">
        <f>INF_TEL!W14</f>
        <v>#N/A</v>
      </c>
      <c r="V102" s="947" t="e">
        <f>INF_TEL!X14</f>
        <v>#N/A</v>
      </c>
      <c r="W102" s="949" t="e">
        <f>INF_TEL!Y14</f>
        <v>#N/A</v>
      </c>
      <c r="X102" s="948" t="e">
        <f>INF_TEL!Z14</f>
        <v>#N/A</v>
      </c>
      <c r="Y102" s="948" t="e">
        <f>INF_TEL!AA14</f>
        <v>#N/A</v>
      </c>
      <c r="Z102" s="950" t="e">
        <f>INF_TEL!AB14</f>
        <v>#N/A</v>
      </c>
      <c r="AA102" s="847" t="str">
        <f>INF_TEL!AC14</f>
        <v>LAVANDERIA PIAVE</v>
      </c>
      <c r="AB102" s="848" t="e">
        <f>INF_TEL!AD14</f>
        <v>#N/A</v>
      </c>
      <c r="AC102" s="848" t="e">
        <f>INF_TEL!AE14</f>
        <v>#N/A</v>
      </c>
      <c r="AD102" s="951" t="e">
        <f>INF_TEL!AF14</f>
        <v>#N/A</v>
      </c>
      <c r="AE102" s="849" t="e">
        <f>INF_TEL!AK14</f>
        <v>#N/A</v>
      </c>
      <c r="AF102" s="850" t="e">
        <f>INF_TEL!AL14</f>
        <v>#N/A</v>
      </c>
      <c r="AG102" s="6"/>
    </row>
    <row r="103" spans="3:34" ht="14.25" customHeight="1">
      <c r="C103" s="883" t="str">
        <f>INF_TEL!C15</f>
        <v>CHEN QIANG</v>
      </c>
      <c r="D103" s="884" t="str">
        <f>INF_TEL!D15</f>
        <v>5 AII</v>
      </c>
      <c r="E103" s="838" t="str">
        <f>INF_TEL!E15</f>
        <v>3669523663</v>
      </c>
      <c r="F103" s="840">
        <f>INF_TEL!F15</f>
        <v>0</v>
      </c>
      <c r="G103" s="840" t="str">
        <f>INF_TEL!G15</f>
        <v>zhuxiao1971@126.com</v>
      </c>
      <c r="H103" s="840" t="str">
        <f>INF_TEL!H15</f>
        <v>BOTTENIGA, 19</v>
      </c>
      <c r="I103" s="840" t="str">
        <f>INF_TEL!I15</f>
        <v>TREVISO</v>
      </c>
      <c r="J103" s="944" t="e">
        <f>INF_TEL!L15</f>
        <v>#N/A</v>
      </c>
      <c r="K103" s="944" t="e">
        <f>INF_TEL!M15</f>
        <v>#N/A</v>
      </c>
      <c r="L103" s="944" t="e">
        <f>INF_TEL!N15</f>
        <v>#N/A</v>
      </c>
      <c r="M103" s="944" t="e">
        <f>INF_TEL!O15</f>
        <v>#N/A</v>
      </c>
      <c r="N103" s="945">
        <f>INF_TEL!P15</f>
        <v>0</v>
      </c>
      <c r="O103" s="946" t="str">
        <f>INF_TEL!Q15</f>
        <v>BISCARO FABIO</v>
      </c>
      <c r="P103" s="947" t="str">
        <f>INF_TEL!R15</f>
        <v>---</v>
      </c>
      <c r="Q103" s="948" t="e">
        <f>INF_TEL!S15</f>
        <v>#N/A</v>
      </c>
      <c r="R103" s="948" t="e">
        <f>INF_TEL!T15</f>
        <v>#N/A</v>
      </c>
      <c r="S103" s="948" t="e">
        <f>INF_TEL!U15</f>
        <v>#N/A</v>
      </c>
      <c r="T103" s="948" t="e">
        <f>INF_TEL!V15</f>
        <v>#N/A</v>
      </c>
      <c r="U103" s="948" t="e">
        <f>INF_TEL!W15</f>
        <v>#N/A</v>
      </c>
      <c r="V103" s="947" t="e">
        <f>INF_TEL!X15</f>
        <v>#N/A</v>
      </c>
      <c r="W103" s="949" t="e">
        <f>INF_TEL!Y15</f>
        <v>#N/A</v>
      </c>
      <c r="X103" s="948" t="e">
        <f>INF_TEL!Z15</f>
        <v>#N/A</v>
      </c>
      <c r="Y103" s="948" t="e">
        <f>INF_TEL!AA15</f>
        <v>#N/A</v>
      </c>
      <c r="Z103" s="950" t="e">
        <f>INF_TEL!AB15</f>
        <v>#N/A</v>
      </c>
      <c r="AA103" s="847" t="str">
        <f>INF_TEL!AC15</f>
        <v>---</v>
      </c>
      <c r="AB103" s="848" t="e">
        <f>INF_TEL!AD15</f>
        <v>#N/A</v>
      </c>
      <c r="AC103" s="848" t="e">
        <f>INF_TEL!AE15</f>
        <v>#N/A</v>
      </c>
      <c r="AD103" s="951" t="e">
        <f>INF_TEL!AF15</f>
        <v>#N/A</v>
      </c>
      <c r="AE103" s="849" t="e">
        <f>INF_TEL!AK15</f>
        <v>#N/A</v>
      </c>
      <c r="AF103" s="850" t="e">
        <f>INF_TEL!AL15</f>
        <v>#N/A</v>
      </c>
      <c r="AG103" s="6"/>
    </row>
    <row r="104" spans="3:34" ht="14.25" customHeight="1">
      <c r="C104" s="883" t="str">
        <f>INF_TEL!C16</f>
        <v>DE PELLEGRIN TOMMASO</v>
      </c>
      <c r="D104" s="884" t="str">
        <f>INF_TEL!D16</f>
        <v>5 AII</v>
      </c>
      <c r="E104" s="838" t="str">
        <f>INF_TEL!E16</f>
        <v>3474236522</v>
      </c>
      <c r="F104" s="840">
        <f>INF_TEL!F16</f>
        <v>0</v>
      </c>
      <c r="G104" s="840" t="str">
        <f>INF_TEL!G16</f>
        <v>tommasodp50@gmail.com</v>
      </c>
      <c r="H104" s="840" t="str">
        <f>INF_TEL!H16</f>
        <v>Via Piave, 6</v>
      </c>
      <c r="I104" s="840" t="str">
        <f>INF_TEL!I16</f>
        <v>CONEGLIANO</v>
      </c>
      <c r="J104" s="944">
        <f>INF_TEL!L16</f>
        <v>0</v>
      </c>
      <c r="K104" s="944">
        <f>INF_TEL!M16</f>
        <v>0</v>
      </c>
      <c r="L104" s="944">
        <f>INF_TEL!N16</f>
        <v>0</v>
      </c>
      <c r="M104" s="944">
        <f>INF_TEL!O16</f>
        <v>0</v>
      </c>
      <c r="N104" s="945" t="str">
        <f>INF_TEL!P16</f>
        <v>Laura Silvestrini</v>
      </c>
      <c r="O104" s="946" t="str">
        <f>INF_TEL!Q16</f>
        <v>BISCARO FABIO</v>
      </c>
      <c r="P104" s="947" t="str">
        <f>INF_TEL!R16</f>
        <v>QUERTY LAB SRL</v>
      </c>
      <c r="Q104" s="948" t="str">
        <f>INF_TEL!S16</f>
        <v>V. XXIV maggio 35/a</v>
      </c>
      <c r="R104" s="948">
        <f>INF_TEL!T16</f>
        <v>31015</v>
      </c>
      <c r="S104" s="948" t="str">
        <f>INF_TEL!U16</f>
        <v>Conegliano (TV)</v>
      </c>
      <c r="T104" s="948" t="str">
        <f>INF_TEL!V16</f>
        <v>Casagrande Riccardo</v>
      </c>
      <c r="U104" s="948" t="str">
        <f>INF_TEL!W16</f>
        <v>Casagrande Riccardo</v>
      </c>
      <c r="V104" s="947">
        <f>INF_TEL!X16</f>
        <v>3474424884</v>
      </c>
      <c r="W104" s="949" t="str">
        <f>INF_TEL!Y16</f>
        <v>riccardo@qwertylab.it</v>
      </c>
      <c r="X104" s="949" t="str">
        <f>INF_TEL!Z16</f>
        <v>www.qwertylab.it</v>
      </c>
      <c r="Y104" s="948">
        <f>INF_TEL!AA16</f>
        <v>7</v>
      </c>
      <c r="Z104" s="950" t="str">
        <f>INF_TEL!AB16</f>
        <v>commercio e servizi informatici</v>
      </c>
      <c r="AA104" s="847" t="str">
        <f>INF_TEL!AC16</f>
        <v>QUERTY LAB SRL</v>
      </c>
      <c r="AB104" s="848" t="str">
        <f>INF_TEL!AD16</f>
        <v>V. XXIV maggio 35/a</v>
      </c>
      <c r="AC104" s="848" t="str">
        <f>INF_TEL!AE16</f>
        <v>Conegliano (TV)</v>
      </c>
      <c r="AD104" s="951">
        <f>INF_TEL!AF16</f>
        <v>4783000260</v>
      </c>
      <c r="AE104" s="849" t="str">
        <f>INF_TEL!AK16</f>
        <v>13/01/2017</v>
      </c>
      <c r="AF104" s="850" t="str">
        <f>INF_TEL!AL16</f>
        <v>165/C24D</v>
      </c>
      <c r="AG104" s="6"/>
    </row>
    <row r="105" spans="3:34" ht="14.25" customHeight="1">
      <c r="C105" s="883" t="str">
        <f>INF_TEL!C17</f>
        <v>DE STEFANI EMANUELE</v>
      </c>
      <c r="D105" s="884" t="str">
        <f>INF_TEL!D17</f>
        <v>5 AII</v>
      </c>
      <c r="E105" s="838" t="str">
        <f>INF_TEL!E17</f>
        <v>3923158894</v>
      </c>
      <c r="F105" s="840">
        <f>INF_TEL!F17</f>
        <v>0</v>
      </c>
      <c r="G105" s="840" t="str">
        <f>INF_TEL!G17</f>
        <v>emanueledestefani1943@gmail.com</v>
      </c>
      <c r="H105" s="840" t="str">
        <f>INF_TEL!H17</f>
        <v>Via dello sport, 35</v>
      </c>
      <c r="I105" s="840" t="str">
        <f>INF_TEL!I17</f>
        <v>SAN VENDEMIANO</v>
      </c>
      <c r="J105" s="944" t="str">
        <f>INF_TEL!L17</f>
        <v>9.30</v>
      </c>
      <c r="K105" s="944" t="str">
        <f>INF_TEL!M17</f>
        <v>13.00</v>
      </c>
      <c r="L105" s="944" t="str">
        <f>INF_TEL!N17</f>
        <v>14.00</v>
      </c>
      <c r="M105" s="944" t="str">
        <f>INF_TEL!O17</f>
        <v>18.00</v>
      </c>
      <c r="N105" s="945" t="str">
        <f>INF_TEL!P17</f>
        <v>Borsato</v>
      </c>
      <c r="O105" s="946" t="str">
        <f>INF_TEL!Q17</f>
        <v>BISCARO FABIO</v>
      </c>
      <c r="P105" s="947" t="str">
        <f>INF_TEL!R17</f>
        <v>ETHICA CONSULTING S.P.A</v>
      </c>
      <c r="Q105" s="948" t="str">
        <f>INF_TEL!S17</f>
        <v xml:space="preserve">V.le Della Repubblica 12/I </v>
      </c>
      <c r="R105" s="948">
        <f>INF_TEL!T17</f>
        <v>31020</v>
      </c>
      <c r="S105" s="948" t="str">
        <f>INF_TEL!U17</f>
        <v>Villorba (TV)</v>
      </c>
      <c r="T105" s="948">
        <f>INF_TEL!V17</f>
        <v>0</v>
      </c>
      <c r="U105" s="948">
        <f>INF_TEL!W17</f>
        <v>0</v>
      </c>
      <c r="V105" s="947" t="str">
        <f>INF_TEL!X17</f>
        <v>0422 910300</v>
      </c>
      <c r="W105" s="948">
        <f>INF_TEL!Y17</f>
        <v>0</v>
      </c>
      <c r="X105" s="949" t="str">
        <f>INF_TEL!Z17</f>
        <v>www.altevie.com</v>
      </c>
      <c r="Y105" s="952">
        <f>INF_TEL!AA17</f>
        <v>160</v>
      </c>
      <c r="Z105" s="950" t="str">
        <f>INF_TEL!AB17</f>
        <v>servizi informatici</v>
      </c>
      <c r="AA105" s="847" t="str">
        <f>INF_TEL!AC17</f>
        <v>ETHICA CONSULTING S.P.A</v>
      </c>
      <c r="AB105" s="848" t="str">
        <f>INF_TEL!AD17</f>
        <v xml:space="preserve">V.le Della Repubblica 12/I </v>
      </c>
      <c r="AC105" s="848" t="str">
        <f>INF_TEL!AE17</f>
        <v>Villorba (TV)</v>
      </c>
      <c r="AD105" s="951">
        <f>INF_TEL!AF17</f>
        <v>3765320266</v>
      </c>
      <c r="AE105" s="849">
        <f>INF_TEL!AK17</f>
        <v>43589</v>
      </c>
      <c r="AF105" s="850" t="str">
        <f>INF_TEL!AL17</f>
        <v>3279/C24D</v>
      </c>
      <c r="AG105" s="6"/>
    </row>
    <row r="106" spans="3:34" ht="14.25" customHeight="1">
      <c r="C106" s="883" t="str">
        <f>INF_TEL!C18</f>
        <v>DI PASQUA FEDERICO</v>
      </c>
      <c r="D106" s="884" t="str">
        <f>INF_TEL!D18</f>
        <v>5 AII</v>
      </c>
      <c r="E106" s="838" t="str">
        <f>INF_TEL!E18</f>
        <v>3476888045</v>
      </c>
      <c r="F106" s="840">
        <f>INF_TEL!F18</f>
        <v>0</v>
      </c>
      <c r="G106" s="840" t="str">
        <f>INF_TEL!G18</f>
        <v>federicodp03@gmail.com</v>
      </c>
      <c r="H106" s="840" t="str">
        <f>INF_TEL!H18</f>
        <v>VIA BIGONE N. 46</v>
      </c>
      <c r="I106" s="840" t="str">
        <f>INF_TEL!I18</f>
        <v>CASALE SUL SILE</v>
      </c>
      <c r="J106" s="944" t="str">
        <f>INF_TEL!L18</f>
        <v>08.30</v>
      </c>
      <c r="K106" s="944" t="str">
        <f>INF_TEL!M18</f>
        <v>12.30</v>
      </c>
      <c r="L106" s="944" t="str">
        <f>INF_TEL!N18</f>
        <v>15.30</v>
      </c>
      <c r="M106" s="944" t="str">
        <f>INF_TEL!O18</f>
        <v>19.00</v>
      </c>
      <c r="N106" s="945" t="str">
        <f>INF_TEL!P18</f>
        <v>Marco Bruni</v>
      </c>
      <c r="O106" s="946" t="str">
        <f>INF_TEL!Q18</f>
        <v>BISCARO FABIO</v>
      </c>
      <c r="P106" s="947" t="str">
        <f>INF_TEL!R18</f>
        <v>VIDEO SERVICE DI LORENZO BIOTTI</v>
      </c>
      <c r="Q106" s="948" t="str">
        <f>INF_TEL!S18</f>
        <v>Via Podgora 2 31032</v>
      </c>
      <c r="R106" s="948">
        <f>INF_TEL!T18</f>
        <v>31032</v>
      </c>
      <c r="S106" s="948" t="str">
        <f>INF_TEL!U18</f>
        <v>Casale sul Sile (TV)</v>
      </c>
      <c r="T106" s="948" t="str">
        <f>INF_TEL!V18</f>
        <v>Biotti Di lorenzo</v>
      </c>
      <c r="U106" s="948" t="str">
        <f>INF_TEL!W18</f>
        <v>Biotti Di lorenzo</v>
      </c>
      <c r="V106" s="947" t="str">
        <f>INF_TEL!X18</f>
        <v>0422 788145</v>
      </c>
      <c r="W106" s="949" t="str">
        <f>INF_TEL!Y18</f>
        <v>videoservice_biotti@tin.it</v>
      </c>
      <c r="X106" s="949">
        <f>INF_TEL!Z18</f>
        <v>0</v>
      </c>
      <c r="Y106" s="952">
        <f>INF_TEL!AA18</f>
        <v>43739</v>
      </c>
      <c r="Z106" s="950" t="str">
        <f>INF_TEL!AB18</f>
        <v>Commercio/Artigianato</v>
      </c>
      <c r="AA106" s="847" t="str">
        <f>INF_TEL!AC18</f>
        <v>VIDEO SERVICE DI LORENZO BIOTTI</v>
      </c>
      <c r="AB106" s="848" t="str">
        <f>INF_TEL!AD18</f>
        <v>Via Podgora 2 31032</v>
      </c>
      <c r="AC106" s="848" t="str">
        <f>INF_TEL!AE18</f>
        <v>Casale sul Sile (TV)</v>
      </c>
      <c r="AD106" s="951" t="str">
        <f>INF_TEL!AF18</f>
        <v>01898760260</v>
      </c>
      <c r="AE106" s="849">
        <f>INF_TEL!AK18</f>
        <v>42857</v>
      </c>
      <c r="AF106" s="850" t="str">
        <f>INF_TEL!AL18</f>
        <v>5918/C24</v>
      </c>
      <c r="AG106" s="6"/>
    </row>
    <row r="107" spans="3:34" ht="14.25" customHeight="1">
      <c r="C107" s="883" t="str">
        <f>INF_TEL!C19</f>
        <v>DISA GABRIELE</v>
      </c>
      <c r="D107" s="884" t="str">
        <f>INF_TEL!D19</f>
        <v>5 AII</v>
      </c>
      <c r="E107" s="838" t="str">
        <f>INF_TEL!E19</f>
        <v>3297962833</v>
      </c>
      <c r="F107" s="840">
        <f>INF_TEL!F19</f>
        <v>0</v>
      </c>
      <c r="G107" s="840" t="str">
        <f>INF_TEL!G19</f>
        <v>disasalvatore@libero.it</v>
      </c>
      <c r="H107" s="840" t="str">
        <f>INF_TEL!H19</f>
        <v>Via Benedetto Marcello 5/A</v>
      </c>
      <c r="I107" s="840" t="str">
        <f>INF_TEL!I19</f>
        <v>TREVISO</v>
      </c>
      <c r="J107" s="944" t="e">
        <f>INF_TEL!L19</f>
        <v>#N/A</v>
      </c>
      <c r="K107" s="944" t="e">
        <f>INF_TEL!M19</f>
        <v>#N/A</v>
      </c>
      <c r="L107" s="944" t="e">
        <f>INF_TEL!N19</f>
        <v>#N/A</v>
      </c>
      <c r="M107" s="944" t="e">
        <f>INF_TEL!O19</f>
        <v>#N/A</v>
      </c>
      <c r="N107" s="945" t="str">
        <f>INF_TEL!P19</f>
        <v>Magda Mongelli</v>
      </c>
      <c r="O107" s="946" t="str">
        <f>INF_TEL!Q19</f>
        <v>BISCARO FABIO</v>
      </c>
      <c r="P107" s="947" t="str">
        <f>INF_TEL!R19</f>
        <v xml:space="preserve">DE LONGHI - E-SERVICES
</v>
      </c>
      <c r="Q107" s="948" t="e">
        <f>INF_TEL!S19</f>
        <v>#N/A</v>
      </c>
      <c r="R107" s="948" t="e">
        <f>INF_TEL!T19</f>
        <v>#N/A</v>
      </c>
      <c r="S107" s="948" t="e">
        <f>INF_TEL!U19</f>
        <v>#N/A</v>
      </c>
      <c r="T107" s="948" t="e">
        <f>INF_TEL!V19</f>
        <v>#N/A</v>
      </c>
      <c r="U107" s="948" t="e">
        <f>INF_TEL!W19</f>
        <v>#N/A</v>
      </c>
      <c r="V107" s="947" t="e">
        <f>INF_TEL!X19</f>
        <v>#N/A</v>
      </c>
      <c r="W107" s="949" t="e">
        <f>INF_TEL!Y19</f>
        <v>#N/A</v>
      </c>
      <c r="X107" s="948" t="e">
        <f>INF_TEL!Z19</f>
        <v>#N/A</v>
      </c>
      <c r="Y107" s="948" t="e">
        <f>INF_TEL!AA19</f>
        <v>#N/A</v>
      </c>
      <c r="Z107" s="950" t="e">
        <f>INF_TEL!AB19</f>
        <v>#N/A</v>
      </c>
      <c r="AA107" s="847" t="str">
        <f>INF_TEL!AC19</f>
        <v xml:space="preserve">DE LONGHI - E-SERVICES
</v>
      </c>
      <c r="AB107" s="848" t="e">
        <f>INF_TEL!AD19</f>
        <v>#N/A</v>
      </c>
      <c r="AC107" s="848" t="e">
        <f>INF_TEL!AE19</f>
        <v>#N/A</v>
      </c>
      <c r="AD107" s="951" t="e">
        <f>INF_TEL!AF19</f>
        <v>#N/A</v>
      </c>
      <c r="AE107" s="849" t="e">
        <f>INF_TEL!AK19</f>
        <v>#N/A</v>
      </c>
      <c r="AF107" s="850" t="e">
        <f>INF_TEL!AL19</f>
        <v>#N/A</v>
      </c>
      <c r="AG107" s="6"/>
    </row>
    <row r="108" spans="3:34" ht="14.25" customHeight="1">
      <c r="C108" s="883" t="str">
        <f>INF_TEL!C20</f>
        <v>LAZZARO ALESSIA</v>
      </c>
      <c r="D108" s="884" t="str">
        <f>INF_TEL!D20</f>
        <v>5 AII</v>
      </c>
      <c r="E108" s="838" t="str">
        <f>INF_TEL!E20</f>
        <v/>
      </c>
      <c r="F108" s="840">
        <f>INF_TEL!F20</f>
        <v>0</v>
      </c>
      <c r="G108" s="840" t="str">
        <f>INF_TEL!G20</f>
        <v>isabellabenedet@libero.it</v>
      </c>
      <c r="H108" s="840" t="str">
        <f>INF_TEL!H20</f>
        <v>via cornarotta,79/1</v>
      </c>
      <c r="I108" s="840" t="str">
        <f>INF_TEL!I20</f>
        <v>QUINTO DI TREVISO</v>
      </c>
      <c r="J108" s="944" t="str">
        <f>INF_TEL!L20</f>
        <v>8.00</v>
      </c>
      <c r="K108" s="944" t="str">
        <f>INF_TEL!M20</f>
        <v>14.00</v>
      </c>
      <c r="L108" s="944" t="str">
        <f>INF_TEL!N20</f>
        <v>15.00</v>
      </c>
      <c r="M108" s="944" t="str">
        <f>INF_TEL!O20</f>
        <v>17.00</v>
      </c>
      <c r="N108" s="945" t="str">
        <f>INF_TEL!P20</f>
        <v>Monica Galazzo</v>
      </c>
      <c r="O108" s="946" t="str">
        <f>INF_TEL!Q20</f>
        <v>BISCARO FABIO</v>
      </c>
      <c r="P108" s="947" t="str">
        <f>INF_TEL!R20</f>
        <v>COMUNE DI TREVISO</v>
      </c>
      <c r="Q108" s="948" t="str">
        <f>INF_TEL!S20</f>
        <v>v. Municipio16</v>
      </c>
      <c r="R108" s="948">
        <f>INF_TEL!T20</f>
        <v>31100</v>
      </c>
      <c r="S108" s="948" t="str">
        <f>INF_TEL!U20</f>
        <v>Treviso (TV)</v>
      </c>
      <c r="T108" s="948" t="str">
        <f>INF_TEL!V20</f>
        <v>Coniglioni Venera</v>
      </c>
      <c r="U108" s="948" t="str">
        <f>INF_TEL!W20</f>
        <v>Roberto Meneghetti</v>
      </c>
      <c r="V108" s="947" t="str">
        <f>INF_TEL!X20</f>
        <v>0422-658354</v>
      </c>
      <c r="W108" s="949" t="str">
        <f>INF_TEL!Y20</f>
        <v>venera.coniglione@comune.treviso.it</v>
      </c>
      <c r="X108" s="949" t="str">
        <f>INF_TEL!Z20</f>
        <v>www.comune.trevisso.it</v>
      </c>
      <c r="Y108" s="948" t="str">
        <f>INF_TEL!AA20</f>
        <v>Grande</v>
      </c>
      <c r="Z108" s="950" t="str">
        <f>INF_TEL!AB20</f>
        <v>servizi informatici</v>
      </c>
      <c r="AA108" s="847" t="str">
        <f>INF_TEL!AC20</f>
        <v>COMUNE DI TREVISO</v>
      </c>
      <c r="AB108" s="848" t="str">
        <f>INF_TEL!AD20</f>
        <v>v. Municipio16</v>
      </c>
      <c r="AC108" s="848" t="str">
        <f>INF_TEL!AE20</f>
        <v>Treviso (TV)</v>
      </c>
      <c r="AD108" s="951">
        <f>INF_TEL!AF20</f>
        <v>80007310263</v>
      </c>
      <c r="AE108" s="849">
        <f>INF_TEL!AK20</f>
        <v>43238</v>
      </c>
      <c r="AF108" s="850" t="str">
        <f>INF_TEL!AL20</f>
        <v>7171/C24D</v>
      </c>
      <c r="AG108" s="6"/>
    </row>
    <row r="109" spans="3:34" ht="14.25" customHeight="1">
      <c r="C109" s="883" t="str">
        <f>INF_TEL!C21</f>
        <v>LENA FRANCESCA</v>
      </c>
      <c r="D109" s="884" t="str">
        <f>INF_TEL!D21</f>
        <v>5 AII</v>
      </c>
      <c r="E109" s="838" t="str">
        <f>INF_TEL!E21</f>
        <v>3401056897</v>
      </c>
      <c r="F109" s="840">
        <f>INF_TEL!F21</f>
        <v>0</v>
      </c>
      <c r="G109" s="840" t="str">
        <f>INF_TEL!G21</f>
        <v>francesca@panajoe.com</v>
      </c>
      <c r="H109" s="840" t="str">
        <f>INF_TEL!H21</f>
        <v>VIA CAL DI BREDA, 18</v>
      </c>
      <c r="I109" s="840" t="str">
        <f>INF_TEL!I21</f>
        <v>CARBONERA</v>
      </c>
      <c r="J109" s="944" t="e">
        <f>INF_TEL!L21</f>
        <v>#N/A</v>
      </c>
      <c r="K109" s="944" t="e">
        <f>INF_TEL!M21</f>
        <v>#N/A</v>
      </c>
      <c r="L109" s="944" t="e">
        <f>INF_TEL!N21</f>
        <v>#N/A</v>
      </c>
      <c r="M109" s="944" t="e">
        <f>INF_TEL!O21</f>
        <v>#N/A</v>
      </c>
      <c r="N109" s="945">
        <f>INF_TEL!P21</f>
        <v>0</v>
      </c>
      <c r="O109" s="946" t="str">
        <f>INF_TEL!Q21</f>
        <v>BISCARO FABIO</v>
      </c>
      <c r="P109" s="947" t="str">
        <f>INF_TEL!R21</f>
        <v>---</v>
      </c>
      <c r="Q109" s="948" t="e">
        <f>INF_TEL!S21</f>
        <v>#N/A</v>
      </c>
      <c r="R109" s="948" t="e">
        <f>INF_TEL!T21</f>
        <v>#N/A</v>
      </c>
      <c r="S109" s="948" t="e">
        <f>INF_TEL!U21</f>
        <v>#N/A</v>
      </c>
      <c r="T109" s="948" t="e">
        <f>INF_TEL!V21</f>
        <v>#N/A</v>
      </c>
      <c r="U109" s="948" t="e">
        <f>INF_TEL!W21</f>
        <v>#N/A</v>
      </c>
      <c r="V109" s="947" t="e">
        <f>INF_TEL!X21</f>
        <v>#N/A</v>
      </c>
      <c r="W109" s="949" t="e">
        <f>INF_TEL!Y21</f>
        <v>#N/A</v>
      </c>
      <c r="X109" s="948" t="e">
        <f>INF_TEL!Z21</f>
        <v>#N/A</v>
      </c>
      <c r="Y109" s="948" t="e">
        <f>INF_TEL!AA21</f>
        <v>#N/A</v>
      </c>
      <c r="Z109" s="950" t="e">
        <f>INF_TEL!AB21</f>
        <v>#N/A</v>
      </c>
      <c r="AA109" s="847" t="str">
        <f>INF_TEL!AC21</f>
        <v>---</v>
      </c>
      <c r="AB109" s="848" t="e">
        <f>INF_TEL!AD21</f>
        <v>#N/A</v>
      </c>
      <c r="AC109" s="848" t="e">
        <f>INF_TEL!AE21</f>
        <v>#N/A</v>
      </c>
      <c r="AD109" s="951" t="e">
        <f>INF_TEL!AF21</f>
        <v>#N/A</v>
      </c>
      <c r="AE109" s="849" t="e">
        <f>INF_TEL!AK21</f>
        <v>#N/A</v>
      </c>
      <c r="AF109" s="850" t="e">
        <f>INF_TEL!AL21</f>
        <v>#N/A</v>
      </c>
      <c r="AG109" s="6"/>
    </row>
    <row r="110" spans="3:34" ht="14.25" customHeight="1">
      <c r="C110" s="883" t="str">
        <f>INF_TEL!C22</f>
        <v>LOVAT FRANCESCO</v>
      </c>
      <c r="D110" s="884" t="str">
        <f>INF_TEL!D22</f>
        <v>5 AII</v>
      </c>
      <c r="E110" s="838" t="str">
        <f>INF_TEL!E22</f>
        <v>3397339643</v>
      </c>
      <c r="F110" s="840">
        <f>INF_TEL!F22</f>
        <v>0</v>
      </c>
      <c r="G110" s="840" t="str">
        <f>INF_TEL!G22</f>
        <v>fralego1234@gmail.com</v>
      </c>
      <c r="H110" s="840" t="str">
        <f>INF_TEL!H22</f>
        <v>Via Adriatica n5</v>
      </c>
      <c r="I110" s="840" t="str">
        <f>INF_TEL!I22</f>
        <v>SAN VENDEMIANO</v>
      </c>
      <c r="J110" s="944" t="str">
        <f>INF_TEL!L22</f>
        <v>8.30</v>
      </c>
      <c r="K110" s="944" t="str">
        <f>INF_TEL!M22</f>
        <v>12.30</v>
      </c>
      <c r="L110" s="944" t="str">
        <f>INF_TEL!N22</f>
        <v>15.00</v>
      </c>
      <c r="M110" s="944" t="str">
        <f>INF_TEL!O22</f>
        <v>19.00</v>
      </c>
      <c r="N110" s="945" t="str">
        <f>INF_TEL!P22</f>
        <v>Marco Bruni</v>
      </c>
      <c r="O110" s="946" t="str">
        <f>INF_TEL!Q22</f>
        <v>BISCARO FABIO</v>
      </c>
      <c r="P110" s="947" t="str">
        <f>INF_TEL!R22</f>
        <v>HI-FI FOREST SNC</v>
      </c>
      <c r="Q110" s="948" t="str">
        <f>INF_TEL!S22</f>
        <v>Via Cadore Mare 98</v>
      </c>
      <c r="R110" s="948">
        <f>INF_TEL!T22</f>
        <v>31013</v>
      </c>
      <c r="S110" s="948" t="str">
        <f>INF_TEL!U22</f>
        <v>Codogne  (TV)</v>
      </c>
      <c r="T110" s="948" t="str">
        <f>INF_TEL!V22</f>
        <v>Eugenio Forest</v>
      </c>
      <c r="U110" s="948" t="str">
        <f>INF_TEL!W22</f>
        <v>Eugenio Forest</v>
      </c>
      <c r="V110" s="947" t="str">
        <f>INF_TEL!X22</f>
        <v>0438 794082</v>
      </c>
      <c r="W110" s="949" t="str">
        <f>INF_TEL!Y22</f>
        <v>negozio@hififorest.it</v>
      </c>
      <c r="X110" s="949">
        <f>INF_TEL!Z22</f>
        <v>0</v>
      </c>
      <c r="Y110" s="948">
        <f>INF_TEL!AA22</f>
        <v>50</v>
      </c>
      <c r="Z110" s="950">
        <f>INF_TEL!AB22</f>
        <v>0</v>
      </c>
      <c r="AA110" s="847" t="str">
        <f>INF_TEL!AC22</f>
        <v>HI-FI FOREST SNC</v>
      </c>
      <c r="AB110" s="848" t="str">
        <f>INF_TEL!AD22</f>
        <v>Via Cadore Mare 98</v>
      </c>
      <c r="AC110" s="848" t="str">
        <f>INF_TEL!AE22</f>
        <v>Codogne  (TV)</v>
      </c>
      <c r="AD110" s="951" t="str">
        <f>INF_TEL!AF22</f>
        <v>00707940268</v>
      </c>
      <c r="AE110" s="849">
        <f>INF_TEL!AK22</f>
        <v>43589</v>
      </c>
      <c r="AF110" s="850" t="str">
        <f>INF_TEL!AL22</f>
        <v>3279/C24D</v>
      </c>
      <c r="AG110" s="6"/>
    </row>
    <row r="111" spans="3:34" ht="14.25" customHeight="1">
      <c r="C111" s="883" t="str">
        <f>INF_TEL!C23</f>
        <v>MUCOLLARI KRISTI</v>
      </c>
      <c r="D111" s="884" t="str">
        <f>INF_TEL!D23</f>
        <v>5 AII</v>
      </c>
      <c r="E111" s="838" t="str">
        <f>INF_TEL!E23</f>
        <v/>
      </c>
      <c r="F111" s="840">
        <f>INF_TEL!F23</f>
        <v>0</v>
      </c>
      <c r="G111" s="840" t="str">
        <f>INF_TEL!G23</f>
        <v>kristimucollari@outlook.it</v>
      </c>
      <c r="H111" s="840" t="str">
        <f>INF_TEL!H23</f>
        <v>STRADA DI CANIZZANO 13</v>
      </c>
      <c r="I111" s="840" t="str">
        <f>INF_TEL!I23</f>
        <v>TREVISO</v>
      </c>
      <c r="J111" s="944" t="str">
        <f>INF_TEL!L23</f>
        <v>8.30</v>
      </c>
      <c r="K111" s="944" t="str">
        <f>INF_TEL!M23</f>
        <v>12.30</v>
      </c>
      <c r="L111" s="944" t="str">
        <f>INF_TEL!N23</f>
        <v>14.30</v>
      </c>
      <c r="M111" s="944" t="str">
        <f>INF_TEL!O23</f>
        <v>18.30</v>
      </c>
      <c r="N111" s="945" t="str">
        <f>INF_TEL!P23</f>
        <v>Marisa Marsonetto</v>
      </c>
      <c r="O111" s="946" t="str">
        <f>INF_TEL!Q23</f>
        <v>BISCARO FABIO</v>
      </c>
      <c r="P111" s="947" t="str">
        <f>INF_TEL!R23</f>
        <v>UBWARE SRL</v>
      </c>
      <c r="Q111" s="948" t="str">
        <f>INF_TEL!S23</f>
        <v>Via Castagnole 20/h</v>
      </c>
      <c r="R111" s="948">
        <f>INF_TEL!T23</f>
        <v>31100</v>
      </c>
      <c r="S111" s="948" t="str">
        <f>INF_TEL!U23</f>
        <v>Treviso (TV)</v>
      </c>
      <c r="T111" s="948" t="str">
        <f>INF_TEL!V23</f>
        <v>Baldasso Domenico</v>
      </c>
      <c r="U111" s="948" t="str">
        <f>INF_TEL!W23</f>
        <v>Baldasso Domenico</v>
      </c>
      <c r="V111" s="947" t="str">
        <f>INF_TEL!X23</f>
        <v>340 2590388</v>
      </c>
      <c r="W111" s="949" t="str">
        <f>INF_TEL!Y23</f>
        <v>domenico@ubware.it</v>
      </c>
      <c r="X111" s="949">
        <f>INF_TEL!Z23</f>
        <v>0</v>
      </c>
      <c r="Y111" s="953">
        <f>INF_TEL!AA23</f>
        <v>43739</v>
      </c>
      <c r="Z111" s="950" t="str">
        <f>INF_TEL!AB23</f>
        <v>servizi informatici</v>
      </c>
      <c r="AA111" s="847" t="str">
        <f>INF_TEL!AC23</f>
        <v>UBWARE SRL</v>
      </c>
      <c r="AB111" s="848" t="str">
        <f>INF_TEL!AD23</f>
        <v>Via Castagnole 20/h</v>
      </c>
      <c r="AC111" s="848" t="str">
        <f>INF_TEL!AE23</f>
        <v>Treviso (TV)</v>
      </c>
      <c r="AD111" s="951">
        <f>INF_TEL!AF23</f>
        <v>4362080261</v>
      </c>
      <c r="AE111" s="849">
        <f>INF_TEL!AK23</f>
        <v>43589</v>
      </c>
      <c r="AF111" s="850" t="str">
        <f>INF_TEL!AL23</f>
        <v>3279/C24D</v>
      </c>
      <c r="AG111" s="6"/>
    </row>
    <row r="112" spans="3:34" ht="14.25" customHeight="1">
      <c r="C112" s="883" t="str">
        <f>INF_TEL!C24</f>
        <v>PADURARU ECATERINA</v>
      </c>
      <c r="D112" s="884" t="str">
        <f>INF_TEL!D24</f>
        <v>5 AII</v>
      </c>
      <c r="E112" s="838" t="str">
        <f>INF_TEL!E24</f>
        <v>3201439047</v>
      </c>
      <c r="F112" s="840">
        <f>INF_TEL!F24</f>
        <v>0</v>
      </c>
      <c r="G112" s="840" t="str">
        <f>INF_TEL!G24</f>
        <v>ecaterina.paduraru2514@gmail.com</v>
      </c>
      <c r="H112" s="840" t="str">
        <f>INF_TEL!H24</f>
        <v>Via Pietro Bertolini, 10</v>
      </c>
      <c r="I112" s="840" t="str">
        <f>INF_TEL!I24</f>
        <v>TREVISO</v>
      </c>
      <c r="J112" s="944" t="str">
        <f>INF_TEL!L24</f>
        <v>8.30</v>
      </c>
      <c r="K112" s="944" t="str">
        <f>INF_TEL!M24</f>
        <v>12.30</v>
      </c>
      <c r="L112" s="944" t="str">
        <f>INF_TEL!N24</f>
        <v>14.00</v>
      </c>
      <c r="M112" s="944" t="str">
        <f>INF_TEL!O24</f>
        <v>18.00</v>
      </c>
      <c r="N112" s="945" t="str">
        <f>INF_TEL!P24</f>
        <v>Serena Peduto</v>
      </c>
      <c r="O112" s="946" t="str">
        <f>INF_TEL!Q24</f>
        <v>BISCARO FABIO</v>
      </c>
      <c r="P112" s="947" t="str">
        <f>INF_TEL!R24</f>
        <v>C 4 B SRL</v>
      </c>
      <c r="Q112" s="948" t="str">
        <f>INF_TEL!S24</f>
        <v>Piazza delle Istituzioni 39/F</v>
      </c>
      <c r="R112" s="948">
        <f>INF_TEL!T24</f>
        <v>31100</v>
      </c>
      <c r="S112" s="948" t="str">
        <f>INF_TEL!U24</f>
        <v>Treviso (TV)</v>
      </c>
      <c r="T112" s="948" t="str">
        <f>INF_TEL!V24</f>
        <v>Battaglion Francesca</v>
      </c>
      <c r="U112" s="948" t="str">
        <f>INF_TEL!W24</f>
        <v>Pavanello Mirko</v>
      </c>
      <c r="V112" s="947" t="str">
        <f>INF_TEL!X24</f>
        <v>0422 1627564</v>
      </c>
      <c r="W112" s="949" t="str">
        <f>INF_TEL!Y24</f>
        <v>amministrazione@consulting4business.it</v>
      </c>
      <c r="X112" s="948">
        <f>INF_TEL!Z24</f>
        <v>0</v>
      </c>
      <c r="Y112" s="948">
        <f>INF_TEL!AA24</f>
        <v>15</v>
      </c>
      <c r="Z112" s="950" t="str">
        <f>INF_TEL!AB24</f>
        <v>Gestione banche dati (Ateco 63.11.2)</v>
      </c>
      <c r="AA112" s="847" t="str">
        <f>INF_TEL!AC24</f>
        <v>C 4 B SRL</v>
      </c>
      <c r="AB112" s="848" t="str">
        <f>INF_TEL!AD24</f>
        <v xml:space="preserve">Via Pasquale Sottocorno, 3 - </v>
      </c>
      <c r="AC112" s="848" t="str">
        <f>INF_TEL!AE24</f>
        <v>Milano (MI)</v>
      </c>
      <c r="AD112" s="951" t="str">
        <f>INF_TEL!AF24</f>
        <v>04509100261</v>
      </c>
      <c r="AE112" s="849">
        <f>INF_TEL!AK24</f>
        <v>43589</v>
      </c>
      <c r="AF112" s="850" t="str">
        <f>INF_TEL!AL24</f>
        <v>3279/C24D</v>
      </c>
      <c r="AG112" s="6"/>
    </row>
    <row r="113" spans="1:34" ht="14.25" customHeight="1">
      <c r="C113" s="883" t="str">
        <f>INF_TEL!C25</f>
        <v>PAVAN DAVIDE</v>
      </c>
      <c r="D113" s="884" t="str">
        <f>INF_TEL!D25</f>
        <v>5 AII</v>
      </c>
      <c r="E113" s="838" t="str">
        <f>INF_TEL!E25</f>
        <v>0422402483</v>
      </c>
      <c r="F113" s="840">
        <f>INF_TEL!F25</f>
        <v>0</v>
      </c>
      <c r="G113" s="840" t="str">
        <f>INF_TEL!G25</f>
        <v>pavan98@alice.it</v>
      </c>
      <c r="H113" s="840" t="str">
        <f>INF_TEL!H25</f>
        <v>VIA BERNARDO SALOMONI 2</v>
      </c>
      <c r="I113" s="840" t="str">
        <f>INF_TEL!I25</f>
        <v>TREVISO</v>
      </c>
      <c r="J113" s="944" t="str">
        <f>INF_TEL!L25</f>
        <v>8.30</v>
      </c>
      <c r="K113" s="944" t="str">
        <f>INF_TEL!M25</f>
        <v>12.30</v>
      </c>
      <c r="L113" s="944" t="str">
        <f>INF_TEL!N25</f>
        <v>14.30</v>
      </c>
      <c r="M113" s="944" t="str">
        <f>INF_TEL!O25</f>
        <v>18.30</v>
      </c>
      <c r="N113" s="945" t="str">
        <f>INF_TEL!P25</f>
        <v>Marisa Marsonetto</v>
      </c>
      <c r="O113" s="946" t="str">
        <f>INF_TEL!Q25</f>
        <v>BISCARO FABIO</v>
      </c>
      <c r="P113" s="947" t="str">
        <f>INF_TEL!R25</f>
        <v>UBWARE SRL</v>
      </c>
      <c r="Q113" s="948" t="str">
        <f>INF_TEL!S25</f>
        <v>Via Castagnole 20/h</v>
      </c>
      <c r="R113" s="948">
        <f>INF_TEL!T25</f>
        <v>31100</v>
      </c>
      <c r="S113" s="948" t="str">
        <f>INF_TEL!U25</f>
        <v>Treviso (TV)</v>
      </c>
      <c r="T113" s="948" t="str">
        <f>INF_TEL!V25</f>
        <v>Baldasso Domenico</v>
      </c>
      <c r="U113" s="948" t="str">
        <f>INF_TEL!W25</f>
        <v>Baldasso Domenico</v>
      </c>
      <c r="V113" s="947" t="str">
        <f>INF_TEL!X25</f>
        <v>340 2590388</v>
      </c>
      <c r="W113" s="949" t="str">
        <f>INF_TEL!Y25</f>
        <v>domenico@ubware.it</v>
      </c>
      <c r="X113" s="948">
        <f>INF_TEL!Z25</f>
        <v>0</v>
      </c>
      <c r="Y113" s="953">
        <f>INF_TEL!AA25</f>
        <v>43739</v>
      </c>
      <c r="Z113" s="950" t="str">
        <f>INF_TEL!AB25</f>
        <v>servizi informatici</v>
      </c>
      <c r="AA113" s="847" t="str">
        <f>INF_TEL!AC25</f>
        <v>UBWARE SRL</v>
      </c>
      <c r="AB113" s="848" t="str">
        <f>INF_TEL!AD25</f>
        <v>Via Castagnole 20/h</v>
      </c>
      <c r="AC113" s="848" t="str">
        <f>INF_TEL!AE25</f>
        <v>Treviso (TV)</v>
      </c>
      <c r="AD113" s="951">
        <f>INF_TEL!AF25</f>
        <v>4362080261</v>
      </c>
      <c r="AE113" s="849">
        <f>INF_TEL!AK25</f>
        <v>43589</v>
      </c>
      <c r="AF113" s="850" t="str">
        <f>INF_TEL!AL25</f>
        <v>3279/C24D</v>
      </c>
      <c r="AG113" s="6"/>
    </row>
    <row r="114" spans="1:34" ht="14.25" customHeight="1">
      <c r="C114" s="883" t="str">
        <f>INF_TEL!C26</f>
        <v>RIZZATO MARCO</v>
      </c>
      <c r="D114" s="884" t="str">
        <f>INF_TEL!D26</f>
        <v>5 AII</v>
      </c>
      <c r="E114" s="838" t="str">
        <f>INF_TEL!E26</f>
        <v>0415904583</v>
      </c>
      <c r="F114" s="840">
        <f>INF_TEL!F26</f>
        <v>0</v>
      </c>
      <c r="G114" s="840" t="str">
        <f>INF_TEL!G26</f>
        <v>marcorizzy03@gmail.com</v>
      </c>
      <c r="H114" s="840" t="str">
        <f>INF_TEL!H26</f>
        <v>VIA SAN MARCO 25</v>
      </c>
      <c r="I114" s="840" t="str">
        <f>INF_TEL!I26</f>
        <v>MOGLIANO VENETO</v>
      </c>
      <c r="J114" s="944" t="str">
        <f>INF_TEL!L26</f>
        <v>8.30</v>
      </c>
      <c r="K114" s="944" t="str">
        <f>INF_TEL!M26</f>
        <v>12.30</v>
      </c>
      <c r="L114" s="944" t="str">
        <f>INF_TEL!N26</f>
        <v>14.00</v>
      </c>
      <c r="M114" s="944" t="str">
        <f>INF_TEL!O26</f>
        <v>18.00</v>
      </c>
      <c r="N114" s="945" t="str">
        <f>INF_TEL!P26</f>
        <v>Serena Peduto</v>
      </c>
      <c r="O114" s="946" t="str">
        <f>INF_TEL!Q26</f>
        <v>BISCARO FABIO</v>
      </c>
      <c r="P114" s="947" t="str">
        <f>INF_TEL!R26</f>
        <v>C 4 B SRL</v>
      </c>
      <c r="Q114" s="948" t="str">
        <f>INF_TEL!S26</f>
        <v>Piazza delle Istituzioni 39/F</v>
      </c>
      <c r="R114" s="948">
        <f>INF_TEL!T26</f>
        <v>31100</v>
      </c>
      <c r="S114" s="948" t="str">
        <f>INF_TEL!U26</f>
        <v>Treviso (TV)</v>
      </c>
      <c r="T114" s="948" t="str">
        <f>INF_TEL!V26</f>
        <v>Battaglion Francesca</v>
      </c>
      <c r="U114" s="948" t="str">
        <f>INF_TEL!W26</f>
        <v>Pavanello Mirko</v>
      </c>
      <c r="V114" s="947" t="str">
        <f>INF_TEL!X26</f>
        <v>0422 1627564</v>
      </c>
      <c r="W114" s="949" t="str">
        <f>INF_TEL!Y26</f>
        <v>amministrazione@consulting4business.it</v>
      </c>
      <c r="X114" s="949">
        <f>INF_TEL!Z26</f>
        <v>0</v>
      </c>
      <c r="Y114" s="948">
        <f>INF_TEL!AA26</f>
        <v>15</v>
      </c>
      <c r="Z114" s="950" t="str">
        <f>INF_TEL!AB26</f>
        <v>Gestione banche dati (Ateco 63.11.2)</v>
      </c>
      <c r="AA114" s="847" t="str">
        <f>INF_TEL!AC26</f>
        <v>C 4 B SRL</v>
      </c>
      <c r="AB114" s="848" t="str">
        <f>INF_TEL!AD26</f>
        <v xml:space="preserve">Via Pasquale Sottocorno, 3 - </v>
      </c>
      <c r="AC114" s="848" t="str">
        <f>INF_TEL!AE26</f>
        <v>Milano (MI)</v>
      </c>
      <c r="AD114" s="951" t="str">
        <f>INF_TEL!AF26</f>
        <v>04509100261</v>
      </c>
      <c r="AE114" s="849">
        <f>INF_TEL!AK26</f>
        <v>43589</v>
      </c>
      <c r="AF114" s="850" t="str">
        <f>INF_TEL!AL26</f>
        <v>3279/C24D</v>
      </c>
      <c r="AG114" s="6"/>
    </row>
    <row r="115" spans="1:34" ht="14.25" customHeight="1">
      <c r="C115" s="883" t="str">
        <f>INF_TEL!C27</f>
        <v>ROSSI DEL TURCO GREGORIO FILIPPO</v>
      </c>
      <c r="D115" s="884" t="str">
        <f>INF_TEL!D27</f>
        <v>5 AII</v>
      </c>
      <c r="E115" s="838" t="str">
        <f>INF_TEL!E27</f>
        <v>3280318385</v>
      </c>
      <c r="F115" s="840">
        <f>INF_TEL!F27</f>
        <v>0</v>
      </c>
      <c r="G115" s="840" t="str">
        <f>INF_TEL!G27</f>
        <v>gregoriofilippo.2003@gmail.com</v>
      </c>
      <c r="H115" s="840" t="str">
        <f>INF_TEL!H27</f>
        <v>Via bomben 31</v>
      </c>
      <c r="I115" s="840" t="str">
        <f>INF_TEL!I27</f>
        <v>TREVISO</v>
      </c>
      <c r="J115" s="944" t="str">
        <f>INF_TEL!L27</f>
        <v>8.30</v>
      </c>
      <c r="K115" s="944" t="str">
        <f>INF_TEL!M27</f>
        <v>12.30</v>
      </c>
      <c r="L115" s="944" t="str">
        <f>INF_TEL!N27</f>
        <v>14.30</v>
      </c>
      <c r="M115" s="944" t="str">
        <f>INF_TEL!O27</f>
        <v>18.30</v>
      </c>
      <c r="N115" s="945" t="str">
        <f>INF_TEL!P27</f>
        <v>Maurizio Antonaci</v>
      </c>
      <c r="O115" s="946" t="str">
        <f>INF_TEL!Q27</f>
        <v>BISCARO FABIO</v>
      </c>
      <c r="P115" s="947" t="str">
        <f>INF_TEL!R27</f>
        <v>BLUDATA INFORMATICA SRL</v>
      </c>
      <c r="Q115" s="948" t="str">
        <f>INF_TEL!S27</f>
        <v xml:space="preserve"> Via delle Industrie 10</v>
      </c>
      <c r="R115" s="948">
        <f>INF_TEL!T27</f>
        <v>31030</v>
      </c>
      <c r="S115" s="948" t="str">
        <f>INF_TEL!U27</f>
        <v>Breda di Piave (TV)</v>
      </c>
      <c r="T115" s="948" t="str">
        <f>INF_TEL!V27</f>
        <v>Maria Chiara Visentin</v>
      </c>
      <c r="U115" s="948" t="str">
        <f>INF_TEL!W27</f>
        <v>Alessio Brunello</v>
      </c>
      <c r="V115" s="947" t="str">
        <f>INF_TEL!X27</f>
        <v>0422 445442</v>
      </c>
      <c r="W115" s="949" t="str">
        <f>INF_TEL!Y27</f>
        <v>info@bludata.com</v>
      </c>
      <c r="X115" s="949" t="str">
        <f>INF_TEL!Z27</f>
        <v>www.bludata.com/</v>
      </c>
      <c r="Y115" s="948" t="str">
        <f>INF_TEL!AA27</f>
        <v>11-50</v>
      </c>
      <c r="Z115" s="950">
        <f>INF_TEL!AB27</f>
        <v>0</v>
      </c>
      <c r="AA115" s="847" t="str">
        <f>INF_TEL!AC27</f>
        <v>BLUDATA INFORMATICA SRL</v>
      </c>
      <c r="AB115" s="848" t="str">
        <f>INF_TEL!AD27</f>
        <v>Via delle industrie, 10</v>
      </c>
      <c r="AC115" s="848" t="str">
        <f>INF_TEL!AE27</f>
        <v>Breda di Piave (TV)</v>
      </c>
      <c r="AD115" s="951" t="str">
        <f>INF_TEL!AF27</f>
        <v>033510402060</v>
      </c>
      <c r="AE115" s="849">
        <f>INF_TEL!AK27</f>
        <v>44330</v>
      </c>
      <c r="AF115" s="850" t="str">
        <f>INF_TEL!AL27</f>
        <v>6816/C24</v>
      </c>
      <c r="AG115" s="6"/>
    </row>
    <row r="116" spans="1:34" ht="14.25" customHeight="1">
      <c r="C116" s="883" t="str">
        <f>INF_TEL!C28</f>
        <v>SCATTOLIN GABRIELE</v>
      </c>
      <c r="D116" s="884" t="str">
        <f>INF_TEL!D28</f>
        <v>5 AII</v>
      </c>
      <c r="E116" s="838" t="str">
        <f>INF_TEL!E28</f>
        <v>3464062285</v>
      </c>
      <c r="F116" s="840">
        <f>INF_TEL!F28</f>
        <v>0</v>
      </c>
      <c r="G116" s="840" t="str">
        <f>INF_TEL!G28</f>
        <v>gabriele.scattolin03@gmail.com</v>
      </c>
      <c r="H116" s="840" t="str">
        <f>INF_TEL!H28</f>
        <v>via della liberazione, 13</v>
      </c>
      <c r="I116" s="840" t="str">
        <f>INF_TEL!I28</f>
        <v>PAESE</v>
      </c>
      <c r="J116" s="944" t="str">
        <f>INF_TEL!L28</f>
        <v>8.00</v>
      </c>
      <c r="K116" s="944">
        <f>INF_TEL!M28</f>
        <v>0</v>
      </c>
      <c r="L116" s="944">
        <f>INF_TEL!N28</f>
        <v>0</v>
      </c>
      <c r="M116" s="944" t="str">
        <f>INF_TEL!O28</f>
        <v>20.00</v>
      </c>
      <c r="N116" s="945" t="str">
        <f>INF_TEL!P28</f>
        <v>Silvana Moglie</v>
      </c>
      <c r="O116" s="946" t="str">
        <f>INF_TEL!Q28</f>
        <v>BISCARO FABIO</v>
      </c>
      <c r="P116" s="947" t="str">
        <f>INF_TEL!R28</f>
        <v>CDFP</v>
      </c>
      <c r="Q116" s="948" t="str">
        <f>INF_TEL!S28</f>
        <v>Via del Nascimben 1/B</v>
      </c>
      <c r="R116" s="948">
        <f>INF_TEL!T28</f>
        <v>31100</v>
      </c>
      <c r="S116" s="948" t="str">
        <f>INF_TEL!U28</f>
        <v>Treviso (TV)</v>
      </c>
      <c r="T116" s="948" t="str">
        <f>INF_TEL!V28</f>
        <v>Angeloni Federico</v>
      </c>
      <c r="U116" s="948" t="str">
        <f>INF_TEL!W28</f>
        <v>Angeloni Federico</v>
      </c>
      <c r="V116" s="947" t="str">
        <f>INF_TEL!X28</f>
        <v>3331985162</v>
      </c>
      <c r="W116" s="949" t="str">
        <f>INF_TEL!Y28</f>
        <v>accademiatreviso@federugby.it</v>
      </c>
      <c r="X116" s="949">
        <f>INF_TEL!Z28</f>
        <v>0</v>
      </c>
      <c r="Y116" s="948">
        <f>INF_TEL!AA28</f>
        <v>1</v>
      </c>
      <c r="Z116" s="950" t="str">
        <f>INF_TEL!AB28</f>
        <v>Associazione sportiva Rugby</v>
      </c>
      <c r="AA116" s="847" t="str">
        <f>INF_TEL!AC28</f>
        <v>CDFP</v>
      </c>
      <c r="AB116" s="848" t="str">
        <f>INF_TEL!AD28</f>
        <v>Via del Nascimben 1/B</v>
      </c>
      <c r="AC116" s="848" t="str">
        <f>INF_TEL!AE28</f>
        <v>Treviso (TV)</v>
      </c>
      <c r="AD116" s="951" t="str">
        <f>INF_TEL!AF28</f>
        <v>02151961006</v>
      </c>
      <c r="AE116" s="849">
        <f>INF_TEL!AK28</f>
        <v>43589</v>
      </c>
      <c r="AF116" s="850" t="str">
        <f>INF_TEL!AL28</f>
        <v>3279/C24d</v>
      </c>
      <c r="AG116" s="6"/>
    </row>
    <row r="117" spans="1:34" ht="14.25" customHeight="1">
      <c r="C117" s="883" t="str">
        <f>INF_TEL!C29</f>
        <v>SHU ALEX</v>
      </c>
      <c r="D117" s="884" t="str">
        <f>INF_TEL!D29</f>
        <v>5 AII</v>
      </c>
      <c r="E117" s="838" t="str">
        <f>INF_TEL!E29</f>
        <v/>
      </c>
      <c r="F117" s="840">
        <f>INF_TEL!F29</f>
        <v>0</v>
      </c>
      <c r="G117" s="840" t="str">
        <f>INF_TEL!G29</f>
        <v>ValexshuB@gmail.com</v>
      </c>
      <c r="H117" s="840" t="str">
        <f>INF_TEL!H29</f>
        <v>via dei mille 5</v>
      </c>
      <c r="I117" s="840" t="str">
        <f>INF_TEL!I29</f>
        <v>VILLORBA</v>
      </c>
      <c r="J117" s="944" t="e">
        <f>INF_TEL!L29</f>
        <v>#N/A</v>
      </c>
      <c r="K117" s="944" t="e">
        <f>INF_TEL!M29</f>
        <v>#N/A</v>
      </c>
      <c r="L117" s="944" t="e">
        <f>INF_TEL!N29</f>
        <v>#N/A</v>
      </c>
      <c r="M117" s="944" t="e">
        <f>INF_TEL!O29</f>
        <v>#N/A</v>
      </c>
      <c r="N117" s="945" t="str">
        <f>INF_TEL!P29</f>
        <v>Magda Mongelli</v>
      </c>
      <c r="O117" s="946" t="str">
        <f>INF_TEL!Q29</f>
        <v>BISCARO FABIO</v>
      </c>
      <c r="P117" s="947" t="str">
        <f>INF_TEL!R29</f>
        <v xml:space="preserve">DE LONGHI - E-SERVICES
</v>
      </c>
      <c r="Q117" s="948" t="e">
        <f>INF_TEL!S29</f>
        <v>#N/A</v>
      </c>
      <c r="R117" s="948" t="e">
        <f>INF_TEL!T29</f>
        <v>#N/A</v>
      </c>
      <c r="S117" s="948" t="e">
        <f>INF_TEL!U29</f>
        <v>#N/A</v>
      </c>
      <c r="T117" s="948" t="e">
        <f>INF_TEL!V29</f>
        <v>#N/A</v>
      </c>
      <c r="U117" s="948" t="e">
        <f>INF_TEL!W29</f>
        <v>#N/A</v>
      </c>
      <c r="V117" s="947" t="e">
        <f>INF_TEL!X29</f>
        <v>#N/A</v>
      </c>
      <c r="W117" s="949" t="e">
        <f>INF_TEL!Y29</f>
        <v>#N/A</v>
      </c>
      <c r="X117" s="948" t="e">
        <f>INF_TEL!Z29</f>
        <v>#N/A</v>
      </c>
      <c r="Y117" s="948" t="e">
        <f>INF_TEL!AA29</f>
        <v>#N/A</v>
      </c>
      <c r="Z117" s="950" t="e">
        <f>INF_TEL!AB29</f>
        <v>#N/A</v>
      </c>
      <c r="AA117" s="847" t="str">
        <f>INF_TEL!AC29</f>
        <v xml:space="preserve">DE LONGHI - E-SERVICES
</v>
      </c>
      <c r="AB117" s="848" t="e">
        <f>INF_TEL!AD29</f>
        <v>#N/A</v>
      </c>
      <c r="AC117" s="848" t="e">
        <f>INF_TEL!AE29</f>
        <v>#N/A</v>
      </c>
      <c r="AD117" s="951" t="e">
        <f>INF_TEL!AF29</f>
        <v>#N/A</v>
      </c>
      <c r="AE117" s="849" t="e">
        <f>INF_TEL!AK29</f>
        <v>#N/A</v>
      </c>
      <c r="AF117" s="850" t="e">
        <f>INF_TEL!AL29</f>
        <v>#N/A</v>
      </c>
      <c r="AG117" s="6"/>
    </row>
    <row r="118" spans="1:34" ht="14.25" customHeight="1">
      <c r="C118" s="883" t="str">
        <f>INF_TEL!C30</f>
        <v>SIMIC VANJA</v>
      </c>
      <c r="D118" s="884" t="str">
        <f>INF_TEL!D30</f>
        <v>5 AII</v>
      </c>
      <c r="E118" s="838" t="str">
        <f>INF_TEL!E30</f>
        <v>3486057677</v>
      </c>
      <c r="F118" s="840">
        <f>INF_TEL!F30</f>
        <v>0</v>
      </c>
      <c r="G118" s="840" t="str">
        <f>INF_TEL!G30</f>
        <v>vanjasimic0310@gmail.com</v>
      </c>
      <c r="H118" s="840" t="str">
        <f>INF_TEL!H30</f>
        <v>VIA GIORGIONE, 1</v>
      </c>
      <c r="I118" s="840" t="str">
        <f>INF_TEL!I30</f>
        <v>PREGANZIOL</v>
      </c>
      <c r="J118" s="944" t="str">
        <f>INF_TEL!L30</f>
        <v>8.00</v>
      </c>
      <c r="K118" s="944" t="str">
        <f>INF_TEL!M30</f>
        <v>14.00</v>
      </c>
      <c r="L118" s="944" t="str">
        <f>INF_TEL!N30</f>
        <v>15.00</v>
      </c>
      <c r="M118" s="944" t="str">
        <f>INF_TEL!O30</f>
        <v>17.00</v>
      </c>
      <c r="N118" s="945" t="str">
        <f>INF_TEL!P30</f>
        <v>Monica Galazzo</v>
      </c>
      <c r="O118" s="946" t="str">
        <f>INF_TEL!Q30</f>
        <v>BISCARO FABIO</v>
      </c>
      <c r="P118" s="947" t="str">
        <f>INF_TEL!R30</f>
        <v>COMUNE DI TREVISO</v>
      </c>
      <c r="Q118" s="948" t="str">
        <f>INF_TEL!S30</f>
        <v>v. Municipio16</v>
      </c>
      <c r="R118" s="948">
        <f>INF_TEL!T30</f>
        <v>31100</v>
      </c>
      <c r="S118" s="948" t="str">
        <f>INF_TEL!U30</f>
        <v>Treviso (TV)</v>
      </c>
      <c r="T118" s="948" t="str">
        <f>INF_TEL!V30</f>
        <v>Coniglioni Venera</v>
      </c>
      <c r="U118" s="948" t="str">
        <f>INF_TEL!W30</f>
        <v>Roberto Meneghetti</v>
      </c>
      <c r="V118" s="947" t="str">
        <f>INF_TEL!X30</f>
        <v>0422-658354</v>
      </c>
      <c r="W118" s="949" t="str">
        <f>INF_TEL!Y30</f>
        <v>venera.coniglione@comune.treviso.it</v>
      </c>
      <c r="X118" s="949" t="str">
        <f>INF_TEL!Z30</f>
        <v>www.comune.trevisso.it</v>
      </c>
      <c r="Y118" s="948" t="str">
        <f>INF_TEL!AA30</f>
        <v>Grande</v>
      </c>
      <c r="Z118" s="950" t="str">
        <f>INF_TEL!AB30</f>
        <v>servizi informatici</v>
      </c>
      <c r="AA118" s="847" t="str">
        <f>INF_TEL!AC30</f>
        <v>COMUNE DI TREVISO</v>
      </c>
      <c r="AB118" s="848" t="str">
        <f>INF_TEL!AD30</f>
        <v>v. Municipio16</v>
      </c>
      <c r="AC118" s="848" t="str">
        <f>INF_TEL!AE30</f>
        <v>Treviso (TV)</v>
      </c>
      <c r="AD118" s="951">
        <f>INF_TEL!AF30</f>
        <v>80007310263</v>
      </c>
      <c r="AE118" s="849">
        <f>INF_TEL!AK30</f>
        <v>43238</v>
      </c>
      <c r="AF118" s="850" t="str">
        <f>INF_TEL!AL30</f>
        <v>7171/C24D</v>
      </c>
      <c r="AG118" s="6"/>
    </row>
    <row r="119" spans="1:34" ht="14.25" customHeight="1">
      <c r="C119" s="883" t="str">
        <f>INF_TEL!C31</f>
        <v>TOMBACCO TOMMASO</v>
      </c>
      <c r="D119" s="884" t="str">
        <f>INF_TEL!D31</f>
        <v>5 AII</v>
      </c>
      <c r="E119" s="838" t="str">
        <f>INF_TEL!E31</f>
        <v>0415936311</v>
      </c>
      <c r="F119" s="840">
        <f>INF_TEL!F31</f>
        <v>0</v>
      </c>
      <c r="G119" s="840" t="str">
        <f>INF_TEL!G31</f>
        <v>tommasotombacco@gmail.com</v>
      </c>
      <c r="H119" s="840" t="str">
        <f>INF_TEL!H31</f>
        <v>F.lli Bovo, 16/b - CAMPOCROCE</v>
      </c>
      <c r="I119" s="840" t="str">
        <f>INF_TEL!I31</f>
        <v>MOGLIANO VENETO</v>
      </c>
      <c r="J119" s="944" t="str">
        <f>INF_TEL!L31</f>
        <v>8.30</v>
      </c>
      <c r="K119" s="944" t="str">
        <f>INF_TEL!M31</f>
        <v>12.30</v>
      </c>
      <c r="L119" s="944" t="str">
        <f>INF_TEL!N31</f>
        <v>13.30</v>
      </c>
      <c r="M119" s="944" t="str">
        <f>INF_TEL!O31</f>
        <v>17.30</v>
      </c>
      <c r="N119" s="945" t="str">
        <f>INF_TEL!P31</f>
        <v>Silvana Moglie</v>
      </c>
      <c r="O119" s="946" t="str">
        <f>INF_TEL!Q31</f>
        <v>BISCARO FABIO</v>
      </c>
      <c r="P119" s="947" t="str">
        <f>INF_TEL!R31</f>
        <v>BEANTECH</v>
      </c>
      <c r="Q119" s="948" t="str">
        <f>INF_TEL!S31</f>
        <v>Via Don Luigi Peron 1</v>
      </c>
      <c r="R119" s="948">
        <f>INF_TEL!T31</f>
        <v>30174</v>
      </c>
      <c r="S119" s="948" t="str">
        <f>INF_TEL!U31</f>
        <v>Venezia (VE)</v>
      </c>
      <c r="T119" s="948" t="str">
        <f>INF_TEL!V31</f>
        <v>Enrico Puggioni</v>
      </c>
      <c r="U119" s="948" t="str">
        <f>INF_TEL!W31</f>
        <v>Ilaria Sguassero</v>
      </c>
      <c r="V119" s="947" t="str">
        <f>INF_TEL!X31</f>
        <v>0432 889787</v>
      </c>
      <c r="W119" s="949" t="str">
        <f>INF_TEL!Y31</f>
        <v>nicola.paro@beantech.it - andrea.pitussi@beantech.it</v>
      </c>
      <c r="X119" s="949" t="str">
        <f>INF_TEL!Z31</f>
        <v>https://www.beantech.it/</v>
      </c>
      <c r="Y119" s="948" t="str">
        <f>INF_TEL!AA31</f>
        <v>51-250</v>
      </c>
      <c r="Z119" s="950">
        <f>INF_TEL!AB31</f>
        <v>0</v>
      </c>
      <c r="AA119" s="847" t="str">
        <f>INF_TEL!AC31</f>
        <v>BEANTECH</v>
      </c>
      <c r="AB119" s="848" t="str">
        <f>INF_TEL!AD31</f>
        <v>Via Ivrea, 5</v>
      </c>
      <c r="AC119" s="848">
        <f>INF_TEL!AE31</f>
        <v>30174</v>
      </c>
      <c r="AD119" s="951" t="str">
        <f>INF_TEL!AF31</f>
        <v>02175740303</v>
      </c>
      <c r="AE119" s="849">
        <f>INF_TEL!AK31</f>
        <v>44127</v>
      </c>
      <c r="AF119" s="850" t="str">
        <f>INF_TEL!AL31</f>
        <v>13269/C24</v>
      </c>
      <c r="AG119" s="6"/>
    </row>
    <row r="120" spans="1:34" ht="14.25" customHeight="1">
      <c r="C120" s="883" t="str">
        <f>INF_TEL!C32</f>
        <v>TUONI ANGELO</v>
      </c>
      <c r="D120" s="884" t="str">
        <f>INF_TEL!D32</f>
        <v>5 AII</v>
      </c>
      <c r="E120" s="838" t="str">
        <f>INF_TEL!E32</f>
        <v>3337229489</v>
      </c>
      <c r="F120" s="840">
        <f>INF_TEL!F32</f>
        <v>0</v>
      </c>
      <c r="G120" s="840" t="str">
        <f>INF_TEL!G32</f>
        <v>tuoniangelo@gmail.com</v>
      </c>
      <c r="H120" s="840" t="str">
        <f>INF_TEL!H32</f>
        <v>VIA GARIBALDI 3</v>
      </c>
      <c r="I120" s="840" t="str">
        <f>INF_TEL!I32</f>
        <v>SAN BIAGIO DI CALLALTA</v>
      </c>
      <c r="J120" s="944" t="e">
        <f>INF_TEL!L32</f>
        <v>#N/A</v>
      </c>
      <c r="K120" s="944" t="e">
        <f>INF_TEL!M32</f>
        <v>#N/A</v>
      </c>
      <c r="L120" s="944" t="e">
        <f>INF_TEL!N32</f>
        <v>#N/A</v>
      </c>
      <c r="M120" s="944" t="e">
        <f>INF_TEL!O32</f>
        <v>#N/A</v>
      </c>
      <c r="N120" s="945" t="str">
        <f>INF_TEL!P32</f>
        <v>Magda Mongelli</v>
      </c>
      <c r="O120" s="946" t="str">
        <f>INF_TEL!Q32</f>
        <v>BISCARO FABIO</v>
      </c>
      <c r="P120" s="947" t="str">
        <f>INF_TEL!R32</f>
        <v xml:space="preserve">DE LONGHI - E-SERVICES
</v>
      </c>
      <c r="Q120" s="948" t="e">
        <f>INF_TEL!S32</f>
        <v>#N/A</v>
      </c>
      <c r="R120" s="948" t="e">
        <f>INF_TEL!T32</f>
        <v>#N/A</v>
      </c>
      <c r="S120" s="948" t="e">
        <f>INF_TEL!U32</f>
        <v>#N/A</v>
      </c>
      <c r="T120" s="948" t="e">
        <f>INF_TEL!V32</f>
        <v>#N/A</v>
      </c>
      <c r="U120" s="948" t="e">
        <f>INF_TEL!W32</f>
        <v>#N/A</v>
      </c>
      <c r="V120" s="947" t="e">
        <f>INF_TEL!X32</f>
        <v>#N/A</v>
      </c>
      <c r="W120" s="948" t="e">
        <f>INF_TEL!Y32</f>
        <v>#N/A</v>
      </c>
      <c r="X120" s="949" t="e">
        <f>INF_TEL!Z32</f>
        <v>#N/A</v>
      </c>
      <c r="Y120" s="948" t="e">
        <f>INF_TEL!AA32</f>
        <v>#N/A</v>
      </c>
      <c r="Z120" s="950" t="e">
        <f>INF_TEL!AB32</f>
        <v>#N/A</v>
      </c>
      <c r="AA120" s="847" t="str">
        <f>INF_TEL!AC32</f>
        <v xml:space="preserve">DE LONGHI - E-SERVICES
</v>
      </c>
      <c r="AB120" s="848" t="e">
        <f>INF_TEL!AD32</f>
        <v>#N/A</v>
      </c>
      <c r="AC120" s="848" t="e">
        <f>INF_TEL!AE32</f>
        <v>#N/A</v>
      </c>
      <c r="AD120" s="951" t="e">
        <f>INF_TEL!AF32</f>
        <v>#N/A</v>
      </c>
      <c r="AE120" s="849" t="e">
        <f>INF_TEL!AK32</f>
        <v>#N/A</v>
      </c>
      <c r="AF120" s="850" t="e">
        <f>INF_TEL!AL32</f>
        <v>#N/A</v>
      </c>
      <c r="AG120" s="6"/>
    </row>
    <row r="121" spans="1:34" ht="14.25" customHeight="1">
      <c r="C121" s="836" t="str">
        <f>INF_TEL!C33</f>
        <v>VIERIU MATTEO</v>
      </c>
      <c r="D121" s="837" t="str">
        <f>INF_TEL!D33</f>
        <v>5 AII</v>
      </c>
      <c r="E121" s="838" t="str">
        <f>INF_TEL!E33</f>
        <v>3896904630</v>
      </c>
      <c r="F121" s="840">
        <f>INF_TEL!F33</f>
        <v>0</v>
      </c>
      <c r="G121" s="840" t="str">
        <f>INF_TEL!G33</f>
        <v>vieriu.matteo@gmail.com</v>
      </c>
      <c r="H121" s="840" t="str">
        <f>INF_TEL!H33</f>
        <v>Via Giovanni Battista Lovadina 8</v>
      </c>
      <c r="I121" s="840" t="str">
        <f>INF_TEL!I33</f>
        <v>CIMADOLMO</v>
      </c>
      <c r="J121" s="944" t="str">
        <f>INF_TEL!L33</f>
        <v>8.00</v>
      </c>
      <c r="K121" s="944" t="str">
        <f>INF_TEL!M33</f>
        <v>14.00</v>
      </c>
      <c r="L121" s="944" t="str">
        <f>INF_TEL!N33</f>
        <v>15.00</v>
      </c>
      <c r="M121" s="944" t="str">
        <f>INF_TEL!O33</f>
        <v>17.00</v>
      </c>
      <c r="N121" s="954" t="str">
        <f>INF_TEL!P33</f>
        <v>Monica Galazzo</v>
      </c>
      <c r="O121" s="955" t="str">
        <f>INF_TEL!Q33</f>
        <v>BISCARO FABIO</v>
      </c>
      <c r="P121" s="947" t="str">
        <f>INF_TEL!R33</f>
        <v>COMUNE DI TREVISO</v>
      </c>
      <c r="Q121" s="948" t="str">
        <f>INF_TEL!S33</f>
        <v>v. Municipio16</v>
      </c>
      <c r="R121" s="948">
        <f>INF_TEL!T33</f>
        <v>31100</v>
      </c>
      <c r="S121" s="948" t="str">
        <f>INF_TEL!U33</f>
        <v>Treviso (TV)</v>
      </c>
      <c r="T121" s="948" t="str">
        <f>INF_TEL!V33</f>
        <v>Coniglioni Venera</v>
      </c>
      <c r="U121" s="948" t="str">
        <f>INF_TEL!W33</f>
        <v>Roberto Meneghetti</v>
      </c>
      <c r="V121" s="947" t="str">
        <f>INF_TEL!X33</f>
        <v>0422-658354</v>
      </c>
      <c r="W121" s="949" t="str">
        <f>INF_TEL!Y33</f>
        <v>venera.coniglione@comune.treviso.it</v>
      </c>
      <c r="X121" s="949" t="str">
        <f>INF_TEL!Z33</f>
        <v>www.comune.trevisso.it</v>
      </c>
      <c r="Y121" s="948" t="str">
        <f>INF_TEL!AA33</f>
        <v>Grande</v>
      </c>
      <c r="Z121" s="950" t="str">
        <f>INF_TEL!AB33</f>
        <v>servizi informatici</v>
      </c>
      <c r="AA121" s="847" t="str">
        <f>INF_TEL!AC33</f>
        <v>COMUNE DI TREVISO</v>
      </c>
      <c r="AB121" s="848" t="str">
        <f>INF_TEL!AD33</f>
        <v>v. Municipio16</v>
      </c>
      <c r="AC121" s="848" t="str">
        <f>INF_TEL!AE33</f>
        <v>Treviso (TV)</v>
      </c>
      <c r="AD121" s="951">
        <f>INF_TEL!AF33</f>
        <v>80007310263</v>
      </c>
      <c r="AE121" s="849">
        <f>INF_TEL!AK33</f>
        <v>43238</v>
      </c>
      <c r="AF121" s="850" t="str">
        <f>INF_TEL!AL33</f>
        <v>7171/C24D</v>
      </c>
      <c r="AG121" s="6"/>
    </row>
    <row r="122" spans="1:34" ht="14.25" customHeight="1">
      <c r="C122" s="956" t="str">
        <f>INF_TEL!C34</f>
        <v>ZARA RICCARDO</v>
      </c>
      <c r="D122" s="957" t="str">
        <f>INF_TEL!D34</f>
        <v>5 AII</v>
      </c>
      <c r="E122" s="958" t="str">
        <f>INF_TEL!E34</f>
        <v>3421803108</v>
      </c>
      <c r="F122" s="959">
        <f>INF_TEL!F34</f>
        <v>0</v>
      </c>
      <c r="G122" s="959" t="str">
        <f>INF_TEL!G34</f>
        <v>ricki0102@libero.it</v>
      </c>
      <c r="H122" s="959" t="str">
        <f>INF_TEL!H34</f>
        <v>via Raimondo Franchetti, 89/2</v>
      </c>
      <c r="I122" s="959" t="str">
        <f>INF_TEL!I34</f>
        <v>PREGANZIOL</v>
      </c>
      <c r="J122" s="960" t="str">
        <f>INF_TEL!L34</f>
        <v>9.00</v>
      </c>
      <c r="K122" s="960" t="str">
        <f>INF_TEL!M34</f>
        <v>13.00</v>
      </c>
      <c r="L122" s="960" t="str">
        <f>INF_TEL!N34</f>
        <v>14.30</v>
      </c>
      <c r="M122" s="960" t="str">
        <f>INF_TEL!O34</f>
        <v>18.30</v>
      </c>
      <c r="N122" s="961" t="str">
        <f>INF_TEL!P34</f>
        <v>Fabio Biscaro</v>
      </c>
      <c r="O122" s="962" t="str">
        <f>INF_TEL!Q34</f>
        <v>BISCARO FABIO</v>
      </c>
      <c r="P122" s="963" t="str">
        <f>INF_TEL!R34</f>
        <v>DIRECT FROM ITALY</v>
      </c>
      <c r="Q122" s="964" t="str">
        <f>INF_TEL!S34</f>
        <v>Viale Appiani 26/A</v>
      </c>
      <c r="R122" s="964">
        <f>INF_TEL!T34</f>
        <v>31100</v>
      </c>
      <c r="S122" s="964" t="str">
        <f>INF_TEL!U34</f>
        <v>Treviso (TV)</v>
      </c>
      <c r="T122" s="964" t="str">
        <f>INF_TEL!V34</f>
        <v xml:space="preserve">Andolfo Denis </v>
      </c>
      <c r="U122" s="964" t="str">
        <f>INF_TEL!W34</f>
        <v>AndolfoDenis</v>
      </c>
      <c r="V122" s="963" t="str">
        <f>INF_TEL!X34</f>
        <v>348 0633710</v>
      </c>
      <c r="W122" s="965" t="str">
        <f>INF_TEL!Y34</f>
        <v>info@directfromitaly.it</v>
      </c>
      <c r="X122" s="965">
        <f>INF_TEL!Z34</f>
        <v>0</v>
      </c>
      <c r="Y122" s="966">
        <f>INF_TEL!AA34</f>
        <v>44470</v>
      </c>
      <c r="Z122" s="967" t="str">
        <f>INF_TEL!AB34</f>
        <v>Ateco 47.91.1</v>
      </c>
      <c r="AA122" s="968" t="str">
        <f>INF_TEL!AC34</f>
        <v>DIRECT FROM ITALY</v>
      </c>
      <c r="AB122" s="969" t="str">
        <f>INF_TEL!AD34</f>
        <v>Viale Appiani 26/A</v>
      </c>
      <c r="AC122" s="969" t="str">
        <f>INF_TEL!AE34</f>
        <v>Treviso (TV)</v>
      </c>
      <c r="AD122" s="970" t="str">
        <f>INF_TEL!AF34</f>
        <v>05031550261</v>
      </c>
      <c r="AE122" s="971">
        <f>INF_TEL!AK34</f>
        <v>44443</v>
      </c>
      <c r="AF122" s="972" t="str">
        <f>INF_TEL!AL34</f>
        <v>0013391/c24</v>
      </c>
      <c r="AG122" s="6"/>
    </row>
    <row r="123" spans="1:34" ht="14.25" customHeight="1">
      <c r="C123" s="883" t="str">
        <f>INF_TEL!C35</f>
        <v>ALBERTI LORENZO</v>
      </c>
      <c r="D123" s="884" t="str">
        <f>INF_TEL!D35</f>
        <v>4 BII</v>
      </c>
      <c r="E123" s="885" t="str">
        <f>INF_TEL!E35</f>
        <v>3497780179</v>
      </c>
      <c r="F123" s="887">
        <f>INF_TEL!F35</f>
        <v>0</v>
      </c>
      <c r="G123" s="887" t="str">
        <f>INF_TEL!G35</f>
        <v>lucia-24@libero.it</v>
      </c>
      <c r="H123" s="887" t="str">
        <f>INF_TEL!H35</f>
        <v>VIA MONTE CRISTALLO 14</v>
      </c>
      <c r="I123" s="887" t="str">
        <f>INF_TEL!I35</f>
        <v>MOGLIANO VENETO</v>
      </c>
      <c r="J123" s="973" t="str">
        <f>INF_TEL!L35</f>
        <v>9.00</v>
      </c>
      <c r="K123" s="973" t="str">
        <f>INF_TEL!M35</f>
        <v>13.30</v>
      </c>
      <c r="L123" s="973" t="str">
        <f>INF_TEL!N35</f>
        <v>14.30</v>
      </c>
      <c r="M123" s="973" t="str">
        <f>INF_TEL!O35</f>
        <v>18.00</v>
      </c>
      <c r="N123" s="945" t="str">
        <f>INF_TEL!P35</f>
        <v>Dall'agata Michele</v>
      </c>
      <c r="O123" s="946" t="str">
        <f>INF_TEL!Q35</f>
        <v>RIZZO FABIO</v>
      </c>
      <c r="P123" s="974" t="str">
        <f>INF_TEL!R35</f>
        <v>HENKO SRL</v>
      </c>
      <c r="Q123" s="975" t="str">
        <f>INF_TEL!S35</f>
        <v>Via Delle Industrie 17/A</v>
      </c>
      <c r="R123" s="975">
        <f>INF_TEL!T35</f>
        <v>30175</v>
      </c>
      <c r="S123" s="975" t="str">
        <f>INF_TEL!U35</f>
        <v>Venezia (VE)</v>
      </c>
      <c r="T123" s="975" t="str">
        <f>INF_TEL!V35</f>
        <v>Gianluca Romanelli</v>
      </c>
      <c r="U123" s="975" t="str">
        <f>INF_TEL!W35</f>
        <v>Marco Baù</v>
      </c>
      <c r="V123" s="974" t="str">
        <f>INF_TEL!X35</f>
        <v>041 8629000</v>
      </c>
      <c r="W123" s="976" t="str">
        <f>INF_TEL!Y35</f>
        <v>info@henko.it</v>
      </c>
      <c r="X123" s="976">
        <f>INF_TEL!Z35</f>
        <v>0</v>
      </c>
      <c r="Y123" s="975" t="str">
        <f>INF_TEL!AA35</f>
        <v>11-50</v>
      </c>
      <c r="Z123" s="977">
        <f>INF_TEL!AB35</f>
        <v>0</v>
      </c>
      <c r="AA123" s="895" t="str">
        <f>INF_TEL!AC35</f>
        <v>HENKO SRL</v>
      </c>
      <c r="AB123" s="896" t="str">
        <f>INF_TEL!AD35</f>
        <v>Via DELLE INDUSTRIE, 17/A</v>
      </c>
      <c r="AC123" s="896" t="str">
        <f>INF_TEL!AE35</f>
        <v>Venezia (VE)</v>
      </c>
      <c r="AD123" s="978" t="str">
        <f>INF_TEL!AF35</f>
        <v>04531800276</v>
      </c>
      <c r="AE123" s="897">
        <f>INF_TEL!AK35</f>
        <v>44323</v>
      </c>
      <c r="AF123" s="898" t="str">
        <f>INF_TEL!AL35</f>
        <v>6448/C24</v>
      </c>
      <c r="AG123" s="6"/>
    </row>
    <row r="124" spans="1:34" ht="14.25" customHeight="1">
      <c r="C124" s="836" t="str">
        <f>INF_TEL!C36</f>
        <v>BERTELLI TOMMASO</v>
      </c>
      <c r="D124" s="884" t="str">
        <f>INF_TEL!D36</f>
        <v>4 BII</v>
      </c>
      <c r="E124" s="838" t="str">
        <f>INF_TEL!E36</f>
        <v>0422600827</v>
      </c>
      <c r="F124" s="840">
        <f>INF_TEL!F36</f>
        <v>0</v>
      </c>
      <c r="G124" s="840" t="str">
        <f>INF_TEL!G36</f>
        <v>tommasobertelli03@gmail.com</v>
      </c>
      <c r="H124" s="840" t="str">
        <f>INF_TEL!H36</f>
        <v>VIA UGO FOSCOLO 9</v>
      </c>
      <c r="I124" s="840" t="str">
        <f>INF_TEL!I36</f>
        <v>BREDA DI PIAVE</v>
      </c>
      <c r="J124" s="944" t="str">
        <f>INF_TEL!L36</f>
        <v>8.30</v>
      </c>
      <c r="K124" s="944" t="str">
        <f>INF_TEL!M36</f>
        <v>12.30</v>
      </c>
      <c r="L124" s="944" t="str">
        <f>INF_TEL!N36</f>
        <v>14.00</v>
      </c>
      <c r="M124" s="944" t="str">
        <f>INF_TEL!O36</f>
        <v>18.00</v>
      </c>
      <c r="N124" s="945" t="str">
        <f>INF_TEL!P36</f>
        <v>Zolli Piera</v>
      </c>
      <c r="O124" s="946" t="str">
        <f>INF_TEL!Q36</f>
        <v>RIZZO FABIO</v>
      </c>
      <c r="P124" s="947" t="str">
        <f>INF_TEL!R36</f>
        <v>SMC TREVISO SRL</v>
      </c>
      <c r="Q124" s="948" t="str">
        <f>INF_TEL!S36</f>
        <v>v. Roma 4</v>
      </c>
      <c r="R124" s="948">
        <f>INF_TEL!T36</f>
        <v>31020</v>
      </c>
      <c r="S124" s="948" t="str">
        <f>INF_TEL!U36</f>
        <v>Villorba (TV)</v>
      </c>
      <c r="T124" s="948" t="str">
        <f>INF_TEL!V36</f>
        <v>Valeri Paolo</v>
      </c>
      <c r="U124" s="948" t="str">
        <f>INF_TEL!W36</f>
        <v>Valeri Paolo</v>
      </c>
      <c r="V124" s="947" t="str">
        <f>INF_TEL!X36</f>
        <v>0422 608043</v>
      </c>
      <c r="W124" s="949" t="str">
        <f>INF_TEL!Y36</f>
        <v>ufficio.personale@smc.it</v>
      </c>
      <c r="X124" s="949" t="str">
        <f>INF_TEL!Z36</f>
        <v>www.smc.it</v>
      </c>
      <c r="Y124" s="948">
        <f>INF_TEL!AA36</f>
        <v>2</v>
      </c>
      <c r="Z124" s="950" t="str">
        <f>INF_TEL!AB36</f>
        <v>servizi informatici</v>
      </c>
      <c r="AA124" s="847" t="str">
        <f>INF_TEL!AC36</f>
        <v>SMC TREVISO SRL</v>
      </c>
      <c r="AB124" s="848" t="str">
        <f>INF_TEL!AD36</f>
        <v>v. Roma 4</v>
      </c>
      <c r="AC124" s="848" t="str">
        <f>INF_TEL!AE36</f>
        <v>Villorba (TV)</v>
      </c>
      <c r="AD124" s="951">
        <f>INF_TEL!AF36</f>
        <v>3304900263</v>
      </c>
      <c r="AE124" s="849">
        <f>INF_TEL!AK36</f>
        <v>43589</v>
      </c>
      <c r="AF124" s="850" t="str">
        <f>INF_TEL!AL36</f>
        <v>3279/C24D</v>
      </c>
      <c r="AG124" s="6"/>
    </row>
    <row r="125" spans="1:34" ht="14.25" customHeight="1">
      <c r="C125" s="836" t="str">
        <f>INF_TEL!C37</f>
        <v>BERTOCCO GREGORIO</v>
      </c>
      <c r="D125" s="884" t="str">
        <f>INF_TEL!D37</f>
        <v>4 BII</v>
      </c>
      <c r="E125" s="838" t="str">
        <f>INF_TEL!E37</f>
        <v>3929112736</v>
      </c>
      <c r="F125" s="840">
        <f>INF_TEL!F37</f>
        <v>0</v>
      </c>
      <c r="G125" s="840" t="str">
        <f>INF_TEL!G37</f>
        <v>claudia@light4.it</v>
      </c>
      <c r="H125" s="840" t="str">
        <f>INF_TEL!H37</f>
        <v>Via Malcanton 3</v>
      </c>
      <c r="I125" s="840" t="str">
        <f>INF_TEL!I37</f>
        <v>MOGLIANO VENETO</v>
      </c>
      <c r="J125" s="944">
        <f>INF_TEL!L37</f>
        <v>0</v>
      </c>
      <c r="K125" s="944">
        <f>INF_TEL!M37</f>
        <v>0</v>
      </c>
      <c r="L125" s="944">
        <f>INF_TEL!N37</f>
        <v>0</v>
      </c>
      <c r="M125" s="944">
        <f>INF_TEL!O37</f>
        <v>0</v>
      </c>
      <c r="N125" s="945" t="str">
        <f>INF_TEL!P37</f>
        <v>Disarò Monica</v>
      </c>
      <c r="O125" s="946" t="str">
        <f>INF_TEL!Q37</f>
        <v>RIZZO FABIO</v>
      </c>
      <c r="P125" s="947" t="str">
        <f>INF_TEL!R37</f>
        <v>TEXA SPA</v>
      </c>
      <c r="Q125" s="948" t="str">
        <f>INF_TEL!S37</f>
        <v>Via I Maggio</v>
      </c>
      <c r="R125" s="948">
        <f>INF_TEL!T37</f>
        <v>31050</v>
      </c>
      <c r="S125" s="948" t="str">
        <f>INF_TEL!U37</f>
        <v>Monastier di Treviso (TV)</v>
      </c>
      <c r="T125" s="948" t="str">
        <f>INF_TEL!V37</f>
        <v>Luigi Bastianello</v>
      </c>
      <c r="U125" s="948" t="str">
        <f>INF_TEL!W37</f>
        <v>Luigi Bastianello</v>
      </c>
      <c r="V125" s="947" t="str">
        <f>INF_TEL!X37</f>
        <v>0422 791311</v>
      </c>
      <c r="W125" s="949" t="str">
        <f>INF_TEL!Y37</f>
        <v>info.it@texa.com</v>
      </c>
      <c r="X125" s="949" t="str">
        <f>INF_TEL!Z37</f>
        <v>www.texa.it</v>
      </c>
      <c r="Y125" s="948">
        <f>INF_TEL!AA37</f>
        <v>0</v>
      </c>
      <c r="Z125" s="950" t="str">
        <f>INF_TEL!AB37</f>
        <v>Diagnosi Elettronica</v>
      </c>
      <c r="AA125" s="847" t="str">
        <f>INF_TEL!AC37</f>
        <v>TEXA SPA</v>
      </c>
      <c r="AB125" s="848" t="str">
        <f>INF_TEL!AD37</f>
        <v>Via I Maggio</v>
      </c>
      <c r="AC125" s="848" t="str">
        <f>INF_TEL!AE37</f>
        <v>Monastier di Treviso (TV)</v>
      </c>
      <c r="AD125" s="951" t="str">
        <f>INF_TEL!AF37</f>
        <v>02413550266</v>
      </c>
      <c r="AE125" s="849">
        <f>INF_TEL!AK37</f>
        <v>42786</v>
      </c>
      <c r="AF125" s="850" t="str">
        <f>INF_TEL!AL37</f>
        <v>7191/C24D</v>
      </c>
      <c r="AG125" s="6"/>
    </row>
    <row r="126" spans="1:34" ht="14.25" customHeight="1">
      <c r="C126" s="836" t="str">
        <f>INF_TEL!C38</f>
        <v>BOVO MATTEO</v>
      </c>
      <c r="D126" s="884" t="str">
        <f>INF_TEL!D38</f>
        <v>4 BII</v>
      </c>
      <c r="E126" s="838" t="str">
        <f>INF_TEL!E38</f>
        <v>3358177570</v>
      </c>
      <c r="F126" s="840">
        <f>INF_TEL!F38</f>
        <v>0</v>
      </c>
      <c r="G126" s="840" t="str">
        <f>INF_TEL!G38</f>
        <v>bovo@bludata.com</v>
      </c>
      <c r="H126" s="840" t="str">
        <f>INF_TEL!H38</f>
        <v>CAVALLEGGERI TREVISO, 13c</v>
      </c>
      <c r="I126" s="840" t="str">
        <f>INF_TEL!I38</f>
        <v>TREVISO</v>
      </c>
      <c r="J126" s="944" t="str">
        <f>INF_TEL!L38</f>
        <v>8.30</v>
      </c>
      <c r="K126" s="944" t="str">
        <f>INF_TEL!M38</f>
        <v>12.30</v>
      </c>
      <c r="L126" s="944" t="str">
        <f>INF_TEL!N38</f>
        <v>14.30</v>
      </c>
      <c r="M126" s="944" t="str">
        <f>INF_TEL!O38</f>
        <v>18.30</v>
      </c>
      <c r="N126" s="945" t="str">
        <f>INF_TEL!P38</f>
        <v>Cardullo Cristina</v>
      </c>
      <c r="O126" s="946" t="str">
        <f>INF_TEL!Q38</f>
        <v>RIZZO FABIO</v>
      </c>
      <c r="P126" s="947" t="str">
        <f>INF_TEL!R38</f>
        <v>BLUDATA INFORMATICA SRL</v>
      </c>
      <c r="Q126" s="948" t="str">
        <f>INF_TEL!S38</f>
        <v xml:space="preserve"> Via delle Industrie 10</v>
      </c>
      <c r="R126" s="948">
        <f>INF_TEL!T38</f>
        <v>31030</v>
      </c>
      <c r="S126" s="948" t="str">
        <f>INF_TEL!U38</f>
        <v>Breda di Piave (TV)</v>
      </c>
      <c r="T126" s="948" t="str">
        <f>INF_TEL!V38</f>
        <v>Maria Chiara Visentin</v>
      </c>
      <c r="U126" s="948" t="str">
        <f>INF_TEL!W38</f>
        <v>Alessio Brunello</v>
      </c>
      <c r="V126" s="947" t="str">
        <f>INF_TEL!X38</f>
        <v>0422 445442</v>
      </c>
      <c r="W126" s="949" t="str">
        <f>INF_TEL!Y38</f>
        <v>info@bludata.com</v>
      </c>
      <c r="X126" s="949" t="str">
        <f>INF_TEL!Z38</f>
        <v>www.bludata.com/</v>
      </c>
      <c r="Y126" s="948" t="str">
        <f>INF_TEL!AA38</f>
        <v>11-50</v>
      </c>
      <c r="Z126" s="950">
        <f>INF_TEL!AB38</f>
        <v>0</v>
      </c>
      <c r="AA126" s="847" t="str">
        <f>INF_TEL!AC38</f>
        <v>BLUDATA INFORMATICA SRL</v>
      </c>
      <c r="AB126" s="848" t="str">
        <f>INF_TEL!AD38</f>
        <v>Via delle industrie, 10</v>
      </c>
      <c r="AC126" s="848" t="str">
        <f>INF_TEL!AE38</f>
        <v>Breda di Piave (TV)</v>
      </c>
      <c r="AD126" s="951" t="str">
        <f>INF_TEL!AF38</f>
        <v>033510402060</v>
      </c>
      <c r="AE126" s="849">
        <f>INF_TEL!AK38</f>
        <v>44330</v>
      </c>
      <c r="AF126" s="850" t="str">
        <f>INF_TEL!AL38</f>
        <v>6816/C24</v>
      </c>
      <c r="AG126" s="6"/>
    </row>
    <row r="127" spans="1:34" ht="14.25" customHeight="1">
      <c r="A127" s="6"/>
      <c r="B127" s="6"/>
      <c r="C127" s="836" t="str">
        <f>INF_TEL!C39</f>
        <v>BUSATO DAVIDE</v>
      </c>
      <c r="D127" s="884" t="str">
        <f>INF_TEL!D39</f>
        <v>4 BII</v>
      </c>
      <c r="E127" s="838" t="str">
        <f>INF_TEL!E39</f>
        <v>0415903886</v>
      </c>
      <c r="F127" s="840">
        <f>INF_TEL!F39</f>
        <v>0</v>
      </c>
      <c r="G127" s="840" t="str">
        <f>INF_TEL!G39</f>
        <v>davidebusato03@libero.it</v>
      </c>
      <c r="H127" s="840" t="str">
        <f>INF_TEL!H39</f>
        <v>via Selve n 57/3</v>
      </c>
      <c r="I127" s="840" t="str">
        <f>INF_TEL!I39</f>
        <v>MOGLIANO VENETO</v>
      </c>
      <c r="J127" s="944" t="str">
        <f>INF_TEL!L39</f>
        <v>08.30</v>
      </c>
      <c r="K127" s="944" t="str">
        <f>INF_TEL!M39</f>
        <v>12.30</v>
      </c>
      <c r="L127" s="944" t="str">
        <f>INF_TEL!N39</f>
        <v>15.30</v>
      </c>
      <c r="M127" s="944" t="str">
        <f>INF_TEL!O39</f>
        <v>19.00</v>
      </c>
      <c r="N127" s="945" t="str">
        <f>INF_TEL!P39</f>
        <v>Cardullo Cristina</v>
      </c>
      <c r="O127" s="946" t="str">
        <f>INF_TEL!Q39</f>
        <v>RIZZO FABIO</v>
      </c>
      <c r="P127" s="947" t="str">
        <f>INF_TEL!R39</f>
        <v>VIDEO SERVICE DI LORENZO BIOTTI</v>
      </c>
      <c r="Q127" s="948" t="str">
        <f>INF_TEL!S39</f>
        <v>Via Podgora 2 31032</v>
      </c>
      <c r="R127" s="948">
        <f>INF_TEL!T39</f>
        <v>31032</v>
      </c>
      <c r="S127" s="948" t="str">
        <f>INF_TEL!U39</f>
        <v>Casale sul Sile (TV)</v>
      </c>
      <c r="T127" s="948" t="str">
        <f>INF_TEL!V39</f>
        <v>Biotti Di lorenzo</v>
      </c>
      <c r="U127" s="948" t="str">
        <f>INF_TEL!W39</f>
        <v>Biotti Di lorenzo</v>
      </c>
      <c r="V127" s="947" t="str">
        <f>INF_TEL!X39</f>
        <v>0422 788145</v>
      </c>
      <c r="W127" s="949" t="str">
        <f>INF_TEL!Y39</f>
        <v>videoservice_biotti@tin.it</v>
      </c>
      <c r="X127" s="949">
        <f>INF_TEL!Z39</f>
        <v>0</v>
      </c>
      <c r="Y127" s="952">
        <f>INF_TEL!AA39</f>
        <v>43739</v>
      </c>
      <c r="Z127" s="950" t="str">
        <f>INF_TEL!AB39</f>
        <v>Commercio/Artigianato</v>
      </c>
      <c r="AA127" s="847" t="str">
        <f>INF_TEL!AC39</f>
        <v>VIDEO SERVICE DI LORENZO BIOTTI</v>
      </c>
      <c r="AB127" s="848" t="str">
        <f>INF_TEL!AD39</f>
        <v>Via Podgora 2 31032</v>
      </c>
      <c r="AC127" s="848" t="str">
        <f>INF_TEL!AE39</f>
        <v>Casale sul Sile (TV)</v>
      </c>
      <c r="AD127" s="951" t="str">
        <f>INF_TEL!AF39</f>
        <v>01898760260</v>
      </c>
      <c r="AE127" s="849">
        <f>INF_TEL!AK39</f>
        <v>42857</v>
      </c>
      <c r="AF127" s="850" t="str">
        <f>INF_TEL!AL39</f>
        <v>5918/C24</v>
      </c>
      <c r="AG127" s="282"/>
      <c r="AH127" s="282"/>
    </row>
    <row r="128" spans="1:34" ht="14.25" customHeight="1">
      <c r="A128" s="6"/>
      <c r="B128" s="6"/>
      <c r="C128" s="883" t="str">
        <f>INF_TEL!C40</f>
        <v>COJOCARI CHIRIL</v>
      </c>
      <c r="D128" s="884" t="str">
        <f>INF_TEL!D40</f>
        <v>4 BII</v>
      </c>
      <c r="E128" s="885" t="str">
        <f>INF_TEL!E40</f>
        <v>3937690107</v>
      </c>
      <c r="F128" s="887">
        <f>INF_TEL!F40</f>
        <v>0</v>
      </c>
      <c r="G128" s="887" t="str">
        <f>INF_TEL!G40</f>
        <v>drax.plus@gmail.com</v>
      </c>
      <c r="H128" s="887" t="str">
        <f>INF_TEL!H40</f>
        <v>Via.Castagnole 58</v>
      </c>
      <c r="I128" s="887" t="str">
        <f>INF_TEL!I40</f>
        <v>TREVISO</v>
      </c>
      <c r="J128" s="973" t="str">
        <f>INF_TEL!L40</f>
        <v>9.00</v>
      </c>
      <c r="K128" s="973" t="str">
        <f>INF_TEL!M40</f>
        <v>13.30</v>
      </c>
      <c r="L128" s="973" t="str">
        <f>INF_TEL!N40</f>
        <v>14.00</v>
      </c>
      <c r="M128" s="973" t="str">
        <f>INF_TEL!O40</f>
        <v>17.30</v>
      </c>
      <c r="N128" s="945" t="str">
        <f>INF_TEL!P40</f>
        <v>Cardullo Cristina</v>
      </c>
      <c r="O128" s="946" t="str">
        <f>INF_TEL!Q40</f>
        <v>RIZZO FABIO</v>
      </c>
      <c r="P128" s="974" t="str">
        <f>INF_TEL!R40</f>
        <v>TEAM23 S.R.L.</v>
      </c>
      <c r="Q128" s="975" t="str">
        <f>INF_TEL!S40</f>
        <v>Via Solferino 5/3</v>
      </c>
      <c r="R128" s="975">
        <f>INF_TEL!T40</f>
        <v>31020</v>
      </c>
      <c r="S128" s="975" t="str">
        <f>INF_TEL!U40</f>
        <v>Carità di Villorba (TV)</v>
      </c>
      <c r="T128" s="975" t="str">
        <f>INF_TEL!V40</f>
        <v>Etzel Lava</v>
      </c>
      <c r="U128" s="975" t="str">
        <f>INF_TEL!W40</f>
        <v>Etzel Lava</v>
      </c>
      <c r="V128" s="974" t="str">
        <f>INF_TEL!X40</f>
        <v>0422 1833754</v>
      </c>
      <c r="W128" s="976" t="str">
        <f>INF_TEL!Y40</f>
        <v>info@team23.it</v>
      </c>
      <c r="X128" s="976" t="str">
        <f>INF_TEL!Z40</f>
        <v>https://team23.it/</v>
      </c>
      <c r="Y128" s="975">
        <f>INF_TEL!AA40</f>
        <v>0</v>
      </c>
      <c r="Z128" s="977">
        <f>INF_TEL!AB40</f>
        <v>0</v>
      </c>
      <c r="AA128" s="895" t="str">
        <f>INF_TEL!AC40</f>
        <v>TEAM23 S.R.L.</v>
      </c>
      <c r="AB128" s="896" t="str">
        <f>INF_TEL!AD40</f>
        <v>V. Strada  la Bassa, 15</v>
      </c>
      <c r="AC128" s="896" t="str">
        <f>INF_TEL!AE40</f>
        <v>Treviso (TV)</v>
      </c>
      <c r="AD128" s="978" t="str">
        <f>INF_TEL!AF40</f>
        <v>04908940267</v>
      </c>
      <c r="AE128" s="897">
        <f>INF_TEL!AK40</f>
        <v>44340</v>
      </c>
      <c r="AF128" s="898" t="str">
        <f>INF_TEL!AL40</f>
        <v>7365/C24D</v>
      </c>
      <c r="AG128" s="6"/>
    </row>
    <row r="129" spans="3:33" ht="14.25" customHeight="1">
      <c r="C129" s="836" t="str">
        <f>INF_TEL!C41</f>
        <v>DALLA CIA ENRICO</v>
      </c>
      <c r="D129" s="884" t="str">
        <f>INF_TEL!D41</f>
        <v>4 BII</v>
      </c>
      <c r="E129" s="838" t="str">
        <f>INF_TEL!E41</f>
        <v>3498524931</v>
      </c>
      <c r="F129" s="840">
        <f>INF_TEL!F41</f>
        <v>0</v>
      </c>
      <c r="G129" s="840" t="str">
        <f>INF_TEL!G41</f>
        <v>enrico.1364.ciao@gmail.com</v>
      </c>
      <c r="H129" s="840" t="str">
        <f>INF_TEL!H41</f>
        <v>VIA BUSCHE 13</v>
      </c>
      <c r="I129" s="840" t="str">
        <f>INF_TEL!I41</f>
        <v>VAZZOLA</v>
      </c>
      <c r="J129" s="944" t="str">
        <f>INF_TEL!L41</f>
        <v>8.30</v>
      </c>
      <c r="K129" s="944" t="str">
        <f>INF_TEL!M41</f>
        <v>12.00</v>
      </c>
      <c r="L129" s="944" t="str">
        <f>INF_TEL!N41</f>
        <v>13.30</v>
      </c>
      <c r="M129" s="944" t="str">
        <f>INF_TEL!O41</f>
        <v>18.00</v>
      </c>
      <c r="N129" s="945" t="str">
        <f>INF_TEL!P41</f>
        <v>Caregnato Sergio</v>
      </c>
      <c r="O129" s="946" t="str">
        <f>INF_TEL!Q41</f>
        <v>RIZZO FABIO</v>
      </c>
      <c r="P129" s="947" t="str">
        <f>INF_TEL!R41</f>
        <v>ADFWEB SRL</v>
      </c>
      <c r="Q129" s="948" t="str">
        <f>INF_TEL!S41</f>
        <v>V.Franchini 1</v>
      </c>
      <c r="R129" s="948">
        <f>INF_TEL!T41</f>
        <v>31010</v>
      </c>
      <c r="S129" s="948" t="str">
        <f>INF_TEL!U41</f>
        <v>Villorba (TV)</v>
      </c>
      <c r="T129" s="948" t="str">
        <f>INF_TEL!V41</f>
        <v>Dalla Torre Alessandro</v>
      </c>
      <c r="U129" s="948" t="str">
        <f>INF_TEL!W41</f>
        <v>Comacchio Alex</v>
      </c>
      <c r="V129" s="947" t="str">
        <f>INF_TEL!X41</f>
        <v>0438 309131</v>
      </c>
      <c r="W129" s="949" t="str">
        <f>INF_TEL!Y41</f>
        <v>info@adfweb.com   a.dallatorre@adfweb.com</v>
      </c>
      <c r="X129" s="949" t="str">
        <f>INF_TEL!Z41</f>
        <v>www.adfweb.com</v>
      </c>
      <c r="Y129" s="948">
        <f>INF_TEL!AA41</f>
        <v>8</v>
      </c>
      <c r="Z129" s="950" t="str">
        <f>INF_TEL!AB41</f>
        <v>produz. schede elettroniche</v>
      </c>
      <c r="AA129" s="847" t="str">
        <f>INF_TEL!AC41</f>
        <v>ADFWEB SRL</v>
      </c>
      <c r="AB129" s="848" t="str">
        <f>INF_TEL!AD41</f>
        <v>V.Franchini 1</v>
      </c>
      <c r="AC129" s="848" t="str">
        <f>INF_TEL!AE41</f>
        <v>Villorba (TV)</v>
      </c>
      <c r="AD129" s="951">
        <f>INF_TEL!AF41</f>
        <v>3853620262</v>
      </c>
      <c r="AE129" s="849">
        <f>INF_TEL!AK41</f>
        <v>43589</v>
      </c>
      <c r="AF129" s="850" t="str">
        <f>INF_TEL!AL41</f>
        <v>3279/C24D</v>
      </c>
      <c r="AG129" s="6"/>
    </row>
    <row r="130" spans="3:33" ht="14.25" customHeight="1">
      <c r="C130" s="836" t="str">
        <f>INF_TEL!C42</f>
        <v>FAVERO GIULIO</v>
      </c>
      <c r="D130" s="884" t="str">
        <f>INF_TEL!D42</f>
        <v>4 BII</v>
      </c>
      <c r="E130" s="838" t="str">
        <f>INF_TEL!E42</f>
        <v>3476975763</v>
      </c>
      <c r="F130" s="840">
        <f>INF_TEL!F42</f>
        <v>0</v>
      </c>
      <c r="G130" s="840" t="str">
        <f>INF_TEL!G42</f>
        <v>giulio.favero@libero.it</v>
      </c>
      <c r="H130" s="840" t="str">
        <f>INF_TEL!H42</f>
        <v>Via Noalese 20</v>
      </c>
      <c r="I130" s="840" t="str">
        <f>INF_TEL!I42</f>
        <v>ZERO BRANCO</v>
      </c>
      <c r="J130" s="944" t="str">
        <f>INF_TEL!L42</f>
        <v>8.30</v>
      </c>
      <c r="K130" s="944" t="str">
        <f>INF_TEL!M42</f>
        <v>12.30</v>
      </c>
      <c r="L130" s="944" t="str">
        <f>INF_TEL!N42</f>
        <v>13.30</v>
      </c>
      <c r="M130" s="944" t="str">
        <f>INF_TEL!O42</f>
        <v>17.30</v>
      </c>
      <c r="N130" s="945" t="str">
        <f>INF_TEL!P42</f>
        <v>Zolli Piera</v>
      </c>
      <c r="O130" s="946" t="str">
        <f>INF_TEL!Q42</f>
        <v>RIZZO FABIO</v>
      </c>
      <c r="P130" s="947" t="str">
        <f>INF_TEL!R42</f>
        <v>BEANTECH</v>
      </c>
      <c r="Q130" s="948" t="str">
        <f>INF_TEL!S42</f>
        <v>Via Don Luigi Peron 1</v>
      </c>
      <c r="R130" s="948">
        <f>INF_TEL!T42</f>
        <v>30174</v>
      </c>
      <c r="S130" s="948" t="str">
        <f>INF_TEL!U42</f>
        <v>Venezia (VE)</v>
      </c>
      <c r="T130" s="948" t="str">
        <f>INF_TEL!V42</f>
        <v>Enrico Puggioni</v>
      </c>
      <c r="U130" s="948" t="str">
        <f>INF_TEL!W42</f>
        <v>Ilaria Sguassero</v>
      </c>
      <c r="V130" s="947" t="str">
        <f>INF_TEL!X42</f>
        <v>0432 889787</v>
      </c>
      <c r="W130" s="948" t="str">
        <f>INF_TEL!Y42</f>
        <v>nicola.paro@beantech.it - andrea.pitussi@beantech.it</v>
      </c>
      <c r="X130" s="949" t="str">
        <f>INF_TEL!Z42</f>
        <v>https://www.beantech.it/</v>
      </c>
      <c r="Y130" s="948" t="str">
        <f>INF_TEL!AA42</f>
        <v>51-250</v>
      </c>
      <c r="Z130" s="950">
        <f>INF_TEL!AB42</f>
        <v>0</v>
      </c>
      <c r="AA130" s="847" t="str">
        <f>INF_TEL!AC42</f>
        <v>BEANTECH</v>
      </c>
      <c r="AB130" s="848" t="str">
        <f>INF_TEL!AD42</f>
        <v>Via Ivrea, 5</v>
      </c>
      <c r="AC130" s="848">
        <f>INF_TEL!AE42</f>
        <v>30174</v>
      </c>
      <c r="AD130" s="951" t="str">
        <f>INF_TEL!AF42</f>
        <v>02175740303</v>
      </c>
      <c r="AE130" s="849">
        <f>INF_TEL!AK42</f>
        <v>44127</v>
      </c>
      <c r="AF130" s="850" t="str">
        <f>INF_TEL!AL42</f>
        <v>13269/C24</v>
      </c>
      <c r="AG130" s="6"/>
    </row>
    <row r="131" spans="3:33" ht="14.25" customHeight="1">
      <c r="C131" s="836" t="str">
        <f>INF_TEL!C43</f>
        <v>FOLTRAN GIANLUCA</v>
      </c>
      <c r="D131" s="884" t="str">
        <f>INF_TEL!D43</f>
        <v>4 BII</v>
      </c>
      <c r="E131" s="838" t="str">
        <f>INF_TEL!E43</f>
        <v>349 8913577</v>
      </c>
      <c r="F131" s="840">
        <f>INF_TEL!F43</f>
        <v>0</v>
      </c>
      <c r="G131" s="840" t="str">
        <f>INF_TEL!G43</f>
        <v>francesca.simionato@gmail.com</v>
      </c>
      <c r="H131" s="840" t="str">
        <f>INF_TEL!H43</f>
        <v>Via San Giuseppe 11b</v>
      </c>
      <c r="I131" s="840" t="str">
        <f>INF_TEL!I43</f>
        <v>SUSEGANA</v>
      </c>
      <c r="J131" s="944" t="str">
        <f>INF_TEL!L43</f>
        <v>8.30</v>
      </c>
      <c r="K131" s="944" t="str">
        <f>INF_TEL!M43</f>
        <v>12.30</v>
      </c>
      <c r="L131" s="944" t="str">
        <f>INF_TEL!N43</f>
        <v>13.30</v>
      </c>
      <c r="M131" s="944" t="str">
        <f>INF_TEL!O43</f>
        <v>17.30</v>
      </c>
      <c r="N131" s="945" t="str">
        <f>INF_TEL!P43</f>
        <v>Zerilli Giuseppe</v>
      </c>
      <c r="O131" s="946" t="str">
        <f>INF_TEL!Q43</f>
        <v>RIZZO FABIO</v>
      </c>
      <c r="P131" s="947" t="str">
        <f>INF_TEL!R43</f>
        <v>SER. COOP. DE. Soc. Coop.</v>
      </c>
      <c r="Q131" s="948" t="str">
        <f>INF_TEL!S43</f>
        <v>Via Roma 4/D</v>
      </c>
      <c r="R131" s="948">
        <f>INF_TEL!T43</f>
        <v>31020</v>
      </c>
      <c r="S131" s="948" t="str">
        <f>INF_TEL!U43</f>
        <v>Lancenigo di Villorba (TV)</v>
      </c>
      <c r="T131" s="948" t="str">
        <f>INF_TEL!V43</f>
        <v>Danila Attene</v>
      </c>
      <c r="U131" s="948" t="str">
        <f>INF_TEL!W43</f>
        <v>Danila Attene</v>
      </c>
      <c r="V131" s="947" t="str">
        <f>INF_TEL!X43</f>
        <v>0422 910926</v>
      </c>
      <c r="W131" s="949" t="str">
        <f>INF_TEL!Y43</f>
        <v>servizi.bltv@confcooperative.it</v>
      </c>
      <c r="X131" s="949" t="str">
        <f>INF_TEL!Z43</f>
        <v>www.bellunotreviso.confcooperative.it</v>
      </c>
      <c r="Y131" s="948">
        <f>INF_TEL!AA43</f>
        <v>13</v>
      </c>
      <c r="Z131" s="950" t="str">
        <f>INF_TEL!AB43</f>
        <v>servizi alle imprese</v>
      </c>
      <c r="AA131" s="847" t="str">
        <f>INF_TEL!AC43</f>
        <v>SER. COOP. DE. Soc. Coop.</v>
      </c>
      <c r="AB131" s="848" t="str">
        <f>INF_TEL!AD43</f>
        <v>Via Roma 4/D</v>
      </c>
      <c r="AC131" s="848" t="str">
        <f>INF_TEL!AE43</f>
        <v>Lancenigo di Villorba (TV)</v>
      </c>
      <c r="AD131" s="951" t="str">
        <f>INF_TEL!AF43</f>
        <v>01757300262</v>
      </c>
      <c r="AE131" s="849">
        <f>INF_TEL!AK43</f>
        <v>44341</v>
      </c>
      <c r="AF131" s="850" t="str">
        <f>INF_TEL!AL43</f>
        <v>7416/C24D</v>
      </c>
      <c r="AG131" s="6"/>
    </row>
    <row r="132" spans="3:33" ht="14.25" customHeight="1">
      <c r="C132" s="836" t="str">
        <f>INF_TEL!C44</f>
        <v>GIANFREDA GONCALVES LEANDRO ANTONIO</v>
      </c>
      <c r="D132" s="884" t="str">
        <f>INF_TEL!D44</f>
        <v>4 BII</v>
      </c>
      <c r="E132" s="838" t="str">
        <f>INF_TEL!E44</f>
        <v>3484811152</v>
      </c>
      <c r="F132" s="840">
        <f>INF_TEL!F44</f>
        <v>0</v>
      </c>
      <c r="G132" s="840" t="str">
        <f>INF_TEL!G44</f>
        <v>gianfredalea22@gmail.com</v>
      </c>
      <c r="H132" s="840" t="str">
        <f>INF_TEL!H44</f>
        <v>STRADA DELLE ARCHE 6</v>
      </c>
      <c r="I132" s="840" t="str">
        <f>INF_TEL!I44</f>
        <v>SPRESIANO</v>
      </c>
      <c r="J132" s="944" t="str">
        <f>INF_TEL!L44</f>
        <v>8.00</v>
      </c>
      <c r="K132" s="944" t="str">
        <f>INF_TEL!M44</f>
        <v>13.00</v>
      </c>
      <c r="L132" s="944" t="str">
        <f>INF_TEL!N44</f>
        <v>14.00</v>
      </c>
      <c r="M132" s="944" t="str">
        <f>INF_TEL!O44</f>
        <v>16.00</v>
      </c>
      <c r="N132" s="945" t="str">
        <f>INF_TEL!P44</f>
        <v>Zerilli Giuseppe</v>
      </c>
      <c r="O132" s="946" t="str">
        <f>INF_TEL!Q44</f>
        <v>RIZZO FABIO</v>
      </c>
      <c r="P132" s="947" t="str">
        <f>INF_TEL!R44</f>
        <v xml:space="preserve">ITIS MAX PLANCK </v>
      </c>
      <c r="Q132" s="948" t="str">
        <f>INF_TEL!S44</f>
        <v>Via Franchini 1</v>
      </c>
      <c r="R132" s="948">
        <f>INF_TEL!T44</f>
        <v>31020</v>
      </c>
      <c r="S132" s="948" t="str">
        <f>INF_TEL!U44</f>
        <v>Lancenigo Di Villorba (TV)</v>
      </c>
      <c r="T132" s="948" t="str">
        <f>INF_TEL!V44</f>
        <v>Di Virgilio Sergio</v>
      </c>
      <c r="U132" s="948" t="str">
        <f>INF_TEL!W44</f>
        <v>DOCENTE INCARICATO</v>
      </c>
      <c r="V132" s="947" t="str">
        <f>INF_TEL!X44</f>
        <v>04226171</v>
      </c>
      <c r="W132" s="949" t="str">
        <f>INF_TEL!Y44</f>
        <v>-</v>
      </c>
      <c r="X132" s="949" t="str">
        <f>INF_TEL!Z44</f>
        <v>www.itisplanck.it</v>
      </c>
      <c r="Y132" s="948">
        <f>INF_TEL!AA44</f>
        <v>51</v>
      </c>
      <c r="Z132" s="950">
        <f>INF_TEL!AB44</f>
        <v>0</v>
      </c>
      <c r="AA132" s="847" t="str">
        <f>INF_TEL!AC44</f>
        <v xml:space="preserve">ITIS MAX PLANCK </v>
      </c>
      <c r="AB132" s="848" t="str">
        <f>INF_TEL!AD44</f>
        <v>Via Franchini 1</v>
      </c>
      <c r="AC132" s="848" t="str">
        <f>INF_TEL!AE44</f>
        <v>Lancenigo Di Villorba (TV)</v>
      </c>
      <c r="AD132" s="951" t="str">
        <f>INF_TEL!AF44</f>
        <v>94000960263</v>
      </c>
      <c r="AE132" s="849">
        <f>INF_TEL!AK44</f>
        <v>42874</v>
      </c>
      <c r="AF132" s="850" t="str">
        <f>INF_TEL!AL44</f>
        <v>-</v>
      </c>
      <c r="AG132" s="6"/>
    </row>
    <row r="133" spans="3:33" ht="14.25" customHeight="1">
      <c r="C133" s="836" t="str">
        <f>INF_TEL!C45</f>
        <v>KRYSHTAL NICOLO</v>
      </c>
      <c r="D133" s="884" t="str">
        <f>INF_TEL!D45</f>
        <v>4 BII</v>
      </c>
      <c r="E133" s="838" t="str">
        <f>INF_TEL!E45</f>
        <v>3209341340</v>
      </c>
      <c r="F133" s="840">
        <f>INF_TEL!F45</f>
        <v>0</v>
      </c>
      <c r="G133" s="840" t="str">
        <f>INF_TEL!G45</f>
        <v>nicolonik02@gmail.com</v>
      </c>
      <c r="H133" s="840" t="str">
        <f>INF_TEL!H45</f>
        <v>vicolo Fontane A 2</v>
      </c>
      <c r="I133" s="840" t="str">
        <f>INF_TEL!I45</f>
        <v>TREVISO</v>
      </c>
      <c r="J133" s="944" t="str">
        <f>INF_TEL!L45</f>
        <v>9.00</v>
      </c>
      <c r="K133" s="944" t="str">
        <f>INF_TEL!M45</f>
        <v>13.00</v>
      </c>
      <c r="L133" s="944" t="str">
        <f>INF_TEL!N45</f>
        <v>14.00</v>
      </c>
      <c r="M133" s="944" t="str">
        <f>INF_TEL!O45</f>
        <v>18.00</v>
      </c>
      <c r="N133" s="945" t="str">
        <f>INF_TEL!P45</f>
        <v>Peduto Serena</v>
      </c>
      <c r="O133" s="946" t="str">
        <f>INF_TEL!Q45</f>
        <v>RIZZO FABIO</v>
      </c>
      <c r="P133" s="947" t="str">
        <f>INF_TEL!R45</f>
        <v>FOURTEEN TEC</v>
      </c>
      <c r="Q133" s="948" t="str">
        <f>INF_TEL!S45</f>
        <v>V.le Fellissent 86/c</v>
      </c>
      <c r="R133" s="948">
        <f>INF_TEL!T45</f>
        <v>31100</v>
      </c>
      <c r="S133" s="948" t="str">
        <f>INF_TEL!U45</f>
        <v>Treviso (TV)</v>
      </c>
      <c r="T133" s="948" t="str">
        <f>INF_TEL!V45</f>
        <v>Palmisano Carmen</v>
      </c>
      <c r="U133" s="948" t="str">
        <f>INF_TEL!W45</f>
        <v>Palmisano carmen</v>
      </c>
      <c r="V133" s="947" t="str">
        <f>INF_TEL!X45</f>
        <v>0422 1722976</v>
      </c>
      <c r="W133" s="949" t="str">
        <f>INF_TEL!Y45</f>
        <v>info@fourteentec.com - carmen.palmisano@fourteentec.com</v>
      </c>
      <c r="X133" s="949">
        <f>INF_TEL!Z45</f>
        <v>0</v>
      </c>
      <c r="Y133" s="948">
        <f>INF_TEL!AA45</f>
        <v>0</v>
      </c>
      <c r="Z133" s="950" t="str">
        <f>INF_TEL!AB45</f>
        <v>consulenza informatica</v>
      </c>
      <c r="AA133" s="847" t="str">
        <f>INF_TEL!AC45</f>
        <v>FOURTEEN TEC</v>
      </c>
      <c r="AB133" s="848" t="str">
        <f>INF_TEL!AD45</f>
        <v>V.le Fellissent 86/c</v>
      </c>
      <c r="AC133" s="848" t="str">
        <f>INF_TEL!AE45</f>
        <v>Treviso (TV)</v>
      </c>
      <c r="AD133" s="951" t="str">
        <f>INF_TEL!AF45</f>
        <v>03446101200</v>
      </c>
      <c r="AE133" s="849">
        <f>INF_TEL!AK45</f>
        <v>44323</v>
      </c>
      <c r="AF133" s="850" t="str">
        <f>INF_TEL!AL45</f>
        <v>6431/C24</v>
      </c>
      <c r="AG133" s="6"/>
    </row>
    <row r="134" spans="3:33" ht="14.25" customHeight="1">
      <c r="C134" s="836" t="str">
        <f>INF_TEL!C46</f>
        <v>LATTANZIO ANDREA</v>
      </c>
      <c r="D134" s="884" t="str">
        <f>INF_TEL!D46</f>
        <v>4 BII</v>
      </c>
      <c r="E134" s="838" t="str">
        <f>INF_TEL!E46</f>
        <v/>
      </c>
      <c r="F134" s="840">
        <f>INF_TEL!F46</f>
        <v>0</v>
      </c>
      <c r="G134" s="840" t="str">
        <f>INF_TEL!G46</f>
        <v>andrealattanziodedona@gmail.com</v>
      </c>
      <c r="H134" s="840" t="str">
        <f>INF_TEL!H46</f>
        <v>V.LO GB MANDRUZZATO 1</v>
      </c>
      <c r="I134" s="840" t="str">
        <f>INF_TEL!I46</f>
        <v>TREVISO</v>
      </c>
      <c r="J134" s="944" t="str">
        <f>INF_TEL!L46</f>
        <v>9.00</v>
      </c>
      <c r="K134" s="944" t="str">
        <f>INF_TEL!M46</f>
        <v>12.30</v>
      </c>
      <c r="L134" s="944" t="str">
        <f>INF_TEL!N46</f>
        <v>15.30</v>
      </c>
      <c r="M134" s="944" t="str">
        <f>INF_TEL!O46</f>
        <v>19.30</v>
      </c>
      <c r="N134" s="945" t="str">
        <f>INF_TEL!P46</f>
        <v>Zerilli Giuseppe</v>
      </c>
      <c r="O134" s="946" t="str">
        <f>INF_TEL!Q46</f>
        <v>RIZZO FABIO</v>
      </c>
      <c r="P134" s="947" t="str">
        <f>INF_TEL!R46</f>
        <v>MP INFORMATICA TREVISO</v>
      </c>
      <c r="Q134" s="948" t="str">
        <f>INF_TEL!S46</f>
        <v>V. Santa Bona nuova 33/b</v>
      </c>
      <c r="R134" s="948">
        <f>INF_TEL!T46</f>
        <v>31100</v>
      </c>
      <c r="S134" s="948" t="str">
        <f>INF_TEL!U46</f>
        <v>Treviso (TV)</v>
      </c>
      <c r="T134" s="948" t="str">
        <f>INF_TEL!V46</f>
        <v>Paba Mario</v>
      </c>
      <c r="U134" s="948" t="str">
        <f>INF_TEL!W46</f>
        <v>Paba Mario</v>
      </c>
      <c r="V134" s="947" t="str">
        <f>INF_TEL!X46</f>
        <v>0422 1991085</v>
      </c>
      <c r="W134" s="949" t="str">
        <f>INF_TEL!Y46</f>
        <v>info@mpinformatica33.it</v>
      </c>
      <c r="X134" s="949">
        <f>INF_TEL!Z46</f>
        <v>0</v>
      </c>
      <c r="Y134" s="948">
        <f>INF_TEL!AA46</f>
        <v>0</v>
      </c>
      <c r="Z134" s="950">
        <f>INF_TEL!AB46</f>
        <v>0</v>
      </c>
      <c r="AA134" s="847" t="str">
        <f>INF_TEL!AC46</f>
        <v>MP INFORMATICA TREVISO</v>
      </c>
      <c r="AB134" s="848" t="str">
        <f>INF_TEL!AD46</f>
        <v>V. Santa Bona nuova 33/b</v>
      </c>
      <c r="AC134" s="848" t="str">
        <f>INF_TEL!AE46</f>
        <v>Treviso (TV)</v>
      </c>
      <c r="AD134" s="951" t="str">
        <f>INF_TEL!AF46</f>
        <v>10413371005</v>
      </c>
      <c r="AE134" s="849">
        <f>INF_TEL!AK46</f>
        <v>44336</v>
      </c>
      <c r="AF134" s="850" t="str">
        <f>INF_TEL!AL46</f>
        <v>7189/C24D</v>
      </c>
      <c r="AG134" s="6"/>
    </row>
    <row r="135" spans="3:33" ht="14.25" customHeight="1">
      <c r="C135" s="836" t="str">
        <f>INF_TEL!C47</f>
        <v>NABOUSSY KARIM</v>
      </c>
      <c r="D135" s="884" t="str">
        <f>INF_TEL!D47</f>
        <v>4 BII</v>
      </c>
      <c r="E135" s="838" t="str">
        <f>INF_TEL!E47</f>
        <v>0422874063</v>
      </c>
      <c r="F135" s="840">
        <f>INF_TEL!F47</f>
        <v>0</v>
      </c>
      <c r="G135" s="840" t="str">
        <f>INF_TEL!G47</f>
        <v>naboussykarim@gmail.com</v>
      </c>
      <c r="H135" s="840" t="str">
        <f>INF_TEL!H47</f>
        <v>Gravoni, 40</v>
      </c>
      <c r="I135" s="840" t="str">
        <f>INF_TEL!I47</f>
        <v>ARCADE</v>
      </c>
      <c r="J135" s="944" t="str">
        <f>INF_TEL!L47</f>
        <v>8.00</v>
      </c>
      <c r="K135" s="944" t="str">
        <f>INF_TEL!M47</f>
        <v>14.00</v>
      </c>
      <c r="L135" s="944" t="str">
        <f>INF_TEL!N47</f>
        <v>15.00</v>
      </c>
      <c r="M135" s="944" t="str">
        <f>INF_TEL!O47</f>
        <v>17.00</v>
      </c>
      <c r="N135" s="945" t="str">
        <f>INF_TEL!P47</f>
        <v>Trozzo Marco</v>
      </c>
      <c r="O135" s="946" t="str">
        <f>INF_TEL!Q47</f>
        <v>RIZZO FABIO</v>
      </c>
      <c r="P135" s="947" t="str">
        <f>INF_TEL!R47</f>
        <v>COMUNE DI TREVISO</v>
      </c>
      <c r="Q135" s="948" t="str">
        <f>INF_TEL!S47</f>
        <v>v. Municipio16</v>
      </c>
      <c r="R135" s="948">
        <f>INF_TEL!T47</f>
        <v>31100</v>
      </c>
      <c r="S135" s="948" t="str">
        <f>INF_TEL!U47</f>
        <v>Treviso (TV)</v>
      </c>
      <c r="T135" s="948" t="str">
        <f>INF_TEL!V47</f>
        <v>Coniglioni Venera</v>
      </c>
      <c r="U135" s="948" t="str">
        <f>INF_TEL!W47</f>
        <v>Roberto Meneghetti</v>
      </c>
      <c r="V135" s="947" t="str">
        <f>INF_TEL!X47</f>
        <v>0422-658354</v>
      </c>
      <c r="W135" s="949" t="str">
        <f>INF_TEL!Y47</f>
        <v>venera.coniglione@comune.treviso.it</v>
      </c>
      <c r="X135" s="949" t="str">
        <f>INF_TEL!Z47</f>
        <v>www.comune.trevisso.it</v>
      </c>
      <c r="Y135" s="948" t="str">
        <f>INF_TEL!AA47</f>
        <v>Grande</v>
      </c>
      <c r="Z135" s="950" t="str">
        <f>INF_TEL!AB47</f>
        <v>servizi informatici</v>
      </c>
      <c r="AA135" s="847" t="str">
        <f>INF_TEL!AC47</f>
        <v>COMUNE DI TREVISO</v>
      </c>
      <c r="AB135" s="848" t="str">
        <f>INF_TEL!AD47</f>
        <v>v. Municipio16</v>
      </c>
      <c r="AC135" s="848" t="str">
        <f>INF_TEL!AE47</f>
        <v>Treviso (TV)</v>
      </c>
      <c r="AD135" s="951">
        <f>INF_TEL!AF47</f>
        <v>80007310263</v>
      </c>
      <c r="AE135" s="849">
        <f>INF_TEL!AK47</f>
        <v>43238</v>
      </c>
      <c r="AF135" s="850" t="str">
        <f>INF_TEL!AL47</f>
        <v>7171/C24D</v>
      </c>
      <c r="AG135" s="6"/>
    </row>
    <row r="136" spans="3:33" ht="14.25" customHeight="1">
      <c r="C136" s="836" t="str">
        <f>INF_TEL!C48</f>
        <v>NICOLA THOMAS</v>
      </c>
      <c r="D136" s="884" t="str">
        <f>INF_TEL!D48</f>
        <v>4 BII</v>
      </c>
      <c r="E136" s="838" t="str">
        <f>INF_TEL!E48</f>
        <v>3393373866</v>
      </c>
      <c r="F136" s="840">
        <f>INF_TEL!F48</f>
        <v>0</v>
      </c>
      <c r="G136" s="840" t="str">
        <f>INF_TEL!G48</f>
        <v>cuchibarbara@libero.it</v>
      </c>
      <c r="H136" s="840" t="str">
        <f>INF_TEL!H48</f>
        <v>VIA SETTIMO 37</v>
      </c>
      <c r="I136" s="840" t="str">
        <f>INF_TEL!I48</f>
        <v>MORGANO</v>
      </c>
      <c r="J136" s="944" t="str">
        <f>INF_TEL!L48</f>
        <v>9.00</v>
      </c>
      <c r="K136" s="944" t="str">
        <f>INF_TEL!M48</f>
        <v>13.00</v>
      </c>
      <c r="L136" s="944" t="str">
        <f>INF_TEL!N48</f>
        <v>14.00</v>
      </c>
      <c r="M136" s="944" t="str">
        <f>INF_TEL!O48</f>
        <v>16.30</v>
      </c>
      <c r="N136" s="945" t="str">
        <f>INF_TEL!P48</f>
        <v>Trozzo Marco</v>
      </c>
      <c r="O136" s="946" t="str">
        <f>INF_TEL!Q48</f>
        <v>RIZZO FABIO</v>
      </c>
      <c r="P136" s="947" t="str">
        <f>INF_TEL!R48</f>
        <v>MERMEC SPA</v>
      </c>
      <c r="Q136" s="948" t="str">
        <f>INF_TEL!S48</f>
        <v>Vicolo Ongarie 13</v>
      </c>
      <c r="R136" s="948">
        <f>INF_TEL!T48</f>
        <v>31050</v>
      </c>
      <c r="S136" s="948" t="str">
        <f>INF_TEL!U48</f>
        <v>Morgano (TV)</v>
      </c>
      <c r="T136" s="948" t="str">
        <f>INF_TEL!V48</f>
        <v>Marangon Manola</v>
      </c>
      <c r="U136" s="948" t="str">
        <f>INF_TEL!W48</f>
        <v>Dalla Torre Marco - Todaro Stefano</v>
      </c>
      <c r="V136" s="947" t="str">
        <f>INF_TEL!X48</f>
        <v>0422 839217</v>
      </c>
      <c r="W136" s="949" t="str">
        <f>INF_TEL!Y48</f>
        <v>manola.marangon@mermecgroup.com</v>
      </c>
      <c r="X136" s="948">
        <f>INF_TEL!Z48</f>
        <v>0</v>
      </c>
      <c r="Y136" s="948" t="str">
        <f>INF_TEL!AA48</f>
        <v>51-250</v>
      </c>
      <c r="Z136" s="950" t="str">
        <f>INF_TEL!AB48</f>
        <v>Metalmeccanico</v>
      </c>
      <c r="AA136" s="847" t="str">
        <f>INF_TEL!AC48</f>
        <v>MERMEC SPA</v>
      </c>
      <c r="AB136" s="848" t="str">
        <f>INF_TEL!AD48</f>
        <v>Vicolo Ongarie 13</v>
      </c>
      <c r="AC136" s="848" t="str">
        <f>INF_TEL!AE48</f>
        <v>Morgano (TV)</v>
      </c>
      <c r="AD136" s="951" t="str">
        <f>INF_TEL!AF48</f>
        <v>05033050963</v>
      </c>
      <c r="AE136" s="849" t="str">
        <f>INF_TEL!AK48</f>
        <v>05/04/2018</v>
      </c>
      <c r="AF136" s="850" t="str">
        <f>INF_TEL!AL48</f>
        <v>2284/C24d</v>
      </c>
      <c r="AG136" s="6"/>
    </row>
    <row r="137" spans="3:33" ht="14.25" customHeight="1">
      <c r="C137" s="836" t="str">
        <f>INF_TEL!C49</f>
        <v>PARATO GIUSEPPE</v>
      </c>
      <c r="D137" s="884" t="str">
        <f>INF_TEL!D49</f>
        <v>4 BII</v>
      </c>
      <c r="E137" s="838" t="str">
        <f>INF_TEL!E49</f>
        <v>3938479990</v>
      </c>
      <c r="F137" s="840">
        <f>INF_TEL!F49</f>
        <v>0</v>
      </c>
      <c r="G137" s="840" t="str">
        <f>INF_TEL!G49</f>
        <v>parato.giuseppe@maxplanck.it</v>
      </c>
      <c r="H137" s="840" t="str">
        <f>INF_TEL!H49</f>
        <v>Via Enrico Fermi 29</v>
      </c>
      <c r="I137" s="840" t="str">
        <f>INF_TEL!I49</f>
        <v>ODERZO</v>
      </c>
      <c r="J137" s="944" t="str">
        <f>INF_TEL!L49</f>
        <v>8.15</v>
      </c>
      <c r="K137" s="944" t="str">
        <f>INF_TEL!M49</f>
        <v>12.30</v>
      </c>
      <c r="L137" s="944" t="str">
        <f>INF_TEL!N49</f>
        <v>14.30</v>
      </c>
      <c r="M137" s="944" t="str">
        <f>INF_TEL!O49</f>
        <v>17.30</v>
      </c>
      <c r="N137" s="945" t="str">
        <f>INF_TEL!P49</f>
        <v>Rizzo Fabio</v>
      </c>
      <c r="O137" s="946" t="str">
        <f>INF_TEL!Q49</f>
        <v>RIZZO FABIO</v>
      </c>
      <c r="P137" s="947" t="str">
        <f>INF_TEL!R49</f>
        <v>KART 2000 INTERNATIONAL SRL</v>
      </c>
      <c r="Q137" s="948" t="str">
        <f>INF_TEL!S49</f>
        <v>Via Enrico Fermi 29/b</v>
      </c>
      <c r="R137" s="948">
        <f>INF_TEL!T49</f>
        <v>31046</v>
      </c>
      <c r="S137" s="948" t="str">
        <f>INF_TEL!U49</f>
        <v>Oderzo (TV)</v>
      </c>
      <c r="T137" s="948" t="str">
        <f>INF_TEL!V49</f>
        <v>Peater Gamelli</v>
      </c>
      <c r="U137" s="948" t="str">
        <f>INF_TEL!W49</f>
        <v>Peater Gamelli</v>
      </c>
      <c r="V137" s="947" t="str">
        <f>INF_TEL!X49</f>
        <v>393 8479990</v>
      </c>
      <c r="W137" s="949" t="str">
        <f>INF_TEL!Y49</f>
        <v>info@kart2000.com</v>
      </c>
      <c r="X137" s="949" t="str">
        <f>INF_TEL!Z49</f>
        <v>www.solutiontiming.com</v>
      </c>
      <c r="Y137" s="952">
        <f>INF_TEL!AA49</f>
        <v>44470</v>
      </c>
      <c r="Z137" s="950">
        <f>INF_TEL!AB49</f>
        <v>0</v>
      </c>
      <c r="AA137" s="847" t="str">
        <f>INF_TEL!AC49</f>
        <v>KART 2000 INTERNATIONAL SRL</v>
      </c>
      <c r="AB137" s="848" t="str">
        <f>INF_TEL!AD49</f>
        <v>Via Enrico Fermi, 29/b</v>
      </c>
      <c r="AC137" s="848" t="str">
        <f>INF_TEL!AE49</f>
        <v>Oderzo (TV)</v>
      </c>
      <c r="AD137" s="951" t="str">
        <f>INF_TEL!AF49</f>
        <v>03619650264</v>
      </c>
      <c r="AE137" s="849">
        <f>INF_TEL!AK49</f>
        <v>44336</v>
      </c>
      <c r="AF137" s="850" t="str">
        <f>INF_TEL!AL49</f>
        <v>7167/C24D</v>
      </c>
      <c r="AG137" s="6"/>
    </row>
    <row r="138" spans="3:33" ht="14.25" customHeight="1">
      <c r="C138" s="836" t="str">
        <f>INF_TEL!C50</f>
        <v>PIRVU GIULIA</v>
      </c>
      <c r="D138" s="884" t="str">
        <f>INF_TEL!D50</f>
        <v>4 BII</v>
      </c>
      <c r="E138" s="838" t="str">
        <f>INF_TEL!E50</f>
        <v>3283418114</v>
      </c>
      <c r="F138" s="840">
        <f>INF_TEL!F50</f>
        <v>0</v>
      </c>
      <c r="G138" s="840" t="str">
        <f>INF_TEL!G50</f>
        <v>pirvu.giulia@maxplanck.it</v>
      </c>
      <c r="H138" s="840" t="str">
        <f>INF_TEL!H50</f>
        <v>Via Ronche di Sotto 5/A</v>
      </c>
      <c r="I138" s="840" t="str">
        <f>INF_TEL!I50</f>
        <v>PONTE DI PIAVE</v>
      </c>
      <c r="J138" s="944" t="str">
        <f>INF_TEL!L50</f>
        <v>9.00</v>
      </c>
      <c r="K138" s="944" t="str">
        <f>INF_TEL!M50</f>
        <v>13.00</v>
      </c>
      <c r="L138" s="944" t="str">
        <f>INF_TEL!N50</f>
        <v>14.00</v>
      </c>
      <c r="M138" s="944" t="str">
        <f>INF_TEL!O50</f>
        <v>18.00</v>
      </c>
      <c r="N138" s="945" t="str">
        <f>INF_TEL!P50</f>
        <v>Trozzo Marco</v>
      </c>
      <c r="O138" s="946" t="str">
        <f>INF_TEL!Q50</f>
        <v>RIZZO FABIO</v>
      </c>
      <c r="P138" s="947" t="str">
        <f>INF_TEL!R50</f>
        <v>CONSULMARC SVILUPPO</v>
      </c>
      <c r="Q138" s="948" t="str">
        <f>INF_TEL!S50</f>
        <v>Via Pezza alta10/a</v>
      </c>
      <c r="R138" s="948">
        <f>INF_TEL!T50</f>
        <v>31046</v>
      </c>
      <c r="S138" s="948" t="str">
        <f>INF_TEL!U50</f>
        <v>Oderzo (TV)</v>
      </c>
      <c r="T138" s="948" t="str">
        <f>INF_TEL!V50</f>
        <v>Bragato Lidia</v>
      </c>
      <c r="U138" s="948" t="str">
        <f>INF_TEL!W50</f>
        <v>Bragogna Davide</v>
      </c>
      <c r="V138" s="947" t="str">
        <f>INF_TEL!X50</f>
        <v>0422 853611</v>
      </c>
      <c r="W138" s="949" t="str">
        <f>INF_TEL!Y50</f>
        <v>selezione@consulmarc.it</v>
      </c>
      <c r="X138" s="949" t="str">
        <f>INF_TEL!Z50</f>
        <v>www.consulmarc.it</v>
      </c>
      <c r="Y138" s="948">
        <f>INF_TEL!AA50</f>
        <v>0</v>
      </c>
      <c r="Z138" s="950" t="str">
        <f>INF_TEL!AB50</f>
        <v>servizzi innovativi aziende</v>
      </c>
      <c r="AA138" s="847" t="str">
        <f>INF_TEL!AC50</f>
        <v>CONSULMARC SVILUPPO</v>
      </c>
      <c r="AB138" s="848" t="str">
        <f>INF_TEL!AD50</f>
        <v>Via Pezza alta10/a</v>
      </c>
      <c r="AC138" s="848" t="str">
        <f>INF_TEL!AE50</f>
        <v>Oderzo (TV)</v>
      </c>
      <c r="AD138" s="951" t="str">
        <f>INF_TEL!AF50</f>
        <v>02116310281</v>
      </c>
      <c r="AE138" s="849">
        <f>INF_TEL!AK50</f>
        <v>43589</v>
      </c>
      <c r="AF138" s="850" t="str">
        <f>INF_TEL!AL50</f>
        <v>3279/C24D</v>
      </c>
      <c r="AG138" s="6"/>
    </row>
    <row r="139" spans="3:33" ht="14.25" customHeight="1">
      <c r="C139" s="836" t="str">
        <f>INF_TEL!C51</f>
        <v>PLAKA XHULIO</v>
      </c>
      <c r="D139" s="884" t="str">
        <f>INF_TEL!D51</f>
        <v>4 BII</v>
      </c>
      <c r="E139" s="838" t="str">
        <f>INF_TEL!E51</f>
        <v>3483505136</v>
      </c>
      <c r="F139" s="840">
        <f>INF_TEL!F51</f>
        <v>0</v>
      </c>
      <c r="G139" s="840" t="str">
        <f>INF_TEL!G51</f>
        <v>xulioplaka02@gmail.com</v>
      </c>
      <c r="H139" s="840" t="str">
        <f>INF_TEL!H51</f>
        <v>VIA G. PUCCINI 2/9</v>
      </c>
      <c r="I139" s="840" t="str">
        <f>INF_TEL!I51</f>
        <v>MASERADA SUL PIAVE</v>
      </c>
      <c r="J139" s="944" t="str">
        <f>INF_TEL!L51</f>
        <v>8.00</v>
      </c>
      <c r="K139" s="944" t="str">
        <f>INF_TEL!M51</f>
        <v>12.00</v>
      </c>
      <c r="L139" s="944" t="str">
        <f>INF_TEL!N51</f>
        <v>14.00</v>
      </c>
      <c r="M139" s="944" t="str">
        <f>INF_TEL!O51</f>
        <v>18.00</v>
      </c>
      <c r="N139" s="945" t="str">
        <f>INF_TEL!P51</f>
        <v>Battaglia Antimo</v>
      </c>
      <c r="O139" s="946" t="str">
        <f>INF_TEL!Q51</f>
        <v>RIZZO FABIO</v>
      </c>
      <c r="P139" s="947" t="str">
        <f>INF_TEL!R51</f>
        <v>MION VENTOLTERMICO SPA</v>
      </c>
      <c r="Q139" s="948" t="str">
        <f>INF_TEL!S51</f>
        <v>V. Dolomiti 30</v>
      </c>
      <c r="R139" s="948">
        <f>INF_TEL!T51</f>
        <v>31052</v>
      </c>
      <c r="S139" s="948" t="str">
        <f>INF_TEL!U51</f>
        <v>Maserada sul Piave (TV)</v>
      </c>
      <c r="T139" s="948" t="str">
        <f>INF_TEL!V51</f>
        <v>Mion Pieralberto</v>
      </c>
      <c r="U139" s="948" t="str">
        <f>INF_TEL!W51</f>
        <v>Benedetti Ermes</v>
      </c>
      <c r="V139" s="947" t="str">
        <f>INF_TEL!X51</f>
        <v>0422 8777</v>
      </c>
      <c r="W139" s="949" t="str">
        <f>INF_TEL!Y51</f>
        <v>personale@h-farm.com</v>
      </c>
      <c r="X139" s="949">
        <f>INF_TEL!Z51</f>
        <v>0</v>
      </c>
      <c r="Y139" s="948">
        <f>INF_TEL!AA51</f>
        <v>0</v>
      </c>
      <c r="Z139" s="950">
        <f>INF_TEL!AB51</f>
        <v>0</v>
      </c>
      <c r="AA139" s="847" t="str">
        <f>INF_TEL!AC51</f>
        <v>MION VENTOLTERMICO SPA</v>
      </c>
      <c r="AB139" s="848" t="str">
        <f>INF_TEL!AD51</f>
        <v>V. Dolomiti 30</v>
      </c>
      <c r="AC139" s="848" t="str">
        <f>INF_TEL!AE51</f>
        <v>Maserada sul Piave (TV)</v>
      </c>
      <c r="AD139" s="951" t="str">
        <f>INF_TEL!AF51</f>
        <v>04053860260</v>
      </c>
      <c r="AE139" s="849">
        <f>INF_TEL!AK51</f>
        <v>42840</v>
      </c>
      <c r="AF139" s="850" t="str">
        <f>INF_TEL!AL51</f>
        <v>26622/C24</v>
      </c>
      <c r="AG139" s="6"/>
    </row>
    <row r="140" spans="3:33" ht="14.25" customHeight="1">
      <c r="C140" s="836" t="str">
        <f>INF_TEL!C52</f>
        <v>SCABELLO SAMUELE</v>
      </c>
      <c r="D140" s="884" t="str">
        <f>INF_TEL!D52</f>
        <v>4 BII</v>
      </c>
      <c r="E140" s="838" t="str">
        <f>INF_TEL!E52</f>
        <v/>
      </c>
      <c r="F140" s="840">
        <f>INF_TEL!F52</f>
        <v>0</v>
      </c>
      <c r="G140" s="840" t="str">
        <f>INF_TEL!G52</f>
        <v>pulce.samuele@gmail.com</v>
      </c>
      <c r="H140" s="840" t="str">
        <f>INF_TEL!H52</f>
        <v>via Calmaggiore 33</v>
      </c>
      <c r="I140" s="840" t="str">
        <f>INF_TEL!I52</f>
        <v>MASERADA SUL PIAVE</v>
      </c>
      <c r="J140" s="944" t="str">
        <f>INF_TEL!L52</f>
        <v>6.00</v>
      </c>
      <c r="K140" s="944" t="str">
        <f>INF_TEL!M52</f>
        <v>14.00</v>
      </c>
      <c r="L140" s="944" t="str">
        <f>INF_TEL!N52</f>
        <v>14.00</v>
      </c>
      <c r="M140" s="944" t="str">
        <f>INF_TEL!O52</f>
        <v>22.00</v>
      </c>
      <c r="N140" s="945" t="str">
        <f>INF_TEL!P52</f>
        <v>Battaglia Antimo</v>
      </c>
      <c r="O140" s="946" t="str">
        <f>INF_TEL!Q52</f>
        <v>RIZZO FABIO</v>
      </c>
      <c r="P140" s="947" t="str">
        <f>INF_TEL!R52</f>
        <v>ECMA SRL</v>
      </c>
      <c r="Q140" s="948" t="str">
        <f>INF_TEL!S52</f>
        <v>V. Antonio Canova 7</v>
      </c>
      <c r="R140" s="948">
        <f>INF_TEL!T52</f>
        <v>31040</v>
      </c>
      <c r="S140" s="948" t="str">
        <f>INF_TEL!U52</f>
        <v>Giavera del Montello (TV)</v>
      </c>
      <c r="T140" s="948" t="str">
        <f>INF_TEL!V52</f>
        <v>Anziliero Angela</v>
      </c>
      <c r="U140" s="948" t="str">
        <f>INF_TEL!W52</f>
        <v>Anziliero Angela</v>
      </c>
      <c r="V140" s="947" t="str">
        <f>INF_TEL!X52</f>
        <v>0422 775153</v>
      </c>
      <c r="W140" s="948" t="str">
        <f>INF_TEL!Y52</f>
        <v>info@ecmamobili.com</v>
      </c>
      <c r="X140" s="949" t="str">
        <f>INF_TEL!Z52</f>
        <v>www.ecmamobili.com</v>
      </c>
      <c r="Y140" s="948" t="str">
        <f>INF_TEL!AA52</f>
        <v>11-50</v>
      </c>
      <c r="Z140" s="950" t="str">
        <f>INF_TEL!AB52</f>
        <v>Elementi per mobili</v>
      </c>
      <c r="AA140" s="847" t="str">
        <f>INF_TEL!AC52</f>
        <v>ECMA SRL</v>
      </c>
      <c r="AB140" s="848" t="str">
        <f>INF_TEL!AD52</f>
        <v>V. Antonio Canova 7</v>
      </c>
      <c r="AC140" s="848" t="str">
        <f>INF_TEL!AE52</f>
        <v>Giavera del Montello (TV)</v>
      </c>
      <c r="AD140" s="951" t="str">
        <f>INF_TEL!AF52</f>
        <v>01894010261</v>
      </c>
      <c r="AE140" s="849">
        <f>INF_TEL!AK52</f>
        <v>44323</v>
      </c>
      <c r="AF140" s="850" t="str">
        <f>INF_TEL!AL52</f>
        <v>6429/C24</v>
      </c>
      <c r="AG140" s="6"/>
    </row>
    <row r="141" spans="3:33" ht="14.25" customHeight="1">
      <c r="C141" s="836" t="str">
        <f>INF_TEL!C53</f>
        <v>SEGATO LEONARDO</v>
      </c>
      <c r="D141" s="837" t="str">
        <f>INF_TEL!D53</f>
        <v>4 BII</v>
      </c>
      <c r="E141" s="838" t="str">
        <f>INF_TEL!E53</f>
        <v>3383281974</v>
      </c>
      <c r="F141" s="840">
        <f>INF_TEL!F53</f>
        <v>0</v>
      </c>
      <c r="G141" s="840" t="str">
        <f>INF_TEL!G53</f>
        <v>mauri.nico2002@libero.it</v>
      </c>
      <c r="H141" s="840" t="str">
        <f>INF_TEL!H53</f>
        <v>via Ugo Arvedi 7</v>
      </c>
      <c r="I141" s="840" t="str">
        <f>INF_TEL!I53</f>
        <v>CASIER</v>
      </c>
      <c r="J141" s="944" t="str">
        <f>INF_TEL!L53</f>
        <v>8.30</v>
      </c>
      <c r="K141" s="944" t="str">
        <f>INF_TEL!M53</f>
        <v>12.30</v>
      </c>
      <c r="L141" s="944" t="str">
        <f>INF_TEL!N53</f>
        <v>14.00</v>
      </c>
      <c r="M141" s="944" t="str">
        <f>INF_TEL!O53</f>
        <v>18.00</v>
      </c>
      <c r="N141" s="954" t="str">
        <f>INF_TEL!P53</f>
        <v>Zolli Piera</v>
      </c>
      <c r="O141" s="955" t="str">
        <f>INF_TEL!Q53</f>
        <v>RIZZO FABIO</v>
      </c>
      <c r="P141" s="947" t="str">
        <f>INF_TEL!R53</f>
        <v>SMC TREVISO SRL</v>
      </c>
      <c r="Q141" s="948" t="str">
        <f>INF_TEL!S53</f>
        <v>v. Roma 4</v>
      </c>
      <c r="R141" s="948">
        <f>INF_TEL!T53</f>
        <v>31020</v>
      </c>
      <c r="S141" s="948" t="str">
        <f>INF_TEL!U53</f>
        <v>Villorba (TV)</v>
      </c>
      <c r="T141" s="948" t="str">
        <f>INF_TEL!V53</f>
        <v>Valeri Paolo</v>
      </c>
      <c r="U141" s="948" t="str">
        <f>INF_TEL!W53</f>
        <v>Valeri Paolo</v>
      </c>
      <c r="V141" s="947" t="str">
        <f>INF_TEL!X53</f>
        <v>0422 608043</v>
      </c>
      <c r="W141" s="949" t="str">
        <f>INF_TEL!Y53</f>
        <v>ufficio.personale@smc.it</v>
      </c>
      <c r="X141" s="949" t="str">
        <f>INF_TEL!Z53</f>
        <v>www.smc.it</v>
      </c>
      <c r="Y141" s="948">
        <f>INF_TEL!AA53</f>
        <v>2</v>
      </c>
      <c r="Z141" s="950" t="str">
        <f>INF_TEL!AB53</f>
        <v>servizi informatici</v>
      </c>
      <c r="AA141" s="847" t="str">
        <f>INF_TEL!AC53</f>
        <v>SMC TREVISO SRL</v>
      </c>
      <c r="AB141" s="848" t="str">
        <f>INF_TEL!AD53</f>
        <v>v. Roma 4</v>
      </c>
      <c r="AC141" s="848" t="str">
        <f>INF_TEL!AE53</f>
        <v>Villorba (TV)</v>
      </c>
      <c r="AD141" s="951">
        <f>INF_TEL!AF53</f>
        <v>3304900263</v>
      </c>
      <c r="AE141" s="849">
        <f>INF_TEL!AK53</f>
        <v>43589</v>
      </c>
      <c r="AF141" s="850" t="str">
        <f>INF_TEL!AL53</f>
        <v>3279/C24D</v>
      </c>
      <c r="AG141" s="6"/>
    </row>
    <row r="142" spans="3:33" ht="14.25" customHeight="1">
      <c r="C142" s="883" t="str">
        <f>INF_TEL!C54</f>
        <v>TREVISANI ANDREA</v>
      </c>
      <c r="D142" s="884" t="str">
        <f>INF_TEL!D54</f>
        <v>4 BII</v>
      </c>
      <c r="E142" s="886" t="str">
        <f>INF_TEL!E54</f>
        <v>3473130375</v>
      </c>
      <c r="F142" s="887">
        <f>INF_TEL!F54</f>
        <v>0</v>
      </c>
      <c r="G142" s="887" t="str">
        <f>INF_TEL!G54</f>
        <v>trevisani.andrea@maxplanck.it</v>
      </c>
      <c r="H142" s="887" t="str">
        <f>INF_TEL!H54</f>
        <v>VIA GRAZIA DELEDDA 8/B</v>
      </c>
      <c r="I142" s="887" t="str">
        <f>INF_TEL!I54</f>
        <v>PAESE</v>
      </c>
      <c r="J142" s="973" t="str">
        <f>INF_TEL!L54</f>
        <v>8.30</v>
      </c>
      <c r="K142" s="973" t="str">
        <f>INF_TEL!M54</f>
        <v>12.30</v>
      </c>
      <c r="L142" s="973" t="str">
        <f>INF_TEL!N54</f>
        <v>14.30</v>
      </c>
      <c r="M142" s="973" t="str">
        <f>INF_TEL!O54</f>
        <v>18.30</v>
      </c>
      <c r="N142" s="945" t="str">
        <f>INF_TEL!P54</f>
        <v>Caregnato Sergio</v>
      </c>
      <c r="O142" s="979" t="str">
        <f>INF_TEL!Q54</f>
        <v>RIZZO FABIO</v>
      </c>
      <c r="P142" s="974" t="str">
        <f>INF_TEL!R54</f>
        <v>ALTERNATIVA AMBIENTE COOPERATIVA</v>
      </c>
      <c r="Q142" s="975" t="str">
        <f>INF_TEL!S54</f>
        <v>V. Callegari 32</v>
      </c>
      <c r="R142" s="975">
        <f>INF_TEL!T54</f>
        <v>31030</v>
      </c>
      <c r="S142" s="975" t="str">
        <f>INF_TEL!U54</f>
        <v>Carbonera (TV)</v>
      </c>
      <c r="T142" s="975" t="str">
        <f>INF_TEL!V54</f>
        <v>Bonomo Barbara</v>
      </c>
      <c r="U142" s="975" t="str">
        <f>INF_TEL!W54</f>
        <v>Bonomo Barbara</v>
      </c>
      <c r="V142" s="974" t="str">
        <f>INF_TEL!X54</f>
        <v>0422 350401</v>
      </c>
      <c r="W142" s="976" t="str">
        <f>INF_TEL!Y54</f>
        <v>psicoalternativa@cooperativa-alternativa.it</v>
      </c>
      <c r="X142" s="976" t="str">
        <f>INF_TEL!Z54</f>
        <v>www.cooperativa-alternativa.it</v>
      </c>
      <c r="Y142" s="975">
        <f>INF_TEL!AA54</f>
        <v>0</v>
      </c>
      <c r="Z142" s="977" t="str">
        <f>INF_TEL!AB54</f>
        <v>servizi e ambiente</v>
      </c>
      <c r="AA142" s="895" t="str">
        <f>INF_TEL!AC54</f>
        <v>ALTERNATIVA AMBIENTE COOPERATIVA</v>
      </c>
      <c r="AB142" s="896" t="str">
        <f>INF_TEL!AD54</f>
        <v>V. Callegari 32</v>
      </c>
      <c r="AC142" s="896" t="str">
        <f>INF_TEL!AE54</f>
        <v>Carbonera (TV)</v>
      </c>
      <c r="AD142" s="978" t="str">
        <f>INF_TEL!AF54</f>
        <v>02507670269</v>
      </c>
      <c r="AE142" s="897">
        <f>INF_TEL!AK54</f>
        <v>43589</v>
      </c>
      <c r="AF142" s="898" t="str">
        <f>INF_TEL!AL54</f>
        <v>3279/C24D</v>
      </c>
      <c r="AG142" s="6"/>
    </row>
    <row r="143" spans="3:33" ht="14.25" customHeight="1">
      <c r="C143" s="836" t="str">
        <f>INF_TEL!C55</f>
        <v>ZAMENGO RICCARDO</v>
      </c>
      <c r="D143" s="884" t="str">
        <f>INF_TEL!D55</f>
        <v>4 BII</v>
      </c>
      <c r="E143" s="839" t="str">
        <f>INF_TEL!E55</f>
        <v>0499387842</v>
      </c>
      <c r="F143" s="840">
        <f>INF_TEL!F55</f>
        <v>0</v>
      </c>
      <c r="G143" s="840" t="str">
        <f>INF_TEL!G55</f>
        <v>zamengoricky@gmail.com</v>
      </c>
      <c r="H143" s="840" t="str">
        <f>INF_TEL!H55</f>
        <v>VIA MALCANTON 32/A</v>
      </c>
      <c r="I143" s="840" t="str">
        <f>INF_TEL!I55</f>
        <v>TREBASELEGHE</v>
      </c>
      <c r="J143" s="944" t="str">
        <f>INF_TEL!L55</f>
        <v>8.30</v>
      </c>
      <c r="K143" s="944" t="str">
        <f>INF_TEL!M55</f>
        <v>13.00</v>
      </c>
      <c r="L143" s="944" t="str">
        <f>INF_TEL!N55</f>
        <v>14.30</v>
      </c>
      <c r="M143" s="944" t="str">
        <f>INF_TEL!O55</f>
        <v>18.00</v>
      </c>
      <c r="N143" s="945" t="str">
        <f>INF_TEL!P55</f>
        <v>Cappelletto Giovanni</v>
      </c>
      <c r="O143" s="979" t="str">
        <f>INF_TEL!Q55</f>
        <v>RIZZO FABIO</v>
      </c>
      <c r="P143" s="947" t="str">
        <f>INF_TEL!R55</f>
        <v>ROBYONE SRL</v>
      </c>
      <c r="Q143" s="948" t="str">
        <f>INF_TEL!S55</f>
        <v>Via Lazzaretto 10/B</v>
      </c>
      <c r="R143" s="948">
        <f>INF_TEL!T55</f>
        <v>35010</v>
      </c>
      <c r="S143" s="948" t="str">
        <f>INF_TEL!U55</f>
        <v>Trebaselehe (PD)</v>
      </c>
      <c r="T143" s="948" t="str">
        <f>INF_TEL!V55</f>
        <v>Morello Roberto</v>
      </c>
      <c r="U143" s="948" t="str">
        <f>INF_TEL!W55</f>
        <v>Morello Roberto</v>
      </c>
      <c r="V143" s="947" t="str">
        <f>INF_TEL!X55</f>
        <v>049 0998416</v>
      </c>
      <c r="W143" s="949" t="str">
        <f>INF_TEL!Y55</f>
        <v>amministrazione@robyone.net</v>
      </c>
      <c r="X143" s="949" t="str">
        <f>INF_TEL!Z55</f>
        <v>www.robyone.net</v>
      </c>
      <c r="Y143" s="948" t="str">
        <f>INF_TEL!AA55</f>
        <v>11-50</v>
      </c>
      <c r="Z143" s="950">
        <f>INF_TEL!AB55</f>
        <v>0</v>
      </c>
      <c r="AA143" s="847" t="str">
        <f>INF_TEL!AC55</f>
        <v>ROBYONE SRL</v>
      </c>
      <c r="AB143" s="848" t="str">
        <f>INF_TEL!AD55</f>
        <v>Via Lazzaretto, 10/B</v>
      </c>
      <c r="AC143" s="848" t="str">
        <f>INF_TEL!AE55</f>
        <v>Trebaseleghe (PD)</v>
      </c>
      <c r="AD143" s="951" t="str">
        <f>INF_TEL!AF55</f>
        <v>04435720281</v>
      </c>
      <c r="AE143" s="849">
        <f>INF_TEL!AK55</f>
        <v>44330</v>
      </c>
      <c r="AF143" s="850" t="str">
        <f>INF_TEL!AL55</f>
        <v>6815/C24</v>
      </c>
      <c r="AG143" s="6"/>
    </row>
    <row r="144" spans="3:33" ht="14.25" customHeight="1">
      <c r="C144" s="836" t="str">
        <f>INF_TEL!C56</f>
        <v>ZAMPOLLI ENRICO</v>
      </c>
      <c r="D144" s="884" t="str">
        <f>INF_TEL!D56</f>
        <v>4 BII</v>
      </c>
      <c r="E144" s="839" t="str">
        <f>INF_TEL!E56</f>
        <v>3472974227</v>
      </c>
      <c r="F144" s="840">
        <f>INF_TEL!F56</f>
        <v>0</v>
      </c>
      <c r="G144" s="840" t="str">
        <f>INF_TEL!G56</f>
        <v>zampolli.enrico@maxplanck.it</v>
      </c>
      <c r="H144" s="840" t="str">
        <f>INF_TEL!H56</f>
        <v>Via Papa Giovanni XXIII 39</v>
      </c>
      <c r="I144" s="840" t="str">
        <f>INF_TEL!I56</f>
        <v>CONEGLIANO</v>
      </c>
      <c r="J144" s="944" t="str">
        <f>INF_TEL!L56</f>
        <v>8.30</v>
      </c>
      <c r="K144" s="944" t="str">
        <f>INF_TEL!M56</f>
        <v>12.30</v>
      </c>
      <c r="L144" s="944" t="str">
        <f>INF_TEL!N56</f>
        <v>14.30</v>
      </c>
      <c r="M144" s="944" t="str">
        <f>INF_TEL!O56</f>
        <v>18.30</v>
      </c>
      <c r="N144" s="945" t="str">
        <f>INF_TEL!P56</f>
        <v>Dall'agata Michele</v>
      </c>
      <c r="O144" s="979" t="str">
        <f>INF_TEL!Q56</f>
        <v>RIZZO FABIO</v>
      </c>
      <c r="P144" s="947" t="str">
        <f>INF_TEL!R56</f>
        <v xml:space="preserve">ADL S.R.L. </v>
      </c>
      <c r="Q144" s="948" t="str">
        <f>INF_TEL!S56</f>
        <v>v.le Italia 194</v>
      </c>
      <c r="R144" s="948">
        <f>INF_TEL!T56</f>
        <v>31015</v>
      </c>
      <c r="S144" s="948" t="str">
        <f>INF_TEL!U56</f>
        <v>Conegliano (TV)</v>
      </c>
      <c r="T144" s="948" t="str">
        <f>INF_TEL!V56</f>
        <v>Dal Tio Alice</v>
      </c>
      <c r="U144" s="948" t="str">
        <f>INF_TEL!W56</f>
        <v>Della Libera Antonio</v>
      </c>
      <c r="V144" s="947" t="str">
        <f>INF_TEL!X56</f>
        <v>0438 418072</v>
      </c>
      <c r="W144" s="949" t="str">
        <f>INF_TEL!Y56</f>
        <v>segreteria@adlgroup.it</v>
      </c>
      <c r="X144" s="949" t="str">
        <f>INF_TEL!Z56</f>
        <v>www.adlgroup.it</v>
      </c>
      <c r="Y144" s="948">
        <f>INF_TEL!AA56</f>
        <v>0</v>
      </c>
      <c r="Z144" s="950" t="str">
        <f>INF_TEL!AB56</f>
        <v>servizi informatici</v>
      </c>
      <c r="AA144" s="847" t="str">
        <f>INF_TEL!AC56</f>
        <v xml:space="preserve">ADL S.R.L. </v>
      </c>
      <c r="AB144" s="848" t="str">
        <f>INF_TEL!AD56</f>
        <v>v.le Italia 194</v>
      </c>
      <c r="AC144" s="848" t="str">
        <f>INF_TEL!AE56</f>
        <v>Conegliano (TV)</v>
      </c>
      <c r="AD144" s="951" t="str">
        <f>INF_TEL!AF56</f>
        <v>03685320263</v>
      </c>
      <c r="AE144" s="849">
        <f>INF_TEL!AK56</f>
        <v>44336</v>
      </c>
      <c r="AF144" s="850" t="str">
        <f>INF_TEL!AL56</f>
        <v>7190/C24D</v>
      </c>
      <c r="AG144" s="6"/>
    </row>
    <row r="145" spans="1:34" ht="14.25" customHeight="1">
      <c r="C145" s="900" t="str">
        <f>INF_TEL!C57</f>
        <v>ZANE GIACOMO</v>
      </c>
      <c r="D145" s="957" t="str">
        <f>INF_TEL!D57</f>
        <v>4 BII</v>
      </c>
      <c r="E145" s="903" t="str">
        <f>INF_TEL!E57</f>
        <v>3396968725</v>
      </c>
      <c r="F145" s="904">
        <f>INF_TEL!F57</f>
        <v>0</v>
      </c>
      <c r="G145" s="904" t="str">
        <f>INF_TEL!G57</f>
        <v>giacomo.zane97@gmail.com</v>
      </c>
      <c r="H145" s="904" t="str">
        <f>INF_TEL!H57</f>
        <v>VIA TASCA, 2/3</v>
      </c>
      <c r="I145" s="904" t="str">
        <f>INF_TEL!I57</f>
        <v>MOGLIANO VENETO</v>
      </c>
      <c r="J145" s="980">
        <f>INF_TEL!L57</f>
        <v>0</v>
      </c>
      <c r="K145" s="980">
        <f>INF_TEL!M57</f>
        <v>0</v>
      </c>
      <c r="L145" s="980">
        <f>INF_TEL!N57</f>
        <v>0</v>
      </c>
      <c r="M145" s="980">
        <f>INF_TEL!O57</f>
        <v>0</v>
      </c>
      <c r="N145" s="961" t="str">
        <f>INF_TEL!P57</f>
        <v>Disarò Monica</v>
      </c>
      <c r="O145" s="981" t="str">
        <f>INF_TEL!Q57</f>
        <v>RIZZO FABIO</v>
      </c>
      <c r="P145" s="982" t="str">
        <f>INF_TEL!R57</f>
        <v>TEXA SPA</v>
      </c>
      <c r="Q145" s="983" t="str">
        <f>INF_TEL!S57</f>
        <v>Via I Maggio</v>
      </c>
      <c r="R145" s="983">
        <f>INF_TEL!T57</f>
        <v>31050</v>
      </c>
      <c r="S145" s="983" t="str">
        <f>INF_TEL!U57</f>
        <v>Monastier di Treviso (TV)</v>
      </c>
      <c r="T145" s="983" t="str">
        <f>INF_TEL!V57</f>
        <v>Luigi Bastianello</v>
      </c>
      <c r="U145" s="983" t="str">
        <f>INF_TEL!W57</f>
        <v>Luigi Bastianello</v>
      </c>
      <c r="V145" s="982" t="str">
        <f>INF_TEL!X57</f>
        <v>0422 791311</v>
      </c>
      <c r="W145" s="984" t="str">
        <f>INF_TEL!Y57</f>
        <v>info.it@texa.com</v>
      </c>
      <c r="X145" s="984" t="str">
        <f>INF_TEL!Z57</f>
        <v>www.texa.it</v>
      </c>
      <c r="Y145" s="983">
        <f>INF_TEL!AA57</f>
        <v>0</v>
      </c>
      <c r="Z145" s="985" t="str">
        <f>INF_TEL!AB57</f>
        <v>Diagnosi Elettronica</v>
      </c>
      <c r="AA145" s="911" t="str">
        <f>INF_TEL!AC57</f>
        <v>TEXA SPA</v>
      </c>
      <c r="AB145" s="912" t="str">
        <f>INF_TEL!AD57</f>
        <v>Via I Maggio</v>
      </c>
      <c r="AC145" s="912" t="str">
        <f>INF_TEL!AE57</f>
        <v>Monastier di Treviso (TV)</v>
      </c>
      <c r="AD145" s="986" t="str">
        <f>INF_TEL!AF57</f>
        <v>02413550266</v>
      </c>
      <c r="AE145" s="913">
        <f>INF_TEL!AK57</f>
        <v>42786</v>
      </c>
      <c r="AF145" s="914" t="str">
        <f>INF_TEL!AL57</f>
        <v>7191/C24D</v>
      </c>
      <c r="AG145" s="6"/>
    </row>
    <row r="146" spans="1:34" ht="14.25" customHeight="1">
      <c r="C146" s="883" t="str">
        <f>INF_TEL!C58</f>
        <v>ACQUILESI MATTIA</v>
      </c>
      <c r="D146" s="884" t="str">
        <f>INF_TEL!D58</f>
        <v>5 CII</v>
      </c>
      <c r="E146" s="886" t="str">
        <f>INF_TEL!E58</f>
        <v/>
      </c>
      <c r="F146" s="887">
        <f>INF_TEL!F58</f>
        <v>0</v>
      </c>
      <c r="G146" s="887" t="str">
        <f>INF_TEL!G58</f>
        <v>bobo_68@hotmail.it</v>
      </c>
      <c r="H146" s="887" t="str">
        <f>INF_TEL!H58</f>
        <v>VIA BENZI 39</v>
      </c>
      <c r="I146" s="887" t="str">
        <f>INF_TEL!I58</f>
        <v>TREVISO</v>
      </c>
      <c r="J146" s="973" t="str">
        <f>INF_TEL!L58</f>
        <v>8.30</v>
      </c>
      <c r="K146" s="973" t="str">
        <f>INF_TEL!M58</f>
        <v>12.30</v>
      </c>
      <c r="L146" s="973" t="str">
        <f>INF_TEL!N58</f>
        <v>14.00</v>
      </c>
      <c r="M146" s="973" t="str">
        <f>INF_TEL!O58</f>
        <v>18.00</v>
      </c>
      <c r="N146" s="945" t="str">
        <f>INF_TEL!P58</f>
        <v>Calella</v>
      </c>
      <c r="O146" s="979" t="str">
        <f>INF_TEL!Q58</f>
        <v>BELLOTTO LUCA</v>
      </c>
      <c r="P146" s="974" t="str">
        <f>INF_TEL!R58</f>
        <v>C 4 B SRL</v>
      </c>
      <c r="Q146" s="975" t="str">
        <f>INF_TEL!S58</f>
        <v>Piazza delle Istituzioni 39/F</v>
      </c>
      <c r="R146" s="975">
        <f>INF_TEL!T58</f>
        <v>31100</v>
      </c>
      <c r="S146" s="975" t="str">
        <f>INF_TEL!U58</f>
        <v>Treviso (TV)</v>
      </c>
      <c r="T146" s="975" t="str">
        <f>INF_TEL!V58</f>
        <v>Battaglion Francesca</v>
      </c>
      <c r="U146" s="975" t="str">
        <f>INF_TEL!W58</f>
        <v>Pavanello Mirko</v>
      </c>
      <c r="V146" s="974" t="str">
        <f>INF_TEL!X58</f>
        <v>0422 1627564</v>
      </c>
      <c r="W146" s="976" t="str">
        <f>INF_TEL!Y58</f>
        <v>amministrazione@consulting4business.it</v>
      </c>
      <c r="X146" s="976">
        <f>INF_TEL!Z58</f>
        <v>0</v>
      </c>
      <c r="Y146" s="975">
        <f>INF_TEL!AA58</f>
        <v>15</v>
      </c>
      <c r="Z146" s="977" t="str">
        <f>INF_TEL!AB58</f>
        <v>Gestione banche dati (Ateco 63.11.2)</v>
      </c>
      <c r="AA146" s="895" t="str">
        <f>INF_TEL!AC58</f>
        <v>C 4 B SRL</v>
      </c>
      <c r="AB146" s="896" t="str">
        <f>INF_TEL!AD58</f>
        <v xml:space="preserve">Via Pasquale Sottocorno, 3 - </v>
      </c>
      <c r="AC146" s="896" t="str">
        <f>INF_TEL!AE58</f>
        <v>Milano (MI)</v>
      </c>
      <c r="AD146" s="978" t="str">
        <f>INF_TEL!AF58</f>
        <v>04509100261</v>
      </c>
      <c r="AE146" s="897">
        <f>INF_TEL!AK58</f>
        <v>43589</v>
      </c>
      <c r="AF146" s="898" t="str">
        <f>INF_TEL!AL58</f>
        <v>3279/C24D</v>
      </c>
      <c r="AG146" s="6"/>
    </row>
    <row r="147" spans="1:34" ht="14.25" customHeight="1">
      <c r="C147" s="836" t="str">
        <f>INF_TEL!C59</f>
        <v>DAL COL ALAN</v>
      </c>
      <c r="D147" s="884" t="str">
        <f>INF_TEL!D59</f>
        <v>5 CII</v>
      </c>
      <c r="E147" s="839" t="str">
        <f>INF_TEL!E59</f>
        <v>3345617126</v>
      </c>
      <c r="F147" s="840">
        <f>INF_TEL!F59</f>
        <v>0</v>
      </c>
      <c r="G147" s="840" t="str">
        <f>INF_TEL!G59</f>
        <v>alandalcol03@gmail.com</v>
      </c>
      <c r="H147" s="840" t="str">
        <f>INF_TEL!H59</f>
        <v>Schiavonesca Vecchia 19/B</v>
      </c>
      <c r="I147" s="840" t="str">
        <f>INF_TEL!I59</f>
        <v>NERVESA DELLA BATTAGLIA</v>
      </c>
      <c r="J147" s="944" t="str">
        <f>INF_TEL!L59</f>
        <v>8.30</v>
      </c>
      <c r="K147" s="944" t="str">
        <f>INF_TEL!M59</f>
        <v>12.30</v>
      </c>
      <c r="L147" s="944" t="str">
        <f>INF_TEL!N59</f>
        <v>14.00</v>
      </c>
      <c r="M147" s="944" t="str">
        <f>INF_TEL!O59</f>
        <v>18.00</v>
      </c>
      <c r="N147" s="945" t="str">
        <f>INF_TEL!P59</f>
        <v>Bruni</v>
      </c>
      <c r="O147" s="979" t="str">
        <f>INF_TEL!Q59</f>
        <v>BELLOTTO LUCA</v>
      </c>
      <c r="P147" s="947" t="str">
        <f>INF_TEL!R59</f>
        <v>SMC TREVISO SRL</v>
      </c>
      <c r="Q147" s="948" t="str">
        <f>INF_TEL!S59</f>
        <v>v. Roma 4</v>
      </c>
      <c r="R147" s="948">
        <f>INF_TEL!T59</f>
        <v>31020</v>
      </c>
      <c r="S147" s="948" t="str">
        <f>INF_TEL!U59</f>
        <v>Villorba (TV)</v>
      </c>
      <c r="T147" s="948" t="str">
        <f>INF_TEL!V59</f>
        <v>Valeri Paolo</v>
      </c>
      <c r="U147" s="948" t="str">
        <f>INF_TEL!W59</f>
        <v>Valeri Paolo</v>
      </c>
      <c r="V147" s="947" t="str">
        <f>INF_TEL!X59</f>
        <v>0422 608043</v>
      </c>
      <c r="W147" s="949" t="str">
        <f>INF_TEL!Y59</f>
        <v>ufficio.personale@smc.it</v>
      </c>
      <c r="X147" s="949" t="str">
        <f>INF_TEL!Z59</f>
        <v>www.smc.it</v>
      </c>
      <c r="Y147" s="948">
        <f>INF_TEL!AA59</f>
        <v>2</v>
      </c>
      <c r="Z147" s="950" t="str">
        <f>INF_TEL!AB59</f>
        <v>servizi informatici</v>
      </c>
      <c r="AA147" s="847" t="str">
        <f>INF_TEL!AC59</f>
        <v>SMC TREVISO SRL</v>
      </c>
      <c r="AB147" s="848" t="str">
        <f>INF_TEL!AD59</f>
        <v>v. Roma 4</v>
      </c>
      <c r="AC147" s="848" t="str">
        <f>INF_TEL!AE59</f>
        <v>Villorba (TV)</v>
      </c>
      <c r="AD147" s="951">
        <f>INF_TEL!AF59</f>
        <v>3304900263</v>
      </c>
      <c r="AE147" s="849">
        <f>INF_TEL!AK59</f>
        <v>43589</v>
      </c>
      <c r="AF147" s="850" t="str">
        <f>INF_TEL!AL59</f>
        <v>3279/C24D</v>
      </c>
      <c r="AG147" s="6"/>
    </row>
    <row r="148" spans="1:34" ht="14.25" customHeight="1">
      <c r="C148" s="836" t="str">
        <f>INF_TEL!C60</f>
        <v>DONOLATO EDOARDO</v>
      </c>
      <c r="D148" s="884" t="str">
        <f>INF_TEL!D60</f>
        <v>5 CII</v>
      </c>
      <c r="E148" s="839" t="str">
        <f>INF_TEL!E60</f>
        <v>3478618960</v>
      </c>
      <c r="F148" s="840">
        <f>INF_TEL!F60</f>
        <v>0</v>
      </c>
      <c r="G148" s="840" t="str">
        <f>INF_TEL!G60</f>
        <v>donolato.edoardo@maxplanck.it</v>
      </c>
      <c r="H148" s="840" t="str">
        <f>INF_TEL!H60</f>
        <v>VIA TERRAGLIO 68/D</v>
      </c>
      <c r="I148" s="840" t="str">
        <f>INF_TEL!I60</f>
        <v>TREVISO</v>
      </c>
      <c r="J148" s="944" t="str">
        <f>INF_TEL!L60</f>
        <v>8.30</v>
      </c>
      <c r="K148" s="944" t="str">
        <f>INF_TEL!M60</f>
        <v>12.30</v>
      </c>
      <c r="L148" s="944" t="str">
        <f>INF_TEL!N60</f>
        <v>13.30</v>
      </c>
      <c r="M148" s="944" t="str">
        <f>INF_TEL!O60</f>
        <v>17.30</v>
      </c>
      <c r="N148" s="945" t="str">
        <f>INF_TEL!P60</f>
        <v>Barra</v>
      </c>
      <c r="O148" s="979" t="str">
        <f>INF_TEL!Q60</f>
        <v>BELLOTTO LUCA</v>
      </c>
      <c r="P148" s="947" t="str">
        <f>INF_TEL!R60</f>
        <v>BEANTECH</v>
      </c>
      <c r="Q148" s="948" t="str">
        <f>INF_TEL!S60</f>
        <v>Via Don Luigi Peron 1</v>
      </c>
      <c r="R148" s="948">
        <f>INF_TEL!T60</f>
        <v>30174</v>
      </c>
      <c r="S148" s="948" t="str">
        <f>INF_TEL!U60</f>
        <v>Venezia (VE)</v>
      </c>
      <c r="T148" s="948" t="str">
        <f>INF_TEL!V60</f>
        <v>Enrico Puggioni</v>
      </c>
      <c r="U148" s="948" t="str">
        <f>INF_TEL!W60</f>
        <v>Ilaria Sguassero</v>
      </c>
      <c r="V148" s="947" t="str">
        <f>INF_TEL!X60</f>
        <v>0432 889787</v>
      </c>
      <c r="W148" s="949" t="str">
        <f>INF_TEL!Y60</f>
        <v>nicola.paro@beantech.it - andrea.pitussi@beantech.it</v>
      </c>
      <c r="X148" s="949" t="str">
        <f>INF_TEL!Z60</f>
        <v>https://www.beantech.it/</v>
      </c>
      <c r="Y148" s="948" t="str">
        <f>INF_TEL!AA60</f>
        <v>51-250</v>
      </c>
      <c r="Z148" s="950">
        <f>INF_TEL!AB60</f>
        <v>0</v>
      </c>
      <c r="AA148" s="847" t="str">
        <f>INF_TEL!AC60</f>
        <v>BEANTECH</v>
      </c>
      <c r="AB148" s="848" t="str">
        <f>INF_TEL!AD60</f>
        <v>Via Ivrea, 5</v>
      </c>
      <c r="AC148" s="848">
        <f>INF_TEL!AE60</f>
        <v>30174</v>
      </c>
      <c r="AD148" s="951" t="str">
        <f>INF_TEL!AF60</f>
        <v>02175740303</v>
      </c>
      <c r="AE148" s="849">
        <f>INF_TEL!AK60</f>
        <v>44127</v>
      </c>
      <c r="AF148" s="850" t="str">
        <f>INF_TEL!AL60</f>
        <v>13269/C24</v>
      </c>
      <c r="AG148" s="6"/>
    </row>
    <row r="149" spans="1:34" ht="14.25" customHeight="1">
      <c r="C149" s="836" t="str">
        <f>INF_TEL!C61</f>
        <v>FANTIN TOMMASO</v>
      </c>
      <c r="D149" s="884" t="str">
        <f>INF_TEL!D61</f>
        <v>5 CII</v>
      </c>
      <c r="E149" s="839" t="str">
        <f>INF_TEL!E61</f>
        <v/>
      </c>
      <c r="F149" s="840">
        <f>INF_TEL!F61</f>
        <v>0</v>
      </c>
      <c r="G149" s="840" t="str">
        <f>INF_TEL!G61</f>
        <v>Chiarasantin74@gmail.com</v>
      </c>
      <c r="H149" s="840" t="str">
        <f>INF_TEL!H61</f>
        <v>via del mutton n 38/a</v>
      </c>
      <c r="I149" s="840" t="str">
        <f>INF_TEL!I61</f>
        <v>ISTRANA</v>
      </c>
      <c r="J149" s="944" t="str">
        <f>INF_TEL!L61</f>
        <v>8.30</v>
      </c>
      <c r="K149" s="944" t="str">
        <f>INF_TEL!M61</f>
        <v>12.30</v>
      </c>
      <c r="L149" s="944" t="str">
        <f>INF_TEL!N61</f>
        <v>14.00</v>
      </c>
      <c r="M149" s="944" t="str">
        <f>INF_TEL!O61</f>
        <v>18.00</v>
      </c>
      <c r="N149" s="945" t="str">
        <f>INF_TEL!P61</f>
        <v>Calella</v>
      </c>
      <c r="O149" s="979" t="str">
        <f>INF_TEL!Q61</f>
        <v>BELLOTTO LUCA</v>
      </c>
      <c r="P149" s="947" t="str">
        <f>INF_TEL!R61</f>
        <v>C 4 B SRL</v>
      </c>
      <c r="Q149" s="948" t="str">
        <f>INF_TEL!S61</f>
        <v>Piazza delle Istituzioni 39/F</v>
      </c>
      <c r="R149" s="948">
        <f>INF_TEL!T61</f>
        <v>31100</v>
      </c>
      <c r="S149" s="948" t="str">
        <f>INF_TEL!U61</f>
        <v>Treviso (TV)</v>
      </c>
      <c r="T149" s="948" t="str">
        <f>INF_TEL!V61</f>
        <v>Battaglion Francesca</v>
      </c>
      <c r="U149" s="948" t="str">
        <f>INF_TEL!W61</f>
        <v>Pavanello Mirko</v>
      </c>
      <c r="V149" s="947" t="str">
        <f>INF_TEL!X61</f>
        <v>0422 1627564</v>
      </c>
      <c r="W149" s="949" t="str">
        <f>INF_TEL!Y61</f>
        <v>amministrazione@consulting4business.it</v>
      </c>
      <c r="X149" s="948">
        <f>INF_TEL!Z61</f>
        <v>0</v>
      </c>
      <c r="Y149" s="948">
        <f>INF_TEL!AA61</f>
        <v>15</v>
      </c>
      <c r="Z149" s="950" t="str">
        <f>INF_TEL!AB61</f>
        <v>Gestione banche dati (Ateco 63.11.2)</v>
      </c>
      <c r="AA149" s="847" t="str">
        <f>INF_TEL!AC61</f>
        <v>C 4 B SRL</v>
      </c>
      <c r="AB149" s="848" t="str">
        <f>INF_TEL!AD61</f>
        <v xml:space="preserve">Via Pasquale Sottocorno, 3 - </v>
      </c>
      <c r="AC149" s="848" t="str">
        <f>INF_TEL!AE61</f>
        <v>Milano (MI)</v>
      </c>
      <c r="AD149" s="951" t="str">
        <f>INF_TEL!AF61</f>
        <v>04509100261</v>
      </c>
      <c r="AE149" s="849">
        <f>INF_TEL!AK61</f>
        <v>43589</v>
      </c>
      <c r="AF149" s="850" t="str">
        <f>INF_TEL!AL61</f>
        <v>3279/C24D</v>
      </c>
      <c r="AG149" s="6"/>
    </row>
    <row r="150" spans="1:34" ht="14.25" customHeight="1">
      <c r="C150" s="836" t="str">
        <f>INF_TEL!C62</f>
        <v>FAVARETTO DIEGO</v>
      </c>
      <c r="D150" s="884" t="str">
        <f>INF_TEL!D62</f>
        <v>5 CII</v>
      </c>
      <c r="E150" s="839" t="str">
        <f>INF_TEL!E62</f>
        <v>3487484485</v>
      </c>
      <c r="F150" s="840">
        <f>INF_TEL!F62</f>
        <v>0</v>
      </c>
      <c r="G150" s="840" t="str">
        <f>INF_TEL!G62</f>
        <v>diegofav23@gmail.com</v>
      </c>
      <c r="H150" s="840" t="str">
        <f>INF_TEL!H62</f>
        <v>VIA ENRICO MATTEI, 6</v>
      </c>
      <c r="I150" s="840" t="str">
        <f>INF_TEL!I62</f>
        <v>MONASTIER</v>
      </c>
      <c r="J150" s="944">
        <f>INF_TEL!L62</f>
        <v>0</v>
      </c>
      <c r="K150" s="944">
        <f>INF_TEL!M62</f>
        <v>0</v>
      </c>
      <c r="L150" s="944">
        <f>INF_TEL!N62</f>
        <v>0</v>
      </c>
      <c r="M150" s="944">
        <f>INF_TEL!O62</f>
        <v>0</v>
      </c>
      <c r="N150" s="945" t="str">
        <f>INF_TEL!P62</f>
        <v>Peduto</v>
      </c>
      <c r="O150" s="979" t="str">
        <f>INF_TEL!Q62</f>
        <v>BELLOTTO LUCA</v>
      </c>
      <c r="P150" s="947" t="str">
        <f>INF_TEL!R62</f>
        <v>TEXA SPA</v>
      </c>
      <c r="Q150" s="948" t="str">
        <f>INF_TEL!S62</f>
        <v>Via I Maggio</v>
      </c>
      <c r="R150" s="948">
        <f>INF_TEL!T62</f>
        <v>31050</v>
      </c>
      <c r="S150" s="948" t="str">
        <f>INF_TEL!U62</f>
        <v>Monastier di Treviso (TV)</v>
      </c>
      <c r="T150" s="948" t="str">
        <f>INF_TEL!V62</f>
        <v>Luigi Bastianello</v>
      </c>
      <c r="U150" s="948" t="str">
        <f>INF_TEL!W62</f>
        <v>Luigi Bastianello</v>
      </c>
      <c r="V150" s="947" t="str">
        <f>INF_TEL!X62</f>
        <v>0422 791311</v>
      </c>
      <c r="W150" s="949" t="str">
        <f>INF_TEL!Y62</f>
        <v>info.it@texa.com</v>
      </c>
      <c r="X150" s="949" t="str">
        <f>INF_TEL!Z62</f>
        <v>www.texa.it</v>
      </c>
      <c r="Y150" s="948">
        <f>INF_TEL!AA62</f>
        <v>0</v>
      </c>
      <c r="Z150" s="950" t="str">
        <f>INF_TEL!AB62</f>
        <v>Diagnosi Elettronica</v>
      </c>
      <c r="AA150" s="847" t="str">
        <f>INF_TEL!AC62</f>
        <v>TEXA SPA</v>
      </c>
      <c r="AB150" s="848" t="str">
        <f>INF_TEL!AD62</f>
        <v>Via I Maggio</v>
      </c>
      <c r="AC150" s="848" t="str">
        <f>INF_TEL!AE62</f>
        <v>Monastier di Treviso (TV)</v>
      </c>
      <c r="AD150" s="951" t="str">
        <f>INF_TEL!AF62</f>
        <v>02413550266</v>
      </c>
      <c r="AE150" s="849">
        <f>INF_TEL!AK62</f>
        <v>42786</v>
      </c>
      <c r="AF150" s="850" t="str">
        <f>INF_TEL!AL62</f>
        <v>7191/C24D</v>
      </c>
      <c r="AG150" s="6"/>
    </row>
    <row r="151" spans="1:34" ht="14.25" customHeight="1">
      <c r="C151" s="836" t="str">
        <f>INF_TEL!C63</f>
        <v>FLORIAN MARCO</v>
      </c>
      <c r="D151" s="884" t="str">
        <f>INF_TEL!D63</f>
        <v>5 CII</v>
      </c>
      <c r="E151" s="839" t="str">
        <f>INF_TEL!E63</f>
        <v>3933126084</v>
      </c>
      <c r="F151" s="840">
        <f>INF_TEL!F63</f>
        <v>0</v>
      </c>
      <c r="G151" s="840" t="str">
        <f>INF_TEL!G63</f>
        <v>florian.marco@maxplanck.it</v>
      </c>
      <c r="H151" s="840" t="str">
        <f>INF_TEL!H63</f>
        <v>via zecchina 53/a</v>
      </c>
      <c r="I151" s="840" t="str">
        <f>INF_TEL!I63</f>
        <v>QUINTO DI TREVISO</v>
      </c>
      <c r="J151" s="944" t="str">
        <f>INF_TEL!L63</f>
        <v>8.30</v>
      </c>
      <c r="K151" s="944" t="str">
        <f>INF_TEL!M63</f>
        <v>12.30</v>
      </c>
      <c r="L151" s="944" t="str">
        <f>INF_TEL!N63</f>
        <v>14.30</v>
      </c>
      <c r="M151" s="944" t="str">
        <f>INF_TEL!O63</f>
        <v>18.30</v>
      </c>
      <c r="N151" s="945" t="str">
        <f>INF_TEL!P63</f>
        <v>Peduto</v>
      </c>
      <c r="O151" s="979" t="str">
        <f>INF_TEL!Q63</f>
        <v>BELLOTTO LUCA</v>
      </c>
      <c r="P151" s="947" t="str">
        <f>INF_TEL!R63</f>
        <v>IDEA GRIP SNC</v>
      </c>
      <c r="Q151" s="948" t="str">
        <f>INF_TEL!S63</f>
        <v>V.lo Zaccaria 4</v>
      </c>
      <c r="R151" s="948">
        <f>INF_TEL!T63</f>
        <v>31039</v>
      </c>
      <c r="S151" s="948" t="str">
        <f>INF_TEL!U63</f>
        <v>Quinto di Treviso (TV)</v>
      </c>
      <c r="T151" s="948" t="str">
        <f>INF_TEL!V63</f>
        <v>Franceschet Mauro</v>
      </c>
      <c r="U151" s="948" t="str">
        <f>INF_TEL!W63</f>
        <v>Franceschet Mauro</v>
      </c>
      <c r="V151" s="947" t="str">
        <f>INF_TEL!X63</f>
        <v>0422 97097</v>
      </c>
      <c r="W151" s="949" t="str">
        <f>INF_TEL!Y63</f>
        <v>amministrazione@ideagrip.it</v>
      </c>
      <c r="X151" s="948">
        <f>INF_TEL!Z63</f>
        <v>0</v>
      </c>
      <c r="Y151" s="948">
        <f>INF_TEL!AA63</f>
        <v>0</v>
      </c>
      <c r="Z151" s="950" t="str">
        <f>INF_TEL!AB63</f>
        <v>servizi informatici</v>
      </c>
      <c r="AA151" s="847" t="str">
        <f>INF_TEL!AC63</f>
        <v>IDEA GRIP SNC</v>
      </c>
      <c r="AB151" s="848" t="str">
        <f>INF_TEL!AD63</f>
        <v>V.lo Zaccaria 4</v>
      </c>
      <c r="AC151" s="848" t="str">
        <f>INF_TEL!AE63</f>
        <v>Quinto di Treviso (TV)</v>
      </c>
      <c r="AD151" s="951" t="str">
        <f>INF_TEL!AF63</f>
        <v>04045190263</v>
      </c>
      <c r="AE151" s="849">
        <f>INF_TEL!AK63</f>
        <v>44247</v>
      </c>
      <c r="AF151" s="850" t="str">
        <f>INF_TEL!AL63</f>
        <v>2621/C24</v>
      </c>
      <c r="AG151" s="6"/>
    </row>
    <row r="152" spans="1:34" ht="14.25" customHeight="1">
      <c r="C152" s="836" t="str">
        <f>INF_TEL!C64</f>
        <v>GALLINA MARCO</v>
      </c>
      <c r="D152" s="884" t="str">
        <f>INF_TEL!D64</f>
        <v>5 CII</v>
      </c>
      <c r="E152" s="839" t="str">
        <f>INF_TEL!E64</f>
        <v>0422450634</v>
      </c>
      <c r="F152" s="840">
        <f>INF_TEL!F64</f>
        <v>0</v>
      </c>
      <c r="G152" s="840" t="str">
        <f>INF_TEL!G64</f>
        <v>marcogallina2003@gmail.com</v>
      </c>
      <c r="H152" s="840" t="str">
        <f>INF_TEL!H64</f>
        <v>VIA ENRICO DE NICOLA, 5</v>
      </c>
      <c r="I152" s="840" t="str">
        <f>INF_TEL!I64</f>
        <v>PAESE</v>
      </c>
      <c r="J152" s="944" t="str">
        <f>INF_TEL!L64</f>
        <v>8.30</v>
      </c>
      <c r="K152" s="944" t="str">
        <f>INF_TEL!M64</f>
        <v>12.30</v>
      </c>
      <c r="L152" s="944" t="str">
        <f>INF_TEL!N64</f>
        <v>14.30</v>
      </c>
      <c r="M152" s="944" t="str">
        <f>INF_TEL!O64</f>
        <v>18.30</v>
      </c>
      <c r="N152" s="945" t="str">
        <f>INF_TEL!P64</f>
        <v>Mongelli</v>
      </c>
      <c r="O152" s="979" t="str">
        <f>INF_TEL!Q64</f>
        <v>BELLOTTO LUCA</v>
      </c>
      <c r="P152" s="947" t="str">
        <f>INF_TEL!R64</f>
        <v>UBWARE SRL</v>
      </c>
      <c r="Q152" s="948" t="str">
        <f>INF_TEL!S64</f>
        <v>Via Castagnole 20/h</v>
      </c>
      <c r="R152" s="948">
        <f>INF_TEL!T64</f>
        <v>31100</v>
      </c>
      <c r="S152" s="948" t="str">
        <f>INF_TEL!U64</f>
        <v>Treviso (TV)</v>
      </c>
      <c r="T152" s="948" t="str">
        <f>INF_TEL!V64</f>
        <v>Baldasso Domenico</v>
      </c>
      <c r="U152" s="948" t="str">
        <f>INF_TEL!W64</f>
        <v>Baldasso Domenico</v>
      </c>
      <c r="V152" s="947" t="str">
        <f>INF_TEL!X64</f>
        <v>340 2590388</v>
      </c>
      <c r="W152" s="949" t="str">
        <f>INF_TEL!Y64</f>
        <v>domenico@ubware.it</v>
      </c>
      <c r="X152" s="948">
        <f>INF_TEL!Z64</f>
        <v>0</v>
      </c>
      <c r="Y152" s="953">
        <f>INF_TEL!AA64</f>
        <v>43739</v>
      </c>
      <c r="Z152" s="950" t="str">
        <f>INF_TEL!AB64</f>
        <v>servizi informatici</v>
      </c>
      <c r="AA152" s="847" t="str">
        <f>INF_TEL!AC64</f>
        <v>UBWARE SRL</v>
      </c>
      <c r="AB152" s="848" t="str">
        <f>INF_TEL!AD64</f>
        <v>Via Castagnole 20/h</v>
      </c>
      <c r="AC152" s="848" t="str">
        <f>INF_TEL!AE64</f>
        <v>Treviso (TV)</v>
      </c>
      <c r="AD152" s="951">
        <f>INF_TEL!AF64</f>
        <v>4362080261</v>
      </c>
      <c r="AE152" s="849">
        <f>INF_TEL!AK64</f>
        <v>43589</v>
      </c>
      <c r="AF152" s="850" t="str">
        <f>INF_TEL!AL64</f>
        <v>3279/C24D</v>
      </c>
      <c r="AG152" s="6"/>
    </row>
    <row r="153" spans="1:34" ht="14.25" customHeight="1">
      <c r="A153" s="6"/>
      <c r="B153" s="6"/>
      <c r="C153" s="836" t="str">
        <f>INF_TEL!C65</f>
        <v>GOLLESSI LUCA</v>
      </c>
      <c r="D153" s="884" t="str">
        <f>INF_TEL!D65</f>
        <v>5 CII</v>
      </c>
      <c r="E153" s="839" t="str">
        <f>INF_TEL!E65</f>
        <v>3398989855</v>
      </c>
      <c r="F153" s="840">
        <f>INF_TEL!F65</f>
        <v>0</v>
      </c>
      <c r="G153" s="840" t="str">
        <f>INF_TEL!G65</f>
        <v>gollessi.luca@maxplanck.it</v>
      </c>
      <c r="H153" s="840" t="str">
        <f>INF_TEL!H65</f>
        <v>VIA BONISIOLO, 61.I</v>
      </c>
      <c r="I153" s="840" t="str">
        <f>INF_TEL!I65</f>
        <v>CASALE SUL SILE</v>
      </c>
      <c r="J153" s="944" t="str">
        <f>INF_TEL!L65</f>
        <v>08.30</v>
      </c>
      <c r="K153" s="944" t="str">
        <f>INF_TEL!M65</f>
        <v>12.30</v>
      </c>
      <c r="L153" s="944" t="str">
        <f>INF_TEL!N65</f>
        <v>15.30</v>
      </c>
      <c r="M153" s="944" t="str">
        <f>INF_TEL!O65</f>
        <v>19.00</v>
      </c>
      <c r="N153" s="945" t="str">
        <f>INF_TEL!P65</f>
        <v>Lenzi</v>
      </c>
      <c r="O153" s="979" t="str">
        <f>INF_TEL!Q65</f>
        <v>BELLOTTO LUCA</v>
      </c>
      <c r="P153" s="947" t="str">
        <f>INF_TEL!R65</f>
        <v>VIDEO SERVICE DI LORENZO BIOTTI</v>
      </c>
      <c r="Q153" s="948" t="str">
        <f>INF_TEL!S65</f>
        <v>Via Podgora 2 31032</v>
      </c>
      <c r="R153" s="948">
        <f>INF_TEL!T65</f>
        <v>31032</v>
      </c>
      <c r="S153" s="948" t="str">
        <f>INF_TEL!U65</f>
        <v>Casale sul Sile (TV)</v>
      </c>
      <c r="T153" s="948" t="str">
        <f>INF_TEL!V65</f>
        <v>Biotti Di lorenzo</v>
      </c>
      <c r="U153" s="948" t="str">
        <f>INF_TEL!W65</f>
        <v>Biotti Di lorenzo</v>
      </c>
      <c r="V153" s="947" t="str">
        <f>INF_TEL!X65</f>
        <v>0422 788145</v>
      </c>
      <c r="W153" s="949" t="str">
        <f>INF_TEL!Y65</f>
        <v>videoservice_biotti@tin.it</v>
      </c>
      <c r="X153" s="949">
        <f>INF_TEL!Z65</f>
        <v>0</v>
      </c>
      <c r="Y153" s="952">
        <f>INF_TEL!AA65</f>
        <v>43739</v>
      </c>
      <c r="Z153" s="950" t="str">
        <f>INF_TEL!AB65</f>
        <v>Commercio/Artigianato</v>
      </c>
      <c r="AA153" s="847" t="str">
        <f>INF_TEL!AC65</f>
        <v>VIDEO SERVICE DI LORENZO BIOTTI</v>
      </c>
      <c r="AB153" s="848" t="str">
        <f>INF_TEL!AD65</f>
        <v>Via Podgora 2 31032</v>
      </c>
      <c r="AC153" s="848" t="str">
        <f>INF_TEL!AE65</f>
        <v>Casale sul Sile (TV)</v>
      </c>
      <c r="AD153" s="951" t="str">
        <f>INF_TEL!AF65</f>
        <v>01898760260</v>
      </c>
      <c r="AE153" s="849">
        <f>INF_TEL!AK65</f>
        <v>42857</v>
      </c>
      <c r="AF153" s="850" t="str">
        <f>INF_TEL!AL65</f>
        <v>5918/C24</v>
      </c>
      <c r="AG153" s="282"/>
      <c r="AH153" s="282"/>
    </row>
    <row r="154" spans="1:34" ht="14.25" customHeight="1">
      <c r="A154" s="6"/>
      <c r="B154" s="6"/>
      <c r="C154" s="883" t="str">
        <f>INF_TEL!C66</f>
        <v>MANIACI GABRIELE</v>
      </c>
      <c r="D154" s="884" t="str">
        <f>INF_TEL!D66</f>
        <v>5 CII</v>
      </c>
      <c r="E154" s="886" t="str">
        <f>INF_TEL!E66</f>
        <v>3406891991</v>
      </c>
      <c r="F154" s="887">
        <f>INF_TEL!F66</f>
        <v>0</v>
      </c>
      <c r="G154" s="887" t="str">
        <f>INF_TEL!G66</f>
        <v>gabriele.maniaci@gmail.com</v>
      </c>
      <c r="H154" s="887" t="str">
        <f>INF_TEL!H66</f>
        <v>Via F. Corridoni, 31</v>
      </c>
      <c r="I154" s="887" t="str">
        <f>INF_TEL!I66</f>
        <v>CARBONERA</v>
      </c>
      <c r="J154" s="973" t="str">
        <f>INF_TEL!L66</f>
        <v>9.00</v>
      </c>
      <c r="K154" s="973" t="str">
        <f>INF_TEL!M66</f>
        <v>13.00</v>
      </c>
      <c r="L154" s="973" t="str">
        <f>INF_TEL!N66</f>
        <v>14.00</v>
      </c>
      <c r="M154" s="973" t="str">
        <f>INF_TEL!O66</f>
        <v>18.00</v>
      </c>
      <c r="N154" s="945" t="str">
        <f>INF_TEL!P66</f>
        <v>Antonaci</v>
      </c>
      <c r="O154" s="979" t="str">
        <f>INF_TEL!Q66</f>
        <v>BELLOTTO LUCA</v>
      </c>
      <c r="P154" s="974" t="str">
        <f>INF_TEL!R66</f>
        <v>ATON</v>
      </c>
      <c r="Q154" s="975" t="str">
        <f>INF_TEL!S66</f>
        <v>Via A. Volta2</v>
      </c>
      <c r="R154" s="975">
        <f>INF_TEL!T66</f>
        <v>31020</v>
      </c>
      <c r="S154" s="975" t="str">
        <f>INF_TEL!U66</f>
        <v>Villorba (TV)</v>
      </c>
      <c r="T154" s="975" t="str">
        <f>INF_TEL!V66</f>
        <v>Elena Pera</v>
      </c>
      <c r="U154" s="975" t="str">
        <f>INF_TEL!W66</f>
        <v xml:space="preserve">De Nardi Giorgio </v>
      </c>
      <c r="V154" s="974" t="str">
        <f>INF_TEL!X66</f>
        <v>0422 6184</v>
      </c>
      <c r="W154" s="976" t="str">
        <f>INF_TEL!Y66</f>
        <v>HumanResources@aton.com</v>
      </c>
      <c r="X154" s="976">
        <f>INF_TEL!Z66</f>
        <v>0</v>
      </c>
      <c r="Y154" s="975">
        <f>INF_TEL!AA66</f>
        <v>0</v>
      </c>
      <c r="Z154" s="977">
        <f>INF_TEL!AB66</f>
        <v>0</v>
      </c>
      <c r="AA154" s="895" t="str">
        <f>INF_TEL!AC66</f>
        <v>ATON</v>
      </c>
      <c r="AB154" s="896" t="str">
        <f>INF_TEL!AD66</f>
        <v>Via A. Volta2</v>
      </c>
      <c r="AC154" s="896" t="str">
        <f>INF_TEL!AE66</f>
        <v>Villorba (TV)</v>
      </c>
      <c r="AD154" s="978" t="str">
        <f>INF_TEL!AF66</f>
        <v>02479320265</v>
      </c>
      <c r="AE154" s="897">
        <f>INF_TEL!AK66</f>
        <v>43589</v>
      </c>
      <c r="AF154" s="898" t="str">
        <f>INF_TEL!AL66</f>
        <v>3279/C24D</v>
      </c>
      <c r="AG154" s="6"/>
      <c r="AH154" s="6"/>
    </row>
    <row r="155" spans="1:34" ht="14.25" customHeight="1">
      <c r="C155" s="836" t="str">
        <f>INF_TEL!C67</f>
        <v>MESTRINER GABRIELE</v>
      </c>
      <c r="D155" s="884" t="str">
        <f>INF_TEL!D67</f>
        <v>5 CII</v>
      </c>
      <c r="E155" s="839" t="str">
        <f>INF_TEL!E67</f>
        <v>3479266075</v>
      </c>
      <c r="F155" s="840">
        <f>INF_TEL!F67</f>
        <v>0</v>
      </c>
      <c r="G155" s="840" t="str">
        <f>INF_TEL!G67</f>
        <v>Mestriner.gabriele@gmail.com</v>
      </c>
      <c r="H155" s="840" t="str">
        <f>INF_TEL!H67</f>
        <v>VIA DEL DAINO 25/2</v>
      </c>
      <c r="I155" s="840" t="str">
        <f>INF_TEL!I67</f>
        <v>TREVISO</v>
      </c>
      <c r="J155" s="944" t="str">
        <f>INF_TEL!L67</f>
        <v xml:space="preserve">9.00 </v>
      </c>
      <c r="K155" s="944" t="str">
        <f>INF_TEL!M67</f>
        <v>12.30</v>
      </c>
      <c r="L155" s="944" t="str">
        <f>INF_TEL!N67</f>
        <v>15.30</v>
      </c>
      <c r="M155" s="944" t="str">
        <f>INF_TEL!O67</f>
        <v>19.00</v>
      </c>
      <c r="N155" s="945" t="str">
        <f>INF_TEL!P67</f>
        <v>Scovotto</v>
      </c>
      <c r="O155" s="979" t="str">
        <f>INF_TEL!Q67</f>
        <v>BELLOTTO LUCA</v>
      </c>
      <c r="P155" s="947" t="str">
        <f>INF_TEL!R67</f>
        <v>JAZZ INFORMATICA</v>
      </c>
      <c r="Q155" s="948" t="str">
        <f>INF_TEL!S67</f>
        <v>Via Donatori del Sangue 7</v>
      </c>
      <c r="R155" s="948">
        <f>INF_TEL!T67</f>
        <v>31020</v>
      </c>
      <c r="S155" s="948" t="str">
        <f>INF_TEL!U67</f>
        <v>Villorba (TV)</v>
      </c>
      <c r="T155" s="948">
        <f>INF_TEL!V67</f>
        <v>0</v>
      </c>
      <c r="U155" s="948">
        <f>INF_TEL!W67</f>
        <v>0</v>
      </c>
      <c r="V155" s="947" t="str">
        <f>INF_TEL!X67</f>
        <v>339 3377039</v>
      </c>
      <c r="W155" s="949" t="str">
        <f>INF_TEL!Y67</f>
        <v>box@jazzinformatica.it</v>
      </c>
      <c r="X155" s="949" t="str">
        <f>INF_TEL!Z67</f>
        <v>www.jazzinformatica.it</v>
      </c>
      <c r="Y155" s="948">
        <f>INF_TEL!AA67</f>
        <v>0</v>
      </c>
      <c r="Z155" s="950" t="str">
        <f>INF_TEL!AB67</f>
        <v>servizi hardware informatici</v>
      </c>
      <c r="AA155" s="847" t="str">
        <f>INF_TEL!AC67</f>
        <v>JAZZ INFORMATICA</v>
      </c>
      <c r="AB155" s="848" t="str">
        <f>INF_TEL!AD67</f>
        <v>Via Donatori del Sangue 7</v>
      </c>
      <c r="AC155" s="848" t="str">
        <f>INF_TEL!AE67</f>
        <v>Villorba (TV)</v>
      </c>
      <c r="AD155" s="951" t="str">
        <f>INF_TEL!AF67</f>
        <v>04331790263</v>
      </c>
      <c r="AE155" s="849">
        <f>INF_TEL!AK67</f>
        <v>43589</v>
      </c>
      <c r="AF155" s="850" t="str">
        <f>INF_TEL!AL67</f>
        <v>3279/C24D</v>
      </c>
      <c r="AG155" s="6"/>
    </row>
    <row r="156" spans="1:34" ht="14.25" customHeight="1">
      <c r="C156" s="836" t="str">
        <f>INF_TEL!C68</f>
        <v>MUSSATO MATTIA</v>
      </c>
      <c r="D156" s="884" t="str">
        <f>INF_TEL!D68</f>
        <v>5 CII</v>
      </c>
      <c r="E156" s="839" t="str">
        <f>INF_TEL!E68</f>
        <v>0422958564</v>
      </c>
      <c r="F156" s="840">
        <f>INF_TEL!F68</f>
        <v>0</v>
      </c>
      <c r="G156" s="840" t="str">
        <f>INF_TEL!G68</f>
        <v>esterot291@gmail.com</v>
      </c>
      <c r="H156" s="840" t="str">
        <f>INF_TEL!H68</f>
        <v>via dei mille 19A</v>
      </c>
      <c r="I156" s="840" t="str">
        <f>INF_TEL!I68</f>
        <v>PAESE</v>
      </c>
      <c r="J156" s="944" t="str">
        <f>INF_TEL!L68</f>
        <v>8.30</v>
      </c>
      <c r="K156" s="944" t="str">
        <f>INF_TEL!M68</f>
        <v>12.30</v>
      </c>
      <c r="L156" s="944" t="str">
        <f>INF_TEL!N68</f>
        <v>14.30</v>
      </c>
      <c r="M156" s="944" t="str">
        <f>INF_TEL!O68</f>
        <v>18.30</v>
      </c>
      <c r="N156" s="945" t="str">
        <f>INF_TEL!P68</f>
        <v>Mongelli</v>
      </c>
      <c r="O156" s="979" t="str">
        <f>INF_TEL!Q68</f>
        <v>BELLOTTO LUCA</v>
      </c>
      <c r="P156" s="947" t="str">
        <f>INF_TEL!R68</f>
        <v>UBWARE SRL</v>
      </c>
      <c r="Q156" s="948" t="str">
        <f>INF_TEL!S68</f>
        <v>Via Castagnole 20/h</v>
      </c>
      <c r="R156" s="948">
        <f>INF_TEL!T68</f>
        <v>31100</v>
      </c>
      <c r="S156" s="948" t="str">
        <f>INF_TEL!U68</f>
        <v>Treviso (TV)</v>
      </c>
      <c r="T156" s="948" t="str">
        <f>INF_TEL!V68</f>
        <v>Baldasso Domenico</v>
      </c>
      <c r="U156" s="948" t="str">
        <f>INF_TEL!W68</f>
        <v>Baldasso Domenico</v>
      </c>
      <c r="V156" s="947" t="str">
        <f>INF_TEL!X68</f>
        <v>340 2590388</v>
      </c>
      <c r="W156" s="949" t="str">
        <f>INF_TEL!Y68</f>
        <v>domenico@ubware.it</v>
      </c>
      <c r="X156" s="949">
        <f>INF_TEL!Z68</f>
        <v>0</v>
      </c>
      <c r="Y156" s="953">
        <f>INF_TEL!AA68</f>
        <v>43739</v>
      </c>
      <c r="Z156" s="950" t="str">
        <f>INF_TEL!AB68</f>
        <v>servizi informatici</v>
      </c>
      <c r="AA156" s="847" t="str">
        <f>INF_TEL!AC68</f>
        <v>UBWARE SRL</v>
      </c>
      <c r="AB156" s="848" t="str">
        <f>INF_TEL!AD68</f>
        <v>Via Castagnole 20/h</v>
      </c>
      <c r="AC156" s="848" t="str">
        <f>INF_TEL!AE68</f>
        <v>Treviso (TV)</v>
      </c>
      <c r="AD156" s="951">
        <f>INF_TEL!AF68</f>
        <v>4362080261</v>
      </c>
      <c r="AE156" s="849">
        <f>INF_TEL!AK68</f>
        <v>43589</v>
      </c>
      <c r="AF156" s="850" t="str">
        <f>INF_TEL!AL68</f>
        <v>3279/C24D</v>
      </c>
      <c r="AG156" s="6"/>
    </row>
    <row r="157" spans="1:34" ht="14.25" customHeight="1">
      <c r="C157" s="836" t="str">
        <f>INF_TEL!C69</f>
        <v>PABA FRANCESCO</v>
      </c>
      <c r="D157" s="884" t="str">
        <f>INF_TEL!D69</f>
        <v>5 CII</v>
      </c>
      <c r="E157" s="839" t="str">
        <f>INF_TEL!E69</f>
        <v>3930235254</v>
      </c>
      <c r="F157" s="840">
        <f>INF_TEL!F69</f>
        <v>0</v>
      </c>
      <c r="G157" s="840" t="str">
        <f>INF_TEL!G69</f>
        <v>paba.francesco@maxplanck.it</v>
      </c>
      <c r="H157" s="840" t="str">
        <f>INF_TEL!H69</f>
        <v>via capodistria 25</v>
      </c>
      <c r="I157" s="840" t="str">
        <f>INF_TEL!I69</f>
        <v>TREVISO</v>
      </c>
      <c r="J157" s="944" t="str">
        <f>INF_TEL!L69</f>
        <v>9.00</v>
      </c>
      <c r="K157" s="944" t="str">
        <f>INF_TEL!M69</f>
        <v>12.30</v>
      </c>
      <c r="L157" s="944" t="str">
        <f>INF_TEL!N69</f>
        <v>15.30</v>
      </c>
      <c r="M157" s="944" t="str">
        <f>INF_TEL!O69</f>
        <v>19.30</v>
      </c>
      <c r="N157" s="945" t="str">
        <f>INF_TEL!P69</f>
        <v>Zerilli</v>
      </c>
      <c r="O157" s="979" t="str">
        <f>INF_TEL!Q69</f>
        <v>BELLOTTO LUCA</v>
      </c>
      <c r="P157" s="947" t="str">
        <f>INF_TEL!R69</f>
        <v>MP INFORMATICA TREVISO</v>
      </c>
      <c r="Q157" s="948" t="str">
        <f>INF_TEL!S69</f>
        <v>V. Santa Bona nuova 33/b</v>
      </c>
      <c r="R157" s="948">
        <f>INF_TEL!T69</f>
        <v>31100</v>
      </c>
      <c r="S157" s="948" t="str">
        <f>INF_TEL!U69</f>
        <v>Treviso (TV)</v>
      </c>
      <c r="T157" s="948" t="str">
        <f>INF_TEL!V69</f>
        <v>Paba Mario</v>
      </c>
      <c r="U157" s="948" t="str">
        <f>INF_TEL!W69</f>
        <v>Paba Mario</v>
      </c>
      <c r="V157" s="947" t="str">
        <f>INF_TEL!X69</f>
        <v>0422 1991085</v>
      </c>
      <c r="W157" s="949" t="str">
        <f>INF_TEL!Y69</f>
        <v>info@mpinformatica33.it</v>
      </c>
      <c r="X157" s="949">
        <f>INF_TEL!Z69</f>
        <v>0</v>
      </c>
      <c r="Y157" s="948">
        <f>INF_TEL!AA69</f>
        <v>0</v>
      </c>
      <c r="Z157" s="950">
        <f>INF_TEL!AB69</f>
        <v>0</v>
      </c>
      <c r="AA157" s="847" t="str">
        <f>INF_TEL!AC69</f>
        <v>MP INFORMATICA TREVISO</v>
      </c>
      <c r="AB157" s="848" t="str">
        <f>INF_TEL!AD69</f>
        <v>V. Santa Bona nuova 33/b</v>
      </c>
      <c r="AC157" s="848" t="str">
        <f>INF_TEL!AE69</f>
        <v>Treviso (TV)</v>
      </c>
      <c r="AD157" s="951" t="str">
        <f>INF_TEL!AF69</f>
        <v>10413371005</v>
      </c>
      <c r="AE157" s="849">
        <f>INF_TEL!AK69</f>
        <v>44336</v>
      </c>
      <c r="AF157" s="850" t="str">
        <f>INF_TEL!AL69</f>
        <v>7189/C24D</v>
      </c>
      <c r="AG157" s="6"/>
    </row>
    <row r="158" spans="1:34" ht="14.25" customHeight="1">
      <c r="C158" s="836" t="str">
        <f>INF_TEL!C70</f>
        <v>PASINI ALBERTO</v>
      </c>
      <c r="D158" s="884" t="str">
        <f>INF_TEL!D70</f>
        <v>5 CII</v>
      </c>
      <c r="E158" s="839" t="str">
        <f>INF_TEL!E70</f>
        <v>3351325661</v>
      </c>
      <c r="F158" s="840">
        <f>INF_TEL!F70</f>
        <v>0</v>
      </c>
      <c r="G158" s="840" t="str">
        <f>INF_TEL!G70</f>
        <v>riccardoalberto.pasi@gmail.com</v>
      </c>
      <c r="H158" s="840" t="str">
        <f>INF_TEL!H70</f>
        <v>VICOLO PIAVE 20</v>
      </c>
      <c r="I158" s="840" t="str">
        <f>INF_TEL!I70</f>
        <v>TREVISO</v>
      </c>
      <c r="J158" s="944" t="str">
        <f>INF_TEL!L70</f>
        <v>8.00</v>
      </c>
      <c r="K158" s="944" t="str">
        <f>INF_TEL!M70</f>
        <v>14.00</v>
      </c>
      <c r="L158" s="944" t="str">
        <f>INF_TEL!N70</f>
        <v>15.00</v>
      </c>
      <c r="M158" s="944" t="str">
        <f>INF_TEL!O70</f>
        <v>17.00</v>
      </c>
      <c r="N158" s="945" t="str">
        <f>INF_TEL!P70</f>
        <v>Calella</v>
      </c>
      <c r="O158" s="979" t="str">
        <f>INF_TEL!Q70</f>
        <v>BELLOTTO LUCA</v>
      </c>
      <c r="P158" s="947" t="str">
        <f>INF_TEL!R70</f>
        <v>COMUNE DI TREVISO</v>
      </c>
      <c r="Q158" s="948" t="str">
        <f>INF_TEL!S70</f>
        <v>v. Municipio16</v>
      </c>
      <c r="R158" s="948">
        <f>INF_TEL!T70</f>
        <v>31100</v>
      </c>
      <c r="S158" s="948" t="str">
        <f>INF_TEL!U70</f>
        <v>Treviso (TV)</v>
      </c>
      <c r="T158" s="948" t="str">
        <f>INF_TEL!V70</f>
        <v>Coniglioni Venera</v>
      </c>
      <c r="U158" s="948" t="str">
        <f>INF_TEL!W70</f>
        <v>Roberto Meneghetti</v>
      </c>
      <c r="V158" s="947" t="str">
        <f>INF_TEL!X70</f>
        <v>0422-658354</v>
      </c>
      <c r="W158" s="949" t="str">
        <f>INF_TEL!Y70</f>
        <v>venera.coniglione@comune.treviso.it</v>
      </c>
      <c r="X158" s="949" t="str">
        <f>INF_TEL!Z70</f>
        <v>www.comune.trevisso.it</v>
      </c>
      <c r="Y158" s="948" t="str">
        <f>INF_TEL!AA70</f>
        <v>Grande</v>
      </c>
      <c r="Z158" s="950" t="str">
        <f>INF_TEL!AB70</f>
        <v>servizi informatici</v>
      </c>
      <c r="AA158" s="847" t="str">
        <f>INF_TEL!AC70</f>
        <v>COMUNE DI TREVISO</v>
      </c>
      <c r="AB158" s="848" t="str">
        <f>INF_TEL!AD70</f>
        <v>v. Municipio16</v>
      </c>
      <c r="AC158" s="848" t="str">
        <f>INF_TEL!AE70</f>
        <v>Treviso (TV)</v>
      </c>
      <c r="AD158" s="951">
        <f>INF_TEL!AF70</f>
        <v>80007310263</v>
      </c>
      <c r="AE158" s="849">
        <f>INF_TEL!AK70</f>
        <v>43238</v>
      </c>
      <c r="AF158" s="850" t="str">
        <f>INF_TEL!AL70</f>
        <v>7171/C24D</v>
      </c>
      <c r="AG158" s="6"/>
    </row>
    <row r="159" spans="1:34" ht="14.25" customHeight="1">
      <c r="C159" s="836" t="str">
        <f>INF_TEL!C71</f>
        <v>PAVAN ALESSANDRO</v>
      </c>
      <c r="D159" s="884" t="str">
        <f>INF_TEL!D71</f>
        <v>5 CII</v>
      </c>
      <c r="E159" s="839" t="str">
        <f>INF_TEL!E71</f>
        <v/>
      </c>
      <c r="F159" s="840">
        <f>INF_TEL!F71</f>
        <v>0</v>
      </c>
      <c r="G159" s="840" t="str">
        <f>INF_TEL!G71</f>
        <v>a.pavan2002@gmail.com</v>
      </c>
      <c r="H159" s="840" t="str">
        <f>INF_TEL!H71</f>
        <v>Via Martiri della Libertà, 5</v>
      </c>
      <c r="I159" s="840" t="str">
        <f>INF_TEL!I71</f>
        <v>BREDA DI PIAVE</v>
      </c>
      <c r="J159" s="944" t="str">
        <f>INF_TEL!L71</f>
        <v xml:space="preserve">9.00 </v>
      </c>
      <c r="K159" s="944" t="str">
        <f>INF_TEL!M71</f>
        <v>12.30</v>
      </c>
      <c r="L159" s="944" t="str">
        <f>INF_TEL!N71</f>
        <v>15.30</v>
      </c>
      <c r="M159" s="944" t="str">
        <f>INF_TEL!O71</f>
        <v>19.00</v>
      </c>
      <c r="N159" s="945" t="str">
        <f>INF_TEL!P71</f>
        <v>Scovotto</v>
      </c>
      <c r="O159" s="979" t="str">
        <f>INF_TEL!Q71</f>
        <v>BELLOTTO LUCA</v>
      </c>
      <c r="P159" s="947" t="str">
        <f>INF_TEL!R71</f>
        <v>JAZZ INFORMATICA</v>
      </c>
      <c r="Q159" s="948" t="str">
        <f>INF_TEL!S71</f>
        <v>Via Donatori del Sangue 7</v>
      </c>
      <c r="R159" s="948">
        <f>INF_TEL!T71</f>
        <v>31020</v>
      </c>
      <c r="S159" s="948" t="str">
        <f>INF_TEL!U71</f>
        <v>Villorba (TV)</v>
      </c>
      <c r="T159" s="948">
        <f>INF_TEL!V71</f>
        <v>0</v>
      </c>
      <c r="U159" s="948">
        <f>INF_TEL!W71</f>
        <v>0</v>
      </c>
      <c r="V159" s="947" t="str">
        <f>INF_TEL!X71</f>
        <v>339 3377039</v>
      </c>
      <c r="W159" s="948" t="str">
        <f>INF_TEL!Y71</f>
        <v>box@jazzinformatica.it</v>
      </c>
      <c r="X159" s="949" t="str">
        <f>INF_TEL!Z71</f>
        <v>www.jazzinformatica.it</v>
      </c>
      <c r="Y159" s="948">
        <f>INF_TEL!AA71</f>
        <v>0</v>
      </c>
      <c r="Z159" s="950" t="str">
        <f>INF_TEL!AB71</f>
        <v>servizi hardware informatici</v>
      </c>
      <c r="AA159" s="847" t="str">
        <f>INF_TEL!AC71</f>
        <v>JAZZ INFORMATICA</v>
      </c>
      <c r="AB159" s="848" t="str">
        <f>INF_TEL!AD71</f>
        <v>Via Donatori del Sangue 7</v>
      </c>
      <c r="AC159" s="848" t="str">
        <f>INF_TEL!AE71</f>
        <v>Villorba (TV)</v>
      </c>
      <c r="AD159" s="951" t="str">
        <f>INF_TEL!AF71</f>
        <v>04331790263</v>
      </c>
      <c r="AE159" s="849">
        <f>INF_TEL!AK71</f>
        <v>43589</v>
      </c>
      <c r="AF159" s="850" t="str">
        <f>INF_TEL!AL71</f>
        <v>3279/C24D</v>
      </c>
      <c r="AG159" s="6"/>
    </row>
    <row r="160" spans="1:34" ht="14.25" customHeight="1">
      <c r="C160" s="836" t="str">
        <f>INF_TEL!C72</f>
        <v>PAVAN RICCARDO</v>
      </c>
      <c r="D160" s="884" t="str">
        <f>INF_TEL!D72</f>
        <v>5 CII</v>
      </c>
      <c r="E160" s="839" t="str">
        <f>INF_TEL!E72</f>
        <v>3408550274</v>
      </c>
      <c r="F160" s="840">
        <f>INF_TEL!F72</f>
        <v>0</v>
      </c>
      <c r="G160" s="840" t="str">
        <f>INF_TEL!G72</f>
        <v>pavan.riccardo@maxplanck.it</v>
      </c>
      <c r="H160" s="840" t="str">
        <f>INF_TEL!H72</f>
        <v>Via Demetrio Rossi, 54/B</v>
      </c>
      <c r="I160" s="840" t="str">
        <f>INF_TEL!I72</f>
        <v>MASERADA SUL PIAVE</v>
      </c>
      <c r="J160" s="944" t="e">
        <f>INF_TEL!L72</f>
        <v>#N/A</v>
      </c>
      <c r="K160" s="944" t="e">
        <f>INF_TEL!M72</f>
        <v>#N/A</v>
      </c>
      <c r="L160" s="944" t="e">
        <f>INF_TEL!N72</f>
        <v>#N/A</v>
      </c>
      <c r="M160" s="944" t="e">
        <f>INF_TEL!O72</f>
        <v>#N/A</v>
      </c>
      <c r="N160" s="945">
        <f>INF_TEL!P72</f>
        <v>0</v>
      </c>
      <c r="O160" s="979" t="str">
        <f>INF_TEL!Q72</f>
        <v>BELLOTTO LUCA</v>
      </c>
      <c r="P160" s="947" t="str">
        <f>INF_TEL!R72</f>
        <v>----------</v>
      </c>
      <c r="Q160" s="948" t="e">
        <f>INF_TEL!S72</f>
        <v>#N/A</v>
      </c>
      <c r="R160" s="948" t="e">
        <f>INF_TEL!T72</f>
        <v>#N/A</v>
      </c>
      <c r="S160" s="948" t="e">
        <f>INF_TEL!U72</f>
        <v>#N/A</v>
      </c>
      <c r="T160" s="948" t="e">
        <f>INF_TEL!V72</f>
        <v>#N/A</v>
      </c>
      <c r="U160" s="948" t="e">
        <f>INF_TEL!W72</f>
        <v>#N/A</v>
      </c>
      <c r="V160" s="947" t="e">
        <f>INF_TEL!X72</f>
        <v>#N/A</v>
      </c>
      <c r="W160" s="949" t="e">
        <f>INF_TEL!Y72</f>
        <v>#N/A</v>
      </c>
      <c r="X160" s="949" t="e">
        <f>INF_TEL!Z72</f>
        <v>#N/A</v>
      </c>
      <c r="Y160" s="948" t="e">
        <f>INF_TEL!AA72</f>
        <v>#N/A</v>
      </c>
      <c r="Z160" s="950" t="e">
        <f>INF_TEL!AB72</f>
        <v>#N/A</v>
      </c>
      <c r="AA160" s="847" t="str">
        <f>INF_TEL!AC72</f>
        <v>----------</v>
      </c>
      <c r="AB160" s="848" t="e">
        <f>INF_TEL!AD72</f>
        <v>#N/A</v>
      </c>
      <c r="AC160" s="848" t="e">
        <f>INF_TEL!AE72</f>
        <v>#N/A</v>
      </c>
      <c r="AD160" s="951" t="e">
        <f>INF_TEL!AF72</f>
        <v>#N/A</v>
      </c>
      <c r="AE160" s="849" t="e">
        <f>INF_TEL!AK72</f>
        <v>#N/A</v>
      </c>
      <c r="AF160" s="850" t="e">
        <f>INF_TEL!AL72</f>
        <v>#N/A</v>
      </c>
      <c r="AG160" s="6"/>
    </row>
    <row r="161" spans="3:33" ht="14.25" customHeight="1">
      <c r="C161" s="836" t="str">
        <f>INF_TEL!C73</f>
        <v>PIZZOLATO ERMES</v>
      </c>
      <c r="D161" s="884" t="str">
        <f>INF_TEL!D73</f>
        <v>5 CII</v>
      </c>
      <c r="E161" s="839" t="str">
        <f>INF_TEL!E73</f>
        <v/>
      </c>
      <c r="F161" s="840">
        <f>INF_TEL!F73</f>
        <v>0</v>
      </c>
      <c r="G161" s="840" t="str">
        <f>INF_TEL!G73</f>
        <v>pizzolato.er2@gmail.com</v>
      </c>
      <c r="H161" s="840" t="str">
        <f>INF_TEL!H73</f>
        <v>CASTELLO 34</v>
      </c>
      <c r="I161" s="840" t="str">
        <f>INF_TEL!I73</f>
        <v>TREVIGNANO</v>
      </c>
      <c r="J161" s="944" t="str">
        <f>INF_TEL!L73</f>
        <v>09.00</v>
      </c>
      <c r="K161" s="944" t="str">
        <f>INF_TEL!M73</f>
        <v>1300</v>
      </c>
      <c r="L161" s="944" t="str">
        <f>INF_TEL!N73</f>
        <v>13.30</v>
      </c>
      <c r="M161" s="944" t="str">
        <f>INF_TEL!O73</f>
        <v>17.30</v>
      </c>
      <c r="N161" s="945" t="str">
        <f>INF_TEL!P73</f>
        <v>Masaracchia</v>
      </c>
      <c r="O161" s="979" t="str">
        <f>INF_TEL!Q73</f>
        <v>BELLOTTO LUCA</v>
      </c>
      <c r="P161" s="947" t="str">
        <f>INF_TEL!R73</f>
        <v>MONKEY EVOLUTIONS.R.L.</v>
      </c>
      <c r="Q161" s="948" t="str">
        <f>INF_TEL!S73</f>
        <v>Via Feltrina Sud 162</v>
      </c>
      <c r="R161" s="948">
        <f>INF_TEL!T73</f>
        <v>31044</v>
      </c>
      <c r="S161" s="948" t="str">
        <f>INF_TEL!U73</f>
        <v>Montebelluna (TV)</v>
      </c>
      <c r="T161" s="948" t="str">
        <f>INF_TEL!V73</f>
        <v>Alampora Giuseppe</v>
      </c>
      <c r="U161" s="948" t="str">
        <f>INF_TEL!W73</f>
        <v>Alampora Giuseppe</v>
      </c>
      <c r="V161" s="947" t="str">
        <f>INF_TEL!X73</f>
        <v>3472360611</v>
      </c>
      <c r="W161" s="948" t="str">
        <f>INF_TEL!Y73</f>
        <v>monkeyevolutionsrl@gmail.com</v>
      </c>
      <c r="X161" s="948">
        <f>INF_TEL!Z73</f>
        <v>0</v>
      </c>
      <c r="Y161" s="987">
        <f>INF_TEL!AA73</f>
        <v>44470</v>
      </c>
      <c r="Z161" s="950">
        <f>INF_TEL!AB73</f>
        <v>0</v>
      </c>
      <c r="AA161" s="847" t="str">
        <f>INF_TEL!AC73</f>
        <v>MONKEY EVOLUTIONS.R.L.</v>
      </c>
      <c r="AB161" s="848" t="str">
        <f>INF_TEL!AD73</f>
        <v>Via Feltrina Sud, 162</v>
      </c>
      <c r="AC161" s="848" t="str">
        <f>INF_TEL!AE73</f>
        <v xml:space="preserve">Montebelluno </v>
      </c>
      <c r="AD161" s="951" t="str">
        <f>INF_TEL!AF73</f>
        <v>05113990260</v>
      </c>
      <c r="AE161" s="849">
        <f>INF_TEL!AK73</f>
        <v>42842</v>
      </c>
      <c r="AF161" s="850" t="str">
        <f>INF_TEL!AL73</f>
        <v>9554/C24D</v>
      </c>
      <c r="AG161" s="6"/>
    </row>
    <row r="162" spans="3:33" ht="14.25" customHeight="1">
      <c r="C162" s="836" t="str">
        <f>INF_TEL!C74</f>
        <v>SACCHET LUCA</v>
      </c>
      <c r="D162" s="837" t="str">
        <f>INF_TEL!D74</f>
        <v>5 CII</v>
      </c>
      <c r="E162" s="839" t="str">
        <f>INF_TEL!E74</f>
        <v>0422442742</v>
      </c>
      <c r="F162" s="840">
        <f>INF_TEL!F74</f>
        <v>0</v>
      </c>
      <c r="G162" s="840" t="str">
        <f>INF_TEL!G74</f>
        <v>sacchet.luca@maxplanck.it</v>
      </c>
      <c r="H162" s="840" t="str">
        <f>INF_TEL!H74</f>
        <v>VIA XXV APRILE, 7/C</v>
      </c>
      <c r="I162" s="840" t="str">
        <f>INF_TEL!I74</f>
        <v>PONZANO</v>
      </c>
      <c r="J162" s="944">
        <f>INF_TEL!L74</f>
        <v>0</v>
      </c>
      <c r="K162" s="944">
        <f>INF_TEL!M74</f>
        <v>0</v>
      </c>
      <c r="L162" s="944">
        <f>INF_TEL!N74</f>
        <v>0</v>
      </c>
      <c r="M162" s="944">
        <f>INF_TEL!O74</f>
        <v>0</v>
      </c>
      <c r="N162" s="954" t="str">
        <f>INF_TEL!P74</f>
        <v>Biscaro</v>
      </c>
      <c r="O162" s="988" t="str">
        <f>INF_TEL!Q74</f>
        <v>BELLOTTO LUCA</v>
      </c>
      <c r="P162" s="947" t="str">
        <f>INF_TEL!R74</f>
        <v>KUIK</v>
      </c>
      <c r="Q162" s="948" t="str">
        <f>INF_TEL!S74</f>
        <v>Vicolo Giuseppe Verdi 89</v>
      </c>
      <c r="R162" s="948">
        <f>INF_TEL!T74</f>
        <v>31020</v>
      </c>
      <c r="S162" s="948" t="str">
        <f>INF_TEL!U74</f>
        <v>Villorba (TV)</v>
      </c>
      <c r="T162" s="948" t="str">
        <f>INF_TEL!V74</f>
        <v>Diego Visentin</v>
      </c>
      <c r="U162" s="948" t="str">
        <f>INF_TEL!W74</f>
        <v>Diego Visentin</v>
      </c>
      <c r="V162" s="947" t="str">
        <f>INF_TEL!X74</f>
        <v>340 224 7886</v>
      </c>
      <c r="W162" s="949" t="str">
        <f>INF_TEL!Y74</f>
        <v>dv@kuik.it</v>
      </c>
      <c r="X162" s="949">
        <f>INF_TEL!Z74</f>
        <v>0</v>
      </c>
      <c r="Y162" s="948">
        <f>INF_TEL!AA74</f>
        <v>0</v>
      </c>
      <c r="Z162" s="950" t="str">
        <f>INF_TEL!AB74</f>
        <v>Servizi informatici</v>
      </c>
      <c r="AA162" s="847" t="str">
        <f>INF_TEL!AC74</f>
        <v>KUIK</v>
      </c>
      <c r="AB162" s="848" t="str">
        <f>INF_TEL!AD74</f>
        <v>Vicolo Giuseppe Verdi 89</v>
      </c>
      <c r="AC162" s="848" t="str">
        <f>INF_TEL!AE74</f>
        <v>Villorba (TV)</v>
      </c>
      <c r="AD162" s="951" t="str">
        <f>INF_TEL!AF74</f>
        <v>04498830266</v>
      </c>
      <c r="AE162" s="849">
        <f>INF_TEL!AK74</f>
        <v>44128</v>
      </c>
      <c r="AF162" s="850" t="str">
        <f>INF_TEL!AL74</f>
        <v>13321/C24</v>
      </c>
      <c r="AG162" s="6"/>
    </row>
    <row r="163" spans="3:33" ht="14.25" customHeight="1">
      <c r="C163" s="883" t="str">
        <f>INF_TEL!C75</f>
        <v>SARTOR MICHELE</v>
      </c>
      <c r="D163" s="884" t="str">
        <f>INF_TEL!D75</f>
        <v>5 CII</v>
      </c>
      <c r="E163" s="885" t="str">
        <f>INF_TEL!E75</f>
        <v>3403174668</v>
      </c>
      <c r="F163" s="887">
        <f>INF_TEL!F75</f>
        <v>0</v>
      </c>
      <c r="G163" s="887" t="str">
        <f>INF_TEL!G75</f>
        <v>sarmiki8@gmail.com</v>
      </c>
      <c r="H163" s="887" t="str">
        <f>INF_TEL!H75</f>
        <v>Via E. De Nicola 9</v>
      </c>
      <c r="I163" s="887" t="str">
        <f>INF_TEL!I75</f>
        <v>PAESE</v>
      </c>
      <c r="J163" s="973" t="str">
        <f>INF_TEL!L75</f>
        <v>8.30</v>
      </c>
      <c r="K163" s="973" t="str">
        <f>INF_TEL!M75</f>
        <v>12.30</v>
      </c>
      <c r="L163" s="973" t="str">
        <f>INF_TEL!N75</f>
        <v>14.30</v>
      </c>
      <c r="M163" s="973" t="str">
        <f>INF_TEL!O75</f>
        <v>18.30</v>
      </c>
      <c r="N163" s="945" t="str">
        <f>INF_TEL!P75</f>
        <v>Mongelli</v>
      </c>
      <c r="O163" s="946" t="str">
        <f>INF_TEL!Q75</f>
        <v>BELLOTTO LUCA</v>
      </c>
      <c r="P163" s="974" t="str">
        <f>INF_TEL!R75</f>
        <v>UBWARE SRL</v>
      </c>
      <c r="Q163" s="975" t="str">
        <f>INF_TEL!S75</f>
        <v>Via Castagnole 20/h</v>
      </c>
      <c r="R163" s="975">
        <f>INF_TEL!T75</f>
        <v>31100</v>
      </c>
      <c r="S163" s="975" t="str">
        <f>INF_TEL!U75</f>
        <v>Treviso (TV)</v>
      </c>
      <c r="T163" s="975" t="str">
        <f>INF_TEL!V75</f>
        <v>Baldasso Domenico</v>
      </c>
      <c r="U163" s="975" t="str">
        <f>INF_TEL!W75</f>
        <v>Baldasso Domenico</v>
      </c>
      <c r="V163" s="974" t="str">
        <f>INF_TEL!X75</f>
        <v>340 2590388</v>
      </c>
      <c r="W163" s="976" t="str">
        <f>INF_TEL!Y75</f>
        <v>domenico@ubware.it</v>
      </c>
      <c r="X163" s="975">
        <f>INF_TEL!Z75</f>
        <v>0</v>
      </c>
      <c r="Y163" s="989">
        <f>INF_TEL!AA75</f>
        <v>43739</v>
      </c>
      <c r="Z163" s="977" t="str">
        <f>INF_TEL!AB75</f>
        <v>servizi informatici</v>
      </c>
      <c r="AA163" s="895" t="str">
        <f>INF_TEL!AC75</f>
        <v>UBWARE SRL</v>
      </c>
      <c r="AB163" s="896" t="str">
        <f>INF_TEL!AD75</f>
        <v>Via Castagnole 20/h</v>
      </c>
      <c r="AC163" s="896" t="str">
        <f>INF_TEL!AE75</f>
        <v>Treviso (TV)</v>
      </c>
      <c r="AD163" s="978">
        <f>INF_TEL!AF75</f>
        <v>4362080261</v>
      </c>
      <c r="AE163" s="897">
        <f>INF_TEL!AK75</f>
        <v>43589</v>
      </c>
      <c r="AF163" s="898" t="str">
        <f>INF_TEL!AL75</f>
        <v>3279/C24D</v>
      </c>
      <c r="AG163" s="6"/>
    </row>
    <row r="164" spans="3:33" ht="14.25" customHeight="1">
      <c r="C164" s="836" t="str">
        <f>INF_TEL!C76</f>
        <v>STOLFO RICCARDO</v>
      </c>
      <c r="D164" s="884" t="str">
        <f>INF_TEL!D76</f>
        <v>5 CII</v>
      </c>
      <c r="E164" s="838" t="str">
        <f>INF_TEL!E76</f>
        <v>3477019053</v>
      </c>
      <c r="F164" s="840">
        <f>INF_TEL!F76</f>
        <v>0</v>
      </c>
      <c r="G164" s="840" t="str">
        <f>INF_TEL!G76</f>
        <v>rickystol03@gmail.com</v>
      </c>
      <c r="H164" s="840" t="str">
        <f>INF_TEL!H76</f>
        <v>VIA RISORGIMENTO 4/A</v>
      </c>
      <c r="I164" s="840" t="str">
        <f>INF_TEL!I76</f>
        <v>PONZANO</v>
      </c>
      <c r="J164" s="944">
        <f>INF_TEL!L76</f>
        <v>0</v>
      </c>
      <c r="K164" s="944">
        <f>INF_TEL!M76</f>
        <v>0</v>
      </c>
      <c r="L164" s="944">
        <f>INF_TEL!N76</f>
        <v>0</v>
      </c>
      <c r="M164" s="944">
        <f>INF_TEL!O76</f>
        <v>0</v>
      </c>
      <c r="N164" s="945" t="str">
        <f>INF_TEL!P76</f>
        <v>Biscaro</v>
      </c>
      <c r="O164" s="946" t="str">
        <f>INF_TEL!Q76</f>
        <v>BELLOTTO LUCA</v>
      </c>
      <c r="P164" s="947" t="str">
        <f>INF_TEL!R76</f>
        <v>KUIK</v>
      </c>
      <c r="Q164" s="948" t="str">
        <f>INF_TEL!S76</f>
        <v>Vicolo Giuseppe Verdi 89</v>
      </c>
      <c r="R164" s="948">
        <f>INF_TEL!T76</f>
        <v>31020</v>
      </c>
      <c r="S164" s="948" t="str">
        <f>INF_TEL!U76</f>
        <v>Villorba (TV)</v>
      </c>
      <c r="T164" s="948" t="str">
        <f>INF_TEL!V76</f>
        <v>Diego Visentin</v>
      </c>
      <c r="U164" s="948" t="str">
        <f>INF_TEL!W76</f>
        <v>Diego Visentin</v>
      </c>
      <c r="V164" s="947" t="str">
        <f>INF_TEL!X76</f>
        <v>340 224 7886</v>
      </c>
      <c r="W164" s="949" t="str">
        <f>INF_TEL!Y76</f>
        <v>dv@kuik.it</v>
      </c>
      <c r="X164" s="948">
        <f>INF_TEL!Z76</f>
        <v>0</v>
      </c>
      <c r="Y164" s="948">
        <f>INF_TEL!AA76</f>
        <v>0</v>
      </c>
      <c r="Z164" s="950" t="str">
        <f>INF_TEL!AB76</f>
        <v>Servizi informatici</v>
      </c>
      <c r="AA164" s="847" t="str">
        <f>INF_TEL!AC76</f>
        <v>KUIK</v>
      </c>
      <c r="AB164" s="848" t="str">
        <f>INF_TEL!AD76</f>
        <v>Vicolo Giuseppe Verdi 89</v>
      </c>
      <c r="AC164" s="848" t="str">
        <f>INF_TEL!AE76</f>
        <v>Villorba (TV)</v>
      </c>
      <c r="AD164" s="951" t="str">
        <f>INF_TEL!AF76</f>
        <v>04498830266</v>
      </c>
      <c r="AE164" s="849">
        <f>INF_TEL!AK76</f>
        <v>44128</v>
      </c>
      <c r="AF164" s="850" t="str">
        <f>INF_TEL!AL76</f>
        <v>13321/C24</v>
      </c>
      <c r="AG164" s="6"/>
    </row>
    <row r="165" spans="3:33" ht="14.25" customHeight="1">
      <c r="C165" s="836" t="str">
        <f>INF_TEL!C77</f>
        <v>TREVISIOL TOMMASO</v>
      </c>
      <c r="D165" s="884" t="str">
        <f>INF_TEL!D77</f>
        <v>5 CII</v>
      </c>
      <c r="E165" s="838" t="str">
        <f>INF_TEL!E77</f>
        <v>3479066343</v>
      </c>
      <c r="F165" s="840">
        <f>INF_TEL!F77</f>
        <v>0</v>
      </c>
      <c r="G165" s="840" t="str">
        <f>INF_TEL!G77</f>
        <v>vivamauri@inwind.it</v>
      </c>
      <c r="H165" s="840" t="str">
        <f>INF_TEL!H77</f>
        <v>via del domincale 1/5</v>
      </c>
      <c r="I165" s="840" t="str">
        <f>INF_TEL!I77</f>
        <v>VILLORBA</v>
      </c>
      <c r="J165" s="944" t="str">
        <f>INF_TEL!L77</f>
        <v>9.00</v>
      </c>
      <c r="K165" s="944" t="str">
        <f>INF_TEL!M77</f>
        <v>13.00</v>
      </c>
      <c r="L165" s="944" t="str">
        <f>INF_TEL!N77</f>
        <v>14.00</v>
      </c>
      <c r="M165" s="944" t="str">
        <f>INF_TEL!O77</f>
        <v>18.00</v>
      </c>
      <c r="N165" s="945" t="str">
        <f>INF_TEL!P77</f>
        <v>Antonaci</v>
      </c>
      <c r="O165" s="946" t="str">
        <f>INF_TEL!Q77</f>
        <v>BELLOTTO LUCA</v>
      </c>
      <c r="P165" s="947" t="str">
        <f>INF_TEL!R77</f>
        <v>ATON</v>
      </c>
      <c r="Q165" s="948" t="str">
        <f>INF_TEL!S77</f>
        <v>Via A. Volta2</v>
      </c>
      <c r="R165" s="948">
        <f>INF_TEL!T77</f>
        <v>31020</v>
      </c>
      <c r="S165" s="948" t="str">
        <f>INF_TEL!U77</f>
        <v>Villorba (TV)</v>
      </c>
      <c r="T165" s="948" t="str">
        <f>INF_TEL!V77</f>
        <v>Elena Pera</v>
      </c>
      <c r="U165" s="948" t="str">
        <f>INF_TEL!W77</f>
        <v xml:space="preserve">De Nardi Giorgio </v>
      </c>
      <c r="V165" s="947" t="str">
        <f>INF_TEL!X77</f>
        <v>0422 6184</v>
      </c>
      <c r="W165" s="949" t="str">
        <f>INF_TEL!Y77</f>
        <v>HumanResources@aton.com</v>
      </c>
      <c r="X165" s="948">
        <f>INF_TEL!Z77</f>
        <v>0</v>
      </c>
      <c r="Y165" s="948">
        <f>INF_TEL!AA77</f>
        <v>0</v>
      </c>
      <c r="Z165" s="950">
        <f>INF_TEL!AB77</f>
        <v>0</v>
      </c>
      <c r="AA165" s="847" t="str">
        <f>INF_TEL!AC77</f>
        <v>ATON</v>
      </c>
      <c r="AB165" s="848" t="str">
        <f>INF_TEL!AD77</f>
        <v>Via A. Volta2</v>
      </c>
      <c r="AC165" s="848" t="str">
        <f>INF_TEL!AE77</f>
        <v>Villorba (TV)</v>
      </c>
      <c r="AD165" s="951" t="str">
        <f>INF_TEL!AF77</f>
        <v>02479320265</v>
      </c>
      <c r="AE165" s="849">
        <f>INF_TEL!AK77</f>
        <v>43589</v>
      </c>
      <c r="AF165" s="850" t="str">
        <f>INF_TEL!AL77</f>
        <v>3279/C24D</v>
      </c>
      <c r="AG165" s="6"/>
    </row>
    <row r="166" spans="3:33" ht="14.25" customHeight="1">
      <c r="C166" s="836" t="str">
        <f>INF_TEL!C78</f>
        <v>VETTOR ALESSANDRO</v>
      </c>
      <c r="D166" s="884" t="str">
        <f>INF_TEL!D78</f>
        <v>5 CII</v>
      </c>
      <c r="E166" s="838" t="str">
        <f>INF_TEL!E78</f>
        <v/>
      </c>
      <c r="F166" s="840">
        <f>INF_TEL!F78</f>
        <v>0</v>
      </c>
      <c r="G166" s="840" t="str">
        <f>INF_TEL!G78</f>
        <v>massimo.vettor@gmail.com</v>
      </c>
      <c r="H166" s="840" t="str">
        <f>INF_TEL!H78</f>
        <v>VIA SAN MARTINO 28</v>
      </c>
      <c r="I166" s="840" t="str">
        <f>INF_TEL!I78</f>
        <v>CARBONERA</v>
      </c>
      <c r="J166" s="944">
        <f>INF_TEL!L78</f>
        <v>0</v>
      </c>
      <c r="K166" s="944">
        <f>INF_TEL!M78</f>
        <v>0</v>
      </c>
      <c r="L166" s="944">
        <f>INF_TEL!N78</f>
        <v>0</v>
      </c>
      <c r="M166" s="944">
        <f>INF_TEL!O78</f>
        <v>0</v>
      </c>
      <c r="N166" s="945" t="str">
        <f>INF_TEL!P78</f>
        <v>Battaglia</v>
      </c>
      <c r="O166" s="946" t="str">
        <f>INF_TEL!Q78</f>
        <v>BELLOTTO LUCA</v>
      </c>
      <c r="P166" s="947" t="str">
        <f>INF_TEL!R78</f>
        <v>YARIX</v>
      </c>
      <c r="Q166" s="948" t="str">
        <f>INF_TEL!S78</f>
        <v>Vicolo Boccacavalla 12</v>
      </c>
      <c r="R166" s="948">
        <f>INF_TEL!T78</f>
        <v>31044</v>
      </c>
      <c r="S166" s="948" t="str">
        <f>INF_TEL!U78</f>
        <v>Montebelluna (TV)</v>
      </c>
      <c r="T166" s="948" t="str">
        <f>INF_TEL!V78</f>
        <v>Nicola Bressan</v>
      </c>
      <c r="U166" s="948">
        <f>INF_TEL!W78</f>
        <v>0</v>
      </c>
      <c r="V166" s="947" t="str">
        <f>INF_TEL!X78</f>
        <v>0423 614249, 347 4248450</v>
      </c>
      <c r="W166" s="948" t="str">
        <f>INF_TEL!Y78</f>
        <v>nicola.bressan@yarix.com</v>
      </c>
      <c r="X166" s="949" t="str">
        <f>INF_TEL!Z78</f>
        <v>www.yarix.com</v>
      </c>
      <c r="Y166" s="948">
        <f>INF_TEL!AA78</f>
        <v>0</v>
      </c>
      <c r="Z166" s="950">
        <f>INF_TEL!AB78</f>
        <v>0</v>
      </c>
      <c r="AA166" s="847" t="str">
        <f>INF_TEL!AC78</f>
        <v>YARIX</v>
      </c>
      <c r="AB166" s="848" t="str">
        <f>INF_TEL!AD78</f>
        <v>Vicolo Boccacavalla 12</v>
      </c>
      <c r="AC166" s="848" t="str">
        <f>INF_TEL!AE78</f>
        <v>Montebelluna (TV)</v>
      </c>
      <c r="AD166" s="951">
        <f>INF_TEL!AF78</f>
        <v>0</v>
      </c>
      <c r="AE166" s="849">
        <f>INF_TEL!AK78</f>
        <v>0</v>
      </c>
      <c r="AF166" s="850">
        <f>INF_TEL!AL78</f>
        <v>0</v>
      </c>
      <c r="AG166" s="6"/>
    </row>
    <row r="167" spans="3:33" ht="14.25" customHeight="1">
      <c r="C167" s="836" t="str">
        <f>INF_TEL!C79</f>
        <v>VISENTIN FABIO</v>
      </c>
      <c r="D167" s="884" t="str">
        <f>INF_TEL!D79</f>
        <v>5 CII</v>
      </c>
      <c r="E167" s="838" t="str">
        <f>INF_TEL!E79</f>
        <v>3382998778</v>
      </c>
      <c r="F167" s="840">
        <f>INF_TEL!F79</f>
        <v>0</v>
      </c>
      <c r="G167" s="840" t="str">
        <f>INF_TEL!G79</f>
        <v>visentin.fabio.060303@maxplanck.it</v>
      </c>
      <c r="H167" s="840" t="str">
        <f>INF_TEL!H79</f>
        <v>VIA FORLANI 66 CONSCIO</v>
      </c>
      <c r="I167" s="840" t="str">
        <f>INF_TEL!I79</f>
        <v>CASALE SUL SILE</v>
      </c>
      <c r="J167" s="944" t="str">
        <f>INF_TEL!L79</f>
        <v>9.00</v>
      </c>
      <c r="K167" s="944" t="str">
        <f>INF_TEL!M79</f>
        <v>13.00</v>
      </c>
      <c r="L167" s="944" t="str">
        <f>INF_TEL!N79</f>
        <v>14.30</v>
      </c>
      <c r="M167" s="944" t="str">
        <f>INF_TEL!O79</f>
        <v>18.30</v>
      </c>
      <c r="N167" s="945" t="str">
        <f>INF_TEL!P79</f>
        <v>Masaracchia</v>
      </c>
      <c r="O167" s="946" t="str">
        <f>INF_TEL!Q79</f>
        <v>BELLOTTO LUCA</v>
      </c>
      <c r="P167" s="947" t="str">
        <f>INF_TEL!R79</f>
        <v>DIRECT FROM ITALY</v>
      </c>
      <c r="Q167" s="948" t="str">
        <f>INF_TEL!S79</f>
        <v>Viale Appiani 26/A</v>
      </c>
      <c r="R167" s="948">
        <f>INF_TEL!T79</f>
        <v>31100</v>
      </c>
      <c r="S167" s="948" t="str">
        <f>INF_TEL!U79</f>
        <v>Treviso (TV)</v>
      </c>
      <c r="T167" s="948" t="str">
        <f>INF_TEL!V79</f>
        <v xml:space="preserve">Andolfo Denis </v>
      </c>
      <c r="U167" s="948" t="str">
        <f>INF_TEL!W79</f>
        <v>AndolfoDenis</v>
      </c>
      <c r="V167" s="947" t="str">
        <f>INF_TEL!X79</f>
        <v>348 0633710</v>
      </c>
      <c r="W167" s="948" t="str">
        <f>INF_TEL!Y79</f>
        <v>info@directfromitaly.it</v>
      </c>
      <c r="X167" s="948">
        <f>INF_TEL!Z79</f>
        <v>0</v>
      </c>
      <c r="Y167" s="987">
        <f>INF_TEL!AA79</f>
        <v>44470</v>
      </c>
      <c r="Z167" s="950" t="str">
        <f>INF_TEL!AB79</f>
        <v>Ateco 47.91.1</v>
      </c>
      <c r="AA167" s="847" t="str">
        <f>INF_TEL!AC79</f>
        <v>DIRECT FROM ITALY</v>
      </c>
      <c r="AB167" s="848" t="str">
        <f>INF_TEL!AD79</f>
        <v>Viale Appiani 26/A</v>
      </c>
      <c r="AC167" s="848" t="str">
        <f>INF_TEL!AE79</f>
        <v>Treviso (TV)</v>
      </c>
      <c r="AD167" s="951" t="str">
        <f>INF_TEL!AF79</f>
        <v>05031550261</v>
      </c>
      <c r="AE167" s="849">
        <f>INF_TEL!AK79</f>
        <v>44443</v>
      </c>
      <c r="AF167" s="850" t="str">
        <f>INF_TEL!AL79</f>
        <v>0013391/c24</v>
      </c>
      <c r="AG167" s="6"/>
    </row>
    <row r="168" spans="3:33" ht="14.25" customHeight="1">
      <c r="C168" s="836" t="str">
        <f>INF_TEL!C80</f>
        <v>ZANATTA MICHELE</v>
      </c>
      <c r="D168" s="884" t="str">
        <f>INF_TEL!D80</f>
        <v>5 CII</v>
      </c>
      <c r="E168" s="838" t="str">
        <f>INF_TEL!E80</f>
        <v>3489856270</v>
      </c>
      <c r="F168" s="840">
        <f>INF_TEL!F80</f>
        <v>0</v>
      </c>
      <c r="G168" s="840" t="str">
        <f>INF_TEL!G80</f>
        <v>mickyzanatta@icloud.com</v>
      </c>
      <c r="H168" s="840" t="str">
        <f>INF_TEL!H80</f>
        <v>VIA VOLPAGO SUD 50</v>
      </c>
      <c r="I168" s="840" t="str">
        <f>INF_TEL!I80</f>
        <v>PONZANO</v>
      </c>
      <c r="J168" s="944" t="str">
        <f>INF_TEL!L80</f>
        <v>8.30</v>
      </c>
      <c r="K168" s="944" t="str">
        <f>INF_TEL!M80</f>
        <v>12.30</v>
      </c>
      <c r="L168" s="944" t="str">
        <f>INF_TEL!N80</f>
        <v>14.00</v>
      </c>
      <c r="M168" s="944" t="str">
        <f>INF_TEL!O80</f>
        <v>18.00</v>
      </c>
      <c r="N168" s="945" t="str">
        <f>INF_TEL!P80</f>
        <v>Bruni</v>
      </c>
      <c r="O168" s="946" t="str">
        <f>INF_TEL!Q80</f>
        <v>BELLOTTO LUCA</v>
      </c>
      <c r="P168" s="947" t="str">
        <f>INF_TEL!R80</f>
        <v>SMC TREVISO SRL</v>
      </c>
      <c r="Q168" s="948" t="str">
        <f>INF_TEL!S80</f>
        <v>v. Roma 4</v>
      </c>
      <c r="R168" s="948">
        <f>INF_TEL!T80</f>
        <v>31020</v>
      </c>
      <c r="S168" s="948" t="str">
        <f>INF_TEL!U80</f>
        <v>Villorba (TV)</v>
      </c>
      <c r="T168" s="948" t="str">
        <f>INF_TEL!V80</f>
        <v>Valeri Paolo</v>
      </c>
      <c r="U168" s="948" t="str">
        <f>INF_TEL!W80</f>
        <v>Valeri Paolo</v>
      </c>
      <c r="V168" s="947" t="str">
        <f>INF_TEL!X80</f>
        <v>0422 608043</v>
      </c>
      <c r="W168" s="948" t="str">
        <f>INF_TEL!Y80</f>
        <v>ufficio.personale@smc.it</v>
      </c>
      <c r="X168" s="949" t="str">
        <f>INF_TEL!Z80</f>
        <v>www.smc.it</v>
      </c>
      <c r="Y168" s="948">
        <f>INF_TEL!AA80</f>
        <v>2</v>
      </c>
      <c r="Z168" s="950" t="str">
        <f>INF_TEL!AB80</f>
        <v>servizi informatici</v>
      </c>
      <c r="AA168" s="847" t="str">
        <f>INF_TEL!AC80</f>
        <v>SMC TREVISO SRL</v>
      </c>
      <c r="AB168" s="848" t="str">
        <f>INF_TEL!AD80</f>
        <v>v. Roma 4</v>
      </c>
      <c r="AC168" s="848" t="str">
        <f>INF_TEL!AE80</f>
        <v>Villorba (TV)</v>
      </c>
      <c r="AD168" s="951">
        <f>INF_TEL!AF80</f>
        <v>3304900263</v>
      </c>
      <c r="AE168" s="849">
        <f>INF_TEL!AK80</f>
        <v>43589</v>
      </c>
      <c r="AF168" s="850" t="str">
        <f>INF_TEL!AL80</f>
        <v>3279/C24D</v>
      </c>
      <c r="AG168" s="6"/>
    </row>
    <row r="169" spans="3:33" ht="13.5" customHeight="1">
      <c r="C169" s="900" t="str">
        <f>INF_TEL!C81</f>
        <v>ZANCHETTA MARCO</v>
      </c>
      <c r="D169" s="957" t="str">
        <f>INF_TEL!D81</f>
        <v>5 CII</v>
      </c>
      <c r="E169" s="902" t="str">
        <f>INF_TEL!E81</f>
        <v>0438435386</v>
      </c>
      <c r="F169" s="904">
        <f>INF_TEL!F81</f>
        <v>0</v>
      </c>
      <c r="G169" s="904" t="str">
        <f>INF_TEL!G81</f>
        <v>info@tmzanchetta.it</v>
      </c>
      <c r="H169" s="904" t="str">
        <f>INF_TEL!H81</f>
        <v>VIA CONEGLIANO, 28</v>
      </c>
      <c r="I169" s="904" t="str">
        <f>INF_TEL!I81</f>
        <v>SUSEGANA</v>
      </c>
      <c r="J169" s="980" t="str">
        <f>INF_TEL!L81</f>
        <v>8.15</v>
      </c>
      <c r="K169" s="980" t="str">
        <f>INF_TEL!M81</f>
        <v>12.15</v>
      </c>
      <c r="L169" s="980" t="str">
        <f>INF_TEL!N81</f>
        <v>14.00</v>
      </c>
      <c r="M169" s="980" t="str">
        <f>INF_TEL!O81</f>
        <v>18.00</v>
      </c>
      <c r="N169" s="961" t="str">
        <f>INF_TEL!P81</f>
        <v>Battaglia</v>
      </c>
      <c r="O169" s="962" t="str">
        <f>INF_TEL!Q81</f>
        <v>BELLOTTO LUCA</v>
      </c>
      <c r="P169" s="982" t="str">
        <f>INF_TEL!R81</f>
        <v>COMPUTER SRL</v>
      </c>
      <c r="Q169" s="983" t="str">
        <f>INF_TEL!S81</f>
        <v>v. Conegliano 94/B</v>
      </c>
      <c r="R169" s="983">
        <f>INF_TEL!T81</f>
        <v>31015</v>
      </c>
      <c r="S169" s="983" t="str">
        <f>INF_TEL!U81</f>
        <v>Susegana (TV)</v>
      </c>
      <c r="T169" s="983" t="str">
        <f>INF_TEL!V81</f>
        <v>Sartor Giovanni</v>
      </c>
      <c r="U169" s="983" t="str">
        <f>INF_TEL!W81</f>
        <v>Dei Negri Gino</v>
      </c>
      <c r="V169" s="982" t="str">
        <f>INF_TEL!X81</f>
        <v>0438 450500</v>
      </c>
      <c r="W169" s="984" t="str">
        <f>INF_TEL!Y81</f>
        <v>sartor@computersrl.com</v>
      </c>
      <c r="X169" s="984" t="str">
        <f>INF_TEL!Z81</f>
        <v>www.computersrl.com</v>
      </c>
      <c r="Y169" s="983">
        <f>INF_TEL!AA81</f>
        <v>13</v>
      </c>
      <c r="Z169" s="985" t="str">
        <f>INF_TEL!AB81</f>
        <v>servizi informatici</v>
      </c>
      <c r="AA169" s="911" t="str">
        <f>INF_TEL!AC81</f>
        <v>COMPUTER SRL</v>
      </c>
      <c r="AB169" s="912" t="str">
        <f>INF_TEL!AD81</f>
        <v>v. Conegliano 94/B</v>
      </c>
      <c r="AC169" s="912" t="str">
        <f>INF_TEL!AE81</f>
        <v>Susegana (TV)</v>
      </c>
      <c r="AD169" s="986" t="str">
        <f>INF_TEL!AF81</f>
        <v>0721520260</v>
      </c>
      <c r="AE169" s="913">
        <f>INF_TEL!AK81</f>
        <v>43589</v>
      </c>
      <c r="AF169" s="914" t="str">
        <f>INF_TEL!AL81</f>
        <v>3279/C24D</v>
      </c>
      <c r="AG169" s="6"/>
    </row>
    <row r="170" spans="3:33" ht="13.5" customHeight="1">
      <c r="C170" s="821" t="str">
        <f>INF_TEL!C82</f>
        <v>BIASIN FILIPPO</v>
      </c>
      <c r="D170" s="822" t="str">
        <f>INF_TEL!D82</f>
        <v>4 DAR</v>
      </c>
      <c r="E170" s="869" t="str">
        <f>INF_TEL!E82</f>
        <v>3471461392</v>
      </c>
      <c r="F170" s="871">
        <f>INF_TEL!F82</f>
        <v>0</v>
      </c>
      <c r="G170" s="871" t="str">
        <f>INF_TEL!G82</f>
        <v>biasin.filippo@maxplanck.it</v>
      </c>
      <c r="H170" s="871" t="str">
        <f>INF_TEL!H82</f>
        <v>vicolo Silvio Serena,9</v>
      </c>
      <c r="I170" s="871" t="str">
        <f>INF_TEL!I82</f>
        <v>CARBONERA</v>
      </c>
      <c r="J170" s="990" t="str">
        <f>INF_TEL!L82</f>
        <v>8.00</v>
      </c>
      <c r="K170" s="990" t="str">
        <f>INF_TEL!M82</f>
        <v>12.00</v>
      </c>
      <c r="L170" s="990" t="str">
        <f>INF_TEL!N82</f>
        <v>13.00</v>
      </c>
      <c r="M170" s="990" t="str">
        <f>INF_TEL!O82</f>
        <v>17.00</v>
      </c>
      <c r="N170" s="991" t="str">
        <f>INF_TEL!P82</f>
        <v>SANFILIPPO GIUSEPPE</v>
      </c>
      <c r="O170" s="992" t="str">
        <f>INF_TEL!Q82</f>
        <v>DAMIAN GIORGIO</v>
      </c>
      <c r="P170" s="939" t="str">
        <f>INF_TEL!R82</f>
        <v>EUROGROUP SPA</v>
      </c>
      <c r="Q170" s="940" t="str">
        <f>INF_TEL!S82</f>
        <v>V. Treviso 66</v>
      </c>
      <c r="R170" s="940">
        <f>INF_TEL!T82</f>
        <v>31020</v>
      </c>
      <c r="S170" s="940" t="str">
        <f>INF_TEL!U82</f>
        <v>Silea (TV)</v>
      </c>
      <c r="T170" s="940" t="str">
        <f>INF_TEL!V82</f>
        <v>De Lazzari Massimo</v>
      </c>
      <c r="U170" s="940" t="str">
        <f>INF_TEL!W82</f>
        <v>Automazione: Fabio Negroni, Telecomunicazioni: Ing. Mattiuzzo Nicola, Gabrielli Guerrino - Elettronico: Massimo De Lazzari</v>
      </c>
      <c r="V170" s="939" t="str">
        <f>INF_TEL!X82</f>
        <v>0422 4647</v>
      </c>
      <c r="W170" s="941" t="str">
        <f>INF_TEL!Y82</f>
        <v>info@eurogroup.com</v>
      </c>
      <c r="X170" s="941" t="str">
        <f>INF_TEL!Z82</f>
        <v>www.eurogroup.com</v>
      </c>
      <c r="Y170" s="940">
        <f>INF_TEL!AA82</f>
        <v>0</v>
      </c>
      <c r="Z170" s="942" t="str">
        <f>INF_TEL!AB82</f>
        <v>Impianti Tecnologici  Industriali</v>
      </c>
      <c r="AA170" s="879" t="str">
        <f>INF_TEL!AC82</f>
        <v>EUROGROUP SPA</v>
      </c>
      <c r="AB170" s="880" t="str">
        <f>INF_TEL!AD82</f>
        <v>V. Treviso 66</v>
      </c>
      <c r="AC170" s="880" t="str">
        <f>INF_TEL!AE82</f>
        <v>Silea (TV)</v>
      </c>
      <c r="AD170" s="943" t="str">
        <f>INF_TEL!AF82</f>
        <v>00030280267</v>
      </c>
      <c r="AE170" s="881">
        <f>INF_TEL!AK82</f>
        <v>43589</v>
      </c>
      <c r="AF170" s="882" t="str">
        <f>INF_TEL!AL82</f>
        <v>3279/C24D</v>
      </c>
      <c r="AG170" s="6"/>
    </row>
    <row r="171" spans="3:33" ht="14.25" customHeight="1">
      <c r="C171" s="836" t="str">
        <f>INF_TEL!C83</f>
        <v>BORTOLETTO DAVIDE</v>
      </c>
      <c r="D171" s="884" t="str">
        <f>INF_TEL!D83</f>
        <v>4 DAR</v>
      </c>
      <c r="E171" s="838" t="str">
        <f>INF_TEL!E83</f>
        <v>3802568999</v>
      </c>
      <c r="F171" s="840">
        <f>INF_TEL!F83</f>
        <v>0</v>
      </c>
      <c r="G171" s="840" t="str">
        <f>INF_TEL!G83</f>
        <v>a.bribidi@gmail.com</v>
      </c>
      <c r="H171" s="840" t="str">
        <f>INF_TEL!H83</f>
        <v>VIA M. PINARELLO NR. 30</v>
      </c>
      <c r="I171" s="840" t="str">
        <f>INF_TEL!I83</f>
        <v>VILLORBA</v>
      </c>
      <c r="J171" s="944" t="str">
        <f>INF_TEL!L83</f>
        <v>8.00</v>
      </c>
      <c r="K171" s="944" t="str">
        <f>INF_TEL!M83</f>
        <v>12.00</v>
      </c>
      <c r="L171" s="944" t="str">
        <f>INF_TEL!N83</f>
        <v>13.30</v>
      </c>
      <c r="M171" s="993" t="str">
        <f>INF_TEL!O83</f>
        <v>17.30</v>
      </c>
      <c r="N171" s="954" t="str">
        <f>INF_TEL!P83</f>
        <v>VENTILI MARCO</v>
      </c>
      <c r="O171" s="946" t="str">
        <f>INF_TEL!Q83</f>
        <v>DI MARIA CESARE</v>
      </c>
      <c r="P171" s="947" t="str">
        <f>INF_TEL!R83</f>
        <v>ABAR SRL</v>
      </c>
      <c r="Q171" s="948" t="str">
        <f>INF_TEL!S83</f>
        <v>Via Senatore Fabbri 60</v>
      </c>
      <c r="R171" s="948">
        <f>INF_TEL!T83</f>
        <v>31027</v>
      </c>
      <c r="S171" s="948" t="str">
        <f>INF_TEL!U83</f>
        <v>Spresiano (TV)</v>
      </c>
      <c r="T171" s="948" t="str">
        <f>INF_TEL!V83</f>
        <v>Alvise Piccoli</v>
      </c>
      <c r="U171" s="948" t="str">
        <f>INF_TEL!W83</f>
        <v>Alvise Piccoli</v>
      </c>
      <c r="V171" s="947" t="str">
        <f>INF_TEL!X83</f>
        <v>0422 880820 / 3939261440</v>
      </c>
      <c r="W171" s="949" t="str">
        <f>INF_TEL!Y83</f>
        <v>info@abar.it</v>
      </c>
      <c r="X171" s="949" t="str">
        <f>INF_TEL!Z83</f>
        <v>www.abar.it</v>
      </c>
      <c r="Y171" s="948">
        <f>INF_TEL!AA83</f>
        <v>1</v>
      </c>
      <c r="Z171" s="950" t="str">
        <f>INF_TEL!AB83</f>
        <v>servizi informatici</v>
      </c>
      <c r="AA171" s="847" t="str">
        <f>INF_TEL!AC83</f>
        <v>ABAR SRL</v>
      </c>
      <c r="AB171" s="848" t="str">
        <f>INF_TEL!AD83</f>
        <v>Via Senatore Fabbri 60</v>
      </c>
      <c r="AC171" s="848" t="str">
        <f>INF_TEL!AE83</f>
        <v>Spresiano (TV)</v>
      </c>
      <c r="AD171" s="951">
        <f>INF_TEL!AF83</f>
        <v>4271680268</v>
      </c>
      <c r="AE171" s="849">
        <f>INF_TEL!AK83</f>
        <v>43589</v>
      </c>
      <c r="AF171" s="850" t="str">
        <f>INF_TEL!AL83</f>
        <v>3279/C24D</v>
      </c>
      <c r="AG171" s="6"/>
    </row>
    <row r="172" spans="3:33" ht="14.25" customHeight="1">
      <c r="C172" s="836" t="str">
        <f>INF_TEL!C84</f>
        <v>BORTOLOZZO CHRISTIAN</v>
      </c>
      <c r="D172" s="884" t="str">
        <f>INF_TEL!D84</f>
        <v>4 DAR</v>
      </c>
      <c r="E172" s="838" t="str">
        <f>INF_TEL!E84</f>
        <v>3290288755</v>
      </c>
      <c r="F172" s="840">
        <f>INF_TEL!F84</f>
        <v>0</v>
      </c>
      <c r="G172" s="840" t="str">
        <f>INF_TEL!G84</f>
        <v>bortolozzo.christian@maxplanck.it</v>
      </c>
      <c r="H172" s="840" t="str">
        <f>INF_TEL!H84</f>
        <v>via lotto 23</v>
      </c>
      <c r="I172" s="840" t="str">
        <f>INF_TEL!I84</f>
        <v>PAESE</v>
      </c>
      <c r="J172" s="944" t="str">
        <f>INF_TEL!L84</f>
        <v>8.00</v>
      </c>
      <c r="K172" s="944" t="str">
        <f>INF_TEL!M84</f>
        <v>12.00</v>
      </c>
      <c r="L172" s="944" t="str">
        <f>INF_TEL!N84</f>
        <v>13.30</v>
      </c>
      <c r="M172" s="944" t="str">
        <f>INF_TEL!O84</f>
        <v>16.30</v>
      </c>
      <c r="N172" s="945" t="str">
        <f>INF_TEL!P84</f>
        <v>TUVERI GUIDO</v>
      </c>
      <c r="O172" s="946" t="str">
        <f>INF_TEL!Q84</f>
        <v>DAMIAN GIORGIO</v>
      </c>
      <c r="P172" s="947" t="str">
        <f>INF_TEL!R84</f>
        <v>TESSER ANTENNE</v>
      </c>
      <c r="Q172" s="948" t="str">
        <f>INF_TEL!S84</f>
        <v>Via Gen. E. Reginato13</v>
      </c>
      <c r="R172" s="948">
        <f>INF_TEL!T84</f>
        <v>31100</v>
      </c>
      <c r="S172" s="948" t="str">
        <f>INF_TEL!U84</f>
        <v>Treviso (TV)</v>
      </c>
      <c r="T172" s="948" t="str">
        <f>INF_TEL!V84</f>
        <v>Tesser Luigino</v>
      </c>
      <c r="U172" s="948" t="str">
        <f>INF_TEL!W84</f>
        <v>Tesser Luigino</v>
      </c>
      <c r="V172" s="947" t="str">
        <f>INF_TEL!X84</f>
        <v>0422 230283</v>
      </c>
      <c r="W172" s="949" t="str">
        <f>INF_TEL!Y84</f>
        <v>noc@tesser.it </v>
      </c>
      <c r="X172" s="948">
        <f>INF_TEL!Z84</f>
        <v>0</v>
      </c>
      <c r="Y172" s="948">
        <f>INF_TEL!AA84</f>
        <v>0</v>
      </c>
      <c r="Z172" s="950">
        <f>INF_TEL!AB84</f>
        <v>0</v>
      </c>
      <c r="AA172" s="847" t="str">
        <f>INF_TEL!AC84</f>
        <v>TESSER ANTENNE</v>
      </c>
      <c r="AB172" s="848" t="str">
        <f>INF_TEL!AD84</f>
        <v>Via Gen. E. Reginato13</v>
      </c>
      <c r="AC172" s="848" t="str">
        <f>INF_TEL!AE84</f>
        <v>Treviso (TV)</v>
      </c>
      <c r="AD172" s="951" t="str">
        <f>INF_TEL!AF84</f>
        <v>01893880268</v>
      </c>
      <c r="AE172" s="849">
        <f>INF_TEL!AK84</f>
        <v>43589</v>
      </c>
      <c r="AF172" s="850" t="str">
        <f>INF_TEL!AL84</f>
        <v>3279/C24D</v>
      </c>
      <c r="AG172" s="6"/>
    </row>
    <row r="173" spans="3:33" ht="14.25" customHeight="1">
      <c r="C173" s="836" t="str">
        <f>INF_TEL!C85</f>
        <v>CAVASIN GIULIA</v>
      </c>
      <c r="D173" s="884" t="str">
        <f>INF_TEL!D85</f>
        <v>4 DAR</v>
      </c>
      <c r="E173" s="838" t="str">
        <f>INF_TEL!E85</f>
        <v>0422450877</v>
      </c>
      <c r="F173" s="840">
        <f>INF_TEL!F85</f>
        <v>0</v>
      </c>
      <c r="G173" s="840" t="str">
        <f>INF_TEL!G85</f>
        <v>giu.cavasin03@gmail.com</v>
      </c>
      <c r="H173" s="840" t="str">
        <f>INF_TEL!H85</f>
        <v>Via San Luca 44/C</v>
      </c>
      <c r="I173" s="840" t="str">
        <f>INF_TEL!I85</f>
        <v>PAESE</v>
      </c>
      <c r="J173" s="944" t="str">
        <f>INF_TEL!L85</f>
        <v>8.00</v>
      </c>
      <c r="K173" s="944" t="str">
        <f>INF_TEL!M85</f>
        <v>13.00</v>
      </c>
      <c r="L173" s="944" t="str">
        <f>INF_TEL!N85</f>
        <v>14.00</v>
      </c>
      <c r="M173" s="944" t="str">
        <f>INF_TEL!O85</f>
        <v>16.00</v>
      </c>
      <c r="N173" s="945" t="str">
        <f>INF_TEL!P85</f>
        <v>DAMIAN GIORGIO</v>
      </c>
      <c r="O173" s="946" t="str">
        <f>INF_TEL!Q85</f>
        <v>DAMIAN GIORGIO</v>
      </c>
      <c r="P173" s="947" t="str">
        <f>INF_TEL!R85</f>
        <v xml:space="preserve">ITIS MAX PLANCK </v>
      </c>
      <c r="Q173" s="948" t="str">
        <f>INF_TEL!S85</f>
        <v>Via Franchini 1</v>
      </c>
      <c r="R173" s="948">
        <f>INF_TEL!T85</f>
        <v>31020</v>
      </c>
      <c r="S173" s="948" t="str">
        <f>INF_TEL!U85</f>
        <v>Lancenigo Di Villorba (TV)</v>
      </c>
      <c r="T173" s="948" t="str">
        <f>INF_TEL!V85</f>
        <v>Di Virgilio Sergio</v>
      </c>
      <c r="U173" s="948" t="str">
        <f>INF_TEL!W85</f>
        <v>DOCENTE INCARICATO</v>
      </c>
      <c r="V173" s="947" t="str">
        <f>INF_TEL!X85</f>
        <v>04226171</v>
      </c>
      <c r="W173" s="949" t="str">
        <f>INF_TEL!Y85</f>
        <v>-</v>
      </c>
      <c r="X173" s="949" t="str">
        <f>INF_TEL!Z85</f>
        <v>www.itisplanck.it</v>
      </c>
      <c r="Y173" s="948">
        <f>INF_TEL!AA85</f>
        <v>51</v>
      </c>
      <c r="Z173" s="950">
        <f>INF_TEL!AB85</f>
        <v>0</v>
      </c>
      <c r="AA173" s="847" t="str">
        <f>INF_TEL!AC85</f>
        <v xml:space="preserve">ITIS MAX PLANCK </v>
      </c>
      <c r="AB173" s="848" t="str">
        <f>INF_TEL!AD85</f>
        <v>Via Franchini 1</v>
      </c>
      <c r="AC173" s="848" t="str">
        <f>INF_TEL!AE85</f>
        <v>Lancenigo Di Villorba (TV)</v>
      </c>
      <c r="AD173" s="951" t="str">
        <f>INF_TEL!AF85</f>
        <v>94000960263</v>
      </c>
      <c r="AE173" s="849">
        <f>INF_TEL!AK85</f>
        <v>42874</v>
      </c>
      <c r="AF173" s="850" t="str">
        <f>INF_TEL!AL85</f>
        <v>-</v>
      </c>
      <c r="AG173" s="6"/>
    </row>
    <row r="174" spans="3:33" ht="14.25" customHeight="1">
      <c r="C174" s="836" t="str">
        <f>INF_TEL!C86</f>
        <v>CESTARO ANDREA</v>
      </c>
      <c r="D174" s="884" t="str">
        <f>INF_TEL!D86</f>
        <v>4 DAR</v>
      </c>
      <c r="E174" s="838" t="str">
        <f>INF_TEL!E86</f>
        <v/>
      </c>
      <c r="F174" s="840">
        <f>INF_TEL!F86</f>
        <v>0</v>
      </c>
      <c r="G174" s="840" t="str">
        <f>INF_TEL!G86</f>
        <v>famigliacestaro96@libero.it</v>
      </c>
      <c r="H174" s="840" t="str">
        <f>INF_TEL!H86</f>
        <v>VIA MALOMBRA 5</v>
      </c>
      <c r="I174" s="840" t="str">
        <f>INF_TEL!I86</f>
        <v>MOGLIANO VENETO</v>
      </c>
      <c r="J174" s="944" t="str">
        <f>INF_TEL!L86</f>
        <v>9.00</v>
      </c>
      <c r="K174" s="944" t="str">
        <f>INF_TEL!M86</f>
        <v>13.30</v>
      </c>
      <c r="L174" s="944" t="str">
        <f>INF_TEL!N86</f>
        <v>14.30</v>
      </c>
      <c r="M174" s="944" t="str">
        <f>INF_TEL!O86</f>
        <v>18.00</v>
      </c>
      <c r="N174" s="945" t="str">
        <f>INF_TEL!P86</f>
        <v>TROZZO MARCO</v>
      </c>
      <c r="O174" s="946" t="str">
        <f>INF_TEL!Q86</f>
        <v>DI MARIA CESARE</v>
      </c>
      <c r="P174" s="947" t="str">
        <f>INF_TEL!R86</f>
        <v>HENKO SRL</v>
      </c>
      <c r="Q174" s="948" t="str">
        <f>INF_TEL!S86</f>
        <v>Via Delle Industrie 17/A</v>
      </c>
      <c r="R174" s="948">
        <f>INF_TEL!T86</f>
        <v>30175</v>
      </c>
      <c r="S174" s="948" t="str">
        <f>INF_TEL!U86</f>
        <v>Venezia (VE)</v>
      </c>
      <c r="T174" s="948" t="str">
        <f>INF_TEL!V86</f>
        <v>Gianluca Romanelli</v>
      </c>
      <c r="U174" s="948" t="str">
        <f>INF_TEL!W86</f>
        <v>Marco Baù</v>
      </c>
      <c r="V174" s="947" t="str">
        <f>INF_TEL!X86</f>
        <v>041 8629000</v>
      </c>
      <c r="W174" s="949" t="str">
        <f>INF_TEL!Y86</f>
        <v>info@henko.it</v>
      </c>
      <c r="X174" s="948">
        <f>INF_TEL!Z86</f>
        <v>0</v>
      </c>
      <c r="Y174" s="948" t="str">
        <f>INF_TEL!AA86</f>
        <v>11-50</v>
      </c>
      <c r="Z174" s="950">
        <f>INF_TEL!AB86</f>
        <v>0</v>
      </c>
      <c r="AA174" s="847" t="str">
        <f>INF_TEL!AC86</f>
        <v>HENKO SRL</v>
      </c>
      <c r="AB174" s="848" t="str">
        <f>INF_TEL!AD86</f>
        <v>Via DELLE INDUSTRIE, 17/A</v>
      </c>
      <c r="AC174" s="848" t="str">
        <f>INF_TEL!AE86</f>
        <v>Venezia (VE)</v>
      </c>
      <c r="AD174" s="951" t="str">
        <f>INF_TEL!AF86</f>
        <v>04531800276</v>
      </c>
      <c r="AE174" s="849">
        <f>INF_TEL!AK86</f>
        <v>44323</v>
      </c>
      <c r="AF174" s="850" t="str">
        <f>INF_TEL!AL86</f>
        <v>6448/C24</v>
      </c>
      <c r="AG174" s="6"/>
    </row>
    <row r="175" spans="3:33" ht="14.25" customHeight="1">
      <c r="C175" s="836" t="str">
        <f>INF_TEL!C87</f>
        <v>DARISI NICHOLAS</v>
      </c>
      <c r="D175" s="884" t="str">
        <f>INF_TEL!D87</f>
        <v>4 DAR</v>
      </c>
      <c r="E175" s="838" t="str">
        <f>INF_TEL!E87</f>
        <v>3356159952</v>
      </c>
      <c r="F175" s="840">
        <f>INF_TEL!F87</f>
        <v>0</v>
      </c>
      <c r="G175" s="840" t="str">
        <f>INF_TEL!G87</f>
        <v>ketti.berti@gmail.com</v>
      </c>
      <c r="H175" s="840" t="str">
        <f>INF_TEL!H87</f>
        <v>via Ca Polverin 107</v>
      </c>
      <c r="I175" s="840" t="str">
        <f>INF_TEL!I87</f>
        <v>CASALE SUL SILE</v>
      </c>
      <c r="J175" s="944" t="str">
        <f>INF_TEL!L87</f>
        <v xml:space="preserve">9.00 </v>
      </c>
      <c r="K175" s="944" t="str">
        <f>INF_TEL!M87</f>
        <v>12.30</v>
      </c>
      <c r="L175" s="944" t="str">
        <f>INF_TEL!N87</f>
        <v>15.30</v>
      </c>
      <c r="M175" s="944" t="str">
        <f>INF_TEL!O87</f>
        <v>19.00</v>
      </c>
      <c r="N175" s="945" t="str">
        <f>INF_TEL!P87</f>
        <v>ZERILLI GIUSEPPE</v>
      </c>
      <c r="O175" s="946" t="str">
        <f>INF_TEL!Q87</f>
        <v>DI MARIA CESARE</v>
      </c>
      <c r="P175" s="947" t="str">
        <f>INF_TEL!R87</f>
        <v>JAZZ INFORMATICA</v>
      </c>
      <c r="Q175" s="948" t="str">
        <f>INF_TEL!S87</f>
        <v>Via Donatori del Sangue 7</v>
      </c>
      <c r="R175" s="948">
        <f>INF_TEL!T87</f>
        <v>31020</v>
      </c>
      <c r="S175" s="948" t="str">
        <f>INF_TEL!U87</f>
        <v>Villorba (TV)</v>
      </c>
      <c r="T175" s="948" t="str">
        <f>INF_TEL!V87</f>
        <v>Lucio Rettore</v>
      </c>
      <c r="U175" s="948" t="str">
        <f>INF_TEL!W87</f>
        <v>Lucio Rettore</v>
      </c>
      <c r="V175" s="947" t="str">
        <f>INF_TEL!X87</f>
        <v>339 3377039</v>
      </c>
      <c r="W175" s="948" t="str">
        <f>INF_TEL!Y87</f>
        <v>box@jazzinformatica.it</v>
      </c>
      <c r="X175" s="949" t="str">
        <f>INF_TEL!Z87</f>
        <v>www.jazzinformatica.it</v>
      </c>
      <c r="Y175" s="948">
        <f>INF_TEL!AA87</f>
        <v>0</v>
      </c>
      <c r="Z175" s="950" t="str">
        <f>INF_TEL!AB87</f>
        <v>servizi hardware informatici</v>
      </c>
      <c r="AA175" s="847" t="str">
        <f>INF_TEL!AC87</f>
        <v>JAZZ INFORMATICA</v>
      </c>
      <c r="AB175" s="848" t="str">
        <f>INF_TEL!AD87</f>
        <v>Via Donatori del Sangue 7</v>
      </c>
      <c r="AC175" s="848" t="str">
        <f>INF_TEL!AE87</f>
        <v>Villorba (TV)</v>
      </c>
      <c r="AD175" s="951" t="str">
        <f>INF_TEL!AF87</f>
        <v>04331790263</v>
      </c>
      <c r="AE175" s="849">
        <f>INF_TEL!AK87</f>
        <v>43589</v>
      </c>
      <c r="AF175" s="850" t="str">
        <f>INF_TEL!AL87</f>
        <v>3279/C24D</v>
      </c>
      <c r="AG175" s="6"/>
    </row>
    <row r="176" spans="3:33" ht="14.25" customHeight="1">
      <c r="C176" s="836" t="str">
        <f>INF_TEL!C88</f>
        <v>DE NINNO RICCARDO</v>
      </c>
      <c r="D176" s="884" t="str">
        <f>INF_TEL!D88</f>
        <v>4 DAR</v>
      </c>
      <c r="E176" s="838" t="str">
        <f>INF_TEL!E88</f>
        <v/>
      </c>
      <c r="F176" s="840">
        <f>INF_TEL!F88</f>
        <v>0</v>
      </c>
      <c r="G176" s="840" t="str">
        <f>INF_TEL!G88</f>
        <v>dnmike70@yahoo.it</v>
      </c>
      <c r="H176" s="840" t="str">
        <f>INF_TEL!H88</f>
        <v>VIA ZERMANESE SUPERIORE 43</v>
      </c>
      <c r="I176" s="840" t="str">
        <f>INF_TEL!I88</f>
        <v>CASIER</v>
      </c>
      <c r="J176" s="944" t="str">
        <f>INF_TEL!L88</f>
        <v>8.30</v>
      </c>
      <c r="K176" s="944" t="str">
        <f>INF_TEL!M88</f>
        <v>12.30</v>
      </c>
      <c r="L176" s="944" t="str">
        <f>INF_TEL!N88</f>
        <v>14.00</v>
      </c>
      <c r="M176" s="944" t="str">
        <f>INF_TEL!O88</f>
        <v>18.00</v>
      </c>
      <c r="N176" s="945" t="str">
        <f>INF_TEL!P88</f>
        <v>BISCARO FABIO</v>
      </c>
      <c r="O176" s="946" t="str">
        <f>INF_TEL!Q88</f>
        <v>DI MARIA CESARE</v>
      </c>
      <c r="P176" s="947" t="str">
        <f>INF_TEL!R88</f>
        <v>C 4 B SRL</v>
      </c>
      <c r="Q176" s="948" t="str">
        <f>INF_TEL!S88</f>
        <v>Piazza delle Istituzioni 39/F</v>
      </c>
      <c r="R176" s="948">
        <f>INF_TEL!T88</f>
        <v>31100</v>
      </c>
      <c r="S176" s="948" t="str">
        <f>INF_TEL!U88</f>
        <v>Treviso (TV)</v>
      </c>
      <c r="T176" s="948" t="str">
        <f>INF_TEL!V88</f>
        <v>Battaglion Francesca</v>
      </c>
      <c r="U176" s="948" t="str">
        <f>INF_TEL!W88</f>
        <v>Pavanello Mirko</v>
      </c>
      <c r="V176" s="947" t="str">
        <f>INF_TEL!X88</f>
        <v>0422 1627564</v>
      </c>
      <c r="W176" s="949" t="str">
        <f>INF_TEL!Y88</f>
        <v>amministrazione@consulting4business.it</v>
      </c>
      <c r="X176" s="948">
        <f>INF_TEL!Z88</f>
        <v>0</v>
      </c>
      <c r="Y176" s="948">
        <f>INF_TEL!AA88</f>
        <v>15</v>
      </c>
      <c r="Z176" s="950" t="str">
        <f>INF_TEL!AB88</f>
        <v>Gestione banche dati (Ateco 63.11.2)</v>
      </c>
      <c r="AA176" s="847" t="str">
        <f>INF_TEL!AC88</f>
        <v>C 4 B SRL</v>
      </c>
      <c r="AB176" s="848" t="str">
        <f>INF_TEL!AD88</f>
        <v xml:space="preserve">Via Pasquale Sottocorno, 3 - </v>
      </c>
      <c r="AC176" s="848" t="str">
        <f>INF_TEL!AE88</f>
        <v>Milano (MI)</v>
      </c>
      <c r="AD176" s="951" t="str">
        <f>INF_TEL!AF88</f>
        <v>04509100261</v>
      </c>
      <c r="AE176" s="849">
        <f>INF_TEL!AK88</f>
        <v>43589</v>
      </c>
      <c r="AF176" s="850" t="str">
        <f>INF_TEL!AL88</f>
        <v>3279/C24D</v>
      </c>
      <c r="AG176" s="6"/>
    </row>
    <row r="177" spans="1:34" ht="14.25" customHeight="1">
      <c r="A177" s="6"/>
      <c r="B177" s="6"/>
      <c r="C177" s="836" t="str">
        <f>INF_TEL!C89</f>
        <v>DI GATI DAVIDE</v>
      </c>
      <c r="D177" s="884" t="str">
        <f>INF_TEL!D89</f>
        <v>4 DAR</v>
      </c>
      <c r="E177" s="838" t="str">
        <f>INF_TEL!E89</f>
        <v/>
      </c>
      <c r="F177" s="840">
        <f>INF_TEL!F89</f>
        <v>0</v>
      </c>
      <c r="G177" s="840" t="str">
        <f>INF_TEL!G89</f>
        <v>davilinda24@gmail.com</v>
      </c>
      <c r="H177" s="840" t="str">
        <f>INF_TEL!H89</f>
        <v>VIA TIBERIO 95</v>
      </c>
      <c r="I177" s="840" t="str">
        <f>INF_TEL!I89</f>
        <v>CAMPOBASSO</v>
      </c>
      <c r="J177" s="944">
        <f>INF_TEL!L89</f>
        <v>0</v>
      </c>
      <c r="K177" s="944">
        <f>INF_TEL!M89</f>
        <v>0</v>
      </c>
      <c r="L177" s="944">
        <f>INF_TEL!N89</f>
        <v>0</v>
      </c>
      <c r="M177" s="944">
        <f>INF_TEL!O89</f>
        <v>0</v>
      </c>
      <c r="N177" s="945" t="str">
        <f>INF_TEL!P89</f>
        <v>DI MARIA G. CESARE</v>
      </c>
      <c r="O177" s="946" t="str">
        <f>INF_TEL!Q89</f>
        <v>DI MARIA CESARE</v>
      </c>
      <c r="P177" s="947" t="str">
        <f>INF_TEL!R89</f>
        <v>TEXA SPA</v>
      </c>
      <c r="Q177" s="948" t="str">
        <f>INF_TEL!S89</f>
        <v>Via I Maggio</v>
      </c>
      <c r="R177" s="948">
        <f>INF_TEL!T89</f>
        <v>31050</v>
      </c>
      <c r="S177" s="948" t="str">
        <f>INF_TEL!U89</f>
        <v>Monastier di Treviso (TV)</v>
      </c>
      <c r="T177" s="948" t="str">
        <f>INF_TEL!V89</f>
        <v>Luigi Bastianello</v>
      </c>
      <c r="U177" s="948" t="str">
        <f>INF_TEL!W89</f>
        <v>Luigi Bastianello</v>
      </c>
      <c r="V177" s="947" t="str">
        <f>INF_TEL!X89</f>
        <v>0422 791311</v>
      </c>
      <c r="W177" s="948" t="str">
        <f>INF_TEL!Y89</f>
        <v>info.it@texa.com</v>
      </c>
      <c r="X177" s="949" t="str">
        <f>INF_TEL!Z89</f>
        <v>www.texa.it</v>
      </c>
      <c r="Y177" s="948">
        <f>INF_TEL!AA89</f>
        <v>0</v>
      </c>
      <c r="Z177" s="950" t="str">
        <f>INF_TEL!AB89</f>
        <v>Diagnosi Elettronica</v>
      </c>
      <c r="AA177" s="847" t="str">
        <f>INF_TEL!AC89</f>
        <v>TEXA SPA</v>
      </c>
      <c r="AB177" s="848" t="str">
        <f>INF_TEL!AD89</f>
        <v>Via I Maggio</v>
      </c>
      <c r="AC177" s="848" t="str">
        <f>INF_TEL!AE89</f>
        <v>Monastier di Treviso (TV)</v>
      </c>
      <c r="AD177" s="951" t="str">
        <f>INF_TEL!AF89</f>
        <v>02413550266</v>
      </c>
      <c r="AE177" s="849">
        <f>INF_TEL!AK89</f>
        <v>42786</v>
      </c>
      <c r="AF177" s="850" t="str">
        <f>INF_TEL!AL89</f>
        <v>7191/C24D</v>
      </c>
      <c r="AG177" s="282"/>
      <c r="AH177" s="282"/>
    </row>
    <row r="178" spans="1:34" ht="14.25" customHeight="1">
      <c r="A178" s="6"/>
      <c r="B178" s="6"/>
      <c r="C178" s="883" t="str">
        <f>INF_TEL!C90</f>
        <v>GIANESE LEONARDO</v>
      </c>
      <c r="D178" s="884" t="str">
        <f>INF_TEL!D90</f>
        <v>4 DAR</v>
      </c>
      <c r="E178" s="886" t="str">
        <f>INF_TEL!E90</f>
        <v>3883275047</v>
      </c>
      <c r="F178" s="887">
        <f>INF_TEL!F90</f>
        <v>0</v>
      </c>
      <c r="G178" s="887" t="str">
        <f>INF_TEL!G90</f>
        <v>leonardo.gianese@gmail.com</v>
      </c>
      <c r="H178" s="887" t="str">
        <f>INF_TEL!H90</f>
        <v>Via Andrea Palladio,4</v>
      </c>
      <c r="I178" s="887" t="str">
        <f>INF_TEL!I90</f>
        <v>CASIER</v>
      </c>
      <c r="J178" s="973" t="str">
        <f>INF_TEL!L90</f>
        <v>8.30</v>
      </c>
      <c r="K178" s="973" t="str">
        <f>INF_TEL!M90</f>
        <v>12.30</v>
      </c>
      <c r="L178" s="973" t="str">
        <f>INF_TEL!N90</f>
        <v>14.30</v>
      </c>
      <c r="M178" s="973" t="str">
        <f>INF_TEL!O90</f>
        <v>18.30</v>
      </c>
      <c r="N178" s="945" t="str">
        <f>INF_TEL!P90</f>
        <v>SCOVOTTO VANESSA</v>
      </c>
      <c r="O178" s="979" t="str">
        <f>INF_TEL!Q90</f>
        <v>DAMIAN GIORGIO</v>
      </c>
      <c r="P178" s="974" t="str">
        <f>INF_TEL!R90</f>
        <v>ALTERNATIVA AMBIENTE COOPERATIVA</v>
      </c>
      <c r="Q178" s="975" t="str">
        <f>INF_TEL!S90</f>
        <v>V. Callegari 32</v>
      </c>
      <c r="R178" s="975">
        <f>INF_TEL!T90</f>
        <v>31030</v>
      </c>
      <c r="S178" s="975" t="str">
        <f>INF_TEL!U90</f>
        <v>Carbonera (TV)</v>
      </c>
      <c r="T178" s="975" t="str">
        <f>INF_TEL!V90</f>
        <v>Bonomo Barbara</v>
      </c>
      <c r="U178" s="975" t="str">
        <f>INF_TEL!W90</f>
        <v>Bonomo Barbara</v>
      </c>
      <c r="V178" s="974" t="str">
        <f>INF_TEL!X90</f>
        <v>0422 350401</v>
      </c>
      <c r="W178" s="976" t="str">
        <f>INF_TEL!Y90</f>
        <v>psicoalternativa@cooperativa-alternativa.it</v>
      </c>
      <c r="X178" s="976" t="str">
        <f>INF_TEL!Z90</f>
        <v>www.cooperativa-alternativa.it</v>
      </c>
      <c r="Y178" s="975">
        <f>INF_TEL!AA90</f>
        <v>0</v>
      </c>
      <c r="Z178" s="977" t="str">
        <f>INF_TEL!AB90</f>
        <v>servizi e ambiente</v>
      </c>
      <c r="AA178" s="895" t="str">
        <f>INF_TEL!AC90</f>
        <v>ALTERNATIVA AMBIENTE COOPERATIVA</v>
      </c>
      <c r="AB178" s="896" t="str">
        <f>INF_TEL!AD90</f>
        <v>V. Callegari 32</v>
      </c>
      <c r="AC178" s="896" t="str">
        <f>INF_TEL!AE90</f>
        <v>Carbonera (TV)</v>
      </c>
      <c r="AD178" s="978" t="str">
        <f>INF_TEL!AF90</f>
        <v>02507670269</v>
      </c>
      <c r="AE178" s="897">
        <f>INF_TEL!AK90</f>
        <v>43589</v>
      </c>
      <c r="AF178" s="898" t="str">
        <f>INF_TEL!AL90</f>
        <v>3279/C24D</v>
      </c>
      <c r="AG178" s="6"/>
      <c r="AH178" s="6"/>
    </row>
    <row r="179" spans="1:34" ht="14.25" customHeight="1">
      <c r="C179" s="836" t="str">
        <f>INF_TEL!C91</f>
        <v>LIN RUIZE</v>
      </c>
      <c r="D179" s="884" t="str">
        <f>INF_TEL!D91</f>
        <v>4 DAR</v>
      </c>
      <c r="E179" s="839" t="str">
        <f>INF_TEL!E91</f>
        <v>3283459376</v>
      </c>
      <c r="F179" s="840">
        <f>INF_TEL!F91</f>
        <v>0</v>
      </c>
      <c r="G179" s="840" t="str">
        <f>INF_TEL!G91</f>
        <v>ruizelin@gmail.com</v>
      </c>
      <c r="H179" s="840" t="str">
        <f>INF_TEL!H91</f>
        <v>ROMA , 123/3</v>
      </c>
      <c r="I179" s="840" t="str">
        <f>INF_TEL!I91</f>
        <v>VILLORBA</v>
      </c>
      <c r="J179" s="944" t="str">
        <f>INF_TEL!L91</f>
        <v>8.30</v>
      </c>
      <c r="K179" s="944" t="str">
        <f>INF_TEL!M91</f>
        <v>12.30</v>
      </c>
      <c r="L179" s="944" t="str">
        <f>INF_TEL!N91</f>
        <v>14.30</v>
      </c>
      <c r="M179" s="944" t="str">
        <f>INF_TEL!O91</f>
        <v>18.30</v>
      </c>
      <c r="N179" s="945" t="str">
        <f>INF_TEL!P91</f>
        <v>GALAZZO MONICA</v>
      </c>
      <c r="O179" s="979" t="str">
        <f>INF_TEL!Q91</f>
        <v>DI MARIA CESARE</v>
      </c>
      <c r="P179" s="947" t="str">
        <f>INF_TEL!R91</f>
        <v>UBWARE SRL</v>
      </c>
      <c r="Q179" s="948" t="str">
        <f>INF_TEL!S91</f>
        <v>Via Castagnole 20/h</v>
      </c>
      <c r="R179" s="948">
        <f>INF_TEL!T91</f>
        <v>31100</v>
      </c>
      <c r="S179" s="948" t="str">
        <f>INF_TEL!U91</f>
        <v>Treviso (TV)</v>
      </c>
      <c r="T179" s="948" t="str">
        <f>INF_TEL!V91</f>
        <v>Baldasso Domenico</v>
      </c>
      <c r="U179" s="948" t="str">
        <f>INF_TEL!W91</f>
        <v>Baldasso Domenico</v>
      </c>
      <c r="V179" s="947" t="str">
        <f>INF_TEL!X91</f>
        <v>340 2590388</v>
      </c>
      <c r="W179" s="949" t="str">
        <f>INF_TEL!Y91</f>
        <v>domenico@ubware.it</v>
      </c>
      <c r="X179" s="948">
        <f>INF_TEL!Z91</f>
        <v>0</v>
      </c>
      <c r="Y179" s="953">
        <f>INF_TEL!AA91</f>
        <v>43739</v>
      </c>
      <c r="Z179" s="950" t="str">
        <f>INF_TEL!AB91</f>
        <v>servizi informatici</v>
      </c>
      <c r="AA179" s="847" t="str">
        <f>INF_TEL!AC91</f>
        <v>UBWARE SRL</v>
      </c>
      <c r="AB179" s="848" t="str">
        <f>INF_TEL!AD91</f>
        <v>Via Castagnole 20/h</v>
      </c>
      <c r="AC179" s="848" t="str">
        <f>INF_TEL!AE91</f>
        <v>Treviso (TV)</v>
      </c>
      <c r="AD179" s="951">
        <f>INF_TEL!AF91</f>
        <v>4362080261</v>
      </c>
      <c r="AE179" s="849">
        <f>INF_TEL!AK91</f>
        <v>43589</v>
      </c>
      <c r="AF179" s="850" t="str">
        <f>INF_TEL!AL91</f>
        <v>3279/C24D</v>
      </c>
      <c r="AG179" s="6"/>
    </row>
    <row r="180" spans="1:34" ht="14.25" customHeight="1">
      <c r="C180" s="836" t="str">
        <f>INF_TEL!C92</f>
        <v>MANCINI RICCARDO</v>
      </c>
      <c r="D180" s="884" t="str">
        <f>INF_TEL!D92</f>
        <v>4 DAR</v>
      </c>
      <c r="E180" s="839" t="str">
        <f>INF_TEL!E92</f>
        <v>0422444451</v>
      </c>
      <c r="F180" s="840">
        <f>INF_TEL!F92</f>
        <v>0</v>
      </c>
      <c r="G180" s="840" t="str">
        <f>INF_TEL!G92</f>
        <v/>
      </c>
      <c r="H180" s="840" t="str">
        <f>INF_TEL!H92</f>
        <v xml:space="preserve">VIA DIVISIONE ALPINA TAURINENSE </v>
      </c>
      <c r="I180" s="840" t="str">
        <f>INF_TEL!I92</f>
        <v>ZERO BRANCO</v>
      </c>
      <c r="J180" s="944" t="str">
        <f>INF_TEL!L92</f>
        <v>8.00</v>
      </c>
      <c r="K180" s="944" t="str">
        <f>INF_TEL!M92</f>
        <v>12.00</v>
      </c>
      <c r="L180" s="944" t="str">
        <f>INF_TEL!N92</f>
        <v>13.30</v>
      </c>
      <c r="M180" s="944" t="str">
        <f>INF_TEL!O92</f>
        <v>16.30</v>
      </c>
      <c r="N180" s="945" t="str">
        <f>INF_TEL!P92</f>
        <v>TUVERI GUIDO</v>
      </c>
      <c r="O180" s="979" t="str">
        <f>INF_TEL!Q92</f>
        <v>DAMIAN GIORGIO</v>
      </c>
      <c r="P180" s="947" t="str">
        <f>INF_TEL!R92</f>
        <v>TESSER ANTENNE</v>
      </c>
      <c r="Q180" s="948" t="str">
        <f>INF_TEL!S92</f>
        <v>Via Gen. E. Reginato13</v>
      </c>
      <c r="R180" s="948">
        <f>INF_TEL!T92</f>
        <v>31100</v>
      </c>
      <c r="S180" s="948" t="str">
        <f>INF_TEL!U92</f>
        <v>Treviso (TV)</v>
      </c>
      <c r="T180" s="948" t="str">
        <f>INF_TEL!V92</f>
        <v>Tesser Luigino</v>
      </c>
      <c r="U180" s="948" t="str">
        <f>INF_TEL!W92</f>
        <v>Tesser Luigino</v>
      </c>
      <c r="V180" s="947" t="str">
        <f>INF_TEL!X92</f>
        <v>0422 230283</v>
      </c>
      <c r="W180" s="949" t="str">
        <f>INF_TEL!Y92</f>
        <v>noc@tesser.it </v>
      </c>
      <c r="X180" s="949">
        <f>INF_TEL!Z92</f>
        <v>0</v>
      </c>
      <c r="Y180" s="948">
        <f>INF_TEL!AA92</f>
        <v>0</v>
      </c>
      <c r="Z180" s="950">
        <f>INF_TEL!AB92</f>
        <v>0</v>
      </c>
      <c r="AA180" s="847" t="str">
        <f>INF_TEL!AC92</f>
        <v>TESSER ANTENNE</v>
      </c>
      <c r="AB180" s="848" t="str">
        <f>INF_TEL!AD92</f>
        <v>Via Gen. E. Reginato13</v>
      </c>
      <c r="AC180" s="848" t="str">
        <f>INF_TEL!AE92</f>
        <v>Treviso (TV)</v>
      </c>
      <c r="AD180" s="951" t="str">
        <f>INF_TEL!AF92</f>
        <v>01893880268</v>
      </c>
      <c r="AE180" s="849">
        <f>INF_TEL!AK92</f>
        <v>43589</v>
      </c>
      <c r="AF180" s="850" t="str">
        <f>INF_TEL!AL92</f>
        <v>3279/C24D</v>
      </c>
      <c r="AG180" s="6"/>
    </row>
    <row r="181" spans="1:34" ht="14.25" customHeight="1">
      <c r="C181" s="836" t="str">
        <f>INF_TEL!C93</f>
        <v>MARIN DAVIDE</v>
      </c>
      <c r="D181" s="884" t="str">
        <f>INF_TEL!D93</f>
        <v>4 DAR</v>
      </c>
      <c r="E181" s="839" t="str">
        <f>INF_TEL!E93</f>
        <v>3471575441</v>
      </c>
      <c r="F181" s="840">
        <f>INF_TEL!F93</f>
        <v>0</v>
      </c>
      <c r="G181" s="840" t="str">
        <f>INF_TEL!G93</f>
        <v>marin.davide@maxplanck.it</v>
      </c>
      <c r="H181" s="840" t="str">
        <f>INF_TEL!H93</f>
        <v>via Marconi 15</v>
      </c>
      <c r="I181" s="840" t="str">
        <f>INF_TEL!I93</f>
        <v>QUINTO DI TREVISO</v>
      </c>
      <c r="J181" s="944" t="str">
        <f>INF_TEL!L93</f>
        <v>8.30</v>
      </c>
      <c r="K181" s="944" t="str">
        <f>INF_TEL!M93</f>
        <v>12.30</v>
      </c>
      <c r="L181" s="944" t="str">
        <f>INF_TEL!N93</f>
        <v>14.30</v>
      </c>
      <c r="M181" s="944" t="str">
        <f>INF_TEL!O93</f>
        <v>18.30</v>
      </c>
      <c r="N181" s="945" t="str">
        <f>INF_TEL!P93</f>
        <v>CIMBARO LUIGI</v>
      </c>
      <c r="O181" s="979" t="str">
        <f>INF_TEL!Q93</f>
        <v>DI MARIA CESARE</v>
      </c>
      <c r="P181" s="947" t="str">
        <f>INF_TEL!R93</f>
        <v>IDEA GRIP SNC</v>
      </c>
      <c r="Q181" s="948" t="str">
        <f>INF_TEL!S93</f>
        <v>V.lo Zaccaria 4</v>
      </c>
      <c r="R181" s="948">
        <f>INF_TEL!T93</f>
        <v>31039</v>
      </c>
      <c r="S181" s="948" t="str">
        <f>INF_TEL!U93</f>
        <v>Quinto di Treviso (TV)</v>
      </c>
      <c r="T181" s="948" t="str">
        <f>INF_TEL!V93</f>
        <v>Franceschet Mauro</v>
      </c>
      <c r="U181" s="948" t="str">
        <f>INF_TEL!W93</f>
        <v>Franceschet Mauro</v>
      </c>
      <c r="V181" s="947" t="str">
        <f>INF_TEL!X93</f>
        <v>0422 97097</v>
      </c>
      <c r="W181" s="949" t="str">
        <f>INF_TEL!Y93</f>
        <v>amministrazione@ideagrip.it</v>
      </c>
      <c r="X181" s="949">
        <f>INF_TEL!Z93</f>
        <v>0</v>
      </c>
      <c r="Y181" s="948">
        <f>INF_TEL!AA93</f>
        <v>0</v>
      </c>
      <c r="Z181" s="950" t="str">
        <f>INF_TEL!AB93</f>
        <v>servizi informatici</v>
      </c>
      <c r="AA181" s="847" t="str">
        <f>INF_TEL!AC93</f>
        <v>IDEA GRIP SNC</v>
      </c>
      <c r="AB181" s="848" t="str">
        <f>INF_TEL!AD93</f>
        <v>V.lo Zaccaria 4</v>
      </c>
      <c r="AC181" s="848" t="str">
        <f>INF_TEL!AE93</f>
        <v>Quinto di Treviso (TV)</v>
      </c>
      <c r="AD181" s="951" t="str">
        <f>INF_TEL!AF93</f>
        <v>04045190263</v>
      </c>
      <c r="AE181" s="849">
        <f>INF_TEL!AK93</f>
        <v>44247</v>
      </c>
      <c r="AF181" s="850" t="str">
        <f>INF_TEL!AL93</f>
        <v>2621/C24</v>
      </c>
      <c r="AG181" s="6"/>
    </row>
    <row r="182" spans="1:34" ht="14.25" customHeight="1">
      <c r="C182" s="836" t="str">
        <f>INF_TEL!C94</f>
        <v>MARIOTTO FRANCESCO</v>
      </c>
      <c r="D182" s="884" t="str">
        <f>INF_TEL!D94</f>
        <v>4 DAR</v>
      </c>
      <c r="E182" s="839" t="str">
        <f>INF_TEL!E94</f>
        <v>3351552444</v>
      </c>
      <c r="F182" s="840">
        <f>INF_TEL!F94</f>
        <v>0</v>
      </c>
      <c r="G182" s="840" t="str">
        <f>INF_TEL!G94</f>
        <v>mariotto.francesco@maxplanck.it</v>
      </c>
      <c r="H182" s="840" t="str">
        <f>INF_TEL!H94</f>
        <v>STRADA DEI VEGRI N. 46/A</v>
      </c>
      <c r="I182" s="840" t="str">
        <f>INF_TEL!I94</f>
        <v>SPRESIANO</v>
      </c>
      <c r="J182" s="944" t="str">
        <f>INF_TEL!L94</f>
        <v>8.30</v>
      </c>
      <c r="K182" s="944" t="str">
        <f>INF_TEL!M94</f>
        <v>12.30</v>
      </c>
      <c r="L182" s="944" t="str">
        <f>INF_TEL!N94</f>
        <v>15.30</v>
      </c>
      <c r="M182" s="944" t="str">
        <f>INF_TEL!O94</f>
        <v>19.00</v>
      </c>
      <c r="N182" s="945" t="str">
        <f>INF_TEL!P94</f>
        <v>COCCHIARA GRAZIANA</v>
      </c>
      <c r="O182" s="979" t="str">
        <f>INF_TEL!Q94</f>
        <v>DI MARIA CESARE</v>
      </c>
      <c r="P182" s="947" t="str">
        <f>INF_TEL!R94</f>
        <v>RADIO TV 2000 SRL</v>
      </c>
      <c r="Q182" s="948" t="str">
        <f>INF_TEL!S94</f>
        <v>v. Dante Alighieri 126/B</v>
      </c>
      <c r="R182" s="948">
        <f>INF_TEL!T94</f>
        <v>31027</v>
      </c>
      <c r="S182" s="948" t="str">
        <f>INF_TEL!U94</f>
        <v>Spresiano (TV)</v>
      </c>
      <c r="T182" s="948" t="str">
        <f>INF_TEL!V94</f>
        <v>Gottardo Matteo</v>
      </c>
      <c r="U182" s="948" t="str">
        <f>INF_TEL!W94</f>
        <v>Modesto Ilaria</v>
      </c>
      <c r="V182" s="947" t="str">
        <f>INF_TEL!X94</f>
        <v>0422 725644</v>
      </c>
      <c r="W182" s="949" t="str">
        <f>INF_TEL!Y94</f>
        <v>info@radiotv2000.it</v>
      </c>
      <c r="X182" s="949" t="str">
        <f>INF_TEL!Z94</f>
        <v>www.radiotv2000.expertonline.it</v>
      </c>
      <c r="Y182" s="948">
        <f>INF_TEL!AA94</f>
        <v>8</v>
      </c>
      <c r="Z182" s="950" t="str">
        <f>INF_TEL!AB94</f>
        <v>commercio apparecchi</v>
      </c>
      <c r="AA182" s="847" t="str">
        <f>INF_TEL!AC94</f>
        <v>RADIO TV 2000 SRL</v>
      </c>
      <c r="AB182" s="848" t="str">
        <f>INF_TEL!AD94</f>
        <v>v. Dante Alighieri 126/B</v>
      </c>
      <c r="AC182" s="848" t="str">
        <f>INF_TEL!AE94</f>
        <v>Spresiano (TV)</v>
      </c>
      <c r="AD182" s="951">
        <f>INF_TEL!AF94</f>
        <v>3762800260</v>
      </c>
      <c r="AE182" s="849">
        <f>INF_TEL!AK94</f>
        <v>43589</v>
      </c>
      <c r="AF182" s="850" t="str">
        <f>INF_TEL!AL94</f>
        <v>3279/C24D</v>
      </c>
      <c r="AG182" s="6"/>
    </row>
    <row r="183" spans="1:34" ht="14.25" customHeight="1">
      <c r="C183" s="917" t="str">
        <f>INF_TEL!C95</f>
        <v>MARSURA FRANCESCO EMANUEL</v>
      </c>
      <c r="D183" s="854" t="str">
        <f>INF_TEL!D95</f>
        <v>4 DAR</v>
      </c>
      <c r="E183" s="919" t="str">
        <f>INF_TEL!E95</f>
        <v>0422720213</v>
      </c>
      <c r="F183" s="994">
        <f>INF_TEL!F95</f>
        <v>0</v>
      </c>
      <c r="G183" s="994" t="str">
        <f>INF_TEL!G95</f>
        <v>vict.6548@gmail.com</v>
      </c>
      <c r="H183" s="994" t="str">
        <f>INF_TEL!H95</f>
        <v>Via Roma 61/B</v>
      </c>
      <c r="I183" s="994" t="str">
        <f>INF_TEL!I95</f>
        <v>ARCADE</v>
      </c>
      <c r="J183" s="995" t="str">
        <f>INF_TEL!L95</f>
        <v>8.00</v>
      </c>
      <c r="K183" s="995" t="str">
        <f>INF_TEL!M95</f>
        <v>12.00</v>
      </c>
      <c r="L183" s="995" t="str">
        <f>INF_TEL!N95</f>
        <v>13.30</v>
      </c>
      <c r="M183" s="995" t="str">
        <f>INF_TEL!O95</f>
        <v>17.30</v>
      </c>
      <c r="N183" s="954" t="str">
        <f>INF_TEL!P95</f>
        <v>VENTILI MARCO</v>
      </c>
      <c r="O183" s="844" t="str">
        <f>INF_TEL!Q95</f>
        <v>DI MARIA CESARE</v>
      </c>
      <c r="P183" s="996" t="str">
        <f>INF_TEL!R95</f>
        <v>ABAR SRL</v>
      </c>
      <c r="Q183" s="997" t="str">
        <f>INF_TEL!S95</f>
        <v>Via Senatore Fabbri 60</v>
      </c>
      <c r="R183" s="997">
        <f>INF_TEL!T95</f>
        <v>31027</v>
      </c>
      <c r="S183" s="997" t="str">
        <f>INF_TEL!U95</f>
        <v>Spresiano (TV)</v>
      </c>
      <c r="T183" s="997" t="str">
        <f>INF_TEL!V95</f>
        <v>Alvise Piccoli</v>
      </c>
      <c r="U183" s="997" t="str">
        <f>INF_TEL!W95</f>
        <v>Alvise Piccoli</v>
      </c>
      <c r="V183" s="998" t="str">
        <f>INF_TEL!X95</f>
        <v>0422 880820 / 3939261440</v>
      </c>
      <c r="W183" s="999" t="str">
        <f>INF_TEL!Y95</f>
        <v>info@abar.it</v>
      </c>
      <c r="X183" s="999" t="str">
        <f>INF_TEL!Z95</f>
        <v>www.abar.it</v>
      </c>
      <c r="Y183" s="997">
        <f>INF_TEL!AA95</f>
        <v>1</v>
      </c>
      <c r="Z183" s="1000" t="str">
        <f>INF_TEL!AB95</f>
        <v>servizi informatici</v>
      </c>
      <c r="AA183" s="1001" t="str">
        <f>INF_TEL!AC95</f>
        <v>ABAR SRL</v>
      </c>
      <c r="AB183" s="1002" t="str">
        <f>INF_TEL!AD95</f>
        <v>Via Senatore Fabbri 60</v>
      </c>
      <c r="AC183" s="1002" t="str">
        <f>INF_TEL!AE95</f>
        <v>Spresiano (TV)</v>
      </c>
      <c r="AD183" s="1003">
        <f>INF_TEL!AF95</f>
        <v>4271680268</v>
      </c>
      <c r="AE183" s="1004">
        <f>INF_TEL!AK95</f>
        <v>43589</v>
      </c>
      <c r="AF183" s="1005" t="str">
        <f>INF_TEL!AL95</f>
        <v>3279/C24D</v>
      </c>
      <c r="AG183" s="6"/>
    </row>
    <row r="184" spans="1:34" ht="14.25" customHeight="1">
      <c r="C184" s="917" t="str">
        <f>INF_TEL!C96</f>
        <v>MURA MARCO</v>
      </c>
      <c r="D184" s="854" t="str">
        <f>INF_TEL!D96</f>
        <v>4 DAR</v>
      </c>
      <c r="E184" s="919" t="str">
        <f>INF_TEL!E96</f>
        <v/>
      </c>
      <c r="F184" s="994">
        <f>INF_TEL!F96</f>
        <v>0</v>
      </c>
      <c r="G184" s="994" t="str">
        <f>INF_TEL!G96</f>
        <v>marcomura2002@gmail.com</v>
      </c>
      <c r="H184" s="994" t="str">
        <f>INF_TEL!H96</f>
        <v>VIA GUIZZA 7</v>
      </c>
      <c r="I184" s="994" t="str">
        <f>INF_TEL!I96</f>
        <v>QUINTO DI TREVISO</v>
      </c>
      <c r="J184" s="995">
        <f>INF_TEL!L96</f>
        <v>0.33333333333333331</v>
      </c>
      <c r="K184" s="995">
        <f>INF_TEL!M96</f>
        <v>0.54166666666666663</v>
      </c>
      <c r="L184" s="995" t="str">
        <f>INF_TEL!N96</f>
        <v>14.00</v>
      </c>
      <c r="M184" s="995" t="str">
        <f>INF_TEL!O96</f>
        <v>17.00</v>
      </c>
      <c r="N184" s="954" t="str">
        <f>INF_TEL!P96</f>
        <v>BARBON MICHELE</v>
      </c>
      <c r="O184" s="844" t="str">
        <f>INF_TEL!Q96</f>
        <v>DAMIAN GIORGIO</v>
      </c>
      <c r="P184" s="996" t="str">
        <f>INF_TEL!R96</f>
        <v>EMERGO S.R.L.</v>
      </c>
      <c r="Q184" s="997" t="str">
        <f>INF_TEL!S96</f>
        <v>Via Scattolin 26</v>
      </c>
      <c r="R184" s="997">
        <f>INF_TEL!T96</f>
        <v>31055</v>
      </c>
      <c r="S184" s="997" t="str">
        <f>INF_TEL!U96</f>
        <v>Quinto (TV)</v>
      </c>
      <c r="T184" s="997" t="str">
        <f>INF_TEL!V96</f>
        <v>Gasparini Franco</v>
      </c>
      <c r="U184" s="997" t="str">
        <f>INF_TEL!W96</f>
        <v>Bortoletto Ivan</v>
      </c>
      <c r="V184" s="998" t="str">
        <f>INF_TEL!X96</f>
        <v>0422 445426</v>
      </c>
      <c r="W184" s="999" t="str">
        <f>INF_TEL!Y96</f>
        <v>amministrazione@emergo.srl</v>
      </c>
      <c r="X184" s="997">
        <f>INF_TEL!Z96</f>
        <v>0</v>
      </c>
      <c r="Y184" s="997" t="str">
        <f>INF_TEL!AA96</f>
        <v>10-50</v>
      </c>
      <c r="Z184" s="1000" t="str">
        <f>INF_TEL!AB96</f>
        <v>Ateco 43.21.02 - Progett.Realiz.Manut.Imp.e Sistemi Telecom.Elettronici e Informatici</v>
      </c>
      <c r="AA184" s="1001" t="str">
        <f>INF_TEL!AC96</f>
        <v>EMERGO S.R.L.</v>
      </c>
      <c r="AB184" s="1002" t="str">
        <f>INF_TEL!AD96</f>
        <v>Viale della Repubblica 209</v>
      </c>
      <c r="AC184" s="1002" t="str">
        <f>INF_TEL!AE96</f>
        <v>Treviso (TV)</v>
      </c>
      <c r="AD184" s="1003" t="str">
        <f>INF_TEL!AF96</f>
        <v>04467060267</v>
      </c>
      <c r="AE184" s="1004">
        <f>INF_TEL!AK96</f>
        <v>44333</v>
      </c>
      <c r="AF184" s="1005" t="str">
        <f>INF_TEL!AL96</f>
        <v>6928</v>
      </c>
      <c r="AG184" s="6"/>
    </row>
    <row r="185" spans="1:34" ht="14.25" customHeight="1">
      <c r="C185" s="917" t="str">
        <f>INF_TEL!C97</f>
        <v>NAVE LAURA</v>
      </c>
      <c r="D185" s="854" t="str">
        <f>INF_TEL!D97</f>
        <v>4 DAR</v>
      </c>
      <c r="E185" s="919" t="str">
        <f>INF_TEL!E97</f>
        <v/>
      </c>
      <c r="F185" s="994">
        <f>INF_TEL!F97</f>
        <v>0</v>
      </c>
      <c r="G185" s="994" t="str">
        <f>INF_TEL!G97</f>
        <v>lauranave09@gmail.com</v>
      </c>
      <c r="H185" s="994" t="str">
        <f>INF_TEL!H97</f>
        <v>Via Tinca 6</v>
      </c>
      <c r="I185" s="994" t="str">
        <f>INF_TEL!I97</f>
        <v>MASERADA SUL PIAVE</v>
      </c>
      <c r="J185" s="995" t="str">
        <f>INF_TEL!L97</f>
        <v>8.30</v>
      </c>
      <c r="K185" s="995" t="str">
        <f>INF_TEL!M97</f>
        <v>12.00</v>
      </c>
      <c r="L185" s="995" t="str">
        <f>INF_TEL!N97</f>
        <v>13.30</v>
      </c>
      <c r="M185" s="995" t="str">
        <f>INF_TEL!O97</f>
        <v>18.00</v>
      </c>
      <c r="N185" s="954" t="str">
        <f>INF_TEL!P97</f>
        <v>PIOVESAN MARCO</v>
      </c>
      <c r="O185" s="844" t="str">
        <f>INF_TEL!Q97</f>
        <v>DAMIAN GIORGIO</v>
      </c>
      <c r="P185" s="996" t="str">
        <f>INF_TEL!R97</f>
        <v>ADFWEB SRL</v>
      </c>
      <c r="Q185" s="997" t="str">
        <f>INF_TEL!S97</f>
        <v>V.Franchini 1</v>
      </c>
      <c r="R185" s="997">
        <f>INF_TEL!T97</f>
        <v>31010</v>
      </c>
      <c r="S185" s="997" t="str">
        <f>INF_TEL!U97</f>
        <v>Villorba (TV)</v>
      </c>
      <c r="T185" s="997" t="str">
        <f>INF_TEL!V97</f>
        <v>Dalla Torre Alessandro</v>
      </c>
      <c r="U185" s="997" t="str">
        <f>INF_TEL!W97</f>
        <v>Comacchio Alex</v>
      </c>
      <c r="V185" s="998" t="str">
        <f>INF_TEL!X97</f>
        <v>0438 309131</v>
      </c>
      <c r="W185" s="999" t="str">
        <f>INF_TEL!Y97</f>
        <v>info@adfweb.com   a.dallatorre@adfweb.com</v>
      </c>
      <c r="X185" s="999" t="str">
        <f>INF_TEL!Z97</f>
        <v>www.adfweb.com</v>
      </c>
      <c r="Y185" s="997">
        <f>INF_TEL!AA97</f>
        <v>8</v>
      </c>
      <c r="Z185" s="1000" t="str">
        <f>INF_TEL!AB97</f>
        <v>produz. schede elettroniche</v>
      </c>
      <c r="AA185" s="1001" t="str">
        <f>INF_TEL!AC97</f>
        <v>ADFWEB SRL</v>
      </c>
      <c r="AB185" s="1002" t="str">
        <f>INF_TEL!AD97</f>
        <v>V.Franchini 1</v>
      </c>
      <c r="AC185" s="1002" t="str">
        <f>INF_TEL!AE97</f>
        <v>Villorba (TV)</v>
      </c>
      <c r="AD185" s="1003">
        <f>INF_TEL!AF97</f>
        <v>3853620262</v>
      </c>
      <c r="AE185" s="1004">
        <f>INF_TEL!AK97</f>
        <v>43589</v>
      </c>
      <c r="AF185" s="1005" t="str">
        <f>INF_TEL!AL97</f>
        <v>3279/C24D</v>
      </c>
    </row>
    <row r="186" spans="1:34" ht="14.25" customHeight="1">
      <c r="C186" s="917" t="str">
        <f>INF_TEL!C98</f>
        <v>PRETTO MATTEO</v>
      </c>
      <c r="D186" s="854" t="str">
        <f>INF_TEL!D98</f>
        <v>4 DAR</v>
      </c>
      <c r="E186" s="919" t="str">
        <f>INF_TEL!E98</f>
        <v>0422822793</v>
      </c>
      <c r="F186" s="994">
        <f>INF_TEL!F98</f>
        <v>0</v>
      </c>
      <c r="G186" s="994" t="str">
        <f>INF_TEL!G98</f>
        <v>prettomatteo03@gmail.com</v>
      </c>
      <c r="H186" s="994" t="str">
        <f>INF_TEL!H98</f>
        <v>VIA BIGONE 45</v>
      </c>
      <c r="I186" s="994" t="str">
        <f>INF_TEL!I98</f>
        <v>CASALE SUL SILE</v>
      </c>
      <c r="J186" s="995" t="str">
        <f>INF_TEL!L98</f>
        <v xml:space="preserve">9.00 </v>
      </c>
      <c r="K186" s="995" t="str">
        <f>INF_TEL!M98</f>
        <v>12.30</v>
      </c>
      <c r="L186" s="995" t="str">
        <f>INF_TEL!N98</f>
        <v>15.30</v>
      </c>
      <c r="M186" s="995" t="str">
        <f>INF_TEL!O98</f>
        <v>19.00</v>
      </c>
      <c r="N186" s="954" t="str">
        <f>INF_TEL!P98</f>
        <v>ZERILLI GIUSEPPE</v>
      </c>
      <c r="O186" s="844" t="str">
        <f>INF_TEL!Q98</f>
        <v>DI MARIA CESARE</v>
      </c>
      <c r="P186" s="996" t="str">
        <f>INF_TEL!R98</f>
        <v>JAZZ INFORMATICA</v>
      </c>
      <c r="Q186" s="997" t="str">
        <f>INF_TEL!S98</f>
        <v>Via Donatori del Sangue 7</v>
      </c>
      <c r="R186" s="997">
        <f>INF_TEL!T98</f>
        <v>31020</v>
      </c>
      <c r="S186" s="997" t="str">
        <f>INF_TEL!U98</f>
        <v>Villorba (TV)</v>
      </c>
      <c r="T186" s="997" t="str">
        <f>INF_TEL!V98</f>
        <v>Lucio Rettore</v>
      </c>
      <c r="U186" s="997" t="str">
        <f>INF_TEL!W98</f>
        <v>Lucio Rettore</v>
      </c>
      <c r="V186" s="998" t="str">
        <f>INF_TEL!X98</f>
        <v>339 3377039</v>
      </c>
      <c r="W186" s="999" t="str">
        <f>INF_TEL!Y98</f>
        <v>box@jazzinformatica.it</v>
      </c>
      <c r="X186" s="999" t="str">
        <f>INF_TEL!Z98</f>
        <v>www.jazzinformatica.it</v>
      </c>
      <c r="Y186" s="997">
        <f>INF_TEL!AA98</f>
        <v>0</v>
      </c>
      <c r="Z186" s="1000" t="str">
        <f>INF_TEL!AB98</f>
        <v>servizi hardware informatici</v>
      </c>
      <c r="AA186" s="1001" t="str">
        <f>INF_TEL!AC98</f>
        <v>JAZZ INFORMATICA</v>
      </c>
      <c r="AB186" s="1002" t="str">
        <f>INF_TEL!AD98</f>
        <v>Via Donatori del Sangue 7</v>
      </c>
      <c r="AC186" s="1002" t="str">
        <f>INF_TEL!AE98</f>
        <v>Villorba (TV)</v>
      </c>
      <c r="AD186" s="1003" t="str">
        <f>INF_TEL!AF98</f>
        <v>04331790263</v>
      </c>
      <c r="AE186" s="1004">
        <f>INF_TEL!AK98</f>
        <v>43589</v>
      </c>
      <c r="AF186" s="1005" t="str">
        <f>INF_TEL!AL98</f>
        <v>3279/C24D</v>
      </c>
    </row>
    <row r="187" spans="1:34" ht="14.25" customHeight="1">
      <c r="C187" s="917" t="str">
        <f>INF_TEL!C99</f>
        <v>SACCON MANUELE</v>
      </c>
      <c r="D187" s="854" t="str">
        <f>INF_TEL!D99</f>
        <v>4 DAR</v>
      </c>
      <c r="E187" s="919" t="str">
        <f>INF_TEL!E99</f>
        <v>3483559200</v>
      </c>
      <c r="F187" s="994">
        <f>INF_TEL!F99</f>
        <v>0</v>
      </c>
      <c r="G187" s="994" t="str">
        <f>INF_TEL!G99</f>
        <v>manusacco2003@gmail.com</v>
      </c>
      <c r="H187" s="994" t="str">
        <f>INF_TEL!H99</f>
        <v>VIA MOLINO DI SOPRA, 5</v>
      </c>
      <c r="I187" s="994" t="str">
        <f>INF_TEL!I99</f>
        <v>CODOGNE'</v>
      </c>
      <c r="J187" s="995" t="str">
        <f>INF_TEL!L99</f>
        <v>8.30</v>
      </c>
      <c r="K187" s="995" t="str">
        <f>INF_TEL!M99</f>
        <v>12.30</v>
      </c>
      <c r="L187" s="995" t="str">
        <f>INF_TEL!N99</f>
        <v>14.00</v>
      </c>
      <c r="M187" s="995" t="str">
        <f>INF_TEL!O99</f>
        <v>18.00</v>
      </c>
      <c r="N187" s="954" t="str">
        <f>INF_TEL!P99</f>
        <v>BISCARO FABIO</v>
      </c>
      <c r="O187" s="844" t="str">
        <f>INF_TEL!Q99</f>
        <v>DI MARIA CESARE</v>
      </c>
      <c r="P187" s="996" t="str">
        <f>INF_TEL!R99</f>
        <v>C 4 B SRL</v>
      </c>
      <c r="Q187" s="997" t="str">
        <f>INF_TEL!S99</f>
        <v>Piazza delle Istituzioni 39/F</v>
      </c>
      <c r="R187" s="997">
        <f>INF_TEL!T99</f>
        <v>31100</v>
      </c>
      <c r="S187" s="997" t="str">
        <f>INF_TEL!U99</f>
        <v>Treviso (TV)</v>
      </c>
      <c r="T187" s="997" t="str">
        <f>INF_TEL!V99</f>
        <v>Battaglion Francesca</v>
      </c>
      <c r="U187" s="997" t="str">
        <f>INF_TEL!W99</f>
        <v>Pavanello Mirko</v>
      </c>
      <c r="V187" s="998" t="str">
        <f>INF_TEL!X99</f>
        <v>0422 1627564</v>
      </c>
      <c r="W187" s="999" t="str">
        <f>INF_TEL!Y99</f>
        <v>amministrazione@consulting4business.it</v>
      </c>
      <c r="X187" s="997">
        <f>INF_TEL!Z99</f>
        <v>0</v>
      </c>
      <c r="Y187" s="997">
        <f>INF_TEL!AA99</f>
        <v>15</v>
      </c>
      <c r="Z187" s="1000" t="str">
        <f>INF_TEL!AB99</f>
        <v>Gestione banche dati (Ateco 63.11.2)</v>
      </c>
      <c r="AA187" s="1001" t="str">
        <f>INF_TEL!AC99</f>
        <v>C 4 B SRL</v>
      </c>
      <c r="AB187" s="1002" t="str">
        <f>INF_TEL!AD99</f>
        <v xml:space="preserve">Via Pasquale Sottocorno, 3 - </v>
      </c>
      <c r="AC187" s="1002" t="str">
        <f>INF_TEL!AE99</f>
        <v>Milano (MI)</v>
      </c>
      <c r="AD187" s="1003" t="str">
        <f>INF_TEL!AF99</f>
        <v>04509100261</v>
      </c>
      <c r="AE187" s="1004">
        <f>INF_TEL!AK99</f>
        <v>43589</v>
      </c>
      <c r="AF187" s="1005" t="str">
        <f>INF_TEL!AL99</f>
        <v>3279/C24D</v>
      </c>
    </row>
    <row r="188" spans="1:34" ht="14.25" customHeight="1">
      <c r="C188" s="917" t="str">
        <f>INF_TEL!C100</f>
        <v>SARTORETTO ALESSIO</v>
      </c>
      <c r="D188" s="854" t="str">
        <f>INF_TEL!D100</f>
        <v>4 DAR</v>
      </c>
      <c r="E188" s="919" t="str">
        <f>INF_TEL!E100</f>
        <v>3334227918</v>
      </c>
      <c r="F188" s="994">
        <f>INF_TEL!F100</f>
        <v>0</v>
      </c>
      <c r="G188" s="994" t="str">
        <f>INF_TEL!G100</f>
        <v>lucia.libralesso@gmail.com</v>
      </c>
      <c r="H188" s="994" t="str">
        <f>INF_TEL!H100</f>
        <v>via delle cave 10/A</v>
      </c>
      <c r="I188" s="994" t="str">
        <f>INF_TEL!I100</f>
        <v>TREVISO</v>
      </c>
      <c r="J188" s="995" t="str">
        <f>INF_TEL!L100</f>
        <v>8.30</v>
      </c>
      <c r="K188" s="995" t="str">
        <f>INF_TEL!M100</f>
        <v>12.30</v>
      </c>
      <c r="L188" s="995" t="str">
        <f>INF_TEL!N100</f>
        <v>14.30</v>
      </c>
      <c r="M188" s="995" t="str">
        <f>INF_TEL!O100</f>
        <v>18.30</v>
      </c>
      <c r="N188" s="954" t="str">
        <f>INF_TEL!P100</f>
        <v>GALAZZO MONICA</v>
      </c>
      <c r="O188" s="844" t="str">
        <f>INF_TEL!Q100</f>
        <v>DI MARIA CESARE</v>
      </c>
      <c r="P188" s="996" t="str">
        <f>INF_TEL!R100</f>
        <v>UBWARE SRL</v>
      </c>
      <c r="Q188" s="997" t="str">
        <f>INF_TEL!S100</f>
        <v>Via Castagnole 20/h</v>
      </c>
      <c r="R188" s="997">
        <f>INF_TEL!T100</f>
        <v>31100</v>
      </c>
      <c r="S188" s="997" t="str">
        <f>INF_TEL!U100</f>
        <v>Treviso (TV)</v>
      </c>
      <c r="T188" s="997" t="str">
        <f>INF_TEL!V100</f>
        <v>Baldasso Domenico</v>
      </c>
      <c r="U188" s="997" t="str">
        <f>INF_TEL!W100</f>
        <v>Baldasso Domenico</v>
      </c>
      <c r="V188" s="998" t="str">
        <f>INF_TEL!X100</f>
        <v>340 2590388</v>
      </c>
      <c r="W188" s="999" t="str">
        <f>INF_TEL!Y100</f>
        <v>domenico@ubware.it</v>
      </c>
      <c r="X188" s="997">
        <f>INF_TEL!Z100</f>
        <v>0</v>
      </c>
      <c r="Y188" s="1006">
        <f>INF_TEL!AA100</f>
        <v>43739</v>
      </c>
      <c r="Z188" s="1000" t="str">
        <f>INF_TEL!AB100</f>
        <v>servizi informatici</v>
      </c>
      <c r="AA188" s="1001" t="str">
        <f>INF_TEL!AC100</f>
        <v>UBWARE SRL</v>
      </c>
      <c r="AB188" s="1002" t="str">
        <f>INF_TEL!AD100</f>
        <v>Via Castagnole 20/h</v>
      </c>
      <c r="AC188" s="1002" t="str">
        <f>INF_TEL!AE100</f>
        <v>Treviso (TV)</v>
      </c>
      <c r="AD188" s="1003">
        <f>INF_TEL!AF100</f>
        <v>4362080261</v>
      </c>
      <c r="AE188" s="1004">
        <f>INF_TEL!AK100</f>
        <v>43589</v>
      </c>
      <c r="AF188" s="1005" t="str">
        <f>INF_TEL!AL100</f>
        <v>3279/C24D</v>
      </c>
    </row>
    <row r="189" spans="1:34" ht="14.25" customHeight="1">
      <c r="C189" s="917" t="str">
        <f>INF_TEL!C101</f>
        <v>SCANDIUZZI ELEONORA</v>
      </c>
      <c r="D189" s="854" t="str">
        <f>INF_TEL!D101</f>
        <v>4 DAR</v>
      </c>
      <c r="E189" s="919" t="str">
        <f>INF_TEL!E101</f>
        <v>3475510608</v>
      </c>
      <c r="F189" s="994">
        <f>INF_TEL!F101</f>
        <v>0</v>
      </c>
      <c r="G189" s="994" t="str">
        <f>INF_TEL!G101</f>
        <v>ziamantova@gmail.com</v>
      </c>
      <c r="H189" s="994" t="str">
        <f>INF_TEL!H101</f>
        <v>via dello stadio 32/a</v>
      </c>
      <c r="I189" s="994" t="str">
        <f>INF_TEL!I101</f>
        <v>MASERADA SUL PIAVE</v>
      </c>
      <c r="J189" s="995" t="str">
        <f>INF_TEL!L101</f>
        <v>8.00</v>
      </c>
      <c r="K189" s="995" t="str">
        <f>INF_TEL!M101</f>
        <v>12.00</v>
      </c>
      <c r="L189" s="995" t="str">
        <f>INF_TEL!N101</f>
        <v>13.00</v>
      </c>
      <c r="M189" s="995" t="str">
        <f>INF_TEL!O101</f>
        <v>17.00</v>
      </c>
      <c r="N189" s="954" t="str">
        <f>INF_TEL!P101</f>
        <v>SANFILIPPO GIUSEPPE</v>
      </c>
      <c r="O189" s="844" t="str">
        <f>INF_TEL!Q101</f>
        <v>DAMIAN GIORGIO</v>
      </c>
      <c r="P189" s="996" t="str">
        <f>INF_TEL!R101</f>
        <v>EUROGROUP SPA</v>
      </c>
      <c r="Q189" s="997" t="str">
        <f>INF_TEL!S101</f>
        <v>V. Treviso 66</v>
      </c>
      <c r="R189" s="997">
        <f>INF_TEL!T101</f>
        <v>31020</v>
      </c>
      <c r="S189" s="997" t="str">
        <f>INF_TEL!U101</f>
        <v>Silea (TV)</v>
      </c>
      <c r="T189" s="997" t="str">
        <f>INF_TEL!V101</f>
        <v>De Lazzari Massimo</v>
      </c>
      <c r="U189" s="997" t="str">
        <f>INF_TEL!W101</f>
        <v>Automazione: Fabio Negroni, Telecomunicazioni: Ing. Mattiuzzo Nicola, Gabrielli Guerrino - Elettronico: Massimo De Lazzari</v>
      </c>
      <c r="V189" s="998" t="str">
        <f>INF_TEL!X101</f>
        <v>0422 4647</v>
      </c>
      <c r="W189" s="999" t="str">
        <f>INF_TEL!Y101</f>
        <v>info@eurogroup.com</v>
      </c>
      <c r="X189" s="999" t="str">
        <f>INF_TEL!Z101</f>
        <v>www.eurogroup.com</v>
      </c>
      <c r="Y189" s="997">
        <f>INF_TEL!AA101</f>
        <v>0</v>
      </c>
      <c r="Z189" s="1000" t="str">
        <f>INF_TEL!AB101</f>
        <v>Impianti Tecnologici  Industriali</v>
      </c>
      <c r="AA189" s="1001" t="str">
        <f>INF_TEL!AC101</f>
        <v>EUROGROUP SPA</v>
      </c>
      <c r="AB189" s="1002" t="str">
        <f>INF_TEL!AD101</f>
        <v>V. Treviso 66</v>
      </c>
      <c r="AC189" s="1002" t="str">
        <f>INF_TEL!AE101</f>
        <v>Silea (TV)</v>
      </c>
      <c r="AD189" s="1003" t="str">
        <f>INF_TEL!AF101</f>
        <v>00030280267</v>
      </c>
      <c r="AE189" s="1004">
        <f>INF_TEL!AK101</f>
        <v>43589</v>
      </c>
      <c r="AF189" s="1005" t="str">
        <f>INF_TEL!AL101</f>
        <v>3279/C24D</v>
      </c>
    </row>
    <row r="190" spans="1:34" ht="14.25" customHeight="1">
      <c r="C190" s="900" t="str">
        <f>INF_TEL!C102</f>
        <v>SOTTANA GIACOMO</v>
      </c>
      <c r="D190" s="957" t="str">
        <f>INF_TEL!D102</f>
        <v>4 DAR</v>
      </c>
      <c r="E190" s="903" t="str">
        <f>INF_TEL!E102</f>
        <v>3381674571</v>
      </c>
      <c r="F190" s="904">
        <f>INF_TEL!F102</f>
        <v>0</v>
      </c>
      <c r="G190" s="904" t="str">
        <f>INF_TEL!G102</f>
        <v>samuela.mattiuzzo@libero.it</v>
      </c>
      <c r="H190" s="904" t="str">
        <f>INF_TEL!H102</f>
        <v>VIA LAZZARIS 28/3</v>
      </c>
      <c r="I190" s="904" t="str">
        <f>INF_TEL!I102</f>
        <v>SPRESIANO</v>
      </c>
      <c r="J190" s="980" t="str">
        <f>INF_TEL!L102</f>
        <v>8.00</v>
      </c>
      <c r="K190" s="980" t="str">
        <f>INF_TEL!M102</f>
        <v>12.00</v>
      </c>
      <c r="L190" s="980" t="str">
        <f>INF_TEL!N102</f>
        <v>13.00</v>
      </c>
      <c r="M190" s="980" t="str">
        <f>INF_TEL!O102</f>
        <v>17.00</v>
      </c>
      <c r="N190" s="961" t="str">
        <f>INF_TEL!P102</f>
        <v>SANFILIPPO GIUSEPPE</v>
      </c>
      <c r="O190" s="981" t="str">
        <f>INF_TEL!Q102</f>
        <v>DAMIAN GIORGIO</v>
      </c>
      <c r="P190" s="982" t="str">
        <f>INF_TEL!R102</f>
        <v>EUROGROUP SPA</v>
      </c>
      <c r="Q190" s="983" t="str">
        <f>INF_TEL!S102</f>
        <v>V. Treviso 66</v>
      </c>
      <c r="R190" s="983">
        <f>INF_TEL!T102</f>
        <v>31020</v>
      </c>
      <c r="S190" s="983" t="str">
        <f>INF_TEL!U102</f>
        <v>Silea (TV)</v>
      </c>
      <c r="T190" s="983" t="str">
        <f>INF_TEL!V102</f>
        <v>De Lazzari Massimo</v>
      </c>
      <c r="U190" s="983" t="str">
        <f>INF_TEL!W102</f>
        <v>Automazione: Fabio Negroni, Telecomunicazioni: Ing. Mattiuzzo Nicola, Gabrielli Guerrino - Elettronico: Massimo De Lazzari</v>
      </c>
      <c r="V190" s="982" t="str">
        <f>INF_TEL!X102</f>
        <v>0422 4647</v>
      </c>
      <c r="W190" s="984" t="str">
        <f>INF_TEL!Y102</f>
        <v>info@eurogroup.com</v>
      </c>
      <c r="X190" s="984" t="str">
        <f>INF_TEL!Z102</f>
        <v>www.eurogroup.com</v>
      </c>
      <c r="Y190" s="983">
        <f>INF_TEL!AA102</f>
        <v>0</v>
      </c>
      <c r="Z190" s="985" t="str">
        <f>INF_TEL!AB102</f>
        <v>Impianti Tecnologici  Industriali</v>
      </c>
      <c r="AA190" s="911" t="str">
        <f>INF_TEL!AC102</f>
        <v>EUROGROUP SPA</v>
      </c>
      <c r="AB190" s="912" t="str">
        <f>INF_TEL!AD102</f>
        <v>V. Treviso 66</v>
      </c>
      <c r="AC190" s="912" t="str">
        <f>INF_TEL!AE102</f>
        <v>Silea (TV)</v>
      </c>
      <c r="AD190" s="986" t="str">
        <f>INF_TEL!AF102</f>
        <v>00030280267</v>
      </c>
      <c r="AE190" s="913">
        <f>INF_TEL!AK102</f>
        <v>43589</v>
      </c>
      <c r="AF190" s="914" t="str">
        <f>INF_TEL!AL102</f>
        <v>3279/C24D</v>
      </c>
    </row>
    <row r="191" spans="1:34" ht="15.05" customHeight="1">
      <c r="C191" s="8"/>
      <c r="D191" s="8"/>
      <c r="E191" s="8"/>
      <c r="F191" s="8"/>
      <c r="G191" s="8"/>
      <c r="H191" s="8"/>
      <c r="I191" s="8"/>
      <c r="J191" s="8"/>
      <c r="K191" s="8"/>
      <c r="L191" s="21"/>
      <c r="M191" s="21"/>
      <c r="N191" s="9"/>
      <c r="O191" s="9"/>
      <c r="P191" s="8"/>
      <c r="Q191" s="9"/>
      <c r="R191" s="9"/>
      <c r="S191" s="9"/>
      <c r="T191" s="9"/>
      <c r="U191" s="9"/>
      <c r="V191" s="547"/>
      <c r="W191" s="9"/>
      <c r="X191" s="9"/>
      <c r="Y191" s="8"/>
      <c r="Z191" s="9"/>
    </row>
    <row r="192" spans="1:34" ht="15.05" customHeight="1">
      <c r="C192" s="8">
        <f>COUNTA(C13:C190)</f>
        <v>177</v>
      </c>
      <c r="D192" s="8"/>
      <c r="E192" s="8"/>
      <c r="F192" s="8"/>
      <c r="G192" s="8"/>
      <c r="H192" s="8"/>
      <c r="I192" s="8"/>
      <c r="J192" s="8"/>
      <c r="K192" s="8"/>
      <c r="L192" s="21"/>
      <c r="M192" s="21"/>
      <c r="N192" s="9"/>
      <c r="O192" s="9"/>
      <c r="P192" s="8"/>
      <c r="Q192" s="9"/>
      <c r="R192" s="9"/>
      <c r="S192" s="9"/>
      <c r="T192" s="9"/>
      <c r="U192" s="9"/>
      <c r="V192" s="547"/>
      <c r="W192" s="9"/>
      <c r="X192" s="9"/>
      <c r="Y192" s="8"/>
      <c r="Z192" s="9"/>
    </row>
    <row r="193" spans="3:26" ht="15.05" customHeight="1">
      <c r="C193" s="8"/>
      <c r="D193" s="8"/>
      <c r="E193" s="8"/>
      <c r="F193" s="8"/>
      <c r="G193" s="8"/>
      <c r="H193" s="8"/>
      <c r="I193" s="8"/>
      <c r="J193" s="8"/>
      <c r="K193" s="8"/>
      <c r="L193" s="21"/>
      <c r="M193" s="21"/>
      <c r="N193" s="9"/>
      <c r="O193" s="9"/>
      <c r="P193" s="8"/>
      <c r="Q193" s="9"/>
      <c r="R193" s="9"/>
      <c r="S193" s="9"/>
      <c r="T193" s="9"/>
      <c r="U193" s="9"/>
      <c r="V193" s="547"/>
      <c r="W193" s="9"/>
      <c r="X193" s="9"/>
      <c r="Y193" s="8"/>
      <c r="Z193" s="9"/>
    </row>
    <row r="194" spans="3:26" ht="15.05" customHeight="1">
      <c r="C194" s="8"/>
      <c r="D194" s="8"/>
      <c r="E194" s="8"/>
      <c r="F194" s="8"/>
      <c r="G194" s="8"/>
      <c r="H194" s="8"/>
      <c r="I194" s="8"/>
      <c r="J194" s="8"/>
      <c r="K194" s="8"/>
      <c r="L194" s="21"/>
      <c r="M194" s="21"/>
      <c r="N194" s="9"/>
      <c r="O194" s="9"/>
      <c r="P194" s="8"/>
      <c r="Q194" s="9"/>
      <c r="R194" s="9"/>
      <c r="S194" s="9"/>
      <c r="T194" s="9"/>
      <c r="U194" s="9"/>
      <c r="V194" s="547"/>
      <c r="W194" s="9"/>
      <c r="X194" s="9"/>
      <c r="Y194" s="8"/>
      <c r="Z194" s="9"/>
    </row>
    <row r="195" spans="3:26" ht="15.05" customHeight="1">
      <c r="C195" s="8"/>
      <c r="D195" s="8"/>
      <c r="E195" s="8"/>
      <c r="F195" s="8"/>
      <c r="G195" s="8"/>
      <c r="H195" s="8"/>
      <c r="I195" s="8"/>
      <c r="J195" s="8"/>
      <c r="K195" s="8"/>
      <c r="L195" s="21"/>
      <c r="M195" s="21"/>
      <c r="N195" s="9"/>
      <c r="O195" s="9"/>
      <c r="P195" s="8"/>
      <c r="Q195" s="9"/>
      <c r="R195" s="9"/>
      <c r="S195" s="9"/>
      <c r="T195" s="9"/>
      <c r="U195" s="9"/>
      <c r="V195" s="547"/>
      <c r="W195" s="9"/>
      <c r="X195" s="9"/>
      <c r="Y195" s="8"/>
      <c r="Z195" s="9"/>
    </row>
    <row r="196" spans="3:26" ht="15.05" customHeight="1">
      <c r="C196" s="8"/>
      <c r="D196" s="8"/>
      <c r="E196" s="8"/>
      <c r="F196" s="8"/>
      <c r="G196" s="8"/>
      <c r="H196" s="8"/>
      <c r="I196" s="8"/>
      <c r="J196" s="8"/>
      <c r="K196" s="8"/>
      <c r="L196" s="21"/>
      <c r="M196" s="21"/>
      <c r="N196" s="9"/>
      <c r="O196" s="9"/>
      <c r="P196" s="8"/>
      <c r="Q196" s="9"/>
      <c r="R196" s="9"/>
      <c r="S196" s="9"/>
      <c r="T196" s="9"/>
      <c r="U196" s="9"/>
      <c r="V196" s="547"/>
      <c r="W196" s="9"/>
      <c r="X196" s="9"/>
      <c r="Y196" s="8"/>
      <c r="Z196" s="9"/>
    </row>
    <row r="197" spans="3:26" ht="15.05" customHeight="1">
      <c r="C197" s="8"/>
      <c r="D197" s="8"/>
      <c r="E197" s="8"/>
      <c r="F197" s="8"/>
      <c r="G197" s="8"/>
      <c r="H197" s="8"/>
      <c r="I197" s="8"/>
      <c r="J197" s="8"/>
      <c r="K197" s="8"/>
      <c r="L197" s="21"/>
      <c r="M197" s="21"/>
      <c r="N197" s="9"/>
      <c r="O197" s="9"/>
      <c r="P197" s="8"/>
      <c r="Q197" s="9"/>
      <c r="R197" s="9"/>
      <c r="S197" s="9"/>
      <c r="T197" s="9"/>
      <c r="U197" s="9"/>
      <c r="V197" s="547"/>
      <c r="W197" s="9"/>
      <c r="X197" s="9"/>
      <c r="Y197" s="8"/>
      <c r="Z197" s="9"/>
    </row>
    <row r="198" spans="3:26" ht="15.05" customHeight="1">
      <c r="C198" s="8"/>
      <c r="D198" s="8"/>
      <c r="E198" s="8"/>
      <c r="F198" s="8"/>
      <c r="G198" s="8"/>
      <c r="H198" s="8"/>
      <c r="I198" s="8"/>
      <c r="J198" s="8"/>
      <c r="K198" s="8"/>
      <c r="L198" s="21"/>
      <c r="M198" s="21"/>
      <c r="N198" s="9"/>
      <c r="O198" s="9"/>
      <c r="P198" s="8"/>
      <c r="Q198" s="9"/>
      <c r="R198" s="9"/>
      <c r="S198" s="9"/>
      <c r="T198" s="9"/>
      <c r="U198" s="9"/>
      <c r="V198" s="547"/>
      <c r="W198" s="9"/>
      <c r="X198" s="9"/>
      <c r="Y198" s="8"/>
      <c r="Z198" s="9"/>
    </row>
    <row r="199" spans="3:26" ht="15.05" customHeight="1">
      <c r="C199" s="8"/>
      <c r="D199" s="8"/>
      <c r="E199" s="8"/>
      <c r="F199" s="8"/>
      <c r="G199" s="8"/>
      <c r="H199" s="8"/>
      <c r="I199" s="8"/>
      <c r="J199" s="8"/>
      <c r="K199" s="8"/>
      <c r="L199" s="21"/>
      <c r="M199" s="21"/>
      <c r="N199" s="9"/>
      <c r="O199" s="9"/>
      <c r="P199" s="8"/>
      <c r="Q199" s="9"/>
      <c r="R199" s="9"/>
      <c r="S199" s="9"/>
      <c r="T199" s="9"/>
      <c r="U199" s="9"/>
      <c r="V199" s="547"/>
      <c r="W199" s="9"/>
      <c r="X199" s="9"/>
      <c r="Y199" s="8"/>
      <c r="Z199" s="9"/>
    </row>
    <row r="200" spans="3:26" ht="15.05" customHeight="1">
      <c r="C200" s="8"/>
      <c r="D200" s="8"/>
      <c r="E200" s="8"/>
      <c r="F200" s="8"/>
      <c r="G200" s="8"/>
      <c r="H200" s="8"/>
      <c r="I200" s="8"/>
      <c r="J200" s="8"/>
      <c r="K200" s="8"/>
      <c r="L200" s="21"/>
      <c r="M200" s="21"/>
      <c r="N200" s="9"/>
      <c r="O200" s="9"/>
      <c r="P200" s="8"/>
      <c r="Q200" s="9"/>
      <c r="R200" s="9"/>
      <c r="S200" s="9"/>
      <c r="T200" s="9"/>
      <c r="U200" s="9"/>
      <c r="V200" s="547"/>
      <c r="W200" s="9"/>
      <c r="X200" s="9"/>
      <c r="Y200" s="8"/>
      <c r="Z200" s="9"/>
    </row>
    <row r="201" spans="3:26" ht="15.05" customHeight="1">
      <c r="C201" s="8"/>
      <c r="D201" s="8"/>
      <c r="E201" s="8"/>
      <c r="F201" s="8"/>
      <c r="G201" s="8"/>
      <c r="H201" s="8"/>
      <c r="I201" s="8"/>
      <c r="J201" s="8"/>
      <c r="K201" s="8"/>
      <c r="L201" s="21"/>
      <c r="M201" s="21"/>
      <c r="N201" s="9"/>
      <c r="O201" s="9"/>
      <c r="P201" s="8"/>
      <c r="Q201" s="9"/>
      <c r="R201" s="9"/>
      <c r="S201" s="9"/>
      <c r="T201" s="9"/>
      <c r="U201" s="9"/>
      <c r="V201" s="547"/>
      <c r="W201" s="9"/>
      <c r="X201" s="9"/>
      <c r="Y201" s="8"/>
      <c r="Z201" s="9"/>
    </row>
    <row r="202" spans="3:26" ht="15.05" customHeight="1">
      <c r="C202" s="8"/>
      <c r="D202" s="8"/>
      <c r="E202" s="8"/>
      <c r="F202" s="8"/>
      <c r="G202" s="8"/>
      <c r="H202" s="8"/>
      <c r="I202" s="8"/>
      <c r="J202" s="8"/>
      <c r="K202" s="8"/>
      <c r="L202" s="21"/>
      <c r="M202" s="21"/>
      <c r="N202" s="9"/>
      <c r="O202" s="9"/>
      <c r="P202" s="8"/>
      <c r="Q202" s="9"/>
      <c r="R202" s="9"/>
      <c r="S202" s="9"/>
      <c r="T202" s="9"/>
      <c r="U202" s="9"/>
      <c r="V202" s="547"/>
      <c r="W202" s="9"/>
      <c r="X202" s="9"/>
      <c r="Y202" s="8"/>
      <c r="Z202" s="9"/>
    </row>
    <row r="203" spans="3:26" ht="15.05" customHeight="1">
      <c r="C203" s="8"/>
      <c r="D203" s="8"/>
      <c r="E203" s="8"/>
      <c r="F203" s="8"/>
      <c r="G203" s="8"/>
      <c r="H203" s="8"/>
      <c r="I203" s="8"/>
      <c r="J203" s="8"/>
      <c r="K203" s="8"/>
      <c r="L203" s="21"/>
      <c r="M203" s="21"/>
      <c r="N203" s="9"/>
      <c r="O203" s="9"/>
      <c r="P203" s="8"/>
      <c r="Q203" s="9"/>
      <c r="R203" s="9"/>
      <c r="S203" s="9"/>
      <c r="T203" s="9"/>
      <c r="U203" s="9"/>
      <c r="V203" s="547"/>
      <c r="W203" s="9"/>
      <c r="X203" s="9"/>
      <c r="Y203" s="8"/>
      <c r="Z203" s="9"/>
    </row>
    <row r="204" spans="3:26" ht="15.05" customHeight="1">
      <c r="C204" s="8"/>
      <c r="D204" s="8"/>
      <c r="E204" s="8"/>
      <c r="F204" s="8"/>
      <c r="G204" s="8"/>
      <c r="H204" s="8"/>
      <c r="I204" s="8"/>
      <c r="J204" s="8"/>
      <c r="K204" s="8"/>
      <c r="L204" s="21"/>
      <c r="M204" s="21"/>
      <c r="N204" s="9"/>
      <c r="O204" s="9"/>
      <c r="P204" s="8"/>
      <c r="Q204" s="9"/>
      <c r="R204" s="9"/>
      <c r="S204" s="9"/>
      <c r="T204" s="9"/>
      <c r="U204" s="9"/>
      <c r="V204" s="547"/>
      <c r="W204" s="9"/>
      <c r="X204" s="9"/>
      <c r="Y204" s="8"/>
      <c r="Z204" s="9"/>
    </row>
    <row r="205" spans="3:26" ht="15.05" customHeight="1">
      <c r="C205" s="8"/>
      <c r="D205" s="8"/>
      <c r="E205" s="8"/>
      <c r="F205" s="8"/>
      <c r="G205" s="8"/>
      <c r="H205" s="8"/>
      <c r="I205" s="8"/>
      <c r="J205" s="8"/>
      <c r="K205" s="8"/>
      <c r="L205" s="21"/>
      <c r="M205" s="21"/>
      <c r="N205" s="9"/>
      <c r="O205" s="9"/>
      <c r="P205" s="8"/>
      <c r="Q205" s="9"/>
      <c r="R205" s="9"/>
      <c r="S205" s="9"/>
      <c r="T205" s="9"/>
      <c r="U205" s="9"/>
      <c r="V205" s="547"/>
      <c r="W205" s="9"/>
      <c r="X205" s="9"/>
      <c r="Y205" s="8"/>
      <c r="Z205" s="9"/>
    </row>
    <row r="206" spans="3:26" ht="15.05" customHeight="1">
      <c r="C206" s="8"/>
      <c r="D206" s="8"/>
      <c r="E206" s="8"/>
      <c r="F206" s="8"/>
      <c r="G206" s="8"/>
      <c r="H206" s="8"/>
      <c r="I206" s="8"/>
      <c r="J206" s="8"/>
      <c r="K206" s="8"/>
      <c r="L206" s="21"/>
      <c r="M206" s="21"/>
      <c r="N206" s="9"/>
      <c r="O206" s="9"/>
      <c r="P206" s="8"/>
      <c r="Q206" s="9"/>
      <c r="R206" s="9"/>
      <c r="S206" s="9"/>
      <c r="T206" s="9"/>
      <c r="U206" s="9"/>
      <c r="V206" s="547"/>
      <c r="W206" s="9"/>
      <c r="X206" s="9"/>
      <c r="Y206" s="8"/>
      <c r="Z206" s="9"/>
    </row>
    <row r="207" spans="3:26" ht="15.05" customHeight="1">
      <c r="C207" s="8"/>
      <c r="D207" s="8"/>
      <c r="E207" s="8"/>
      <c r="F207" s="8"/>
      <c r="G207" s="8"/>
      <c r="H207" s="8"/>
      <c r="I207" s="8"/>
      <c r="J207" s="8"/>
      <c r="K207" s="8"/>
      <c r="L207" s="21"/>
      <c r="M207" s="21"/>
      <c r="N207" s="9"/>
      <c r="O207" s="9"/>
      <c r="P207" s="8"/>
      <c r="Q207" s="9"/>
      <c r="R207" s="9"/>
      <c r="S207" s="9"/>
      <c r="T207" s="9"/>
      <c r="U207" s="9"/>
      <c r="V207" s="547"/>
      <c r="W207" s="9"/>
      <c r="X207" s="9"/>
      <c r="Y207" s="8"/>
      <c r="Z207" s="9"/>
    </row>
    <row r="208" spans="3:26" ht="15.05" customHeight="1">
      <c r="C208" s="8"/>
      <c r="D208" s="8"/>
      <c r="E208" s="8"/>
      <c r="F208" s="8"/>
      <c r="G208" s="8"/>
      <c r="H208" s="8"/>
      <c r="I208" s="8"/>
      <c r="J208" s="8"/>
      <c r="K208" s="8"/>
      <c r="L208" s="21"/>
      <c r="M208" s="21"/>
      <c r="N208" s="9"/>
      <c r="O208" s="9"/>
      <c r="P208" s="8"/>
      <c r="Q208" s="9"/>
      <c r="R208" s="9"/>
      <c r="S208" s="9"/>
      <c r="T208" s="9"/>
      <c r="U208" s="9"/>
      <c r="V208" s="547"/>
      <c r="W208" s="9"/>
      <c r="X208" s="9"/>
      <c r="Y208" s="8"/>
      <c r="Z208" s="9"/>
    </row>
    <row r="209" spans="3:26" ht="15.05" customHeight="1">
      <c r="C209" s="8"/>
      <c r="D209" s="8"/>
      <c r="E209" s="8"/>
      <c r="F209" s="8"/>
      <c r="G209" s="8"/>
      <c r="H209" s="8"/>
      <c r="I209" s="8"/>
      <c r="J209" s="8"/>
      <c r="K209" s="8"/>
      <c r="L209" s="21"/>
      <c r="M209" s="21"/>
      <c r="N209" s="9"/>
      <c r="O209" s="9"/>
      <c r="P209" s="8"/>
      <c r="Q209" s="9"/>
      <c r="R209" s="9"/>
      <c r="S209" s="9"/>
      <c r="T209" s="9"/>
      <c r="U209" s="9"/>
      <c r="V209" s="547"/>
      <c r="W209" s="9"/>
      <c r="X209" s="9"/>
      <c r="Y209" s="8"/>
      <c r="Z209" s="9"/>
    </row>
    <row r="210" spans="3:26" ht="15.05" customHeight="1">
      <c r="C210" s="8"/>
      <c r="D210" s="8"/>
      <c r="E210" s="8"/>
      <c r="F210" s="8"/>
      <c r="G210" s="8"/>
      <c r="H210" s="8"/>
      <c r="I210" s="8"/>
      <c r="J210" s="8"/>
      <c r="K210" s="8"/>
      <c r="L210" s="21"/>
      <c r="M210" s="21"/>
      <c r="N210" s="9"/>
      <c r="O210" s="9"/>
      <c r="P210" s="8"/>
      <c r="Q210" s="9"/>
      <c r="R210" s="9"/>
      <c r="S210" s="9"/>
      <c r="T210" s="9"/>
      <c r="U210" s="9"/>
      <c r="V210" s="547"/>
      <c r="W210" s="9"/>
      <c r="X210" s="9"/>
      <c r="Y210" s="8"/>
      <c r="Z210" s="9"/>
    </row>
    <row r="211" spans="3:26" ht="15.05" customHeight="1">
      <c r="C211" s="8"/>
      <c r="D211" s="8"/>
      <c r="E211" s="8"/>
      <c r="F211" s="8"/>
      <c r="G211" s="8"/>
      <c r="H211" s="8"/>
      <c r="I211" s="8"/>
      <c r="J211" s="8"/>
      <c r="K211" s="8"/>
      <c r="L211" s="21"/>
      <c r="M211" s="21"/>
      <c r="N211" s="9"/>
      <c r="O211" s="9"/>
      <c r="P211" s="8"/>
      <c r="Q211" s="9"/>
      <c r="R211" s="9"/>
      <c r="S211" s="9"/>
      <c r="T211" s="9"/>
      <c r="U211" s="9"/>
      <c r="V211" s="547"/>
      <c r="W211" s="9"/>
      <c r="X211" s="9"/>
      <c r="Y211" s="8"/>
      <c r="Z211" s="9"/>
    </row>
    <row r="212" spans="3:26" ht="15.05" customHeight="1">
      <c r="C212" s="8"/>
      <c r="D212" s="8"/>
      <c r="E212" s="8"/>
      <c r="F212" s="8"/>
      <c r="G212" s="8"/>
      <c r="H212" s="8"/>
      <c r="I212" s="8"/>
      <c r="J212" s="8"/>
      <c r="K212" s="8"/>
      <c r="L212" s="21"/>
      <c r="M212" s="21"/>
      <c r="N212" s="9"/>
      <c r="O212" s="9"/>
      <c r="P212" s="8"/>
      <c r="Q212" s="9"/>
      <c r="R212" s="9"/>
      <c r="S212" s="9"/>
      <c r="T212" s="9"/>
      <c r="U212" s="9"/>
      <c r="V212" s="547"/>
      <c r="W212" s="9"/>
      <c r="X212" s="9"/>
      <c r="Y212" s="8"/>
      <c r="Z212" s="9"/>
    </row>
    <row r="213" spans="3:26" ht="15.05" customHeight="1">
      <c r="C213" s="8"/>
      <c r="D213" s="8"/>
      <c r="E213" s="8"/>
      <c r="F213" s="8"/>
      <c r="G213" s="8"/>
      <c r="H213" s="8"/>
      <c r="I213" s="8"/>
      <c r="J213" s="8"/>
      <c r="K213" s="8"/>
      <c r="L213" s="21"/>
      <c r="M213" s="21"/>
      <c r="N213" s="9"/>
      <c r="O213" s="9"/>
      <c r="P213" s="8"/>
      <c r="Q213" s="9"/>
      <c r="R213" s="9"/>
      <c r="S213" s="9"/>
      <c r="T213" s="9"/>
      <c r="U213" s="9"/>
      <c r="V213" s="547"/>
      <c r="W213" s="9"/>
      <c r="X213" s="9"/>
      <c r="Y213" s="8"/>
      <c r="Z213" s="9"/>
    </row>
    <row r="214" spans="3:26" ht="15.05" customHeight="1">
      <c r="C214" s="8"/>
      <c r="D214" s="8"/>
      <c r="E214" s="8"/>
      <c r="F214" s="8"/>
      <c r="G214" s="8"/>
      <c r="H214" s="8"/>
      <c r="I214" s="8"/>
      <c r="J214" s="8"/>
      <c r="K214" s="8"/>
      <c r="L214" s="21"/>
      <c r="M214" s="21"/>
      <c r="N214" s="9"/>
      <c r="O214" s="9"/>
      <c r="P214" s="8"/>
      <c r="Q214" s="9"/>
      <c r="R214" s="9"/>
      <c r="S214" s="9"/>
      <c r="T214" s="9"/>
      <c r="U214" s="9"/>
      <c r="V214" s="547"/>
      <c r="W214" s="9"/>
      <c r="X214" s="9"/>
      <c r="Y214" s="8"/>
      <c r="Z214" s="9"/>
    </row>
    <row r="215" spans="3:26" ht="15.05" customHeight="1">
      <c r="C215" s="8"/>
      <c r="D215" s="8"/>
      <c r="E215" s="8"/>
      <c r="F215" s="8"/>
      <c r="G215" s="8"/>
      <c r="H215" s="8"/>
      <c r="I215" s="8"/>
      <c r="J215" s="8"/>
      <c r="K215" s="8"/>
      <c r="L215" s="21"/>
      <c r="M215" s="21"/>
      <c r="N215" s="9"/>
      <c r="O215" s="9"/>
      <c r="P215" s="8"/>
      <c r="Q215" s="9"/>
      <c r="R215" s="9"/>
      <c r="S215" s="9"/>
      <c r="T215" s="9"/>
      <c r="U215" s="9"/>
      <c r="V215" s="547"/>
      <c r="W215" s="9"/>
      <c r="X215" s="9"/>
      <c r="Y215" s="8"/>
      <c r="Z215" s="9"/>
    </row>
    <row r="216" spans="3:26" ht="15.05" customHeight="1">
      <c r="C216" s="8"/>
      <c r="D216" s="8"/>
      <c r="E216" s="8"/>
      <c r="F216" s="8"/>
      <c r="G216" s="8"/>
      <c r="H216" s="8"/>
      <c r="I216" s="8"/>
      <c r="J216" s="8"/>
      <c r="K216" s="8"/>
      <c r="L216" s="21"/>
      <c r="M216" s="21"/>
      <c r="N216" s="9"/>
      <c r="O216" s="9"/>
      <c r="P216" s="8"/>
      <c r="Q216" s="9"/>
      <c r="R216" s="9"/>
      <c r="S216" s="9"/>
      <c r="T216" s="9"/>
      <c r="U216" s="9"/>
      <c r="V216" s="547"/>
      <c r="W216" s="9"/>
      <c r="X216" s="9"/>
      <c r="Y216" s="8"/>
      <c r="Z216" s="9"/>
    </row>
    <row r="217" spans="3:26" ht="15.05" customHeight="1">
      <c r="C217" s="8"/>
      <c r="D217" s="8"/>
      <c r="E217" s="8"/>
      <c r="F217" s="8"/>
      <c r="G217" s="8"/>
      <c r="H217" s="8"/>
      <c r="I217" s="8"/>
      <c r="J217" s="8"/>
      <c r="K217" s="8"/>
      <c r="L217" s="21"/>
      <c r="M217" s="21"/>
      <c r="N217" s="9"/>
      <c r="O217" s="9"/>
      <c r="P217" s="8"/>
      <c r="Q217" s="9"/>
      <c r="R217" s="9"/>
      <c r="S217" s="9"/>
      <c r="T217" s="9"/>
      <c r="U217" s="9"/>
      <c r="V217" s="547"/>
      <c r="W217" s="9"/>
      <c r="X217" s="9"/>
      <c r="Y217" s="8"/>
      <c r="Z217" s="9"/>
    </row>
    <row r="218" spans="3:26" ht="15.05" customHeight="1">
      <c r="C218" s="8"/>
      <c r="D218" s="8"/>
      <c r="E218" s="8"/>
      <c r="F218" s="8"/>
      <c r="G218" s="8"/>
      <c r="H218" s="8"/>
      <c r="I218" s="8"/>
      <c r="J218" s="8"/>
      <c r="K218" s="8"/>
      <c r="L218" s="21"/>
      <c r="M218" s="21"/>
      <c r="N218" s="9"/>
      <c r="O218" s="9"/>
      <c r="P218" s="8"/>
      <c r="Q218" s="9"/>
      <c r="R218" s="9"/>
      <c r="S218" s="9"/>
      <c r="T218" s="9"/>
      <c r="U218" s="9"/>
      <c r="V218" s="547"/>
      <c r="W218" s="9"/>
      <c r="X218" s="9"/>
      <c r="Y218" s="8"/>
      <c r="Z218" s="9"/>
    </row>
    <row r="219" spans="3:26" ht="15.05" customHeight="1">
      <c r="C219" s="8"/>
      <c r="D219" s="8"/>
      <c r="E219" s="8"/>
      <c r="F219" s="8"/>
      <c r="G219" s="8"/>
      <c r="H219" s="8"/>
      <c r="I219" s="8"/>
      <c r="J219" s="8"/>
      <c r="K219" s="8"/>
      <c r="L219" s="21"/>
      <c r="M219" s="21"/>
      <c r="N219" s="9"/>
      <c r="O219" s="9"/>
      <c r="P219" s="8"/>
      <c r="Q219" s="9"/>
      <c r="R219" s="9"/>
      <c r="S219" s="9"/>
      <c r="T219" s="9"/>
      <c r="U219" s="9"/>
      <c r="V219" s="547"/>
      <c r="W219" s="9"/>
      <c r="X219" s="9"/>
      <c r="Y219" s="8"/>
      <c r="Z219" s="9"/>
    </row>
    <row r="220" spans="3:26" ht="15.05" customHeight="1">
      <c r="C220" s="8"/>
      <c r="D220" s="8"/>
      <c r="E220" s="8"/>
      <c r="F220" s="8"/>
      <c r="G220" s="8"/>
      <c r="H220" s="8"/>
      <c r="I220" s="8"/>
      <c r="J220" s="8"/>
      <c r="K220" s="8"/>
      <c r="L220" s="21"/>
      <c r="M220" s="21"/>
      <c r="N220" s="9"/>
      <c r="O220" s="9"/>
      <c r="P220" s="8"/>
      <c r="Q220" s="9"/>
      <c r="R220" s="9"/>
      <c r="S220" s="9"/>
      <c r="T220" s="9"/>
      <c r="U220" s="9"/>
      <c r="V220" s="547"/>
      <c r="W220" s="9"/>
      <c r="X220" s="9"/>
      <c r="Y220" s="8"/>
      <c r="Z220" s="9"/>
    </row>
    <row r="221" spans="3:26" ht="15.05" customHeight="1">
      <c r="C221" s="8"/>
      <c r="D221" s="8"/>
      <c r="E221" s="8"/>
      <c r="F221" s="8"/>
      <c r="G221" s="8"/>
      <c r="H221" s="8"/>
      <c r="I221" s="8"/>
      <c r="J221" s="8"/>
      <c r="K221" s="8"/>
      <c r="L221" s="21"/>
      <c r="M221" s="21"/>
      <c r="N221" s="9"/>
      <c r="O221" s="9"/>
      <c r="P221" s="8"/>
      <c r="Q221" s="9"/>
      <c r="R221" s="9"/>
      <c r="S221" s="9"/>
      <c r="T221" s="9"/>
      <c r="U221" s="9"/>
      <c r="V221" s="547"/>
      <c r="W221" s="9"/>
      <c r="X221" s="9"/>
      <c r="Y221" s="8"/>
      <c r="Z221" s="9"/>
    </row>
    <row r="222" spans="3:26" ht="15.05" customHeight="1">
      <c r="C222" s="8"/>
      <c r="D222" s="8"/>
      <c r="E222" s="8"/>
      <c r="F222" s="8"/>
      <c r="G222" s="8"/>
      <c r="H222" s="8"/>
      <c r="I222" s="8"/>
      <c r="J222" s="8"/>
      <c r="K222" s="8"/>
      <c r="L222" s="21"/>
      <c r="M222" s="21"/>
      <c r="N222" s="9"/>
      <c r="O222" s="9"/>
      <c r="P222" s="8"/>
      <c r="Q222" s="9"/>
      <c r="R222" s="9"/>
      <c r="S222" s="9"/>
      <c r="T222" s="9"/>
      <c r="U222" s="9"/>
      <c r="V222" s="547"/>
      <c r="W222" s="9"/>
      <c r="X222" s="9"/>
      <c r="Y222" s="8"/>
      <c r="Z222" s="9"/>
    </row>
    <row r="223" spans="3:26" ht="15.05" customHeight="1">
      <c r="C223" s="8"/>
      <c r="D223" s="8"/>
      <c r="E223" s="8"/>
      <c r="F223" s="8"/>
      <c r="G223" s="8"/>
      <c r="H223" s="8"/>
      <c r="I223" s="8"/>
      <c r="J223" s="8"/>
      <c r="K223" s="8"/>
      <c r="L223" s="21"/>
      <c r="M223" s="21"/>
      <c r="N223" s="9"/>
      <c r="O223" s="9"/>
      <c r="P223" s="8"/>
      <c r="Q223" s="9"/>
      <c r="R223" s="9"/>
      <c r="S223" s="9"/>
      <c r="T223" s="9"/>
      <c r="U223" s="9"/>
      <c r="V223" s="547"/>
      <c r="W223" s="9"/>
      <c r="X223" s="9"/>
      <c r="Y223" s="8"/>
      <c r="Z223" s="9"/>
    </row>
    <row r="224" spans="3:26" ht="15.05" customHeight="1">
      <c r="C224" s="8"/>
      <c r="D224" s="8"/>
      <c r="E224" s="8"/>
      <c r="F224" s="8"/>
      <c r="G224" s="8"/>
      <c r="H224" s="8"/>
      <c r="I224" s="8"/>
      <c r="J224" s="8"/>
      <c r="K224" s="8"/>
      <c r="L224" s="21"/>
      <c r="M224" s="21"/>
      <c r="N224" s="9"/>
      <c r="O224" s="9"/>
      <c r="P224" s="8"/>
      <c r="Q224" s="9"/>
      <c r="R224" s="9"/>
      <c r="S224" s="9"/>
      <c r="T224" s="9"/>
      <c r="U224" s="9"/>
      <c r="V224" s="547"/>
      <c r="W224" s="9"/>
      <c r="X224" s="9"/>
      <c r="Y224" s="8"/>
      <c r="Z224" s="9"/>
    </row>
    <row r="225" spans="3:26" ht="15.05" customHeight="1">
      <c r="C225" s="8"/>
      <c r="D225" s="8"/>
      <c r="E225" s="8"/>
      <c r="F225" s="8"/>
      <c r="G225" s="8"/>
      <c r="H225" s="8"/>
      <c r="I225" s="8"/>
      <c r="J225" s="8"/>
      <c r="K225" s="8"/>
      <c r="L225" s="21"/>
      <c r="M225" s="21"/>
      <c r="N225" s="9"/>
      <c r="O225" s="9"/>
      <c r="P225" s="8"/>
      <c r="Q225" s="9"/>
      <c r="R225" s="9"/>
      <c r="S225" s="9"/>
      <c r="T225" s="9"/>
      <c r="U225" s="9"/>
      <c r="V225" s="547"/>
      <c r="W225" s="9"/>
      <c r="X225" s="9"/>
      <c r="Y225" s="8"/>
      <c r="Z225" s="9"/>
    </row>
    <row r="226" spans="3:26" ht="15.05" customHeight="1">
      <c r="C226" s="8"/>
      <c r="D226" s="8"/>
      <c r="E226" s="8"/>
      <c r="F226" s="8"/>
      <c r="G226" s="8"/>
      <c r="H226" s="8"/>
      <c r="I226" s="8"/>
      <c r="J226" s="8"/>
      <c r="K226" s="8"/>
      <c r="L226" s="21"/>
      <c r="M226" s="21"/>
      <c r="N226" s="9"/>
      <c r="O226" s="9"/>
      <c r="P226" s="8"/>
      <c r="Q226" s="9"/>
      <c r="R226" s="9"/>
      <c r="S226" s="9"/>
      <c r="T226" s="9"/>
      <c r="U226" s="9"/>
      <c r="V226" s="547"/>
      <c r="W226" s="9"/>
      <c r="X226" s="9"/>
      <c r="Y226" s="8"/>
      <c r="Z226" s="9"/>
    </row>
    <row r="227" spans="3:26" ht="15.05" customHeight="1">
      <c r="C227" s="8"/>
      <c r="D227" s="8"/>
      <c r="E227" s="8"/>
      <c r="F227" s="8"/>
      <c r="G227" s="8"/>
      <c r="H227" s="8"/>
      <c r="I227" s="8"/>
      <c r="J227" s="8"/>
      <c r="K227" s="8"/>
      <c r="L227" s="21"/>
      <c r="M227" s="21"/>
      <c r="N227" s="9"/>
      <c r="O227" s="9"/>
      <c r="P227" s="8"/>
      <c r="Q227" s="9"/>
      <c r="R227" s="9"/>
      <c r="S227" s="9"/>
      <c r="T227" s="9"/>
      <c r="U227" s="9"/>
      <c r="V227" s="547"/>
      <c r="W227" s="9"/>
      <c r="X227" s="9"/>
      <c r="Y227" s="8"/>
      <c r="Z227" s="9"/>
    </row>
    <row r="228" spans="3:26" ht="15.05" customHeight="1">
      <c r="C228" s="8"/>
      <c r="D228" s="8"/>
      <c r="E228" s="8"/>
      <c r="F228" s="8"/>
      <c r="G228" s="8"/>
      <c r="H228" s="8"/>
      <c r="I228" s="8"/>
      <c r="J228" s="8"/>
      <c r="K228" s="8"/>
      <c r="L228" s="21"/>
      <c r="M228" s="21"/>
      <c r="N228" s="9"/>
      <c r="O228" s="9"/>
      <c r="P228" s="8"/>
      <c r="Q228" s="9"/>
      <c r="R228" s="9"/>
      <c r="S228" s="9"/>
      <c r="T228" s="9"/>
      <c r="U228" s="9"/>
      <c r="V228" s="547"/>
      <c r="W228" s="9"/>
      <c r="X228" s="9"/>
      <c r="Y228" s="8"/>
      <c r="Z228" s="9"/>
    </row>
    <row r="229" spans="3:26" ht="15.05" customHeight="1">
      <c r="C229" s="8"/>
      <c r="D229" s="8"/>
      <c r="E229" s="8"/>
      <c r="F229" s="8"/>
      <c r="G229" s="8"/>
      <c r="H229" s="8"/>
      <c r="I229" s="8"/>
      <c r="J229" s="8"/>
      <c r="K229" s="8"/>
      <c r="L229" s="21"/>
      <c r="M229" s="21"/>
      <c r="N229" s="9"/>
      <c r="O229" s="9"/>
      <c r="P229" s="8"/>
      <c r="Q229" s="9"/>
      <c r="R229" s="9"/>
      <c r="S229" s="9"/>
      <c r="T229" s="9"/>
      <c r="U229" s="9"/>
      <c r="V229" s="547"/>
      <c r="W229" s="9"/>
      <c r="X229" s="9"/>
      <c r="Y229" s="8"/>
      <c r="Z229" s="9"/>
    </row>
    <row r="230" spans="3:26" ht="15.05" customHeight="1">
      <c r="C230" s="8"/>
      <c r="D230" s="8"/>
      <c r="E230" s="8"/>
      <c r="F230" s="8"/>
      <c r="G230" s="8"/>
      <c r="H230" s="8"/>
      <c r="I230" s="8"/>
      <c r="J230" s="8"/>
      <c r="K230" s="8"/>
      <c r="L230" s="21"/>
      <c r="M230" s="21"/>
      <c r="N230" s="9"/>
      <c r="O230" s="9"/>
      <c r="P230" s="8"/>
      <c r="Q230" s="9"/>
      <c r="R230" s="9"/>
      <c r="S230" s="9"/>
      <c r="T230" s="9"/>
      <c r="U230" s="9"/>
      <c r="V230" s="547"/>
      <c r="W230" s="9"/>
      <c r="X230" s="9"/>
      <c r="Y230" s="8"/>
      <c r="Z230" s="9"/>
    </row>
    <row r="231" spans="3:26" ht="15.05" customHeight="1">
      <c r="C231" s="8"/>
      <c r="D231" s="8"/>
      <c r="E231" s="8"/>
      <c r="F231" s="8"/>
      <c r="G231" s="8"/>
      <c r="H231" s="8"/>
      <c r="I231" s="8"/>
      <c r="J231" s="8"/>
      <c r="K231" s="8"/>
      <c r="L231" s="21"/>
      <c r="M231" s="21"/>
      <c r="N231" s="9"/>
      <c r="O231" s="9"/>
      <c r="P231" s="8"/>
      <c r="Q231" s="9"/>
      <c r="R231" s="9"/>
      <c r="S231" s="9"/>
      <c r="T231" s="9"/>
      <c r="U231" s="9"/>
      <c r="V231" s="547"/>
      <c r="W231" s="9"/>
      <c r="X231" s="9"/>
      <c r="Y231" s="8"/>
      <c r="Z231" s="9"/>
    </row>
    <row r="232" spans="3:26" ht="15.05" customHeight="1">
      <c r="C232" s="8"/>
      <c r="D232" s="8"/>
      <c r="E232" s="8"/>
      <c r="F232" s="8"/>
      <c r="G232" s="8"/>
      <c r="H232" s="8"/>
      <c r="I232" s="8"/>
      <c r="J232" s="8"/>
      <c r="K232" s="8"/>
      <c r="L232" s="21"/>
      <c r="M232" s="21"/>
      <c r="N232" s="9"/>
      <c r="O232" s="9"/>
      <c r="P232" s="8"/>
      <c r="Q232" s="9"/>
      <c r="R232" s="9"/>
      <c r="S232" s="9"/>
      <c r="T232" s="9"/>
      <c r="U232" s="9"/>
      <c r="V232" s="547"/>
      <c r="W232" s="9"/>
      <c r="X232" s="9"/>
      <c r="Y232" s="8"/>
      <c r="Z232" s="9"/>
    </row>
    <row r="233" spans="3:26" ht="15.05" customHeight="1">
      <c r="C233" s="8"/>
      <c r="D233" s="8"/>
      <c r="E233" s="8"/>
      <c r="F233" s="8"/>
      <c r="G233" s="8"/>
      <c r="H233" s="8"/>
      <c r="I233" s="8"/>
      <c r="J233" s="8"/>
      <c r="K233" s="8"/>
      <c r="L233" s="21"/>
      <c r="M233" s="21"/>
      <c r="N233" s="9"/>
      <c r="O233" s="9"/>
      <c r="P233" s="8"/>
      <c r="Q233" s="9"/>
      <c r="R233" s="9"/>
      <c r="S233" s="9"/>
      <c r="T233" s="9"/>
      <c r="U233" s="9"/>
      <c r="V233" s="547"/>
      <c r="W233" s="9"/>
      <c r="X233" s="9"/>
      <c r="Y233" s="8"/>
      <c r="Z233" s="9"/>
    </row>
    <row r="234" spans="3:26" ht="15.05" customHeight="1">
      <c r="C234" s="8"/>
      <c r="D234" s="8"/>
      <c r="E234" s="8"/>
      <c r="F234" s="8"/>
      <c r="G234" s="8"/>
      <c r="H234" s="8"/>
      <c r="I234" s="8"/>
      <c r="J234" s="8"/>
      <c r="K234" s="8"/>
      <c r="L234" s="21"/>
      <c r="M234" s="21"/>
      <c r="N234" s="9"/>
      <c r="O234" s="9"/>
      <c r="P234" s="8"/>
      <c r="Q234" s="9"/>
      <c r="R234" s="9"/>
      <c r="S234" s="9"/>
      <c r="T234" s="9"/>
      <c r="U234" s="9"/>
      <c r="V234" s="547"/>
      <c r="W234" s="9"/>
      <c r="X234" s="9"/>
      <c r="Y234" s="8"/>
      <c r="Z234" s="9"/>
    </row>
    <row r="235" spans="3:26" ht="15.05" customHeight="1">
      <c r="C235" s="8"/>
      <c r="D235" s="8"/>
      <c r="E235" s="8"/>
      <c r="F235" s="8"/>
      <c r="G235" s="8"/>
      <c r="H235" s="8"/>
      <c r="I235" s="8"/>
      <c r="J235" s="8"/>
      <c r="K235" s="8"/>
      <c r="L235" s="21"/>
      <c r="M235" s="21"/>
      <c r="N235" s="9"/>
      <c r="O235" s="9"/>
      <c r="P235" s="8"/>
      <c r="Q235" s="9"/>
      <c r="R235" s="9"/>
      <c r="S235" s="9"/>
      <c r="T235" s="9"/>
      <c r="U235" s="9"/>
      <c r="V235" s="547"/>
      <c r="W235" s="9"/>
      <c r="X235" s="9"/>
      <c r="Y235" s="8"/>
      <c r="Z235" s="9"/>
    </row>
    <row r="236" spans="3:26" ht="15.05" customHeight="1">
      <c r="C236" s="8"/>
      <c r="D236" s="8"/>
      <c r="E236" s="8"/>
      <c r="F236" s="8"/>
      <c r="G236" s="8"/>
      <c r="H236" s="8"/>
      <c r="I236" s="8"/>
      <c r="J236" s="8"/>
      <c r="K236" s="8"/>
      <c r="L236" s="21"/>
      <c r="M236" s="21"/>
      <c r="N236" s="9"/>
      <c r="O236" s="9"/>
      <c r="P236" s="8"/>
      <c r="Q236" s="9"/>
      <c r="R236" s="9"/>
      <c r="S236" s="9"/>
      <c r="T236" s="9"/>
      <c r="U236" s="9"/>
      <c r="V236" s="547"/>
      <c r="W236" s="9"/>
      <c r="X236" s="9"/>
      <c r="Y236" s="8"/>
      <c r="Z236" s="9"/>
    </row>
    <row r="237" spans="3:26" ht="15.05" customHeight="1">
      <c r="C237" s="8"/>
      <c r="D237" s="8"/>
      <c r="E237" s="8"/>
      <c r="F237" s="8"/>
      <c r="G237" s="8"/>
      <c r="H237" s="8"/>
      <c r="I237" s="8"/>
      <c r="J237" s="8"/>
      <c r="K237" s="8"/>
      <c r="L237" s="21"/>
      <c r="M237" s="21"/>
      <c r="N237" s="9"/>
      <c r="O237" s="9"/>
      <c r="P237" s="8"/>
      <c r="Q237" s="9"/>
      <c r="R237" s="9"/>
      <c r="S237" s="9"/>
      <c r="T237" s="9"/>
      <c r="U237" s="9"/>
      <c r="V237" s="547"/>
      <c r="W237" s="9"/>
      <c r="X237" s="9"/>
      <c r="Y237" s="8"/>
      <c r="Z237" s="9"/>
    </row>
    <row r="238" spans="3:26" ht="15.05" customHeight="1">
      <c r="C238" s="8"/>
      <c r="D238" s="8"/>
      <c r="E238" s="8"/>
      <c r="F238" s="8"/>
      <c r="G238" s="8"/>
      <c r="H238" s="8"/>
      <c r="I238" s="8"/>
      <c r="J238" s="8"/>
      <c r="K238" s="8"/>
      <c r="L238" s="21"/>
      <c r="M238" s="21"/>
      <c r="N238" s="9"/>
      <c r="O238" s="9"/>
      <c r="P238" s="8"/>
      <c r="Q238" s="9"/>
      <c r="R238" s="9"/>
      <c r="S238" s="9"/>
      <c r="T238" s="9"/>
      <c r="U238" s="9"/>
      <c r="V238" s="547"/>
      <c r="W238" s="9"/>
      <c r="X238" s="9"/>
      <c r="Y238" s="8"/>
      <c r="Z238" s="9"/>
    </row>
    <row r="239" spans="3:26" ht="15.05" customHeight="1">
      <c r="C239" s="8"/>
      <c r="D239" s="8"/>
      <c r="E239" s="8"/>
      <c r="F239" s="8"/>
      <c r="G239" s="8"/>
      <c r="H239" s="8"/>
      <c r="I239" s="8"/>
      <c r="J239" s="8"/>
      <c r="K239" s="8"/>
      <c r="L239" s="21"/>
      <c r="M239" s="21"/>
      <c r="N239" s="9"/>
      <c r="O239" s="9"/>
      <c r="P239" s="8"/>
      <c r="Q239" s="9"/>
      <c r="R239" s="9"/>
      <c r="S239" s="9"/>
      <c r="T239" s="9"/>
      <c r="U239" s="9"/>
      <c r="V239" s="547"/>
      <c r="W239" s="9"/>
      <c r="X239" s="9"/>
      <c r="Y239" s="8"/>
      <c r="Z239" s="9"/>
    </row>
    <row r="240" spans="3:26" ht="15.05" customHeight="1">
      <c r="C240" s="8"/>
      <c r="D240" s="8"/>
      <c r="E240" s="8"/>
      <c r="F240" s="8"/>
      <c r="G240" s="8"/>
      <c r="H240" s="8"/>
      <c r="I240" s="8"/>
      <c r="J240" s="8"/>
      <c r="K240" s="8"/>
      <c r="L240" s="21"/>
      <c r="M240" s="21"/>
      <c r="N240" s="9"/>
      <c r="O240" s="9"/>
      <c r="P240" s="8"/>
      <c r="Q240" s="9"/>
      <c r="R240" s="9"/>
      <c r="S240" s="9"/>
      <c r="T240" s="9"/>
      <c r="U240" s="9"/>
      <c r="V240" s="547"/>
      <c r="W240" s="9"/>
      <c r="X240" s="9"/>
      <c r="Y240" s="8"/>
      <c r="Z240" s="9"/>
    </row>
    <row r="241" spans="3:26" ht="15.05" customHeight="1">
      <c r="C241" s="8"/>
      <c r="D241" s="8"/>
      <c r="E241" s="8"/>
      <c r="F241" s="8"/>
      <c r="G241" s="8"/>
      <c r="H241" s="8"/>
      <c r="I241" s="8"/>
      <c r="J241" s="8"/>
      <c r="K241" s="8"/>
      <c r="L241" s="21"/>
      <c r="M241" s="21"/>
      <c r="N241" s="9"/>
      <c r="O241" s="9"/>
      <c r="P241" s="8"/>
      <c r="Q241" s="9"/>
      <c r="R241" s="9"/>
      <c r="S241" s="9"/>
      <c r="T241" s="9"/>
      <c r="U241" s="9"/>
      <c r="V241" s="547"/>
      <c r="W241" s="9"/>
      <c r="X241" s="9"/>
      <c r="Y241" s="8"/>
      <c r="Z241" s="9"/>
    </row>
    <row r="242" spans="3:26" ht="15.05" customHeight="1">
      <c r="C242" s="8"/>
      <c r="D242" s="8"/>
      <c r="E242" s="8"/>
      <c r="F242" s="8"/>
      <c r="G242" s="8"/>
      <c r="H242" s="8"/>
      <c r="I242" s="8"/>
      <c r="J242" s="8"/>
      <c r="K242" s="8"/>
      <c r="L242" s="21"/>
      <c r="M242" s="21"/>
      <c r="N242" s="9"/>
      <c r="O242" s="9"/>
      <c r="P242" s="8"/>
      <c r="Q242" s="9"/>
      <c r="R242" s="9"/>
      <c r="S242" s="9"/>
      <c r="T242" s="9"/>
      <c r="U242" s="9"/>
      <c r="V242" s="547"/>
      <c r="W242" s="9"/>
      <c r="X242" s="9"/>
      <c r="Y242" s="8"/>
      <c r="Z242" s="9"/>
    </row>
    <row r="243" spans="3:26" ht="15.05" customHeight="1">
      <c r="C243" s="8"/>
      <c r="D243" s="8"/>
      <c r="E243" s="8"/>
      <c r="F243" s="8"/>
      <c r="G243" s="8"/>
      <c r="H243" s="8"/>
      <c r="I243" s="8"/>
      <c r="J243" s="8"/>
      <c r="K243" s="8"/>
      <c r="L243" s="21"/>
      <c r="M243" s="21"/>
      <c r="N243" s="9"/>
      <c r="O243" s="9"/>
      <c r="P243" s="8"/>
      <c r="Q243" s="9"/>
      <c r="R243" s="9"/>
      <c r="S243" s="9"/>
      <c r="T243" s="9"/>
      <c r="U243" s="9"/>
      <c r="V243" s="547"/>
      <c r="W243" s="9"/>
      <c r="X243" s="9"/>
      <c r="Y243" s="8"/>
      <c r="Z243" s="9"/>
    </row>
    <row r="244" spans="3:26" ht="15.05" customHeight="1">
      <c r="C244" s="8"/>
      <c r="D244" s="8"/>
      <c r="E244" s="8"/>
      <c r="F244" s="8"/>
      <c r="G244" s="8"/>
      <c r="H244" s="8"/>
      <c r="I244" s="8"/>
      <c r="J244" s="8"/>
      <c r="K244" s="8"/>
      <c r="L244" s="21"/>
      <c r="M244" s="21"/>
      <c r="N244" s="9"/>
      <c r="O244" s="9"/>
      <c r="P244" s="8"/>
      <c r="Q244" s="9"/>
      <c r="R244" s="9"/>
      <c r="S244" s="9"/>
      <c r="T244" s="9"/>
      <c r="U244" s="9"/>
      <c r="V244" s="547"/>
      <c r="W244" s="9"/>
      <c r="X244" s="9"/>
      <c r="Y244" s="8"/>
      <c r="Z244" s="9"/>
    </row>
    <row r="245" spans="3:26" ht="15.05" customHeight="1">
      <c r="C245" s="8"/>
      <c r="D245" s="8"/>
      <c r="E245" s="8"/>
      <c r="F245" s="8"/>
      <c r="G245" s="8"/>
      <c r="H245" s="8"/>
      <c r="I245" s="8"/>
      <c r="J245" s="8"/>
      <c r="K245" s="8"/>
      <c r="L245" s="21"/>
      <c r="M245" s="21"/>
      <c r="N245" s="9"/>
      <c r="O245" s="9"/>
      <c r="P245" s="8"/>
      <c r="Q245" s="9"/>
      <c r="R245" s="9"/>
      <c r="S245" s="9"/>
      <c r="T245" s="9"/>
      <c r="U245" s="9"/>
      <c r="V245" s="547"/>
      <c r="W245" s="9"/>
      <c r="X245" s="9"/>
      <c r="Y245" s="8"/>
      <c r="Z245" s="9"/>
    </row>
    <row r="246" spans="3:26" ht="15.05" customHeight="1">
      <c r="C246" s="8"/>
      <c r="D246" s="8"/>
      <c r="E246" s="8"/>
      <c r="F246" s="8"/>
      <c r="G246" s="8"/>
      <c r="H246" s="8"/>
      <c r="I246" s="8"/>
      <c r="J246" s="8"/>
      <c r="K246" s="8"/>
      <c r="L246" s="21"/>
      <c r="M246" s="21"/>
      <c r="N246" s="9"/>
      <c r="O246" s="9"/>
      <c r="P246" s="8"/>
      <c r="Q246" s="9"/>
      <c r="R246" s="9"/>
      <c r="S246" s="9"/>
      <c r="T246" s="9"/>
      <c r="U246" s="9"/>
      <c r="V246" s="547"/>
      <c r="W246" s="9"/>
      <c r="X246" s="9"/>
      <c r="Y246" s="8"/>
      <c r="Z246" s="9"/>
    </row>
    <row r="247" spans="3:26" ht="15.05" customHeight="1">
      <c r="C247" s="8"/>
      <c r="D247" s="8"/>
      <c r="E247" s="8"/>
      <c r="F247" s="8"/>
      <c r="G247" s="8"/>
      <c r="H247" s="8"/>
      <c r="I247" s="8"/>
      <c r="J247" s="8"/>
      <c r="K247" s="8"/>
      <c r="L247" s="21"/>
      <c r="M247" s="21"/>
      <c r="N247" s="9"/>
      <c r="O247" s="9"/>
      <c r="P247" s="8"/>
      <c r="Q247" s="9"/>
      <c r="R247" s="9"/>
      <c r="S247" s="9"/>
      <c r="T247" s="9"/>
      <c r="U247" s="9"/>
      <c r="V247" s="547"/>
      <c r="W247" s="9"/>
      <c r="X247" s="9"/>
      <c r="Y247" s="8"/>
      <c r="Z247" s="9"/>
    </row>
    <row r="248" spans="3:26" ht="15.05" customHeight="1">
      <c r="C248" s="8"/>
      <c r="D248" s="8"/>
      <c r="E248" s="8"/>
      <c r="F248" s="8"/>
      <c r="G248" s="8"/>
      <c r="H248" s="8"/>
      <c r="I248" s="8"/>
      <c r="J248" s="8"/>
      <c r="K248" s="8"/>
      <c r="L248" s="21"/>
      <c r="M248" s="21"/>
      <c r="N248" s="9"/>
      <c r="O248" s="9"/>
      <c r="P248" s="8"/>
      <c r="Q248" s="9"/>
      <c r="R248" s="9"/>
      <c r="S248" s="9"/>
      <c r="T248" s="9"/>
      <c r="U248" s="9"/>
      <c r="V248" s="547"/>
      <c r="W248" s="9"/>
      <c r="X248" s="9"/>
      <c r="Y248" s="8"/>
      <c r="Z248" s="9"/>
    </row>
    <row r="249" spans="3:26" ht="15.05" customHeight="1">
      <c r="C249" s="8"/>
      <c r="D249" s="8"/>
      <c r="E249" s="8"/>
      <c r="F249" s="8"/>
      <c r="G249" s="8"/>
      <c r="H249" s="8"/>
      <c r="I249" s="8"/>
      <c r="J249" s="8"/>
      <c r="K249" s="8"/>
      <c r="L249" s="21"/>
      <c r="M249" s="21"/>
      <c r="N249" s="9"/>
      <c r="O249" s="9"/>
      <c r="P249" s="8"/>
      <c r="Q249" s="9"/>
      <c r="R249" s="9"/>
      <c r="S249" s="9"/>
      <c r="T249" s="9"/>
      <c r="U249" s="9"/>
      <c r="V249" s="547"/>
      <c r="W249" s="9"/>
      <c r="X249" s="9"/>
      <c r="Y249" s="8"/>
      <c r="Z249" s="9"/>
    </row>
    <row r="250" spans="3:26" ht="15.05" customHeight="1">
      <c r="C250" s="8"/>
      <c r="D250" s="8"/>
      <c r="E250" s="8"/>
      <c r="F250" s="8"/>
      <c r="G250" s="8"/>
      <c r="H250" s="8"/>
      <c r="I250" s="8"/>
      <c r="J250" s="8"/>
      <c r="K250" s="8"/>
      <c r="L250" s="21"/>
      <c r="M250" s="21"/>
      <c r="N250" s="9"/>
      <c r="O250" s="9"/>
      <c r="P250" s="8"/>
      <c r="Q250" s="9"/>
      <c r="R250" s="9"/>
      <c r="S250" s="9"/>
      <c r="T250" s="9"/>
      <c r="U250" s="9"/>
      <c r="V250" s="547"/>
      <c r="W250" s="9"/>
      <c r="X250" s="9"/>
      <c r="Y250" s="8"/>
      <c r="Z250" s="9"/>
    </row>
    <row r="251" spans="3:26" ht="15.05" customHeight="1">
      <c r="C251" s="8"/>
      <c r="D251" s="8"/>
      <c r="E251" s="8"/>
      <c r="F251" s="8"/>
      <c r="G251" s="8"/>
      <c r="H251" s="8"/>
      <c r="I251" s="8"/>
      <c r="J251" s="8"/>
      <c r="K251" s="8"/>
      <c r="L251" s="21"/>
      <c r="M251" s="21"/>
      <c r="N251" s="9"/>
      <c r="O251" s="9"/>
      <c r="P251" s="8"/>
      <c r="Q251" s="9"/>
      <c r="R251" s="9"/>
      <c r="S251" s="9"/>
      <c r="T251" s="9"/>
      <c r="U251" s="9"/>
      <c r="V251" s="547"/>
      <c r="W251" s="9"/>
      <c r="X251" s="9"/>
      <c r="Y251" s="8"/>
      <c r="Z251" s="9"/>
    </row>
    <row r="252" spans="3:26" ht="15.05" customHeight="1">
      <c r="C252" s="8"/>
      <c r="D252" s="8"/>
      <c r="E252" s="8"/>
      <c r="F252" s="8"/>
      <c r="G252" s="8"/>
      <c r="H252" s="8"/>
      <c r="I252" s="8"/>
      <c r="J252" s="8"/>
      <c r="K252" s="8"/>
      <c r="L252" s="21"/>
      <c r="M252" s="21"/>
      <c r="N252" s="9"/>
      <c r="O252" s="9"/>
      <c r="P252" s="8"/>
      <c r="Q252" s="9"/>
      <c r="R252" s="9"/>
      <c r="S252" s="9"/>
      <c r="T252" s="9"/>
      <c r="U252" s="9"/>
      <c r="V252" s="547"/>
      <c r="W252" s="9"/>
      <c r="X252" s="9"/>
      <c r="Y252" s="8"/>
      <c r="Z252" s="9"/>
    </row>
    <row r="253" spans="3:26" ht="15.05" customHeight="1">
      <c r="C253" s="8"/>
      <c r="D253" s="8"/>
      <c r="E253" s="8"/>
      <c r="F253" s="8"/>
      <c r="G253" s="8"/>
      <c r="H253" s="8"/>
      <c r="I253" s="8"/>
      <c r="J253" s="8"/>
      <c r="K253" s="8"/>
      <c r="L253" s="21"/>
      <c r="M253" s="21"/>
      <c r="N253" s="9"/>
      <c r="O253" s="9"/>
      <c r="P253" s="8"/>
      <c r="Q253" s="9"/>
      <c r="R253" s="9"/>
      <c r="S253" s="9"/>
      <c r="T253" s="9"/>
      <c r="U253" s="9"/>
      <c r="V253" s="547"/>
      <c r="W253" s="9"/>
      <c r="X253" s="9"/>
      <c r="Y253" s="8"/>
      <c r="Z253" s="9"/>
    </row>
    <row r="254" spans="3:26" ht="15.05" customHeight="1">
      <c r="C254" s="8"/>
      <c r="D254" s="8"/>
      <c r="E254" s="8"/>
      <c r="F254" s="8"/>
      <c r="G254" s="8"/>
      <c r="H254" s="8"/>
      <c r="I254" s="8"/>
      <c r="J254" s="8"/>
      <c r="K254" s="8"/>
      <c r="L254" s="21"/>
      <c r="M254" s="21"/>
      <c r="N254" s="9"/>
      <c r="O254" s="9"/>
      <c r="P254" s="8"/>
      <c r="Q254" s="9"/>
      <c r="R254" s="9"/>
      <c r="S254" s="9"/>
      <c r="T254" s="9"/>
      <c r="U254" s="9"/>
      <c r="V254" s="547"/>
      <c r="W254" s="9"/>
      <c r="X254" s="9"/>
      <c r="Y254" s="8"/>
      <c r="Z254" s="9"/>
    </row>
    <row r="255" spans="3:26" ht="15.05" customHeight="1">
      <c r="C255" s="8"/>
      <c r="D255" s="8"/>
      <c r="E255" s="8"/>
      <c r="F255" s="8"/>
      <c r="G255" s="8"/>
      <c r="H255" s="8"/>
      <c r="I255" s="8"/>
      <c r="J255" s="8"/>
      <c r="K255" s="8"/>
      <c r="L255" s="21"/>
      <c r="M255" s="21"/>
      <c r="N255" s="9"/>
      <c r="O255" s="9"/>
      <c r="P255" s="8"/>
      <c r="Q255" s="9"/>
      <c r="R255" s="9"/>
      <c r="S255" s="9"/>
      <c r="T255" s="9"/>
      <c r="U255" s="9"/>
      <c r="V255" s="547"/>
      <c r="W255" s="9"/>
      <c r="X255" s="9"/>
      <c r="Y255" s="8"/>
      <c r="Z255" s="9"/>
    </row>
    <row r="256" spans="3:26" ht="15.05" customHeight="1">
      <c r="C256" s="8"/>
      <c r="D256" s="8"/>
      <c r="E256" s="8"/>
      <c r="F256" s="8"/>
      <c r="G256" s="8"/>
      <c r="H256" s="8"/>
      <c r="I256" s="8"/>
      <c r="J256" s="8"/>
      <c r="K256" s="8"/>
      <c r="L256" s="21"/>
      <c r="M256" s="21"/>
      <c r="N256" s="9"/>
      <c r="O256" s="9"/>
      <c r="P256" s="8"/>
      <c r="Q256" s="9"/>
      <c r="R256" s="9"/>
      <c r="S256" s="9"/>
      <c r="T256" s="9"/>
      <c r="U256" s="9"/>
      <c r="V256" s="547"/>
      <c r="W256" s="9"/>
      <c r="X256" s="9"/>
      <c r="Y256" s="8"/>
      <c r="Z256" s="9"/>
    </row>
    <row r="257" spans="3:26" ht="15.05" customHeight="1">
      <c r="C257" s="8"/>
      <c r="D257" s="8"/>
      <c r="E257" s="8"/>
      <c r="F257" s="8"/>
      <c r="G257" s="8"/>
      <c r="H257" s="8"/>
      <c r="I257" s="8"/>
      <c r="J257" s="8"/>
      <c r="K257" s="8"/>
      <c r="L257" s="21"/>
      <c r="M257" s="21"/>
      <c r="N257" s="9"/>
      <c r="O257" s="9"/>
      <c r="P257" s="8"/>
      <c r="Q257" s="9"/>
      <c r="R257" s="9"/>
      <c r="S257" s="9"/>
      <c r="T257" s="9"/>
      <c r="U257" s="9"/>
      <c r="V257" s="547"/>
      <c r="W257" s="9"/>
      <c r="X257" s="9"/>
      <c r="Y257" s="8"/>
      <c r="Z257" s="9"/>
    </row>
    <row r="258" spans="3:26" ht="15.05" customHeight="1">
      <c r="C258" s="8"/>
      <c r="D258" s="8"/>
      <c r="E258" s="8"/>
      <c r="F258" s="8"/>
      <c r="G258" s="8"/>
      <c r="H258" s="8"/>
      <c r="I258" s="8"/>
      <c r="J258" s="8"/>
      <c r="K258" s="8"/>
      <c r="L258" s="21"/>
      <c r="M258" s="21"/>
      <c r="N258" s="9"/>
      <c r="O258" s="9"/>
      <c r="P258" s="8"/>
      <c r="Q258" s="9"/>
      <c r="R258" s="9"/>
      <c r="S258" s="9"/>
      <c r="T258" s="9"/>
      <c r="U258" s="9"/>
      <c r="V258" s="547"/>
      <c r="W258" s="9"/>
      <c r="X258" s="9"/>
      <c r="Y258" s="8"/>
      <c r="Z258" s="9"/>
    </row>
    <row r="259" spans="3:26" ht="15.05" customHeight="1">
      <c r="C259" s="8"/>
      <c r="D259" s="8"/>
      <c r="E259" s="8"/>
      <c r="F259" s="8"/>
      <c r="G259" s="8"/>
      <c r="H259" s="8"/>
      <c r="I259" s="8"/>
      <c r="J259" s="8"/>
      <c r="K259" s="8"/>
      <c r="L259" s="21"/>
      <c r="M259" s="21"/>
      <c r="N259" s="9"/>
      <c r="O259" s="9"/>
      <c r="P259" s="8"/>
      <c r="Q259" s="9"/>
      <c r="R259" s="9"/>
      <c r="S259" s="9"/>
      <c r="T259" s="9"/>
      <c r="U259" s="9"/>
      <c r="V259" s="547"/>
      <c r="W259" s="9"/>
      <c r="X259" s="9"/>
      <c r="Y259" s="8"/>
      <c r="Z259" s="9"/>
    </row>
    <row r="260" spans="3:26" ht="15.05" customHeight="1">
      <c r="C260" s="8"/>
      <c r="D260" s="8"/>
      <c r="E260" s="8"/>
      <c r="F260" s="8"/>
      <c r="G260" s="8"/>
      <c r="H260" s="8"/>
      <c r="I260" s="8"/>
      <c r="J260" s="8"/>
      <c r="K260" s="8"/>
      <c r="L260" s="21"/>
      <c r="M260" s="21"/>
      <c r="N260" s="9"/>
      <c r="O260" s="9"/>
      <c r="P260" s="8"/>
      <c r="Q260" s="9"/>
      <c r="R260" s="9"/>
      <c r="S260" s="9"/>
      <c r="T260" s="9"/>
      <c r="U260" s="9"/>
      <c r="V260" s="547"/>
      <c r="W260" s="9"/>
      <c r="X260" s="9"/>
      <c r="Y260" s="8"/>
      <c r="Z260" s="9"/>
    </row>
    <row r="261" spans="3:26" ht="15.05" customHeight="1">
      <c r="C261" s="8"/>
      <c r="D261" s="8"/>
      <c r="E261" s="8"/>
      <c r="F261" s="8"/>
      <c r="G261" s="8"/>
      <c r="H261" s="8"/>
      <c r="I261" s="8"/>
      <c r="J261" s="8"/>
      <c r="K261" s="8"/>
      <c r="L261" s="21"/>
      <c r="M261" s="21"/>
      <c r="N261" s="9"/>
      <c r="O261" s="9"/>
      <c r="P261" s="8"/>
      <c r="Q261" s="9"/>
      <c r="R261" s="9"/>
      <c r="S261" s="9"/>
      <c r="T261" s="9"/>
      <c r="U261" s="9"/>
      <c r="V261" s="547"/>
      <c r="W261" s="9"/>
      <c r="X261" s="9"/>
      <c r="Y261" s="8"/>
      <c r="Z261" s="9"/>
    </row>
    <row r="262" spans="3:26" ht="15.05" customHeight="1">
      <c r="C262" s="8"/>
      <c r="D262" s="8"/>
      <c r="E262" s="8"/>
      <c r="F262" s="8"/>
      <c r="G262" s="8"/>
      <c r="H262" s="8"/>
      <c r="I262" s="8"/>
      <c r="J262" s="8"/>
      <c r="K262" s="8"/>
      <c r="L262" s="21"/>
      <c r="M262" s="21"/>
      <c r="N262" s="9"/>
      <c r="O262" s="9"/>
      <c r="P262" s="8"/>
      <c r="Q262" s="9"/>
      <c r="R262" s="9"/>
      <c r="S262" s="9"/>
      <c r="T262" s="9"/>
      <c r="U262" s="9"/>
      <c r="V262" s="547"/>
      <c r="W262" s="9"/>
      <c r="X262" s="9"/>
      <c r="Y262" s="8"/>
      <c r="Z262" s="9"/>
    </row>
    <row r="263" spans="3:26" ht="15.05" customHeight="1">
      <c r="C263" s="8"/>
      <c r="D263" s="8"/>
      <c r="E263" s="8"/>
      <c r="F263" s="8"/>
      <c r="G263" s="8"/>
      <c r="H263" s="8"/>
      <c r="I263" s="8"/>
      <c r="J263" s="8"/>
      <c r="K263" s="8"/>
      <c r="L263" s="21"/>
      <c r="M263" s="21"/>
      <c r="N263" s="9"/>
      <c r="O263" s="9"/>
      <c r="P263" s="8"/>
      <c r="Q263" s="9"/>
      <c r="R263" s="9"/>
      <c r="S263" s="9"/>
      <c r="T263" s="9"/>
      <c r="U263" s="9"/>
      <c r="V263" s="547"/>
      <c r="W263" s="9"/>
      <c r="X263" s="9"/>
      <c r="Y263" s="8"/>
      <c r="Z263" s="9"/>
    </row>
    <row r="264" spans="3:26" ht="15.05" customHeight="1">
      <c r="C264" s="8"/>
      <c r="D264" s="8"/>
      <c r="E264" s="8"/>
      <c r="F264" s="8"/>
      <c r="G264" s="8"/>
      <c r="H264" s="8"/>
      <c r="I264" s="8"/>
      <c r="J264" s="8"/>
      <c r="K264" s="8"/>
      <c r="L264" s="21"/>
      <c r="M264" s="21"/>
      <c r="N264" s="9"/>
      <c r="O264" s="9"/>
      <c r="P264" s="8"/>
      <c r="Q264" s="9"/>
      <c r="R264" s="9"/>
      <c r="S264" s="9"/>
      <c r="T264" s="9"/>
      <c r="U264" s="9"/>
      <c r="V264" s="547"/>
      <c r="W264" s="9"/>
      <c r="X264" s="9"/>
      <c r="Y264" s="8"/>
      <c r="Z264" s="9"/>
    </row>
    <row r="265" spans="3:26" ht="15.05" customHeight="1">
      <c r="C265" s="8"/>
      <c r="D265" s="8"/>
      <c r="E265" s="8"/>
      <c r="F265" s="8"/>
      <c r="G265" s="8"/>
      <c r="H265" s="8"/>
      <c r="I265" s="8"/>
      <c r="J265" s="8"/>
      <c r="K265" s="8"/>
      <c r="L265" s="21"/>
      <c r="M265" s="21"/>
      <c r="N265" s="9"/>
      <c r="O265" s="9"/>
      <c r="P265" s="8"/>
      <c r="Q265" s="9"/>
      <c r="R265" s="9"/>
      <c r="S265" s="9"/>
      <c r="T265" s="9"/>
      <c r="U265" s="9"/>
      <c r="V265" s="547"/>
      <c r="W265" s="9"/>
      <c r="X265" s="9"/>
      <c r="Y265" s="8"/>
      <c r="Z265" s="9"/>
    </row>
    <row r="266" spans="3:26" ht="15.05" customHeight="1">
      <c r="C266" s="8"/>
      <c r="D266" s="8"/>
      <c r="E266" s="8"/>
      <c r="F266" s="8"/>
      <c r="G266" s="8"/>
      <c r="H266" s="8"/>
      <c r="I266" s="8"/>
      <c r="J266" s="8"/>
      <c r="K266" s="8"/>
      <c r="L266" s="21"/>
      <c r="M266" s="21"/>
      <c r="N266" s="9"/>
      <c r="O266" s="9"/>
      <c r="P266" s="8"/>
      <c r="Q266" s="9"/>
      <c r="R266" s="9"/>
      <c r="S266" s="9"/>
      <c r="T266" s="9"/>
      <c r="U266" s="9"/>
      <c r="V266" s="547"/>
      <c r="W266" s="9"/>
      <c r="X266" s="9"/>
      <c r="Y266" s="8"/>
      <c r="Z266" s="9"/>
    </row>
    <row r="267" spans="3:26" ht="15.05" customHeight="1">
      <c r="C267" s="8"/>
      <c r="D267" s="8"/>
      <c r="E267" s="8"/>
      <c r="F267" s="8"/>
      <c r="G267" s="8"/>
      <c r="H267" s="8"/>
      <c r="I267" s="8"/>
      <c r="J267" s="8"/>
      <c r="K267" s="8"/>
      <c r="L267" s="21"/>
      <c r="M267" s="21"/>
      <c r="N267" s="9"/>
      <c r="O267" s="9"/>
      <c r="P267" s="8"/>
      <c r="Q267" s="9"/>
      <c r="R267" s="9"/>
      <c r="S267" s="9"/>
      <c r="T267" s="9"/>
      <c r="U267" s="9"/>
      <c r="V267" s="547"/>
      <c r="W267" s="9"/>
      <c r="X267" s="9"/>
      <c r="Y267" s="8"/>
      <c r="Z267" s="9"/>
    </row>
    <row r="268" spans="3:26" ht="15.05" customHeight="1">
      <c r="C268" s="8"/>
      <c r="D268" s="8"/>
      <c r="E268" s="8"/>
      <c r="F268" s="8"/>
      <c r="G268" s="8"/>
      <c r="H268" s="8"/>
      <c r="I268" s="8"/>
      <c r="J268" s="8"/>
      <c r="K268" s="8"/>
      <c r="L268" s="21"/>
      <c r="M268" s="21"/>
      <c r="N268" s="9"/>
      <c r="O268" s="9"/>
      <c r="P268" s="8"/>
      <c r="Q268" s="9"/>
      <c r="R268" s="9"/>
      <c r="S268" s="9"/>
      <c r="T268" s="9"/>
      <c r="U268" s="9"/>
      <c r="V268" s="547"/>
      <c r="W268" s="9"/>
      <c r="X268" s="9"/>
      <c r="Y268" s="8"/>
      <c r="Z268" s="9"/>
    </row>
    <row r="269" spans="3:26" ht="15.05" customHeight="1">
      <c r="C269" s="8"/>
      <c r="D269" s="8"/>
      <c r="E269" s="8"/>
      <c r="F269" s="8"/>
      <c r="G269" s="8"/>
      <c r="H269" s="8"/>
      <c r="I269" s="8"/>
      <c r="J269" s="8"/>
      <c r="K269" s="8"/>
      <c r="L269" s="21"/>
      <c r="M269" s="21"/>
      <c r="N269" s="9"/>
      <c r="O269" s="9"/>
      <c r="P269" s="8"/>
      <c r="Q269" s="9"/>
      <c r="R269" s="9"/>
      <c r="S269" s="9"/>
      <c r="T269" s="9"/>
      <c r="U269" s="9"/>
      <c r="V269" s="547"/>
      <c r="W269" s="9"/>
      <c r="X269" s="9"/>
      <c r="Y269" s="8"/>
      <c r="Z269" s="9"/>
    </row>
    <row r="270" spans="3:26" ht="15.05" customHeight="1">
      <c r="C270" s="8"/>
      <c r="D270" s="8"/>
      <c r="E270" s="8"/>
      <c r="F270" s="8"/>
      <c r="G270" s="8"/>
      <c r="H270" s="8"/>
      <c r="I270" s="8"/>
      <c r="J270" s="8"/>
      <c r="K270" s="8"/>
      <c r="L270" s="21"/>
      <c r="M270" s="21"/>
      <c r="N270" s="9"/>
      <c r="O270" s="9"/>
      <c r="P270" s="8"/>
      <c r="Q270" s="9"/>
      <c r="R270" s="9"/>
      <c r="S270" s="9"/>
      <c r="T270" s="9"/>
      <c r="U270" s="9"/>
      <c r="V270" s="547"/>
      <c r="W270" s="9"/>
      <c r="X270" s="9"/>
      <c r="Y270" s="8"/>
      <c r="Z270" s="9"/>
    </row>
    <row r="271" spans="3:26" ht="15.05" customHeight="1">
      <c r="C271" s="8"/>
      <c r="D271" s="8"/>
      <c r="E271" s="8"/>
      <c r="F271" s="8"/>
      <c r="G271" s="8"/>
      <c r="H271" s="8"/>
      <c r="I271" s="8"/>
      <c r="J271" s="8"/>
      <c r="K271" s="8"/>
      <c r="L271" s="21"/>
      <c r="M271" s="21"/>
      <c r="N271" s="9"/>
      <c r="O271" s="9"/>
      <c r="P271" s="8"/>
      <c r="Q271" s="9"/>
      <c r="R271" s="9"/>
      <c r="S271" s="9"/>
      <c r="T271" s="9"/>
      <c r="U271" s="9"/>
      <c r="V271" s="547"/>
      <c r="W271" s="9"/>
      <c r="X271" s="9"/>
      <c r="Y271" s="8"/>
      <c r="Z271" s="9"/>
    </row>
    <row r="272" spans="3:26" ht="15.05" customHeight="1">
      <c r="C272" s="8"/>
      <c r="D272" s="8"/>
      <c r="E272" s="8"/>
      <c r="F272" s="8"/>
      <c r="G272" s="8"/>
      <c r="H272" s="8"/>
      <c r="I272" s="8"/>
      <c r="J272" s="8"/>
      <c r="K272" s="8"/>
      <c r="L272" s="21"/>
      <c r="M272" s="21"/>
      <c r="N272" s="9"/>
      <c r="O272" s="9"/>
      <c r="P272" s="8"/>
      <c r="Q272" s="9"/>
      <c r="R272" s="9"/>
      <c r="S272" s="9"/>
      <c r="T272" s="9"/>
      <c r="U272" s="9"/>
      <c r="V272" s="547"/>
      <c r="W272" s="9"/>
      <c r="X272" s="9"/>
      <c r="Y272" s="8"/>
      <c r="Z272" s="9"/>
    </row>
    <row r="273" spans="3:26" ht="15.05" customHeight="1">
      <c r="C273" s="8"/>
      <c r="D273" s="8"/>
      <c r="E273" s="8"/>
      <c r="F273" s="8"/>
      <c r="G273" s="8"/>
      <c r="H273" s="8"/>
      <c r="I273" s="8"/>
      <c r="J273" s="8"/>
      <c r="K273" s="8"/>
      <c r="L273" s="21"/>
      <c r="M273" s="21"/>
      <c r="N273" s="9"/>
      <c r="O273" s="9"/>
      <c r="P273" s="8"/>
      <c r="Q273" s="9"/>
      <c r="R273" s="9"/>
      <c r="S273" s="9"/>
      <c r="T273" s="9"/>
      <c r="U273" s="9"/>
      <c r="V273" s="547"/>
      <c r="W273" s="9"/>
      <c r="X273" s="9"/>
      <c r="Y273" s="8"/>
      <c r="Z273" s="9"/>
    </row>
    <row r="274" spans="3:26" ht="15.05" customHeight="1">
      <c r="C274" s="8"/>
      <c r="D274" s="8"/>
      <c r="E274" s="8"/>
      <c r="F274" s="8"/>
      <c r="G274" s="8"/>
      <c r="H274" s="8"/>
      <c r="I274" s="8"/>
      <c r="J274" s="8"/>
      <c r="K274" s="8"/>
      <c r="L274" s="21"/>
      <c r="M274" s="21"/>
      <c r="N274" s="9"/>
      <c r="O274" s="9"/>
      <c r="P274" s="8"/>
      <c r="Q274" s="9"/>
      <c r="R274" s="9"/>
      <c r="S274" s="9"/>
      <c r="T274" s="9"/>
      <c r="U274" s="9"/>
      <c r="V274" s="547"/>
      <c r="W274" s="9"/>
      <c r="X274" s="9"/>
      <c r="Y274" s="8"/>
      <c r="Z274" s="9"/>
    </row>
    <row r="275" spans="3:26" ht="15.05" customHeight="1">
      <c r="C275" s="8"/>
      <c r="D275" s="8"/>
      <c r="E275" s="8"/>
      <c r="F275" s="8"/>
      <c r="G275" s="8"/>
      <c r="H275" s="8"/>
      <c r="I275" s="8"/>
      <c r="J275" s="8"/>
      <c r="K275" s="8"/>
      <c r="L275" s="21"/>
      <c r="M275" s="21"/>
      <c r="N275" s="9"/>
      <c r="O275" s="9"/>
      <c r="P275" s="8"/>
      <c r="Q275" s="9"/>
      <c r="R275" s="9"/>
      <c r="S275" s="9"/>
      <c r="T275" s="9"/>
      <c r="U275" s="9"/>
      <c r="V275" s="547"/>
      <c r="W275" s="9"/>
      <c r="X275" s="9"/>
      <c r="Y275" s="8"/>
      <c r="Z275" s="9"/>
    </row>
    <row r="276" spans="3:26" ht="15.05" customHeight="1">
      <c r="C276" s="8"/>
      <c r="D276" s="8"/>
      <c r="E276" s="8"/>
      <c r="F276" s="8"/>
      <c r="G276" s="8"/>
      <c r="H276" s="8"/>
      <c r="I276" s="8"/>
      <c r="J276" s="8"/>
      <c r="K276" s="8"/>
      <c r="L276" s="21"/>
      <c r="M276" s="21"/>
      <c r="N276" s="9"/>
      <c r="O276" s="9"/>
      <c r="P276" s="8"/>
      <c r="Q276" s="9"/>
      <c r="R276" s="9"/>
      <c r="S276" s="9"/>
      <c r="T276" s="9"/>
      <c r="U276" s="9"/>
      <c r="V276" s="547"/>
      <c r="W276" s="9"/>
      <c r="X276" s="9"/>
      <c r="Y276" s="8"/>
      <c r="Z276" s="9"/>
    </row>
    <row r="277" spans="3:26" ht="15.05" customHeight="1">
      <c r="C277" s="8"/>
      <c r="D277" s="8"/>
      <c r="E277" s="8"/>
      <c r="F277" s="8"/>
      <c r="G277" s="8"/>
      <c r="H277" s="8"/>
      <c r="I277" s="8"/>
      <c r="J277" s="8"/>
      <c r="K277" s="8"/>
      <c r="L277" s="21"/>
      <c r="M277" s="21"/>
      <c r="N277" s="9"/>
      <c r="O277" s="9"/>
      <c r="P277" s="8"/>
      <c r="Q277" s="9"/>
      <c r="R277" s="9"/>
      <c r="S277" s="9"/>
      <c r="T277" s="9"/>
      <c r="U277" s="9"/>
      <c r="V277" s="547"/>
      <c r="W277" s="9"/>
      <c r="X277" s="9"/>
      <c r="Y277" s="8"/>
      <c r="Z277" s="9"/>
    </row>
    <row r="278" spans="3:26" ht="15.05" customHeight="1">
      <c r="C278" s="8"/>
      <c r="D278" s="8"/>
      <c r="E278" s="8"/>
      <c r="F278" s="8"/>
      <c r="G278" s="8"/>
      <c r="H278" s="8"/>
      <c r="I278" s="8"/>
      <c r="J278" s="8"/>
      <c r="K278" s="8"/>
      <c r="L278" s="21"/>
      <c r="M278" s="21"/>
      <c r="N278" s="9"/>
      <c r="O278" s="9"/>
      <c r="P278" s="8"/>
      <c r="Q278" s="9"/>
      <c r="R278" s="9"/>
      <c r="S278" s="9"/>
      <c r="T278" s="9"/>
      <c r="U278" s="9"/>
      <c r="V278" s="547"/>
      <c r="W278" s="9"/>
      <c r="X278" s="9"/>
      <c r="Y278" s="8"/>
      <c r="Z278" s="9"/>
    </row>
    <row r="279" spans="3:26" ht="15.05" customHeight="1">
      <c r="C279" s="8"/>
      <c r="D279" s="8"/>
      <c r="E279" s="8"/>
      <c r="F279" s="8"/>
      <c r="G279" s="8"/>
      <c r="H279" s="8"/>
      <c r="I279" s="8"/>
      <c r="J279" s="8"/>
      <c r="K279" s="8"/>
      <c r="L279" s="21"/>
      <c r="M279" s="21"/>
      <c r="N279" s="9"/>
      <c r="O279" s="9"/>
      <c r="P279" s="8"/>
      <c r="Q279" s="9"/>
      <c r="R279" s="9"/>
      <c r="S279" s="9"/>
      <c r="T279" s="9"/>
      <c r="U279" s="9"/>
      <c r="V279" s="547"/>
      <c r="W279" s="9"/>
      <c r="X279" s="9"/>
      <c r="Y279" s="8"/>
      <c r="Z279" s="9"/>
    </row>
    <row r="280" spans="3:26" ht="15.05" customHeight="1">
      <c r="C280" s="8"/>
      <c r="D280" s="8"/>
      <c r="E280" s="8"/>
      <c r="F280" s="8"/>
      <c r="G280" s="8"/>
      <c r="H280" s="8"/>
      <c r="I280" s="8"/>
      <c r="J280" s="8"/>
      <c r="K280" s="8"/>
      <c r="L280" s="21"/>
      <c r="M280" s="21"/>
      <c r="N280" s="9"/>
      <c r="O280" s="9"/>
      <c r="P280" s="8"/>
      <c r="Q280" s="9"/>
      <c r="R280" s="9"/>
      <c r="S280" s="9"/>
      <c r="T280" s="9"/>
      <c r="U280" s="9"/>
      <c r="V280" s="547"/>
      <c r="W280" s="9"/>
      <c r="X280" s="9"/>
      <c r="Y280" s="8"/>
      <c r="Z280" s="9"/>
    </row>
    <row r="281" spans="3:26" ht="15.05" customHeight="1">
      <c r="C281" s="8"/>
      <c r="D281" s="8"/>
      <c r="E281" s="8"/>
      <c r="F281" s="8"/>
      <c r="G281" s="8"/>
      <c r="H281" s="8"/>
      <c r="I281" s="8"/>
      <c r="J281" s="8"/>
      <c r="K281" s="8"/>
      <c r="L281" s="21"/>
      <c r="M281" s="21"/>
      <c r="N281" s="9"/>
      <c r="O281" s="9"/>
      <c r="P281" s="8"/>
      <c r="Q281" s="9"/>
      <c r="R281" s="9"/>
      <c r="S281" s="9"/>
      <c r="T281" s="9"/>
      <c r="U281" s="9"/>
      <c r="V281" s="547"/>
      <c r="W281" s="9"/>
      <c r="X281" s="9"/>
      <c r="Y281" s="8"/>
      <c r="Z281" s="9"/>
    </row>
    <row r="282" spans="3:26" ht="15.05" customHeight="1">
      <c r="C282" s="8"/>
      <c r="D282" s="8"/>
      <c r="E282" s="8"/>
      <c r="F282" s="8"/>
      <c r="G282" s="8"/>
      <c r="H282" s="8"/>
      <c r="I282" s="8"/>
      <c r="J282" s="8"/>
      <c r="K282" s="8"/>
      <c r="L282" s="21"/>
      <c r="M282" s="21"/>
      <c r="N282" s="9"/>
      <c r="O282" s="9"/>
      <c r="P282" s="8"/>
      <c r="Q282" s="9"/>
      <c r="R282" s="9"/>
      <c r="S282" s="9"/>
      <c r="T282" s="9"/>
      <c r="U282" s="9"/>
      <c r="V282" s="547"/>
      <c r="W282" s="9"/>
      <c r="X282" s="9"/>
      <c r="Y282" s="8"/>
      <c r="Z282" s="9"/>
    </row>
    <row r="283" spans="3:26" ht="15.05" customHeight="1">
      <c r="C283" s="8"/>
      <c r="D283" s="8"/>
      <c r="E283" s="8"/>
      <c r="F283" s="8"/>
      <c r="G283" s="8"/>
      <c r="H283" s="8"/>
      <c r="I283" s="8"/>
      <c r="J283" s="8"/>
      <c r="K283" s="8"/>
      <c r="L283" s="21"/>
      <c r="M283" s="21"/>
      <c r="N283" s="9"/>
      <c r="O283" s="9"/>
      <c r="P283" s="8"/>
      <c r="Q283" s="9"/>
      <c r="R283" s="9"/>
      <c r="S283" s="9"/>
      <c r="T283" s="9"/>
      <c r="U283" s="9"/>
      <c r="V283" s="547"/>
      <c r="W283" s="9"/>
      <c r="X283" s="9"/>
      <c r="Y283" s="8"/>
      <c r="Z283" s="9"/>
    </row>
    <row r="284" spans="3:26" ht="15.05" customHeight="1">
      <c r="C284" s="8"/>
      <c r="D284" s="8"/>
      <c r="E284" s="8"/>
      <c r="F284" s="8"/>
      <c r="G284" s="8"/>
      <c r="H284" s="8"/>
      <c r="I284" s="8"/>
      <c r="J284" s="8"/>
      <c r="K284" s="8"/>
      <c r="L284" s="21"/>
      <c r="M284" s="21"/>
      <c r="N284" s="9"/>
      <c r="O284" s="9"/>
      <c r="P284" s="8"/>
      <c r="Q284" s="9"/>
      <c r="R284" s="9"/>
      <c r="S284" s="9"/>
      <c r="T284" s="9"/>
      <c r="U284" s="9"/>
      <c r="V284" s="547"/>
      <c r="W284" s="9"/>
      <c r="X284" s="9"/>
      <c r="Y284" s="8"/>
      <c r="Z284" s="9"/>
    </row>
    <row r="285" spans="3:26" ht="15.05" customHeight="1">
      <c r="C285" s="8"/>
      <c r="D285" s="8"/>
      <c r="E285" s="8"/>
      <c r="F285" s="8"/>
      <c r="G285" s="8"/>
      <c r="H285" s="8"/>
      <c r="I285" s="8"/>
      <c r="J285" s="8"/>
      <c r="K285" s="8"/>
      <c r="L285" s="21"/>
      <c r="M285" s="21"/>
      <c r="N285" s="9"/>
      <c r="O285" s="9"/>
      <c r="P285" s="8"/>
      <c r="Q285" s="9"/>
      <c r="R285" s="9"/>
      <c r="S285" s="9"/>
      <c r="T285" s="9"/>
      <c r="U285" s="9"/>
      <c r="V285" s="547"/>
      <c r="W285" s="9"/>
      <c r="X285" s="9"/>
      <c r="Y285" s="8"/>
      <c r="Z285" s="9"/>
    </row>
    <row r="286" spans="3:26" ht="15.05" customHeight="1">
      <c r="C286" s="8"/>
      <c r="D286" s="8"/>
      <c r="E286" s="8"/>
      <c r="F286" s="8"/>
      <c r="G286" s="8"/>
      <c r="H286" s="8"/>
      <c r="I286" s="8"/>
      <c r="J286" s="8"/>
      <c r="K286" s="8"/>
      <c r="L286" s="21"/>
      <c r="M286" s="21"/>
      <c r="N286" s="9"/>
      <c r="O286" s="9"/>
      <c r="P286" s="8"/>
      <c r="Q286" s="9"/>
      <c r="R286" s="9"/>
      <c r="S286" s="9"/>
      <c r="T286" s="9"/>
      <c r="U286" s="9"/>
      <c r="V286" s="547"/>
      <c r="W286" s="9"/>
      <c r="X286" s="9"/>
      <c r="Y286" s="8"/>
      <c r="Z286" s="9"/>
    </row>
    <row r="287" spans="3:26" ht="15.05" customHeight="1">
      <c r="C287" s="8"/>
      <c r="D287" s="8"/>
      <c r="E287" s="8"/>
      <c r="F287" s="8"/>
      <c r="G287" s="8"/>
      <c r="H287" s="8"/>
      <c r="I287" s="8"/>
      <c r="J287" s="8"/>
      <c r="K287" s="8"/>
      <c r="L287" s="21"/>
      <c r="M287" s="21"/>
      <c r="N287" s="9"/>
      <c r="O287" s="9"/>
      <c r="P287" s="8"/>
      <c r="Q287" s="9"/>
      <c r="R287" s="9"/>
      <c r="S287" s="9"/>
      <c r="T287" s="9"/>
      <c r="U287" s="9"/>
      <c r="V287" s="547"/>
      <c r="W287" s="9"/>
      <c r="X287" s="9"/>
      <c r="Y287" s="8"/>
      <c r="Z287" s="9"/>
    </row>
    <row r="288" spans="3:26" ht="15.05" customHeight="1">
      <c r="C288" s="8"/>
      <c r="D288" s="8"/>
      <c r="E288" s="8"/>
      <c r="F288" s="8"/>
      <c r="G288" s="8"/>
      <c r="H288" s="8"/>
      <c r="I288" s="8"/>
      <c r="J288" s="8"/>
      <c r="K288" s="8"/>
      <c r="L288" s="21"/>
      <c r="M288" s="21"/>
      <c r="N288" s="9"/>
      <c r="O288" s="9"/>
      <c r="P288" s="8"/>
      <c r="Q288" s="9"/>
      <c r="R288" s="9"/>
      <c r="S288" s="9"/>
      <c r="T288" s="9"/>
      <c r="U288" s="9"/>
      <c r="V288" s="547"/>
      <c r="W288" s="9"/>
      <c r="X288" s="9"/>
      <c r="Y288" s="8"/>
      <c r="Z288" s="9"/>
    </row>
    <row r="289" spans="3:26" ht="15.05" customHeight="1">
      <c r="C289" s="8"/>
      <c r="D289" s="8"/>
      <c r="E289" s="8"/>
      <c r="F289" s="8"/>
      <c r="G289" s="8"/>
      <c r="H289" s="8"/>
      <c r="I289" s="8"/>
      <c r="J289" s="8"/>
      <c r="K289" s="8"/>
      <c r="L289" s="21"/>
      <c r="M289" s="21"/>
      <c r="N289" s="9"/>
      <c r="O289" s="9"/>
      <c r="P289" s="8"/>
      <c r="Q289" s="9"/>
      <c r="R289" s="9"/>
      <c r="S289" s="9"/>
      <c r="T289" s="9"/>
      <c r="U289" s="9"/>
      <c r="V289" s="547"/>
      <c r="W289" s="9"/>
      <c r="X289" s="9"/>
      <c r="Y289" s="8"/>
      <c r="Z289" s="9"/>
    </row>
    <row r="290" spans="3:26" ht="15.05" customHeight="1">
      <c r="C290" s="8"/>
      <c r="D290" s="8"/>
      <c r="E290" s="8"/>
      <c r="F290" s="8"/>
      <c r="G290" s="8"/>
      <c r="H290" s="8"/>
      <c r="I290" s="8"/>
      <c r="J290" s="8"/>
      <c r="K290" s="8"/>
      <c r="L290" s="21"/>
      <c r="M290" s="21"/>
      <c r="N290" s="9"/>
      <c r="O290" s="9"/>
      <c r="P290" s="8"/>
      <c r="Q290" s="9"/>
      <c r="R290" s="9"/>
      <c r="S290" s="9"/>
      <c r="T290" s="9"/>
      <c r="U290" s="9"/>
      <c r="V290" s="547"/>
      <c r="W290" s="9"/>
      <c r="X290" s="9"/>
      <c r="Y290" s="8"/>
      <c r="Z290" s="9"/>
    </row>
    <row r="291" spans="3:26" ht="15.05" customHeight="1">
      <c r="C291" s="8"/>
      <c r="D291" s="8"/>
      <c r="E291" s="8"/>
      <c r="F291" s="8"/>
      <c r="G291" s="8"/>
      <c r="H291" s="8"/>
      <c r="I291" s="8"/>
      <c r="J291" s="8"/>
      <c r="K291" s="8"/>
      <c r="L291" s="21"/>
      <c r="M291" s="21"/>
      <c r="N291" s="9"/>
      <c r="O291" s="9"/>
      <c r="P291" s="8"/>
      <c r="Q291" s="9"/>
      <c r="R291" s="9"/>
      <c r="S291" s="9"/>
      <c r="T291" s="9"/>
      <c r="U291" s="9"/>
      <c r="V291" s="547"/>
      <c r="W291" s="9"/>
      <c r="X291" s="9"/>
      <c r="Y291" s="8"/>
      <c r="Z291" s="9"/>
    </row>
    <row r="292" spans="3:26" ht="15.05" customHeight="1">
      <c r="C292" s="8"/>
      <c r="D292" s="8"/>
      <c r="E292" s="8"/>
      <c r="F292" s="8"/>
      <c r="G292" s="8"/>
      <c r="H292" s="8"/>
      <c r="I292" s="8"/>
      <c r="J292" s="8"/>
      <c r="K292" s="8"/>
      <c r="L292" s="21"/>
      <c r="M292" s="21"/>
      <c r="N292" s="9"/>
      <c r="O292" s="9"/>
      <c r="P292" s="8"/>
      <c r="Q292" s="9"/>
      <c r="R292" s="9"/>
      <c r="S292" s="9"/>
      <c r="T292" s="9"/>
      <c r="U292" s="9"/>
      <c r="V292" s="547"/>
      <c r="W292" s="9"/>
      <c r="X292" s="9"/>
      <c r="Y292" s="8"/>
      <c r="Z292" s="9"/>
    </row>
    <row r="293" spans="3:26" ht="15.05" customHeight="1">
      <c r="C293" s="8"/>
      <c r="D293" s="8"/>
      <c r="E293" s="8"/>
      <c r="F293" s="8"/>
      <c r="G293" s="8"/>
      <c r="H293" s="8"/>
      <c r="I293" s="8"/>
      <c r="J293" s="8"/>
      <c r="K293" s="8"/>
      <c r="L293" s="21"/>
      <c r="M293" s="21"/>
      <c r="N293" s="9"/>
      <c r="O293" s="9"/>
      <c r="P293" s="8"/>
      <c r="Q293" s="9"/>
      <c r="R293" s="9"/>
      <c r="S293" s="9"/>
      <c r="T293" s="9"/>
      <c r="U293" s="9"/>
      <c r="V293" s="547"/>
      <c r="W293" s="9"/>
      <c r="X293" s="9"/>
      <c r="Y293" s="8"/>
      <c r="Z293" s="9"/>
    </row>
    <row r="294" spans="3:26" ht="15.05" customHeight="1">
      <c r="C294" s="8"/>
      <c r="D294" s="8"/>
      <c r="E294" s="8"/>
      <c r="F294" s="8"/>
      <c r="G294" s="8"/>
      <c r="H294" s="8"/>
      <c r="I294" s="8"/>
      <c r="J294" s="8"/>
      <c r="K294" s="8"/>
      <c r="L294" s="21"/>
      <c r="M294" s="21"/>
      <c r="N294" s="9"/>
      <c r="O294" s="9"/>
      <c r="P294" s="8"/>
      <c r="Q294" s="9"/>
      <c r="R294" s="9"/>
      <c r="S294" s="9"/>
      <c r="T294" s="9"/>
      <c r="U294" s="9"/>
      <c r="V294" s="547"/>
      <c r="W294" s="9"/>
      <c r="X294" s="9"/>
      <c r="Y294" s="8"/>
      <c r="Z294" s="9"/>
    </row>
    <row r="295" spans="3:26" ht="15.05" customHeight="1">
      <c r="C295" s="8"/>
      <c r="D295" s="8"/>
      <c r="E295" s="8"/>
      <c r="F295" s="8"/>
      <c r="G295" s="8"/>
      <c r="H295" s="8"/>
      <c r="I295" s="8"/>
      <c r="J295" s="8"/>
      <c r="K295" s="8"/>
      <c r="L295" s="21"/>
      <c r="M295" s="21"/>
      <c r="N295" s="9"/>
      <c r="O295" s="9"/>
      <c r="P295" s="8"/>
      <c r="Q295" s="9"/>
      <c r="R295" s="9"/>
      <c r="S295" s="9"/>
      <c r="T295" s="9"/>
      <c r="U295" s="9"/>
      <c r="V295" s="547"/>
      <c r="W295" s="9"/>
      <c r="X295" s="9"/>
      <c r="Y295" s="8"/>
      <c r="Z295" s="9"/>
    </row>
    <row r="296" spans="3:26" ht="15.05" customHeight="1">
      <c r="C296" s="8"/>
      <c r="D296" s="8"/>
      <c r="E296" s="8"/>
      <c r="F296" s="8"/>
      <c r="G296" s="8"/>
      <c r="H296" s="8"/>
      <c r="I296" s="8"/>
      <c r="J296" s="8"/>
      <c r="K296" s="8"/>
      <c r="L296" s="21"/>
      <c r="M296" s="21"/>
      <c r="N296" s="9"/>
      <c r="O296" s="9"/>
      <c r="P296" s="8"/>
      <c r="Q296" s="9"/>
      <c r="R296" s="9"/>
      <c r="S296" s="9"/>
      <c r="T296" s="9"/>
      <c r="U296" s="9"/>
      <c r="V296" s="547"/>
      <c r="W296" s="9"/>
      <c r="X296" s="9"/>
      <c r="Y296" s="8"/>
      <c r="Z296" s="9"/>
    </row>
    <row r="297" spans="3:26" ht="15.05" customHeight="1">
      <c r="C297" s="8"/>
      <c r="D297" s="8"/>
      <c r="E297" s="8"/>
      <c r="F297" s="8"/>
      <c r="G297" s="8"/>
      <c r="H297" s="8"/>
      <c r="I297" s="8"/>
      <c r="J297" s="8"/>
      <c r="K297" s="8"/>
      <c r="L297" s="21"/>
      <c r="M297" s="21"/>
      <c r="N297" s="9"/>
      <c r="O297" s="9"/>
      <c r="P297" s="8"/>
      <c r="Q297" s="9"/>
      <c r="R297" s="9"/>
      <c r="S297" s="9"/>
      <c r="T297" s="9"/>
      <c r="U297" s="9"/>
      <c r="V297" s="547"/>
      <c r="W297" s="9"/>
      <c r="X297" s="9"/>
      <c r="Y297" s="8"/>
      <c r="Z297" s="9"/>
    </row>
    <row r="298" spans="3:26" ht="15.05" customHeight="1">
      <c r="C298" s="8"/>
      <c r="D298" s="8"/>
      <c r="E298" s="8"/>
      <c r="F298" s="8"/>
      <c r="G298" s="8"/>
      <c r="H298" s="8"/>
      <c r="I298" s="8"/>
      <c r="J298" s="8"/>
      <c r="K298" s="8"/>
      <c r="L298" s="21"/>
      <c r="M298" s="21"/>
      <c r="N298" s="9"/>
      <c r="O298" s="9"/>
      <c r="P298" s="8"/>
      <c r="Q298" s="9"/>
      <c r="R298" s="9"/>
      <c r="S298" s="9"/>
      <c r="T298" s="9"/>
      <c r="U298" s="9"/>
      <c r="V298" s="547"/>
      <c r="W298" s="9"/>
      <c r="X298" s="9"/>
      <c r="Y298" s="8"/>
      <c r="Z298" s="9"/>
    </row>
    <row r="299" spans="3:26" ht="15.05" customHeight="1">
      <c r="C299" s="8"/>
      <c r="D299" s="8"/>
      <c r="E299" s="8"/>
      <c r="F299" s="8"/>
      <c r="G299" s="8"/>
      <c r="H299" s="8"/>
      <c r="I299" s="8"/>
      <c r="J299" s="8"/>
      <c r="K299" s="8"/>
      <c r="L299" s="21"/>
      <c r="M299" s="21"/>
      <c r="N299" s="9"/>
      <c r="O299" s="9"/>
      <c r="P299" s="8"/>
      <c r="Q299" s="9"/>
      <c r="R299" s="9"/>
      <c r="S299" s="9"/>
      <c r="T299" s="9"/>
      <c r="U299" s="9"/>
      <c r="V299" s="547"/>
      <c r="W299" s="9"/>
      <c r="X299" s="9"/>
      <c r="Y299" s="8"/>
      <c r="Z299" s="9"/>
    </row>
    <row r="300" spans="3:26" ht="15.05" customHeight="1">
      <c r="C300" s="8"/>
      <c r="D300" s="8"/>
      <c r="E300" s="8"/>
      <c r="F300" s="8"/>
      <c r="G300" s="8"/>
      <c r="H300" s="8"/>
      <c r="I300" s="8"/>
      <c r="J300" s="8"/>
      <c r="K300" s="8"/>
      <c r="L300" s="21"/>
      <c r="M300" s="21"/>
      <c r="N300" s="9"/>
      <c r="O300" s="9"/>
      <c r="P300" s="8"/>
      <c r="Q300" s="9"/>
      <c r="R300" s="9"/>
      <c r="S300" s="9"/>
      <c r="T300" s="9"/>
      <c r="U300" s="9"/>
      <c r="V300" s="547"/>
      <c r="W300" s="9"/>
      <c r="X300" s="9"/>
      <c r="Y300" s="8"/>
      <c r="Z300" s="9"/>
    </row>
    <row r="301" spans="3:26" ht="15.05" customHeight="1">
      <c r="C301" s="8"/>
      <c r="D301" s="8"/>
      <c r="E301" s="8"/>
      <c r="F301" s="8"/>
      <c r="G301" s="8"/>
      <c r="H301" s="8"/>
      <c r="I301" s="8"/>
      <c r="J301" s="8"/>
      <c r="K301" s="8"/>
      <c r="L301" s="21"/>
      <c r="M301" s="21"/>
      <c r="N301" s="9"/>
      <c r="O301" s="9"/>
      <c r="P301" s="8"/>
      <c r="Q301" s="9"/>
      <c r="R301" s="9"/>
      <c r="S301" s="9"/>
      <c r="T301" s="9"/>
      <c r="U301" s="9"/>
      <c r="V301" s="547"/>
      <c r="W301" s="9"/>
      <c r="X301" s="9"/>
      <c r="Y301" s="8"/>
      <c r="Z301" s="9"/>
    </row>
    <row r="302" spans="3:26" ht="15.05" customHeight="1">
      <c r="C302" s="8"/>
      <c r="D302" s="8"/>
      <c r="E302" s="8"/>
      <c r="F302" s="8"/>
      <c r="G302" s="8"/>
      <c r="H302" s="8"/>
      <c r="I302" s="8"/>
      <c r="J302" s="8"/>
      <c r="K302" s="8"/>
      <c r="L302" s="21"/>
      <c r="M302" s="21"/>
      <c r="N302" s="9"/>
      <c r="O302" s="9"/>
      <c r="P302" s="8"/>
      <c r="Q302" s="9"/>
      <c r="R302" s="9"/>
      <c r="S302" s="9"/>
      <c r="T302" s="9"/>
      <c r="U302" s="9"/>
      <c r="V302" s="547"/>
      <c r="W302" s="9"/>
      <c r="X302" s="9"/>
      <c r="Y302" s="8"/>
      <c r="Z302" s="9"/>
    </row>
    <row r="303" spans="3:26" ht="15.05" customHeight="1">
      <c r="C303" s="8"/>
      <c r="D303" s="8"/>
      <c r="E303" s="8"/>
      <c r="F303" s="8"/>
      <c r="G303" s="8"/>
      <c r="H303" s="8"/>
      <c r="I303" s="8"/>
      <c r="J303" s="8"/>
      <c r="K303" s="8"/>
      <c r="L303" s="21"/>
      <c r="M303" s="21"/>
      <c r="N303" s="9"/>
      <c r="O303" s="9"/>
      <c r="P303" s="8"/>
      <c r="Q303" s="9"/>
      <c r="R303" s="9"/>
      <c r="S303" s="9"/>
      <c r="T303" s="9"/>
      <c r="U303" s="9"/>
      <c r="V303" s="547"/>
      <c r="W303" s="9"/>
      <c r="X303" s="9"/>
      <c r="Y303" s="8"/>
      <c r="Z303" s="9"/>
    </row>
    <row r="304" spans="3:26" ht="15.05" customHeight="1">
      <c r="C304" s="8"/>
      <c r="D304" s="8"/>
      <c r="E304" s="8"/>
      <c r="F304" s="8"/>
      <c r="G304" s="8"/>
      <c r="H304" s="8"/>
      <c r="I304" s="8"/>
      <c r="J304" s="8"/>
      <c r="K304" s="8"/>
      <c r="L304" s="21"/>
      <c r="M304" s="21"/>
      <c r="N304" s="9"/>
      <c r="O304" s="9"/>
      <c r="P304" s="8"/>
      <c r="Q304" s="9"/>
      <c r="R304" s="9"/>
      <c r="S304" s="9"/>
      <c r="T304" s="9"/>
      <c r="U304" s="9"/>
      <c r="V304" s="547"/>
      <c r="W304" s="9"/>
      <c r="X304" s="9"/>
      <c r="Y304" s="8"/>
      <c r="Z304" s="9"/>
    </row>
    <row r="305" spans="3:26" ht="15.05" customHeight="1">
      <c r="C305" s="8"/>
      <c r="D305" s="8"/>
      <c r="E305" s="8"/>
      <c r="F305" s="8"/>
      <c r="G305" s="8"/>
      <c r="H305" s="8"/>
      <c r="I305" s="8"/>
      <c r="J305" s="8"/>
      <c r="K305" s="8"/>
      <c r="L305" s="21"/>
      <c r="M305" s="21"/>
      <c r="N305" s="9"/>
      <c r="O305" s="9"/>
      <c r="P305" s="8"/>
      <c r="Q305" s="9"/>
      <c r="R305" s="9"/>
      <c r="S305" s="9"/>
      <c r="T305" s="9"/>
      <c r="U305" s="9"/>
      <c r="V305" s="547"/>
      <c r="W305" s="9"/>
      <c r="X305" s="9"/>
      <c r="Y305" s="8"/>
      <c r="Z305" s="9"/>
    </row>
    <row r="306" spans="3:26" ht="15.05" customHeight="1">
      <c r="C306" s="8"/>
      <c r="D306" s="8"/>
      <c r="E306" s="8"/>
      <c r="F306" s="8"/>
      <c r="G306" s="8"/>
      <c r="H306" s="8"/>
      <c r="I306" s="8"/>
      <c r="J306" s="8"/>
      <c r="K306" s="8"/>
      <c r="L306" s="21"/>
      <c r="M306" s="21"/>
      <c r="N306" s="9"/>
      <c r="O306" s="9"/>
      <c r="P306" s="8"/>
      <c r="Q306" s="9"/>
      <c r="R306" s="9"/>
      <c r="S306" s="9"/>
      <c r="T306" s="9"/>
      <c r="U306" s="9"/>
      <c r="V306" s="547"/>
      <c r="W306" s="9"/>
      <c r="X306" s="9"/>
      <c r="Y306" s="8"/>
      <c r="Z306" s="9"/>
    </row>
    <row r="307" spans="3:26" ht="15.05" customHeight="1">
      <c r="C307" s="8"/>
      <c r="D307" s="8"/>
      <c r="E307" s="8"/>
      <c r="F307" s="8"/>
      <c r="G307" s="8"/>
      <c r="H307" s="8"/>
      <c r="I307" s="8"/>
      <c r="J307" s="8"/>
      <c r="K307" s="8"/>
      <c r="L307" s="21"/>
      <c r="M307" s="21"/>
      <c r="N307" s="9"/>
      <c r="O307" s="9"/>
      <c r="P307" s="8"/>
      <c r="Q307" s="9"/>
      <c r="R307" s="9"/>
      <c r="S307" s="9"/>
      <c r="T307" s="9"/>
      <c r="U307" s="9"/>
      <c r="V307" s="547"/>
      <c r="W307" s="9"/>
      <c r="X307" s="9"/>
      <c r="Y307" s="8"/>
      <c r="Z307" s="9"/>
    </row>
    <row r="308" spans="3:26" ht="15.05" customHeight="1">
      <c r="C308" s="8"/>
      <c r="D308" s="8"/>
      <c r="E308" s="8"/>
      <c r="F308" s="8"/>
      <c r="G308" s="8"/>
      <c r="H308" s="8"/>
      <c r="I308" s="8"/>
      <c r="J308" s="8"/>
      <c r="K308" s="8"/>
      <c r="L308" s="21"/>
      <c r="M308" s="21"/>
      <c r="N308" s="9"/>
      <c r="O308" s="9"/>
      <c r="P308" s="8"/>
      <c r="Q308" s="9"/>
      <c r="R308" s="9"/>
      <c r="S308" s="9"/>
      <c r="T308" s="9"/>
      <c r="U308" s="9"/>
      <c r="V308" s="547"/>
      <c r="W308" s="9"/>
      <c r="X308" s="9"/>
      <c r="Y308" s="8"/>
      <c r="Z308" s="9"/>
    </row>
    <row r="309" spans="3:26" ht="15.05" customHeight="1">
      <c r="C309" s="8"/>
      <c r="D309" s="8"/>
      <c r="E309" s="8"/>
      <c r="F309" s="8"/>
      <c r="G309" s="8"/>
      <c r="H309" s="8"/>
      <c r="I309" s="8"/>
      <c r="J309" s="8"/>
      <c r="K309" s="8"/>
      <c r="L309" s="21"/>
      <c r="M309" s="21"/>
      <c r="N309" s="9"/>
      <c r="O309" s="9"/>
      <c r="P309" s="8"/>
      <c r="Q309" s="9"/>
      <c r="R309" s="9"/>
      <c r="S309" s="9"/>
      <c r="T309" s="9"/>
      <c r="U309" s="9"/>
      <c r="V309" s="547"/>
      <c r="W309" s="9"/>
      <c r="X309" s="9"/>
      <c r="Y309" s="8"/>
      <c r="Z309" s="9"/>
    </row>
    <row r="310" spans="3:26" ht="15.05" customHeight="1">
      <c r="C310" s="8"/>
      <c r="D310" s="8"/>
      <c r="E310" s="8"/>
      <c r="F310" s="8"/>
      <c r="G310" s="8"/>
      <c r="H310" s="8"/>
      <c r="I310" s="8"/>
      <c r="J310" s="8"/>
      <c r="K310" s="8"/>
      <c r="L310" s="21"/>
      <c r="M310" s="21"/>
      <c r="N310" s="9"/>
      <c r="O310" s="9"/>
      <c r="P310" s="8"/>
      <c r="Q310" s="9"/>
      <c r="R310" s="9"/>
      <c r="S310" s="9"/>
      <c r="T310" s="9"/>
      <c r="U310" s="9"/>
      <c r="V310" s="547"/>
      <c r="W310" s="9"/>
      <c r="X310" s="9"/>
      <c r="Y310" s="8"/>
      <c r="Z310" s="9"/>
    </row>
    <row r="311" spans="3:26" ht="15.05" customHeight="1">
      <c r="C311" s="8"/>
      <c r="D311" s="8"/>
      <c r="E311" s="8"/>
      <c r="F311" s="8"/>
      <c r="G311" s="8"/>
      <c r="H311" s="8"/>
      <c r="I311" s="8"/>
      <c r="J311" s="8"/>
      <c r="K311" s="8"/>
      <c r="L311" s="21"/>
      <c r="M311" s="21"/>
      <c r="N311" s="9"/>
      <c r="O311" s="9"/>
      <c r="P311" s="8"/>
      <c r="Q311" s="9"/>
      <c r="R311" s="9"/>
      <c r="S311" s="9"/>
      <c r="T311" s="9"/>
      <c r="U311" s="9"/>
      <c r="V311" s="547"/>
      <c r="W311" s="9"/>
      <c r="X311" s="9"/>
      <c r="Y311" s="8"/>
      <c r="Z311" s="9"/>
    </row>
    <row r="312" spans="3:26" ht="15.05" customHeight="1">
      <c r="C312" s="8"/>
      <c r="D312" s="8"/>
      <c r="E312" s="8"/>
      <c r="F312" s="8"/>
      <c r="G312" s="8"/>
      <c r="H312" s="8"/>
      <c r="I312" s="8"/>
      <c r="J312" s="8"/>
      <c r="K312" s="8"/>
      <c r="L312" s="21"/>
      <c r="M312" s="21"/>
      <c r="N312" s="9"/>
      <c r="O312" s="9"/>
      <c r="P312" s="8"/>
      <c r="Q312" s="9"/>
      <c r="R312" s="9"/>
      <c r="S312" s="9"/>
      <c r="T312" s="9"/>
      <c r="U312" s="9"/>
      <c r="V312" s="547"/>
      <c r="W312" s="9"/>
      <c r="X312" s="9"/>
      <c r="Y312" s="8"/>
      <c r="Z312" s="9"/>
    </row>
    <row r="313" spans="3:26" ht="15.05" customHeight="1">
      <c r="C313" s="8"/>
      <c r="D313" s="8"/>
      <c r="E313" s="8"/>
      <c r="F313" s="8"/>
      <c r="G313" s="8"/>
      <c r="H313" s="8"/>
      <c r="I313" s="8"/>
      <c r="J313" s="8"/>
      <c r="K313" s="8"/>
      <c r="L313" s="21"/>
      <c r="M313" s="21"/>
      <c r="N313" s="9"/>
      <c r="O313" s="9"/>
      <c r="P313" s="8"/>
      <c r="Q313" s="9"/>
      <c r="R313" s="9"/>
      <c r="S313" s="9"/>
      <c r="T313" s="9"/>
      <c r="U313" s="9"/>
      <c r="V313" s="547"/>
      <c r="W313" s="9"/>
      <c r="X313" s="9"/>
      <c r="Y313" s="8"/>
      <c r="Z313" s="9"/>
    </row>
    <row r="314" spans="3:26" ht="15.05" customHeight="1">
      <c r="C314" s="8"/>
      <c r="D314" s="8"/>
      <c r="E314" s="8"/>
      <c r="F314" s="8"/>
      <c r="G314" s="8"/>
      <c r="H314" s="8"/>
      <c r="I314" s="8"/>
      <c r="J314" s="8"/>
      <c r="K314" s="8"/>
      <c r="L314" s="21"/>
      <c r="M314" s="21"/>
      <c r="N314" s="9"/>
      <c r="O314" s="9"/>
      <c r="P314" s="8"/>
      <c r="Q314" s="9"/>
      <c r="R314" s="9"/>
      <c r="S314" s="9"/>
      <c r="T314" s="9"/>
      <c r="U314" s="9"/>
      <c r="V314" s="547"/>
      <c r="W314" s="9"/>
      <c r="X314" s="9"/>
      <c r="Y314" s="8"/>
      <c r="Z314" s="9"/>
    </row>
    <row r="315" spans="3:26" ht="15.05" customHeight="1">
      <c r="C315" s="8"/>
      <c r="D315" s="8"/>
      <c r="E315" s="8"/>
      <c r="F315" s="8"/>
      <c r="G315" s="8"/>
      <c r="H315" s="8"/>
      <c r="I315" s="8"/>
      <c r="J315" s="8"/>
      <c r="K315" s="8"/>
      <c r="L315" s="21"/>
      <c r="M315" s="21"/>
      <c r="N315" s="9"/>
      <c r="O315" s="9"/>
      <c r="P315" s="8"/>
      <c r="Q315" s="9"/>
      <c r="R315" s="9"/>
      <c r="S315" s="9"/>
      <c r="T315" s="9"/>
      <c r="U315" s="9"/>
      <c r="V315" s="547"/>
      <c r="W315" s="9"/>
      <c r="X315" s="9"/>
      <c r="Y315" s="8"/>
      <c r="Z315" s="9"/>
    </row>
    <row r="316" spans="3:26" ht="15.05" customHeight="1">
      <c r="C316" s="8"/>
      <c r="D316" s="8"/>
      <c r="E316" s="8"/>
      <c r="F316" s="8"/>
      <c r="G316" s="8"/>
      <c r="H316" s="8"/>
      <c r="I316" s="8"/>
      <c r="J316" s="8"/>
      <c r="K316" s="8"/>
      <c r="L316" s="21"/>
      <c r="M316" s="21"/>
      <c r="N316" s="9"/>
      <c r="O316" s="9"/>
      <c r="P316" s="8"/>
      <c r="Q316" s="9"/>
      <c r="R316" s="9"/>
      <c r="S316" s="9"/>
      <c r="T316" s="9"/>
      <c r="U316" s="9"/>
      <c r="V316" s="547"/>
      <c r="W316" s="9"/>
      <c r="X316" s="9"/>
      <c r="Y316" s="8"/>
      <c r="Z316" s="9"/>
    </row>
    <row r="317" spans="3:26" ht="15.05" customHeight="1">
      <c r="C317" s="8"/>
      <c r="D317" s="8"/>
      <c r="E317" s="8"/>
      <c r="F317" s="8"/>
      <c r="G317" s="8"/>
      <c r="H317" s="8"/>
      <c r="I317" s="8"/>
      <c r="J317" s="8"/>
      <c r="K317" s="8"/>
      <c r="L317" s="21"/>
      <c r="M317" s="21"/>
      <c r="N317" s="9"/>
      <c r="O317" s="9"/>
      <c r="P317" s="8"/>
      <c r="Q317" s="9"/>
      <c r="R317" s="9"/>
      <c r="S317" s="9"/>
      <c r="T317" s="9"/>
      <c r="U317" s="9"/>
      <c r="V317" s="547"/>
      <c r="W317" s="9"/>
      <c r="X317" s="9"/>
      <c r="Y317" s="8"/>
      <c r="Z317" s="9"/>
    </row>
    <row r="318" spans="3:26" ht="15.05" customHeight="1">
      <c r="C318" s="8"/>
      <c r="D318" s="8"/>
      <c r="E318" s="8"/>
      <c r="F318" s="8"/>
      <c r="G318" s="8"/>
      <c r="H318" s="8"/>
      <c r="I318" s="8"/>
      <c r="J318" s="8"/>
      <c r="K318" s="8"/>
      <c r="L318" s="21"/>
      <c r="M318" s="21"/>
      <c r="N318" s="9"/>
      <c r="O318" s="9"/>
      <c r="P318" s="8"/>
      <c r="Q318" s="9"/>
      <c r="R318" s="9"/>
      <c r="S318" s="9"/>
      <c r="T318" s="9"/>
      <c r="U318" s="9"/>
      <c r="V318" s="547"/>
      <c r="W318" s="9"/>
      <c r="X318" s="9"/>
      <c r="Y318" s="8"/>
      <c r="Z318" s="9"/>
    </row>
    <row r="319" spans="3:26" ht="15.05" customHeight="1">
      <c r="C319" s="8"/>
      <c r="D319" s="8"/>
      <c r="E319" s="8"/>
      <c r="F319" s="8"/>
      <c r="G319" s="8"/>
      <c r="H319" s="8"/>
      <c r="I319" s="8"/>
      <c r="J319" s="8"/>
      <c r="K319" s="8"/>
      <c r="L319" s="21"/>
      <c r="M319" s="21"/>
      <c r="N319" s="9"/>
      <c r="O319" s="9"/>
      <c r="P319" s="8"/>
      <c r="Q319" s="9"/>
      <c r="R319" s="9"/>
      <c r="S319" s="9"/>
      <c r="T319" s="9"/>
      <c r="U319" s="9"/>
      <c r="V319" s="547"/>
      <c r="W319" s="9"/>
      <c r="X319" s="9"/>
      <c r="Y319" s="8"/>
      <c r="Z319" s="9"/>
    </row>
    <row r="320" spans="3:26" ht="15.05" customHeight="1">
      <c r="C320" s="8"/>
      <c r="D320" s="8"/>
      <c r="E320" s="8"/>
      <c r="F320" s="8"/>
      <c r="G320" s="8"/>
      <c r="H320" s="8"/>
      <c r="I320" s="8"/>
      <c r="J320" s="8"/>
      <c r="K320" s="8"/>
      <c r="L320" s="21"/>
      <c r="M320" s="21"/>
      <c r="N320" s="9"/>
      <c r="O320" s="9"/>
      <c r="P320" s="8"/>
      <c r="Q320" s="9"/>
      <c r="R320" s="9"/>
      <c r="S320" s="9"/>
      <c r="T320" s="9"/>
      <c r="U320" s="9"/>
      <c r="V320" s="547"/>
      <c r="W320" s="9"/>
      <c r="X320" s="9"/>
      <c r="Y320" s="8"/>
      <c r="Z320" s="9"/>
    </row>
    <row r="321" spans="3:26" ht="15.05" customHeight="1">
      <c r="C321" s="8"/>
      <c r="D321" s="8"/>
      <c r="E321" s="8"/>
      <c r="F321" s="8"/>
      <c r="G321" s="8"/>
      <c r="H321" s="8"/>
      <c r="I321" s="8"/>
      <c r="J321" s="8"/>
      <c r="K321" s="8"/>
      <c r="L321" s="21"/>
      <c r="M321" s="21"/>
      <c r="N321" s="9"/>
      <c r="O321" s="9"/>
      <c r="P321" s="8"/>
      <c r="Q321" s="9"/>
      <c r="R321" s="9"/>
      <c r="S321" s="9"/>
      <c r="T321" s="9"/>
      <c r="U321" s="9"/>
      <c r="V321" s="547"/>
      <c r="W321" s="9"/>
      <c r="X321" s="9"/>
      <c r="Y321" s="8"/>
      <c r="Z321" s="9"/>
    </row>
    <row r="322" spans="3:26" ht="15.05" customHeight="1">
      <c r="C322" s="8"/>
      <c r="D322" s="8"/>
      <c r="E322" s="8"/>
      <c r="F322" s="8"/>
      <c r="G322" s="8"/>
      <c r="H322" s="8"/>
      <c r="I322" s="8"/>
      <c r="J322" s="8"/>
      <c r="K322" s="8"/>
      <c r="L322" s="21"/>
      <c r="M322" s="21"/>
      <c r="N322" s="9"/>
      <c r="O322" s="9"/>
      <c r="P322" s="8"/>
      <c r="Q322" s="9"/>
      <c r="R322" s="9"/>
      <c r="S322" s="9"/>
      <c r="T322" s="9"/>
      <c r="U322" s="9"/>
      <c r="V322" s="547"/>
      <c r="W322" s="9"/>
      <c r="X322" s="9"/>
      <c r="Y322" s="8"/>
      <c r="Z322" s="9"/>
    </row>
    <row r="323" spans="3:26" ht="15.05" customHeight="1">
      <c r="C323" s="8"/>
      <c r="D323" s="8"/>
      <c r="E323" s="8"/>
      <c r="F323" s="8"/>
      <c r="G323" s="8"/>
      <c r="H323" s="8"/>
      <c r="I323" s="8"/>
      <c r="J323" s="8"/>
      <c r="K323" s="8"/>
      <c r="L323" s="21"/>
      <c r="M323" s="21"/>
      <c r="N323" s="9"/>
      <c r="O323" s="9"/>
      <c r="P323" s="8"/>
      <c r="Q323" s="9"/>
      <c r="R323" s="9"/>
      <c r="S323" s="9"/>
      <c r="T323" s="9"/>
      <c r="U323" s="9"/>
      <c r="V323" s="547"/>
      <c r="W323" s="9"/>
      <c r="X323" s="9"/>
      <c r="Y323" s="8"/>
      <c r="Z323" s="9"/>
    </row>
    <row r="324" spans="3:26" ht="15.05" customHeight="1">
      <c r="C324" s="8"/>
      <c r="D324" s="8"/>
      <c r="E324" s="8"/>
      <c r="F324" s="8"/>
      <c r="G324" s="8"/>
      <c r="H324" s="8"/>
      <c r="I324" s="8"/>
      <c r="J324" s="8"/>
      <c r="K324" s="8"/>
      <c r="L324" s="21"/>
      <c r="M324" s="21"/>
      <c r="N324" s="9"/>
      <c r="O324" s="9"/>
      <c r="P324" s="8"/>
      <c r="Q324" s="9"/>
      <c r="R324" s="9"/>
      <c r="S324" s="9"/>
      <c r="T324" s="9"/>
      <c r="U324" s="9"/>
      <c r="V324" s="547"/>
      <c r="W324" s="9"/>
      <c r="X324" s="9"/>
      <c r="Y324" s="8"/>
      <c r="Z324" s="9"/>
    </row>
    <row r="325" spans="3:26" ht="15.05" customHeight="1">
      <c r="C325" s="8"/>
      <c r="D325" s="8"/>
      <c r="E325" s="8"/>
      <c r="F325" s="8"/>
      <c r="G325" s="8"/>
      <c r="H325" s="8"/>
      <c r="I325" s="8"/>
      <c r="J325" s="8"/>
      <c r="K325" s="8"/>
      <c r="L325" s="21"/>
      <c r="M325" s="21"/>
      <c r="N325" s="9"/>
      <c r="O325" s="9"/>
      <c r="P325" s="8"/>
      <c r="Q325" s="9"/>
      <c r="R325" s="9"/>
      <c r="S325" s="9"/>
      <c r="T325" s="9"/>
      <c r="U325" s="9"/>
      <c r="V325" s="547"/>
      <c r="W325" s="9"/>
      <c r="X325" s="9"/>
      <c r="Y325" s="8"/>
      <c r="Z325" s="9"/>
    </row>
    <row r="326" spans="3:26" ht="15.05" customHeight="1">
      <c r="C326" s="8"/>
      <c r="D326" s="8"/>
      <c r="E326" s="8"/>
      <c r="F326" s="8"/>
      <c r="G326" s="8"/>
      <c r="H326" s="8"/>
      <c r="I326" s="8"/>
      <c r="J326" s="8"/>
      <c r="K326" s="8"/>
      <c r="L326" s="21"/>
      <c r="M326" s="21"/>
      <c r="N326" s="9"/>
      <c r="O326" s="9"/>
      <c r="P326" s="8"/>
      <c r="Q326" s="9"/>
      <c r="R326" s="9"/>
      <c r="S326" s="9"/>
      <c r="T326" s="9"/>
      <c r="U326" s="9"/>
      <c r="V326" s="547"/>
      <c r="W326" s="9"/>
      <c r="X326" s="9"/>
      <c r="Y326" s="8"/>
      <c r="Z326" s="9"/>
    </row>
    <row r="327" spans="3:26" ht="15.05" customHeight="1">
      <c r="C327" s="8"/>
      <c r="D327" s="8"/>
      <c r="E327" s="8"/>
      <c r="F327" s="8"/>
      <c r="G327" s="8"/>
      <c r="H327" s="8"/>
      <c r="I327" s="8"/>
      <c r="J327" s="8"/>
      <c r="K327" s="8"/>
      <c r="L327" s="21"/>
      <c r="M327" s="21"/>
      <c r="N327" s="9"/>
      <c r="O327" s="9"/>
      <c r="P327" s="8"/>
      <c r="Q327" s="9"/>
      <c r="R327" s="9"/>
      <c r="S327" s="9"/>
      <c r="T327" s="9"/>
      <c r="U327" s="9"/>
      <c r="V327" s="547"/>
      <c r="W327" s="9"/>
      <c r="X327" s="9"/>
      <c r="Y327" s="8"/>
      <c r="Z327" s="9"/>
    </row>
    <row r="328" spans="3:26" ht="15.05" customHeight="1">
      <c r="C328" s="8"/>
      <c r="D328" s="8"/>
      <c r="E328" s="8"/>
      <c r="F328" s="8"/>
      <c r="G328" s="8"/>
      <c r="H328" s="8"/>
      <c r="I328" s="8"/>
      <c r="J328" s="8"/>
      <c r="K328" s="8"/>
      <c r="L328" s="21"/>
      <c r="M328" s="21"/>
      <c r="N328" s="9"/>
      <c r="O328" s="9"/>
      <c r="P328" s="8"/>
      <c r="Q328" s="9"/>
      <c r="R328" s="9"/>
      <c r="S328" s="9"/>
      <c r="T328" s="9"/>
      <c r="U328" s="9"/>
      <c r="V328" s="547"/>
      <c r="W328" s="9"/>
      <c r="X328" s="9"/>
      <c r="Y328" s="8"/>
      <c r="Z328" s="9"/>
    </row>
    <row r="329" spans="3:26" ht="15.05" customHeight="1">
      <c r="C329" s="8"/>
      <c r="D329" s="8"/>
      <c r="E329" s="8"/>
      <c r="F329" s="8"/>
      <c r="G329" s="8"/>
      <c r="H329" s="8"/>
      <c r="I329" s="8"/>
      <c r="J329" s="8"/>
      <c r="K329" s="8"/>
      <c r="L329" s="21"/>
      <c r="M329" s="21"/>
      <c r="N329" s="9"/>
      <c r="O329" s="9"/>
      <c r="P329" s="8"/>
      <c r="Q329" s="9"/>
      <c r="R329" s="9"/>
      <c r="S329" s="9"/>
      <c r="T329" s="9"/>
      <c r="U329" s="9"/>
      <c r="V329" s="547"/>
      <c r="W329" s="9"/>
      <c r="X329" s="9"/>
      <c r="Y329" s="8"/>
      <c r="Z329" s="9"/>
    </row>
    <row r="330" spans="3:26" ht="15.05" customHeight="1">
      <c r="C330" s="8"/>
      <c r="D330" s="8"/>
      <c r="E330" s="8"/>
      <c r="F330" s="8"/>
      <c r="G330" s="8"/>
      <c r="H330" s="8"/>
      <c r="I330" s="8"/>
      <c r="J330" s="8"/>
      <c r="K330" s="8"/>
      <c r="L330" s="21"/>
      <c r="M330" s="21"/>
      <c r="N330" s="9"/>
      <c r="O330" s="9"/>
      <c r="P330" s="8"/>
      <c r="Q330" s="9"/>
      <c r="R330" s="9"/>
      <c r="S330" s="9"/>
      <c r="T330" s="9"/>
      <c r="U330" s="9"/>
      <c r="V330" s="547"/>
      <c r="W330" s="9"/>
      <c r="X330" s="9"/>
      <c r="Y330" s="8"/>
      <c r="Z330" s="9"/>
    </row>
    <row r="331" spans="3:26" ht="15.05" customHeight="1">
      <c r="C331" s="8"/>
      <c r="D331" s="8"/>
      <c r="E331" s="8"/>
      <c r="F331" s="8"/>
      <c r="G331" s="8"/>
      <c r="H331" s="8"/>
      <c r="I331" s="8"/>
      <c r="J331" s="8"/>
      <c r="K331" s="8"/>
      <c r="L331" s="21"/>
      <c r="M331" s="21"/>
      <c r="N331" s="9"/>
      <c r="O331" s="9"/>
      <c r="P331" s="8"/>
      <c r="Q331" s="9"/>
      <c r="R331" s="9"/>
      <c r="S331" s="9"/>
      <c r="T331" s="9"/>
      <c r="U331" s="9"/>
      <c r="V331" s="547"/>
      <c r="W331" s="9"/>
      <c r="X331" s="9"/>
      <c r="Y331" s="8"/>
      <c r="Z331" s="9"/>
    </row>
    <row r="332" spans="3:26" ht="15.05" customHeight="1">
      <c r="C332" s="8"/>
      <c r="D332" s="8"/>
      <c r="E332" s="8"/>
      <c r="F332" s="8"/>
      <c r="G332" s="8"/>
      <c r="H332" s="8"/>
      <c r="I332" s="8"/>
      <c r="J332" s="8"/>
      <c r="K332" s="8"/>
      <c r="L332" s="21"/>
      <c r="M332" s="21"/>
      <c r="N332" s="9"/>
      <c r="O332" s="9"/>
      <c r="P332" s="8"/>
      <c r="Q332" s="9"/>
      <c r="R332" s="9"/>
      <c r="S332" s="9"/>
      <c r="T332" s="9"/>
      <c r="U332" s="9"/>
      <c r="V332" s="547"/>
      <c r="W332" s="9"/>
      <c r="X332" s="9"/>
      <c r="Y332" s="8"/>
      <c r="Z332" s="9"/>
    </row>
    <row r="333" spans="3:26" ht="15.05" customHeight="1">
      <c r="C333" s="8"/>
      <c r="D333" s="8"/>
      <c r="E333" s="8"/>
      <c r="F333" s="8"/>
      <c r="G333" s="8"/>
      <c r="H333" s="8"/>
      <c r="I333" s="8"/>
      <c r="J333" s="8"/>
      <c r="K333" s="8"/>
      <c r="L333" s="21"/>
      <c r="M333" s="21"/>
      <c r="N333" s="9"/>
      <c r="O333" s="9"/>
      <c r="P333" s="8"/>
      <c r="Q333" s="9"/>
      <c r="R333" s="9"/>
      <c r="S333" s="9"/>
      <c r="T333" s="9"/>
      <c r="U333" s="9"/>
      <c r="V333" s="547"/>
      <c r="W333" s="9"/>
      <c r="X333" s="9"/>
      <c r="Y333" s="8"/>
      <c r="Z333" s="9"/>
    </row>
    <row r="334" spans="3:26" ht="15.05" customHeight="1">
      <c r="C334" s="8"/>
      <c r="D334" s="8"/>
      <c r="E334" s="8"/>
      <c r="F334" s="8"/>
      <c r="G334" s="8"/>
      <c r="H334" s="8"/>
      <c r="I334" s="8"/>
      <c r="J334" s="8"/>
      <c r="K334" s="8"/>
      <c r="L334" s="21"/>
      <c r="M334" s="21"/>
      <c r="N334" s="9"/>
      <c r="O334" s="9"/>
      <c r="P334" s="8"/>
      <c r="Q334" s="9"/>
      <c r="R334" s="9"/>
      <c r="S334" s="9"/>
      <c r="T334" s="9"/>
      <c r="U334" s="9"/>
      <c r="V334" s="547"/>
      <c r="W334" s="9"/>
      <c r="X334" s="9"/>
      <c r="Y334" s="8"/>
      <c r="Z334" s="9"/>
    </row>
    <row r="335" spans="3:26" ht="15.05" customHeight="1">
      <c r="C335" s="8"/>
      <c r="D335" s="8"/>
      <c r="E335" s="8"/>
      <c r="F335" s="8"/>
      <c r="G335" s="8"/>
      <c r="H335" s="8"/>
      <c r="I335" s="8"/>
      <c r="J335" s="8"/>
      <c r="K335" s="8"/>
      <c r="L335" s="21"/>
      <c r="M335" s="21"/>
      <c r="N335" s="9"/>
      <c r="O335" s="9"/>
      <c r="P335" s="8"/>
      <c r="Q335" s="9"/>
      <c r="R335" s="9"/>
      <c r="S335" s="9"/>
      <c r="T335" s="9"/>
      <c r="U335" s="9"/>
      <c r="V335" s="547"/>
      <c r="W335" s="9"/>
      <c r="X335" s="9"/>
      <c r="Y335" s="8"/>
      <c r="Z335" s="9"/>
    </row>
    <row r="336" spans="3:26" ht="15.05" customHeight="1">
      <c r="C336" s="8"/>
      <c r="D336" s="8"/>
      <c r="E336" s="8"/>
      <c r="F336" s="8"/>
      <c r="G336" s="8"/>
      <c r="H336" s="8"/>
      <c r="I336" s="8"/>
      <c r="J336" s="8"/>
      <c r="K336" s="8"/>
      <c r="L336" s="21"/>
      <c r="M336" s="21"/>
      <c r="N336" s="9"/>
      <c r="O336" s="9"/>
      <c r="P336" s="8"/>
      <c r="Q336" s="9"/>
      <c r="R336" s="9"/>
      <c r="S336" s="9"/>
      <c r="T336" s="9"/>
      <c r="U336" s="9"/>
      <c r="V336" s="547"/>
      <c r="W336" s="9"/>
      <c r="X336" s="9"/>
      <c r="Y336" s="8"/>
      <c r="Z336" s="9"/>
    </row>
    <row r="337" spans="3:26" ht="15.05" customHeight="1">
      <c r="C337" s="8"/>
      <c r="D337" s="8"/>
      <c r="E337" s="8"/>
      <c r="F337" s="8"/>
      <c r="G337" s="8"/>
      <c r="H337" s="8"/>
      <c r="I337" s="8"/>
      <c r="J337" s="8"/>
      <c r="K337" s="8"/>
      <c r="L337" s="21"/>
      <c r="M337" s="21"/>
      <c r="N337" s="9"/>
      <c r="O337" s="9"/>
      <c r="P337" s="8"/>
      <c r="Q337" s="9"/>
      <c r="R337" s="9"/>
      <c r="S337" s="9"/>
      <c r="T337" s="9"/>
      <c r="U337" s="9"/>
      <c r="V337" s="547"/>
      <c r="W337" s="9"/>
      <c r="X337" s="9"/>
      <c r="Y337" s="8"/>
      <c r="Z337" s="9"/>
    </row>
    <row r="338" spans="3:26" ht="15.05" customHeight="1">
      <c r="C338" s="8"/>
      <c r="D338" s="8"/>
      <c r="E338" s="8"/>
      <c r="F338" s="8"/>
      <c r="G338" s="8"/>
      <c r="H338" s="8"/>
      <c r="I338" s="8"/>
      <c r="J338" s="8"/>
      <c r="K338" s="8"/>
      <c r="L338" s="21"/>
      <c r="M338" s="21"/>
      <c r="N338" s="9"/>
      <c r="O338" s="9"/>
      <c r="P338" s="8"/>
      <c r="Q338" s="9"/>
      <c r="R338" s="9"/>
      <c r="S338" s="9"/>
      <c r="T338" s="9"/>
      <c r="U338" s="9"/>
      <c r="V338" s="547"/>
      <c r="W338" s="9"/>
      <c r="X338" s="9"/>
      <c r="Y338" s="8"/>
      <c r="Z338" s="9"/>
    </row>
    <row r="339" spans="3:26" ht="15.05" customHeight="1">
      <c r="C339" s="8"/>
      <c r="D339" s="8"/>
      <c r="E339" s="8"/>
      <c r="F339" s="8"/>
      <c r="G339" s="8"/>
      <c r="H339" s="8"/>
      <c r="I339" s="8"/>
      <c r="J339" s="8"/>
      <c r="K339" s="8"/>
      <c r="L339" s="21"/>
      <c r="M339" s="21"/>
      <c r="N339" s="9"/>
      <c r="O339" s="9"/>
      <c r="P339" s="8"/>
      <c r="Q339" s="9"/>
      <c r="R339" s="9"/>
      <c r="S339" s="9"/>
      <c r="T339" s="9"/>
      <c r="U339" s="9"/>
      <c r="V339" s="547"/>
      <c r="W339" s="9"/>
      <c r="X339" s="9"/>
      <c r="Y339" s="8"/>
      <c r="Z339" s="9"/>
    </row>
    <row r="340" spans="3:26" ht="15.05" customHeight="1">
      <c r="C340" s="8"/>
      <c r="D340" s="8"/>
      <c r="E340" s="8"/>
      <c r="F340" s="8"/>
      <c r="G340" s="8"/>
      <c r="H340" s="8"/>
      <c r="I340" s="8"/>
      <c r="J340" s="8"/>
      <c r="K340" s="8"/>
      <c r="L340" s="21"/>
      <c r="M340" s="21"/>
      <c r="N340" s="9"/>
      <c r="O340" s="9"/>
      <c r="P340" s="8"/>
      <c r="Q340" s="9"/>
      <c r="R340" s="9"/>
      <c r="S340" s="9"/>
      <c r="T340" s="9"/>
      <c r="U340" s="9"/>
      <c r="V340" s="547"/>
      <c r="W340" s="9"/>
      <c r="X340" s="9"/>
      <c r="Y340" s="8"/>
      <c r="Z340" s="9"/>
    </row>
    <row r="341" spans="3:26" ht="15.05" customHeight="1">
      <c r="C341" s="8"/>
      <c r="D341" s="8"/>
      <c r="E341" s="8"/>
      <c r="F341" s="8"/>
      <c r="G341" s="8"/>
      <c r="H341" s="8"/>
      <c r="I341" s="8"/>
      <c r="J341" s="8"/>
      <c r="K341" s="8"/>
      <c r="L341" s="21"/>
      <c r="M341" s="21"/>
      <c r="N341" s="9"/>
      <c r="O341" s="9"/>
      <c r="P341" s="8"/>
      <c r="Q341" s="9"/>
      <c r="R341" s="9"/>
      <c r="S341" s="9"/>
      <c r="T341" s="9"/>
      <c r="U341" s="9"/>
      <c r="V341" s="547"/>
      <c r="W341" s="9"/>
      <c r="X341" s="9"/>
      <c r="Y341" s="8"/>
      <c r="Z341" s="9"/>
    </row>
    <row r="342" spans="3:26" ht="15.85" customHeight="1"/>
    <row r="343" spans="3:26" ht="15.85" customHeight="1"/>
    <row r="344" spans="3:26" ht="15.85" customHeight="1"/>
    <row r="345" spans="3:26" ht="15.85" customHeight="1"/>
    <row r="346" spans="3:26" ht="15.85" customHeight="1"/>
    <row r="347" spans="3:26" ht="15.85" customHeight="1"/>
    <row r="348" spans="3:26" ht="15.85" customHeight="1"/>
    <row r="349" spans="3:26" ht="15.85" customHeight="1"/>
    <row r="350" spans="3:26" ht="15.85" customHeight="1"/>
    <row r="351" spans="3:26" ht="15.85" customHeight="1"/>
    <row r="352" spans="3:26" ht="15.85" customHeight="1"/>
    <row r="353" ht="15.85" customHeight="1"/>
    <row r="354" ht="15.85" customHeight="1"/>
    <row r="355" ht="15.85" customHeight="1"/>
    <row r="356" ht="15.85" customHeight="1"/>
    <row r="357" ht="15.85" customHeight="1"/>
    <row r="358" ht="15.85" customHeight="1"/>
    <row r="359" ht="15.85" customHeight="1"/>
    <row r="360" ht="15.85" customHeight="1"/>
    <row r="361" ht="15.85" customHeight="1"/>
    <row r="362" ht="15.85" customHeight="1"/>
    <row r="363" ht="15.85" customHeight="1"/>
    <row r="364" ht="15.85" customHeight="1"/>
    <row r="365" ht="15.85" customHeight="1"/>
    <row r="366" ht="15.85" customHeight="1"/>
    <row r="367" ht="15.85" customHeight="1"/>
    <row r="368" ht="15.85" customHeight="1"/>
    <row r="369" ht="15.85" customHeight="1"/>
    <row r="370" ht="15.85" customHeight="1"/>
    <row r="371" ht="15.85" customHeight="1"/>
    <row r="372" ht="15.85" customHeight="1"/>
    <row r="373" ht="15.85" customHeight="1"/>
    <row r="374" ht="15.85" customHeight="1"/>
    <row r="375" ht="15.85" customHeight="1"/>
    <row r="376" ht="15.85" customHeight="1"/>
    <row r="377" ht="15.85" customHeight="1"/>
    <row r="378" ht="15.85" customHeight="1"/>
    <row r="379" ht="15.85" customHeight="1"/>
    <row r="380" ht="15.85" customHeight="1"/>
    <row r="381" ht="15.85" customHeight="1"/>
    <row r="382" ht="15.85" customHeight="1"/>
    <row r="383" ht="15.85" customHeight="1"/>
    <row r="384" ht="15.85" customHeight="1"/>
    <row r="385" ht="15.85" customHeight="1"/>
    <row r="386" ht="15.85" customHeight="1"/>
    <row r="387" ht="15.85" customHeight="1"/>
    <row r="388" ht="15.85" customHeight="1"/>
    <row r="389" ht="15.85" customHeight="1"/>
    <row r="390" ht="15.85" customHeight="1"/>
    <row r="391" ht="15.85" customHeight="1"/>
    <row r="392" ht="15.85" customHeight="1"/>
    <row r="393" ht="15.85" customHeight="1"/>
    <row r="394" ht="15.85" customHeight="1"/>
    <row r="395" ht="15.85" customHeight="1"/>
    <row r="396" ht="15.85" customHeight="1"/>
    <row r="397" ht="15.85" customHeight="1"/>
    <row r="398" ht="15.85" customHeight="1"/>
    <row r="399" ht="15.85" customHeight="1"/>
    <row r="400" ht="15.85" customHeight="1"/>
    <row r="401" ht="15.85" customHeight="1"/>
    <row r="402" ht="15.85" customHeight="1"/>
    <row r="403" ht="15.85" customHeight="1"/>
    <row r="404" ht="15.85" customHeight="1"/>
    <row r="405" ht="15.85" customHeight="1"/>
    <row r="406" ht="15.85" customHeight="1"/>
    <row r="407" ht="15.85" customHeight="1"/>
    <row r="408" ht="15.85" customHeight="1"/>
    <row r="409" ht="15.85" customHeight="1"/>
    <row r="410" ht="15.85" customHeight="1"/>
    <row r="411" ht="15.85" customHeight="1"/>
    <row r="412" ht="15.85" customHeight="1"/>
    <row r="413" ht="15.85" customHeight="1"/>
    <row r="414" ht="15.85" customHeight="1"/>
    <row r="415" ht="15.85" customHeight="1"/>
    <row r="416" ht="15.85" customHeight="1"/>
    <row r="417" ht="15.85" customHeight="1"/>
    <row r="418" ht="15.85" customHeight="1"/>
    <row r="419" ht="15.85" customHeight="1"/>
    <row r="420" ht="15.85" customHeight="1"/>
    <row r="421" ht="15.85" customHeight="1"/>
    <row r="422" ht="15.85" customHeight="1"/>
    <row r="423" ht="15.85" customHeight="1"/>
    <row r="424" ht="15.85" customHeight="1"/>
    <row r="425" ht="15.85" customHeight="1"/>
    <row r="426" ht="15.85" customHeight="1"/>
    <row r="427" ht="15.85" customHeight="1"/>
    <row r="428" ht="15.85" customHeight="1"/>
    <row r="429" ht="15.85" customHeight="1"/>
    <row r="430" ht="15.85" customHeight="1"/>
    <row r="431" ht="15.85" customHeight="1"/>
    <row r="432" ht="15.85" customHeight="1"/>
    <row r="433" ht="15.85" customHeight="1"/>
    <row r="434" ht="15.85" customHeight="1"/>
    <row r="435" ht="15.85" customHeight="1"/>
    <row r="436" ht="15.85" customHeight="1"/>
    <row r="437" ht="15.85" customHeight="1"/>
    <row r="438" ht="15.85" customHeight="1"/>
    <row r="439" ht="15.85" customHeight="1"/>
    <row r="440" ht="15.85" customHeight="1"/>
    <row r="441" ht="15.85" customHeight="1"/>
    <row r="442" ht="15.85" customHeight="1"/>
    <row r="443" ht="15.85" customHeight="1"/>
    <row r="444" ht="15.85" customHeight="1"/>
    <row r="445" ht="15.85" customHeight="1"/>
    <row r="446" ht="15.85" customHeight="1"/>
    <row r="447" ht="15.85" customHeight="1"/>
    <row r="448" ht="15.85" customHeight="1"/>
    <row r="449" ht="15.85" customHeight="1"/>
    <row r="450" ht="15.85" customHeight="1"/>
    <row r="451" ht="15.85" customHeight="1"/>
    <row r="452" ht="15.85" customHeight="1"/>
    <row r="453" ht="15.85" customHeight="1"/>
    <row r="454" ht="15.85" customHeight="1"/>
    <row r="455" ht="15.85" customHeight="1"/>
    <row r="456" ht="15.85" customHeight="1"/>
    <row r="457" ht="15.85" customHeight="1"/>
    <row r="458" ht="15.85" customHeight="1"/>
    <row r="459" ht="15.85" customHeight="1"/>
    <row r="460" ht="15.85" customHeight="1"/>
    <row r="461" ht="15.85" customHeight="1"/>
    <row r="462" ht="15.85" customHeight="1"/>
    <row r="463" ht="15.85" customHeight="1"/>
    <row r="464" ht="15.85" customHeight="1"/>
    <row r="465" ht="15.85" customHeight="1"/>
    <row r="466" ht="15.85" customHeight="1"/>
    <row r="467" ht="15.85" customHeight="1"/>
    <row r="468" ht="15.85" customHeight="1"/>
    <row r="469" ht="15.85" customHeight="1"/>
    <row r="470" ht="15.85" customHeight="1"/>
    <row r="471" ht="15.85" customHeight="1"/>
    <row r="472" ht="15.85" customHeight="1"/>
    <row r="473" ht="15.85" customHeight="1"/>
    <row r="474" ht="15.85" customHeight="1"/>
    <row r="475" ht="15.85" customHeight="1"/>
    <row r="476" ht="15.85" customHeight="1"/>
    <row r="477" ht="15.85" customHeight="1"/>
    <row r="478" ht="15.85" customHeight="1"/>
    <row r="479" ht="15.85" customHeight="1"/>
    <row r="480" ht="15.85" customHeight="1"/>
    <row r="481" ht="15.85" customHeight="1"/>
    <row r="482" ht="15.85" customHeight="1"/>
    <row r="483" ht="15.85" customHeight="1"/>
    <row r="484" ht="15.85" customHeight="1"/>
    <row r="485" ht="15.85" customHeight="1"/>
    <row r="486" ht="15.85" customHeight="1"/>
    <row r="487" ht="15.85" customHeight="1"/>
    <row r="488" ht="15.85" customHeight="1"/>
    <row r="489" ht="15.85" customHeight="1"/>
    <row r="490" ht="15.85" customHeight="1"/>
    <row r="491" ht="15.85" customHeight="1"/>
    <row r="492" ht="15.85" customHeight="1"/>
    <row r="493" ht="15.85" customHeight="1"/>
    <row r="494" ht="15.85" customHeight="1"/>
    <row r="495" ht="15.85" customHeight="1"/>
    <row r="496" ht="15.85" customHeight="1"/>
    <row r="497" ht="15.85" customHeight="1"/>
    <row r="498" ht="15.85" customHeight="1"/>
    <row r="499" ht="15.85" customHeight="1"/>
    <row r="500" ht="15.85" customHeight="1"/>
    <row r="501" ht="15.85" customHeight="1"/>
    <row r="502" ht="15.85" customHeight="1"/>
    <row r="503" ht="15.85" customHeight="1"/>
    <row r="504" ht="15.85" customHeight="1"/>
    <row r="505" ht="15.85" customHeight="1"/>
    <row r="506" ht="15.85" customHeight="1"/>
    <row r="507" ht="15.85" customHeight="1"/>
    <row r="508" ht="15.85" customHeight="1"/>
    <row r="509" ht="15.85" customHeight="1"/>
    <row r="510" ht="15.85" customHeight="1"/>
    <row r="511" ht="15.85" customHeight="1"/>
    <row r="512" ht="15.85" customHeight="1"/>
    <row r="513" ht="15.85" customHeight="1"/>
    <row r="514" ht="15.85" customHeight="1"/>
    <row r="515" ht="15.85" customHeight="1"/>
    <row r="516" ht="15.85" customHeight="1"/>
    <row r="517" ht="15.85" customHeight="1"/>
    <row r="518" ht="15.85" customHeight="1"/>
    <row r="519" ht="15.85" customHeight="1"/>
    <row r="520" ht="15.85" customHeight="1"/>
    <row r="521" ht="15.85" customHeight="1"/>
    <row r="522" ht="15.85" customHeight="1"/>
    <row r="523" ht="15.85" customHeight="1"/>
    <row r="524" ht="15.85" customHeight="1"/>
    <row r="525" ht="15.85" customHeight="1"/>
    <row r="526" ht="15.85" customHeight="1"/>
    <row r="527" ht="15.85" customHeight="1"/>
    <row r="528" ht="15.85" customHeight="1"/>
    <row r="529" ht="15.85" customHeight="1"/>
    <row r="530" ht="15.85" customHeight="1"/>
    <row r="531" ht="15.85" customHeight="1"/>
    <row r="532" ht="15.85" customHeight="1"/>
    <row r="533" ht="15.85" customHeight="1"/>
    <row r="534" ht="15.85" customHeight="1"/>
    <row r="535" ht="15.85" customHeight="1"/>
    <row r="536" ht="15.85" customHeight="1"/>
    <row r="537" ht="15.85" customHeight="1"/>
    <row r="538" ht="15.85" customHeight="1"/>
    <row r="539" ht="15.85" customHeight="1"/>
    <row r="540" ht="15.85" customHeight="1"/>
    <row r="541" ht="15.85" customHeight="1"/>
    <row r="542" ht="15.85" customHeight="1"/>
    <row r="543" ht="15.85" customHeight="1"/>
    <row r="544" ht="15.85" customHeight="1"/>
    <row r="545" ht="15.85" customHeight="1"/>
    <row r="546" ht="15.85" customHeight="1"/>
    <row r="547" ht="15.85" customHeight="1"/>
    <row r="548" ht="15.85" customHeight="1"/>
    <row r="549" ht="15.85" customHeight="1"/>
    <row r="550" ht="15.85" customHeight="1"/>
    <row r="551" ht="15.85" customHeight="1"/>
    <row r="552" ht="15.85" customHeight="1"/>
    <row r="553" ht="15.85" customHeight="1"/>
    <row r="554" ht="15.85" customHeight="1"/>
    <row r="555" ht="15.85" customHeight="1"/>
    <row r="556" ht="15.85" customHeight="1"/>
    <row r="557" ht="15.85" customHeight="1"/>
    <row r="558" ht="15.85" customHeight="1"/>
    <row r="559" ht="15.85" customHeight="1"/>
    <row r="560" ht="15.85" customHeight="1"/>
    <row r="561" ht="15.85" customHeight="1"/>
    <row r="562" ht="15.85" customHeight="1"/>
    <row r="563" ht="15.85" customHeight="1"/>
    <row r="564" ht="15.85" customHeight="1"/>
    <row r="565" ht="15.85" customHeight="1"/>
    <row r="566" ht="15.85" customHeight="1"/>
    <row r="567" ht="15.85" customHeight="1"/>
    <row r="568" ht="15.85" customHeight="1"/>
    <row r="569" ht="15.85" customHeight="1"/>
    <row r="570" ht="15.85" customHeight="1"/>
    <row r="571" ht="15.85" customHeight="1"/>
    <row r="572" ht="15.85" customHeight="1"/>
    <row r="573" ht="15.85" customHeight="1"/>
    <row r="574" ht="15.85" customHeight="1"/>
    <row r="575" ht="15.85" customHeight="1"/>
    <row r="576" ht="15.85" customHeight="1"/>
    <row r="577" ht="15.85" customHeight="1"/>
    <row r="578" ht="15.85" customHeight="1"/>
    <row r="579" ht="15.85" customHeight="1"/>
    <row r="580" ht="15.85" customHeight="1"/>
    <row r="581" ht="15.85" customHeight="1"/>
    <row r="582" ht="15.85" customHeight="1"/>
    <row r="583" ht="15.85" customHeight="1"/>
    <row r="584" ht="15.85" customHeight="1"/>
    <row r="585" ht="15.85" customHeight="1"/>
    <row r="586" ht="15.85" customHeight="1"/>
    <row r="587" ht="15.85" customHeight="1"/>
    <row r="588" ht="15.85" customHeight="1"/>
    <row r="589" ht="15.85" customHeight="1"/>
    <row r="590" ht="15.85" customHeight="1"/>
    <row r="591" ht="15.85" customHeight="1"/>
    <row r="592" ht="15.85" customHeight="1"/>
    <row r="593" ht="15.85" customHeight="1"/>
    <row r="594" ht="15.85" customHeight="1"/>
    <row r="595" ht="15.85" customHeight="1"/>
    <row r="596" ht="15.85" customHeight="1"/>
    <row r="597" ht="15.85" customHeight="1"/>
    <row r="598" ht="15.85" customHeight="1"/>
    <row r="599" ht="15.85" customHeight="1"/>
    <row r="600" ht="15.85" customHeight="1"/>
    <row r="601" ht="15.85" customHeight="1"/>
    <row r="602" ht="15.85" customHeight="1"/>
    <row r="603" ht="15.85" customHeight="1"/>
    <row r="604" ht="15.85" customHeight="1"/>
    <row r="605" ht="15.85" customHeight="1"/>
    <row r="606" ht="15.85" customHeight="1"/>
    <row r="607" ht="15.85" customHeight="1"/>
    <row r="608" ht="15.85" customHeight="1"/>
    <row r="609" ht="15.85" customHeight="1"/>
    <row r="610" ht="15.85" customHeight="1"/>
    <row r="611" ht="15.85" customHeight="1"/>
    <row r="612" ht="15.85" customHeight="1"/>
    <row r="613" ht="15.85" customHeight="1"/>
    <row r="614" ht="15.85" customHeight="1"/>
    <row r="615" ht="15.85" customHeight="1"/>
    <row r="616" ht="15.85" customHeight="1"/>
    <row r="617" ht="15.85" customHeight="1"/>
    <row r="618" ht="15.85" customHeight="1"/>
    <row r="619" ht="15.85" customHeight="1"/>
    <row r="620" ht="15.85" customHeight="1"/>
    <row r="621" ht="15.85" customHeight="1"/>
    <row r="622" ht="15.85" customHeight="1"/>
    <row r="623" ht="15.85" customHeight="1"/>
    <row r="624" ht="15.85" customHeight="1"/>
    <row r="625" ht="15.85" customHeight="1"/>
    <row r="626" ht="15.85" customHeight="1"/>
    <row r="627" ht="15.85" customHeight="1"/>
    <row r="628" ht="15.85" customHeight="1"/>
    <row r="629" ht="15.85" customHeight="1"/>
    <row r="630" ht="15.85" customHeight="1"/>
    <row r="631" ht="15.85" customHeight="1"/>
    <row r="632" ht="15.85" customHeight="1"/>
    <row r="633" ht="15.85" customHeight="1"/>
    <row r="634" ht="15.85" customHeight="1"/>
    <row r="635" ht="15.85" customHeight="1"/>
    <row r="636" ht="15.85" customHeight="1"/>
    <row r="637" ht="15.85" customHeight="1"/>
    <row r="638" ht="15.85" customHeight="1"/>
    <row r="639" ht="15.85" customHeight="1"/>
    <row r="640" ht="15.85" customHeight="1"/>
    <row r="641" ht="15.85" customHeight="1"/>
    <row r="642" ht="15.85" customHeight="1"/>
    <row r="643" ht="15.85" customHeight="1"/>
    <row r="644" ht="15.85" customHeight="1"/>
    <row r="645" ht="15.85" customHeight="1"/>
    <row r="646" ht="15.85" customHeight="1"/>
    <row r="647" ht="15.85" customHeight="1"/>
    <row r="648" ht="15.85" customHeight="1"/>
    <row r="649" ht="15.85" customHeight="1"/>
    <row r="650" ht="15.85" customHeight="1"/>
    <row r="651" ht="15.85" customHeight="1"/>
    <row r="652" ht="15.85" customHeight="1"/>
    <row r="653" ht="15.85" customHeight="1"/>
    <row r="654" ht="15.85" customHeight="1"/>
    <row r="655" ht="15.85" customHeight="1"/>
    <row r="656" ht="15.85" customHeight="1"/>
    <row r="657" ht="15.85" customHeight="1"/>
    <row r="658" ht="15.85" customHeight="1"/>
    <row r="659" ht="15.85" customHeight="1"/>
    <row r="660" ht="15.85" customHeight="1"/>
    <row r="661" ht="15.85" customHeight="1"/>
    <row r="662" ht="15.85" customHeight="1"/>
    <row r="663" ht="15.85" customHeight="1"/>
    <row r="664" ht="15.85" customHeight="1"/>
    <row r="665" ht="15.85" customHeight="1"/>
    <row r="666" ht="15.85" customHeight="1"/>
    <row r="667" ht="15.85" customHeight="1"/>
    <row r="668" ht="15.85" customHeight="1"/>
    <row r="669" ht="15.85" customHeight="1"/>
    <row r="670" ht="15.85" customHeight="1"/>
    <row r="671" ht="15.85" customHeight="1"/>
    <row r="672" ht="15.85" customHeight="1"/>
    <row r="673" ht="15.85" customHeight="1"/>
    <row r="674" ht="15.85" customHeight="1"/>
    <row r="675" ht="15.85" customHeight="1"/>
    <row r="676" ht="15.85" customHeight="1"/>
    <row r="677" ht="15.85" customHeight="1"/>
    <row r="678" ht="15.85" customHeight="1"/>
    <row r="679" ht="15.85" customHeight="1"/>
    <row r="680" ht="15.85" customHeight="1"/>
    <row r="681" ht="15.85" customHeight="1"/>
    <row r="682" ht="15.85" customHeight="1"/>
    <row r="683" ht="15.85" customHeight="1"/>
    <row r="684" ht="15.85" customHeight="1"/>
    <row r="685" ht="15.85" customHeight="1"/>
    <row r="686" ht="15.85" customHeight="1"/>
    <row r="687" ht="15.85" customHeight="1"/>
    <row r="688" ht="15.85" customHeight="1"/>
    <row r="689" ht="15.85" customHeight="1"/>
    <row r="690" ht="15.85" customHeight="1"/>
    <row r="691" ht="15.85" customHeight="1"/>
    <row r="692" ht="15.85" customHeight="1"/>
    <row r="693" ht="15.85" customHeight="1"/>
    <row r="694" ht="15.85" customHeight="1"/>
    <row r="695" ht="15.85" customHeight="1"/>
    <row r="696" ht="15.85" customHeight="1"/>
    <row r="697" ht="15.85" customHeight="1"/>
    <row r="698" ht="15.85" customHeight="1"/>
    <row r="699" ht="15.85" customHeight="1"/>
    <row r="700" ht="15.85" customHeight="1"/>
    <row r="701" ht="15.85" customHeight="1"/>
    <row r="702" ht="15.85" customHeight="1"/>
    <row r="703" ht="15.85" customHeight="1"/>
    <row r="704" ht="15.85" customHeight="1"/>
    <row r="705" ht="15.85" customHeight="1"/>
    <row r="706" ht="15.85" customHeight="1"/>
    <row r="707" ht="15.85" customHeight="1"/>
    <row r="708" ht="15.85" customHeight="1"/>
    <row r="709" ht="15.85" customHeight="1"/>
    <row r="710" ht="15.85" customHeight="1"/>
    <row r="711" ht="15.85" customHeight="1"/>
    <row r="712" ht="15.85" customHeight="1"/>
    <row r="713" ht="15.85" customHeight="1"/>
    <row r="714" ht="15.85" customHeight="1"/>
    <row r="715" ht="15.85" customHeight="1"/>
    <row r="716" ht="15.85" customHeight="1"/>
    <row r="717" ht="15.85" customHeight="1"/>
    <row r="718" ht="15.85" customHeight="1"/>
    <row r="719" ht="15.85" customHeight="1"/>
    <row r="720" ht="15.85" customHeight="1"/>
    <row r="721" ht="15.85" customHeight="1"/>
    <row r="722" ht="15.85" customHeight="1"/>
    <row r="723" ht="15.85" customHeight="1"/>
    <row r="724" ht="15.85" customHeight="1"/>
    <row r="725" ht="15.85" customHeight="1"/>
    <row r="726" ht="15.85" customHeight="1"/>
    <row r="727" ht="15.85" customHeight="1"/>
    <row r="728" ht="15.85" customHeight="1"/>
    <row r="729" ht="15.85" customHeight="1"/>
    <row r="730" ht="15.85" customHeight="1"/>
    <row r="731" ht="15.85" customHeight="1"/>
    <row r="732" ht="15.85" customHeight="1"/>
    <row r="733" ht="15.85" customHeight="1"/>
    <row r="734" ht="15.85" customHeight="1"/>
    <row r="735" ht="15.85" customHeight="1"/>
    <row r="736" ht="15.85" customHeight="1"/>
    <row r="737" ht="15.85" customHeight="1"/>
    <row r="738" ht="15.85" customHeight="1"/>
    <row r="739" ht="15.85" customHeight="1"/>
    <row r="740" ht="15.85" customHeight="1"/>
    <row r="741" ht="15.85" customHeight="1"/>
    <row r="742" ht="15.85" customHeight="1"/>
    <row r="743" ht="15.85" customHeight="1"/>
    <row r="744" ht="15.85" customHeight="1"/>
    <row r="745" ht="15.85" customHeight="1"/>
    <row r="746" ht="15.85" customHeight="1"/>
    <row r="747" ht="15.85" customHeight="1"/>
    <row r="748" ht="15.85" customHeight="1"/>
    <row r="749" ht="15.85" customHeight="1"/>
    <row r="750" ht="15.85" customHeight="1"/>
    <row r="751" ht="15.85" customHeight="1"/>
    <row r="752" ht="15.85" customHeight="1"/>
    <row r="753" ht="15.85" customHeight="1"/>
    <row r="754" ht="15.85" customHeight="1"/>
    <row r="755" ht="15.85" customHeight="1"/>
    <row r="756" ht="15.85" customHeight="1"/>
    <row r="757" ht="15.85" customHeight="1"/>
    <row r="758" ht="15.85" customHeight="1"/>
    <row r="759" ht="15.85" customHeight="1"/>
    <row r="760" ht="15.85" customHeight="1"/>
    <row r="761" ht="15.85" customHeight="1"/>
    <row r="762" ht="15.85" customHeight="1"/>
    <row r="763" ht="15.85" customHeight="1"/>
    <row r="764" ht="15.85" customHeight="1"/>
    <row r="765" ht="15.85" customHeight="1"/>
    <row r="766" ht="15.85" customHeight="1"/>
    <row r="767" ht="15.85" customHeight="1"/>
    <row r="768" ht="15.85" customHeight="1"/>
    <row r="769" ht="15.85" customHeight="1"/>
    <row r="770" ht="15.85" customHeight="1"/>
    <row r="771" ht="15.85" customHeight="1"/>
    <row r="772" ht="15.85" customHeight="1"/>
    <row r="773" ht="15.85" customHeight="1"/>
    <row r="774" ht="15.85" customHeight="1"/>
    <row r="775" ht="15.85" customHeight="1"/>
    <row r="776" ht="15.85" customHeight="1"/>
    <row r="777" ht="15.85" customHeight="1"/>
    <row r="778" ht="15.85" customHeight="1"/>
    <row r="779" ht="15.85" customHeight="1"/>
    <row r="780" ht="15.85" customHeight="1"/>
    <row r="781" ht="15.85" customHeight="1"/>
    <row r="782" ht="15.85" customHeight="1"/>
    <row r="783" ht="15.85" customHeight="1"/>
    <row r="784" ht="15.85" customHeight="1"/>
    <row r="785" ht="15.85" customHeight="1"/>
    <row r="786" ht="15.85" customHeight="1"/>
    <row r="787" ht="15.85" customHeight="1"/>
    <row r="788" ht="15.85" customHeight="1"/>
    <row r="789" ht="15.85" customHeight="1"/>
    <row r="790" ht="15.85" customHeight="1"/>
    <row r="791" ht="15.85" customHeight="1"/>
    <row r="792" ht="15.85" customHeight="1"/>
    <row r="793" ht="15.85" customHeight="1"/>
    <row r="794" ht="15.85" customHeight="1"/>
    <row r="795" ht="15.85" customHeight="1"/>
    <row r="796" ht="15.85" customHeight="1"/>
    <row r="797" ht="15.85" customHeight="1"/>
    <row r="798" ht="15.85" customHeight="1"/>
    <row r="799" ht="15.85" customHeight="1"/>
    <row r="800" ht="15.85" customHeight="1"/>
    <row r="801" ht="15.85" customHeight="1"/>
    <row r="802" ht="15.85" customHeight="1"/>
    <row r="803" ht="15.85" customHeight="1"/>
    <row r="804" ht="15.85" customHeight="1"/>
    <row r="805" ht="15.85" customHeight="1"/>
    <row r="806" ht="15.85" customHeight="1"/>
    <row r="807" ht="15.85" customHeight="1"/>
    <row r="808" ht="15.85" customHeight="1"/>
    <row r="809" ht="15.85" customHeight="1"/>
    <row r="810" ht="15.85" customHeight="1"/>
    <row r="811" ht="15.85" customHeight="1"/>
    <row r="812" ht="15.85" customHeight="1"/>
    <row r="813" ht="15.85" customHeight="1"/>
    <row r="814" ht="15.85" customHeight="1"/>
    <row r="815" ht="15.85" customHeight="1"/>
    <row r="816" ht="15.85" customHeight="1"/>
    <row r="817" ht="15.85" customHeight="1"/>
    <row r="818" ht="15.85" customHeight="1"/>
    <row r="819" ht="15.85" customHeight="1"/>
    <row r="820" ht="15.85" customHeight="1"/>
    <row r="821" ht="15.85" customHeight="1"/>
    <row r="822" ht="15.85" customHeight="1"/>
    <row r="823" ht="15.85" customHeight="1"/>
    <row r="824" ht="15.85" customHeight="1"/>
    <row r="825" ht="15.85" customHeight="1"/>
    <row r="826" ht="15.85" customHeight="1"/>
    <row r="827" ht="15.85" customHeight="1"/>
    <row r="828" ht="15.85" customHeight="1"/>
    <row r="829" ht="15.85" customHeight="1"/>
    <row r="830" ht="15.85" customHeight="1"/>
    <row r="831" ht="15.85" customHeight="1"/>
    <row r="832" ht="15.85" customHeight="1"/>
    <row r="833" ht="15.85" customHeight="1"/>
    <row r="834" ht="15.85" customHeight="1"/>
    <row r="835" ht="15.85" customHeight="1"/>
    <row r="836" ht="15.85" customHeight="1"/>
    <row r="837" ht="15.85" customHeight="1"/>
    <row r="838" ht="15.85" customHeight="1"/>
    <row r="839" ht="15.85" customHeight="1"/>
    <row r="840" ht="15.85" customHeight="1"/>
    <row r="841" ht="15.85" customHeight="1"/>
    <row r="842" ht="15.85" customHeight="1"/>
    <row r="843" ht="15.85" customHeight="1"/>
    <row r="844" ht="15.85" customHeight="1"/>
    <row r="845" ht="15.85" customHeight="1"/>
    <row r="846" ht="15.85" customHeight="1"/>
    <row r="847" ht="15.85" customHeight="1"/>
    <row r="848" ht="15.85" customHeight="1"/>
    <row r="849" ht="15.85" customHeight="1"/>
    <row r="850" ht="15.85" customHeight="1"/>
    <row r="851" ht="15.85" customHeight="1"/>
    <row r="852" ht="15.85" customHeight="1"/>
    <row r="853" ht="15.85" customHeight="1"/>
    <row r="854" ht="15.85" customHeight="1"/>
    <row r="855" ht="15.85" customHeight="1"/>
    <row r="856" ht="15.85" customHeight="1"/>
    <row r="857" ht="15.85" customHeight="1"/>
    <row r="858" ht="15.85" customHeight="1"/>
    <row r="859" ht="15.85" customHeight="1"/>
    <row r="860" ht="15.85" customHeight="1"/>
    <row r="861" ht="15.85" customHeight="1"/>
    <row r="862" ht="15.85" customHeight="1"/>
    <row r="863" ht="15.85" customHeight="1"/>
    <row r="864" ht="15.85" customHeight="1"/>
    <row r="865" ht="15.85" customHeight="1"/>
    <row r="866" ht="15.85" customHeight="1"/>
    <row r="867" ht="15.85" customHeight="1"/>
    <row r="868" ht="15.85" customHeight="1"/>
    <row r="869" ht="15.85" customHeight="1"/>
    <row r="870" ht="15.85" customHeight="1"/>
    <row r="871" ht="15.85" customHeight="1"/>
    <row r="872" ht="15.85" customHeight="1"/>
    <row r="873" ht="15.85" customHeight="1"/>
    <row r="874" ht="15.85" customHeight="1"/>
    <row r="875" ht="15.85" customHeight="1"/>
    <row r="876" ht="15.85" customHeight="1"/>
    <row r="877" ht="15.85" customHeight="1"/>
    <row r="878" ht="15.85" customHeight="1"/>
    <row r="879" ht="15.85" customHeight="1"/>
    <row r="880" ht="15.85" customHeight="1"/>
    <row r="881" ht="15.85" customHeight="1"/>
    <row r="882" ht="15.85" customHeight="1"/>
    <row r="883" ht="15.85" customHeight="1"/>
    <row r="884" ht="15.85" customHeight="1"/>
    <row r="885" ht="15.85" customHeight="1"/>
    <row r="886" ht="15.85" customHeight="1"/>
    <row r="887" ht="15.85" customHeight="1"/>
    <row r="888" ht="15.85" customHeight="1"/>
    <row r="889" ht="15.85" customHeight="1"/>
    <row r="890" ht="15.85" customHeight="1"/>
    <row r="891" ht="15.85" customHeight="1"/>
    <row r="892" ht="15.85" customHeight="1"/>
    <row r="893" ht="15.85" customHeight="1"/>
    <row r="894" ht="15.85" customHeight="1"/>
    <row r="895" ht="15.85" customHeight="1"/>
    <row r="896" ht="15.85" customHeight="1"/>
    <row r="897" ht="15.85" customHeight="1"/>
    <row r="898" ht="15.85" customHeight="1"/>
    <row r="899" ht="15.85" customHeight="1"/>
    <row r="900" ht="15.85" customHeight="1"/>
    <row r="901" ht="15.85" customHeight="1"/>
    <row r="902" ht="15.85" customHeight="1"/>
    <row r="903" ht="15.85" customHeight="1"/>
    <row r="904" ht="15.85" customHeight="1"/>
    <row r="905" ht="15.85" customHeight="1"/>
    <row r="906" ht="15.85" customHeight="1"/>
    <row r="907" ht="15.85" customHeight="1"/>
    <row r="908" ht="15.85" customHeight="1"/>
    <row r="909" ht="15.85" customHeight="1"/>
    <row r="910" ht="15.85" customHeight="1"/>
    <row r="911" ht="15.85" customHeight="1"/>
    <row r="912" ht="15.85" customHeight="1"/>
    <row r="913" ht="15.85" customHeight="1"/>
    <row r="914" ht="15.85" customHeight="1"/>
    <row r="915" ht="15.85" customHeight="1"/>
    <row r="916" ht="15.85" customHeight="1"/>
    <row r="917" ht="15.85" customHeight="1"/>
    <row r="918" ht="15.85" customHeight="1"/>
    <row r="919" ht="15.85" customHeight="1"/>
    <row r="920" ht="15.85" customHeight="1"/>
    <row r="921" ht="15.85" customHeight="1"/>
    <row r="922" ht="15.85" customHeight="1"/>
    <row r="923" ht="15.85" customHeight="1"/>
    <row r="924" ht="15.85" customHeight="1"/>
    <row r="925" ht="15.85" customHeight="1"/>
    <row r="926" ht="15.85" customHeight="1"/>
    <row r="927" ht="15.85" customHeight="1"/>
    <row r="928" ht="15.85" customHeight="1"/>
    <row r="929" ht="15.85" customHeight="1"/>
    <row r="930" ht="15.85" customHeight="1"/>
    <row r="931" ht="15.85" customHeight="1"/>
    <row r="932" ht="15.85" customHeight="1"/>
    <row r="933" ht="15.85" customHeight="1"/>
    <row r="934" ht="15.85" customHeight="1"/>
    <row r="935" ht="15.85" customHeight="1"/>
    <row r="936" ht="15.85" customHeight="1"/>
    <row r="937" ht="15.85" customHeight="1"/>
    <row r="938" ht="15.85" customHeight="1"/>
    <row r="939" ht="15.85" customHeight="1"/>
    <row r="940" ht="15.85" customHeight="1"/>
    <row r="941" ht="15.85" customHeight="1"/>
    <row r="942" ht="15.85" customHeight="1"/>
    <row r="943" ht="15.85" customHeight="1"/>
    <row r="944" ht="15.85" customHeight="1"/>
    <row r="945" ht="15.85" customHeight="1"/>
    <row r="946" ht="15.85" customHeight="1"/>
    <row r="947" ht="15.85" customHeight="1"/>
    <row r="948" ht="15.85" customHeight="1"/>
    <row r="949" ht="15.85" customHeight="1"/>
    <row r="950" ht="15.85" customHeight="1"/>
    <row r="951" ht="15.85" customHeight="1"/>
    <row r="952" ht="15.85" customHeight="1"/>
    <row r="953" ht="15.85" customHeight="1"/>
    <row r="954" ht="15.85" customHeight="1"/>
    <row r="955" ht="15.85" customHeight="1"/>
    <row r="956" ht="15.85" customHeight="1"/>
    <row r="957" ht="15.85" customHeight="1"/>
    <row r="958" ht="15.85" customHeight="1"/>
    <row r="959" ht="15.85" customHeight="1"/>
    <row r="960" ht="15.85" customHeight="1"/>
    <row r="961" ht="15.85" customHeight="1"/>
    <row r="962" ht="15.85" customHeight="1"/>
    <row r="963" ht="15.85" customHeight="1"/>
    <row r="964" ht="15.85" customHeight="1"/>
    <row r="965" ht="15.85" customHeight="1"/>
    <row r="966" ht="15.85" customHeight="1"/>
    <row r="967" ht="15.85" customHeight="1"/>
    <row r="968" ht="15.85" customHeight="1"/>
    <row r="969" ht="15.85" customHeight="1"/>
    <row r="970" ht="15.85" customHeight="1"/>
    <row r="971" ht="15.85" customHeight="1"/>
    <row r="972" ht="15.85" customHeight="1"/>
    <row r="973" ht="15.85" customHeight="1"/>
    <row r="974" ht="15.85" customHeight="1"/>
    <row r="975" ht="15.85" customHeight="1"/>
    <row r="976" ht="15.85" customHeight="1"/>
    <row r="977" ht="15.85" customHeight="1"/>
    <row r="978" ht="15.85" customHeight="1"/>
    <row r="979" ht="15.85" customHeight="1"/>
    <row r="980" ht="15.85" customHeight="1"/>
    <row r="981" ht="15.85" customHeight="1"/>
    <row r="982" ht="15.85" customHeight="1"/>
    <row r="983" ht="15.85" customHeight="1"/>
    <row r="984" ht="15.85" customHeight="1"/>
    <row r="985" ht="15.85" customHeight="1"/>
    <row r="986" ht="15.85" customHeight="1"/>
    <row r="987" ht="15.85" customHeight="1"/>
    <row r="988" ht="15.85" customHeight="1"/>
    <row r="989" ht="15.85" customHeight="1"/>
    <row r="990" ht="15.85" customHeight="1"/>
    <row r="991" ht="15.85" customHeight="1"/>
    <row r="992" ht="15.85" customHeight="1"/>
    <row r="993" ht="15.85" customHeight="1"/>
    <row r="994" ht="15.85" customHeight="1"/>
    <row r="995" ht="15.85" customHeight="1"/>
    <row r="996" ht="15.85" customHeight="1"/>
    <row r="997" ht="15.85" customHeight="1"/>
    <row r="998" ht="15.85" customHeight="1"/>
    <row r="999" ht="15.85" customHeight="1"/>
    <row r="1000" ht="15.85" customHeight="1"/>
  </sheetData>
  <autoFilter ref="C12:Z184" xr:uid="{00000000-0009-0000-0000-000004000000}"/>
  <mergeCells count="13">
    <mergeCell ref="AA10:AD10"/>
    <mergeCell ref="AE10:AF10"/>
    <mergeCell ref="AE11:AF11"/>
    <mergeCell ref="J11:K11"/>
    <mergeCell ref="L11:M11"/>
    <mergeCell ref="E12:F12"/>
    <mergeCell ref="C1:Z1"/>
    <mergeCell ref="D2:Z2"/>
    <mergeCell ref="C4:Z4"/>
    <mergeCell ref="C6:Z6"/>
    <mergeCell ref="D8:Z8"/>
    <mergeCell ref="D10:O10"/>
    <mergeCell ref="P10:Z10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CL546"/>
  <sheetViews>
    <sheetView workbookViewId="0"/>
  </sheetViews>
  <sheetFormatPr defaultColWidth="14.44140625" defaultRowHeight="15.05" customHeight="1"/>
  <cols>
    <col min="1" max="1" width="1.6640625" customWidth="1"/>
    <col min="2" max="2" width="24.6640625" customWidth="1"/>
    <col min="3" max="3" width="8.109375" customWidth="1"/>
    <col min="4" max="4" width="20.33203125" customWidth="1"/>
    <col min="5" max="5" width="36.109375" customWidth="1"/>
    <col min="6" max="6" width="24.33203125" customWidth="1"/>
    <col min="7" max="7" width="25.33203125" customWidth="1"/>
    <col min="8" max="8" width="12.6640625" customWidth="1"/>
    <col min="9" max="9" width="19.109375" customWidth="1"/>
    <col min="10" max="11" width="1.44140625" customWidth="1"/>
    <col min="12" max="12" width="25.109375" customWidth="1"/>
    <col min="13" max="13" width="6.6640625" customWidth="1"/>
    <col min="14" max="14" width="23.6640625" customWidth="1"/>
    <col min="15" max="15" width="31.88671875" customWidth="1"/>
    <col min="16" max="16" width="28.33203125" customWidth="1"/>
    <col min="17" max="17" width="25.6640625" customWidth="1"/>
    <col min="18" max="18" width="15.33203125" customWidth="1"/>
    <col min="19" max="19" width="27.5546875" customWidth="1"/>
    <col min="20" max="21" width="1.44140625" customWidth="1"/>
    <col min="22" max="22" width="20.6640625" customWidth="1"/>
    <col min="23" max="23" width="6.6640625" customWidth="1"/>
    <col min="24" max="24" width="23.6640625" customWidth="1"/>
    <col min="25" max="25" width="36.6640625" customWidth="1"/>
    <col min="26" max="26" width="27.33203125" customWidth="1"/>
    <col min="27" max="27" width="27.6640625" customWidth="1"/>
    <col min="28" max="28" width="15.33203125" customWidth="1"/>
    <col min="29" max="29" width="22.6640625" customWidth="1"/>
    <col min="30" max="31" width="1.44140625" customWidth="1"/>
    <col min="32" max="32" width="20.6640625" customWidth="1"/>
    <col min="33" max="33" width="6.6640625" customWidth="1"/>
    <col min="34" max="34" width="23.6640625" customWidth="1"/>
    <col min="35" max="35" width="30.33203125" customWidth="1"/>
    <col min="36" max="36" width="32.44140625" customWidth="1"/>
    <col min="37" max="37" width="25.6640625" customWidth="1"/>
    <col min="38" max="38" width="24.33203125" customWidth="1"/>
    <col min="39" max="39" width="21.88671875" customWidth="1"/>
    <col min="40" max="41" width="1.44140625" customWidth="1"/>
    <col min="42" max="42" width="20.6640625" customWidth="1"/>
    <col min="43" max="43" width="7.6640625" customWidth="1"/>
    <col min="44" max="44" width="23.6640625" customWidth="1"/>
    <col min="45" max="45" width="39.44140625" customWidth="1"/>
    <col min="46" max="46" width="27.44140625" customWidth="1"/>
    <col min="47" max="47" width="25.88671875" customWidth="1"/>
    <col min="48" max="48" width="15.5546875" customWidth="1"/>
    <col min="49" max="49" width="22.33203125" customWidth="1"/>
    <col min="50" max="51" width="1.44140625" customWidth="1"/>
    <col min="52" max="52" width="20.6640625" customWidth="1"/>
    <col min="53" max="53" width="6.6640625" customWidth="1"/>
    <col min="54" max="54" width="18.6640625" customWidth="1"/>
    <col min="55" max="55" width="33.88671875" customWidth="1"/>
    <col min="56" max="56" width="30.5546875" customWidth="1"/>
    <col min="57" max="57" width="20.5546875" customWidth="1"/>
    <col min="58" max="58" width="22.6640625" customWidth="1"/>
    <col min="59" max="59" width="23" customWidth="1"/>
    <col min="60" max="61" width="1.44140625" customWidth="1"/>
    <col min="62" max="62" width="20.6640625" customWidth="1"/>
    <col min="63" max="63" width="6.6640625" customWidth="1"/>
    <col min="64" max="64" width="23.6640625" customWidth="1"/>
    <col min="65" max="65" width="42" customWidth="1"/>
    <col min="66" max="66" width="27.5546875" customWidth="1"/>
    <col min="67" max="67" width="22.44140625" customWidth="1"/>
    <col min="68" max="68" width="15.5546875" customWidth="1"/>
    <col min="69" max="69" width="23.88671875" customWidth="1"/>
    <col min="70" max="71" width="1.44140625" customWidth="1"/>
    <col min="72" max="72" width="20.6640625" customWidth="1"/>
    <col min="73" max="73" width="6.6640625" customWidth="1"/>
    <col min="74" max="74" width="23.6640625" customWidth="1"/>
    <col min="75" max="75" width="35.5546875" customWidth="1"/>
    <col min="76" max="76" width="25.33203125" customWidth="1"/>
    <col min="77" max="77" width="23.6640625" customWidth="1"/>
    <col min="78" max="78" width="15.33203125" customWidth="1"/>
    <col min="79" max="79" width="22.109375" customWidth="1"/>
    <col min="80" max="81" width="1.44140625" customWidth="1"/>
    <col min="82" max="82" width="20.6640625" customWidth="1"/>
    <col min="83" max="83" width="6.6640625" customWidth="1"/>
    <col min="84" max="84" width="23.6640625" customWidth="1"/>
    <col min="85" max="85" width="35.5546875" customWidth="1"/>
    <col min="86" max="86" width="25.33203125" customWidth="1"/>
    <col min="87" max="87" width="23.6640625" customWidth="1"/>
    <col min="88" max="88" width="15.33203125" customWidth="1"/>
    <col min="89" max="89" width="22.109375" customWidth="1"/>
    <col min="90" max="90" width="1.44140625" customWidth="1"/>
  </cols>
  <sheetData>
    <row r="1" spans="1:90" ht="15.85" customHeight="1">
      <c r="A1" s="1007"/>
      <c r="B1" s="1380" t="s">
        <v>3373</v>
      </c>
      <c r="C1" s="1370"/>
      <c r="D1" s="1370"/>
      <c r="E1" s="1370"/>
      <c r="F1" s="1370"/>
      <c r="G1" s="1370"/>
      <c r="H1" s="1370"/>
      <c r="I1" s="1370"/>
      <c r="J1" s="1008"/>
      <c r="K1" s="1009"/>
      <c r="L1" s="1372" t="s">
        <v>3373</v>
      </c>
      <c r="M1" s="1370"/>
      <c r="N1" s="1370"/>
      <c r="O1" s="1370"/>
      <c r="P1" s="1370"/>
      <c r="Q1" s="1370"/>
      <c r="R1" s="1370"/>
      <c r="S1" s="1370"/>
      <c r="T1" s="1009"/>
      <c r="U1" s="1010"/>
      <c r="V1" s="1373" t="s">
        <v>3373</v>
      </c>
      <c r="W1" s="1370"/>
      <c r="X1" s="1370"/>
      <c r="Y1" s="1370"/>
      <c r="Z1" s="1370"/>
      <c r="AA1" s="1370"/>
      <c r="AB1" s="1370"/>
      <c r="AC1" s="1370"/>
      <c r="AD1" s="1010"/>
      <c r="AE1" s="1008"/>
      <c r="AF1" s="1380" t="s">
        <v>3373</v>
      </c>
      <c r="AG1" s="1370"/>
      <c r="AH1" s="1370"/>
      <c r="AI1" s="1370"/>
      <c r="AJ1" s="1370"/>
      <c r="AK1" s="1370"/>
      <c r="AL1" s="1370"/>
      <c r="AM1" s="1370"/>
      <c r="AN1" s="1008"/>
      <c r="AO1" s="1009"/>
      <c r="AP1" s="1372" t="s">
        <v>3373</v>
      </c>
      <c r="AQ1" s="1370"/>
      <c r="AR1" s="1370"/>
      <c r="AS1" s="1370"/>
      <c r="AT1" s="1370"/>
      <c r="AU1" s="1370"/>
      <c r="AV1" s="1370"/>
      <c r="AW1" s="1370"/>
      <c r="AX1" s="1009"/>
      <c r="AY1" s="1010"/>
      <c r="AZ1" s="1373" t="s">
        <v>3373</v>
      </c>
      <c r="BA1" s="1370"/>
      <c r="BB1" s="1370"/>
      <c r="BC1" s="1370"/>
      <c r="BD1" s="1370"/>
      <c r="BE1" s="1370"/>
      <c r="BF1" s="1370"/>
      <c r="BG1" s="1370"/>
      <c r="BH1" s="1010"/>
      <c r="BI1" s="1008"/>
      <c r="BJ1" s="1380" t="s">
        <v>3373</v>
      </c>
      <c r="BK1" s="1370"/>
      <c r="BL1" s="1370"/>
      <c r="BM1" s="1370"/>
      <c r="BN1" s="1370"/>
      <c r="BO1" s="1370"/>
      <c r="BP1" s="1370"/>
      <c r="BQ1" s="1370"/>
      <c r="BR1" s="1008"/>
      <c r="BS1" s="1009"/>
      <c r="BT1" s="1372" t="s">
        <v>3373</v>
      </c>
      <c r="BU1" s="1370"/>
      <c r="BV1" s="1370"/>
      <c r="BW1" s="1370"/>
      <c r="BX1" s="1370"/>
      <c r="BY1" s="1370"/>
      <c r="BZ1" s="1370"/>
      <c r="CA1" s="1370"/>
      <c r="CB1" s="799"/>
      <c r="CC1" s="1010"/>
      <c r="CD1" s="1373" t="s">
        <v>3373</v>
      </c>
      <c r="CE1" s="1370"/>
      <c r="CF1" s="1370"/>
      <c r="CG1" s="1370"/>
      <c r="CH1" s="1370"/>
      <c r="CI1" s="1370"/>
      <c r="CJ1" s="1370"/>
      <c r="CK1" s="1370"/>
      <c r="CL1" s="799"/>
    </row>
    <row r="2" spans="1:90" ht="15.85" customHeight="1">
      <c r="A2" s="1007"/>
      <c r="B2" s="1381" t="s">
        <v>3546</v>
      </c>
      <c r="C2" s="1370"/>
      <c r="D2" s="1370"/>
      <c r="E2" s="1370"/>
      <c r="F2" s="1370"/>
      <c r="G2" s="1370"/>
      <c r="H2" s="1370"/>
      <c r="I2" s="1370"/>
      <c r="J2" s="1011"/>
      <c r="K2" s="1012"/>
      <c r="L2" s="1374" t="s">
        <v>3547</v>
      </c>
      <c r="M2" s="1370"/>
      <c r="N2" s="1370"/>
      <c r="O2" s="1370"/>
      <c r="P2" s="1370"/>
      <c r="Q2" s="1370"/>
      <c r="R2" s="1370"/>
      <c r="S2" s="1370"/>
      <c r="T2" s="1012"/>
      <c r="U2" s="1013"/>
      <c r="V2" s="1375" t="s">
        <v>3547</v>
      </c>
      <c r="W2" s="1370"/>
      <c r="X2" s="1370"/>
      <c r="Y2" s="1370"/>
      <c r="Z2" s="1370"/>
      <c r="AA2" s="1370"/>
      <c r="AB2" s="1370"/>
      <c r="AC2" s="1370"/>
      <c r="AD2" s="1013"/>
      <c r="AE2" s="1011"/>
      <c r="AF2" s="1381" t="s">
        <v>3547</v>
      </c>
      <c r="AG2" s="1370"/>
      <c r="AH2" s="1370"/>
      <c r="AI2" s="1370"/>
      <c r="AJ2" s="1370"/>
      <c r="AK2" s="1370"/>
      <c r="AL2" s="1370"/>
      <c r="AM2" s="1370"/>
      <c r="AN2" s="1011"/>
      <c r="AO2" s="1012"/>
      <c r="AP2" s="1374" t="s">
        <v>3547</v>
      </c>
      <c r="AQ2" s="1370"/>
      <c r="AR2" s="1370"/>
      <c r="AS2" s="1370"/>
      <c r="AT2" s="1370"/>
      <c r="AU2" s="1370"/>
      <c r="AV2" s="1370"/>
      <c r="AW2" s="1370"/>
      <c r="AX2" s="1012"/>
      <c r="AY2" s="1013"/>
      <c r="AZ2" s="1375" t="s">
        <v>3547</v>
      </c>
      <c r="BA2" s="1370"/>
      <c r="BB2" s="1370"/>
      <c r="BC2" s="1370"/>
      <c r="BD2" s="1370"/>
      <c r="BE2" s="1370"/>
      <c r="BF2" s="1370"/>
      <c r="BG2" s="1370"/>
      <c r="BH2" s="1013"/>
      <c r="BI2" s="1011"/>
      <c r="BJ2" s="1381" t="s">
        <v>3547</v>
      </c>
      <c r="BK2" s="1370"/>
      <c r="BL2" s="1370"/>
      <c r="BM2" s="1370"/>
      <c r="BN2" s="1370"/>
      <c r="BO2" s="1370"/>
      <c r="BP2" s="1370"/>
      <c r="BQ2" s="1370"/>
      <c r="BR2" s="1011"/>
      <c r="BS2" s="1012"/>
      <c r="BT2" s="1374" t="s">
        <v>3547</v>
      </c>
      <c r="BU2" s="1370"/>
      <c r="BV2" s="1370"/>
      <c r="BW2" s="1370"/>
      <c r="BX2" s="1370"/>
      <c r="BY2" s="1370"/>
      <c r="BZ2" s="1370"/>
      <c r="CA2" s="1370"/>
      <c r="CB2" s="799"/>
      <c r="CC2" s="1013"/>
      <c r="CD2" s="1375" t="s">
        <v>3547</v>
      </c>
      <c r="CE2" s="1370"/>
      <c r="CF2" s="1370"/>
      <c r="CG2" s="1370"/>
      <c r="CH2" s="1370"/>
      <c r="CI2" s="1370"/>
      <c r="CJ2" s="1370"/>
      <c r="CK2" s="1370"/>
      <c r="CL2" s="799"/>
    </row>
    <row r="3" spans="1:90" ht="9.6999999999999993" customHeight="1">
      <c r="A3" s="1007"/>
      <c r="B3" s="1014"/>
      <c r="C3" s="1015"/>
      <c r="D3" s="1016"/>
      <c r="E3" s="1015"/>
      <c r="F3" s="1015"/>
      <c r="G3" s="1015"/>
      <c r="H3" s="1015"/>
      <c r="I3" s="1015"/>
      <c r="J3" s="1015"/>
      <c r="K3" s="1017"/>
      <c r="L3" s="1018"/>
      <c r="M3" s="1017"/>
      <c r="N3" s="1019"/>
      <c r="O3" s="1017"/>
      <c r="P3" s="1017"/>
      <c r="Q3" s="1017"/>
      <c r="R3" s="1017"/>
      <c r="S3" s="1017"/>
      <c r="T3" s="1017"/>
      <c r="U3" s="1020"/>
      <c r="V3" s="1021"/>
      <c r="W3" s="1020"/>
      <c r="X3" s="1022"/>
      <c r="Y3" s="1020"/>
      <c r="Z3" s="1020"/>
      <c r="AA3" s="1020"/>
      <c r="AB3" s="1020"/>
      <c r="AC3" s="1020"/>
      <c r="AD3" s="1020"/>
      <c r="AE3" s="1015"/>
      <c r="AF3" s="1014"/>
      <c r="AG3" s="1015"/>
      <c r="AH3" s="1016"/>
      <c r="AI3" s="1015"/>
      <c r="AJ3" s="1015"/>
      <c r="AK3" s="1015"/>
      <c r="AL3" s="1015"/>
      <c r="AM3" s="1015"/>
      <c r="AN3" s="1015"/>
      <c r="AO3" s="1017"/>
      <c r="AP3" s="1018"/>
      <c r="AQ3" s="1017"/>
      <c r="AR3" s="1019"/>
      <c r="AS3" s="1017"/>
      <c r="AT3" s="1017"/>
      <c r="AU3" s="1017"/>
      <c r="AV3" s="1017"/>
      <c r="AW3" s="1017"/>
      <c r="AX3" s="1017"/>
      <c r="AY3" s="1020"/>
      <c r="AZ3" s="1021"/>
      <c r="BA3" s="1020"/>
      <c r="BB3" s="1022"/>
      <c r="BC3" s="1020"/>
      <c r="BD3" s="1020"/>
      <c r="BE3" s="1020"/>
      <c r="BF3" s="1020"/>
      <c r="BG3" s="1020"/>
      <c r="BH3" s="1020"/>
      <c r="BI3" s="1015"/>
      <c r="BJ3" s="1014"/>
      <c r="BK3" s="1015"/>
      <c r="BL3" s="1016"/>
      <c r="BM3" s="1015"/>
      <c r="BN3" s="1015"/>
      <c r="BO3" s="1015"/>
      <c r="BP3" s="1015"/>
      <c r="BQ3" s="1015"/>
      <c r="BR3" s="1015"/>
      <c r="BS3" s="1017"/>
      <c r="BT3" s="1018"/>
      <c r="BU3" s="1017"/>
      <c r="BV3" s="1019"/>
      <c r="BW3" s="1017"/>
      <c r="BX3" s="1017"/>
      <c r="BY3" s="1017"/>
      <c r="BZ3" s="1017"/>
      <c r="CA3" s="1017"/>
      <c r="CB3" s="799"/>
      <c r="CC3" s="1020"/>
      <c r="CD3" s="1021"/>
      <c r="CE3" s="1020"/>
      <c r="CF3" s="1022"/>
      <c r="CG3" s="1020"/>
      <c r="CH3" s="1020"/>
      <c r="CI3" s="1020"/>
      <c r="CJ3" s="1020"/>
      <c r="CK3" s="1020"/>
      <c r="CL3" s="799"/>
    </row>
    <row r="4" spans="1:90" ht="15.85" customHeight="1">
      <c r="A4" s="1007"/>
      <c r="B4" s="1378" t="s">
        <v>3548</v>
      </c>
      <c r="C4" s="1370"/>
      <c r="D4" s="1370"/>
      <c r="E4" s="1370"/>
      <c r="F4" s="1370"/>
      <c r="G4" s="1370"/>
      <c r="H4" s="1370"/>
      <c r="I4" s="1370"/>
      <c r="J4" s="1023"/>
      <c r="K4" s="1024"/>
      <c r="L4" s="1376" t="str">
        <f>B4</f>
        <v>PCTO</v>
      </c>
      <c r="M4" s="1370"/>
      <c r="N4" s="1370"/>
      <c r="O4" s="1370"/>
      <c r="P4" s="1370"/>
      <c r="Q4" s="1370"/>
      <c r="R4" s="1370"/>
      <c r="S4" s="1370"/>
      <c r="T4" s="1024"/>
      <c r="U4" s="1025"/>
      <c r="V4" s="1369" t="str">
        <f>B4</f>
        <v>PCTO</v>
      </c>
      <c r="W4" s="1370"/>
      <c r="X4" s="1370"/>
      <c r="Y4" s="1370"/>
      <c r="Z4" s="1370"/>
      <c r="AA4" s="1370"/>
      <c r="AB4" s="1370"/>
      <c r="AC4" s="1370"/>
      <c r="AD4" s="1025"/>
      <c r="AE4" s="1023"/>
      <c r="AF4" s="1378" t="str">
        <f>B4</f>
        <v>PCTO</v>
      </c>
      <c r="AG4" s="1370"/>
      <c r="AH4" s="1370"/>
      <c r="AI4" s="1370"/>
      <c r="AJ4" s="1370"/>
      <c r="AK4" s="1370"/>
      <c r="AL4" s="1370"/>
      <c r="AM4" s="1370"/>
      <c r="AN4" s="1023"/>
      <c r="AO4" s="1024"/>
      <c r="AP4" s="1376" t="str">
        <f>B4</f>
        <v>PCTO</v>
      </c>
      <c r="AQ4" s="1370"/>
      <c r="AR4" s="1370"/>
      <c r="AS4" s="1370"/>
      <c r="AT4" s="1370"/>
      <c r="AU4" s="1370"/>
      <c r="AV4" s="1370"/>
      <c r="AW4" s="1370"/>
      <c r="AX4" s="1024"/>
      <c r="AY4" s="1025"/>
      <c r="AZ4" s="1369" t="str">
        <f>B4</f>
        <v>PCTO</v>
      </c>
      <c r="BA4" s="1370"/>
      <c r="BB4" s="1370"/>
      <c r="BC4" s="1370"/>
      <c r="BD4" s="1370"/>
      <c r="BE4" s="1370"/>
      <c r="BF4" s="1370"/>
      <c r="BG4" s="1370"/>
      <c r="BH4" s="1025"/>
      <c r="BI4" s="1023"/>
      <c r="BJ4" s="1378" t="str">
        <f>B4</f>
        <v>PCTO</v>
      </c>
      <c r="BK4" s="1370"/>
      <c r="BL4" s="1370"/>
      <c r="BM4" s="1370"/>
      <c r="BN4" s="1370"/>
      <c r="BO4" s="1370"/>
      <c r="BP4" s="1370"/>
      <c r="BQ4" s="1370"/>
      <c r="BR4" s="1023"/>
      <c r="BS4" s="1024"/>
      <c r="BT4" s="1376" t="str">
        <f>B4</f>
        <v>PCTO</v>
      </c>
      <c r="BU4" s="1370"/>
      <c r="BV4" s="1370"/>
      <c r="BW4" s="1370"/>
      <c r="BX4" s="1370"/>
      <c r="BY4" s="1370"/>
      <c r="BZ4" s="1370"/>
      <c r="CA4" s="1370"/>
      <c r="CB4" s="799"/>
      <c r="CC4" s="1025"/>
      <c r="CD4" s="1369" t="str">
        <f>B4</f>
        <v>PCTO</v>
      </c>
      <c r="CE4" s="1370"/>
      <c r="CF4" s="1370"/>
      <c r="CG4" s="1370"/>
      <c r="CH4" s="1370"/>
      <c r="CI4" s="1370"/>
      <c r="CJ4" s="1370"/>
      <c r="CK4" s="1370"/>
      <c r="CL4" s="799"/>
    </row>
    <row r="5" spans="1:90" ht="9.6999999999999993" customHeight="1">
      <c r="A5" s="1007"/>
      <c r="B5" s="1014"/>
      <c r="C5" s="1026"/>
      <c r="D5" s="1027"/>
      <c r="E5" s="1026"/>
      <c r="F5" s="1026"/>
      <c r="G5" s="1026"/>
      <c r="H5" s="1026"/>
      <c r="I5" s="1026"/>
      <c r="J5" s="1026"/>
      <c r="K5" s="1028"/>
      <c r="L5" s="1018"/>
      <c r="M5" s="1028"/>
      <c r="N5" s="1029"/>
      <c r="O5" s="1028"/>
      <c r="P5" s="1028"/>
      <c r="Q5" s="1028"/>
      <c r="R5" s="1028"/>
      <c r="S5" s="1028"/>
      <c r="T5" s="1028"/>
      <c r="U5" s="1030"/>
      <c r="V5" s="1021"/>
      <c r="W5" s="1030"/>
      <c r="X5" s="1031"/>
      <c r="Y5" s="1030"/>
      <c r="Z5" s="1030"/>
      <c r="AA5" s="1030"/>
      <c r="AB5" s="1030"/>
      <c r="AC5" s="1030"/>
      <c r="AD5" s="1030"/>
      <c r="AE5" s="1026"/>
      <c r="AF5" s="1014"/>
      <c r="AG5" s="1026"/>
      <c r="AH5" s="1027"/>
      <c r="AI5" s="1026"/>
      <c r="AJ5" s="1026"/>
      <c r="AK5" s="1026"/>
      <c r="AL5" s="1026"/>
      <c r="AM5" s="1026"/>
      <c r="AN5" s="1026"/>
      <c r="AO5" s="1028"/>
      <c r="AP5" s="1018"/>
      <c r="AQ5" s="1028"/>
      <c r="AR5" s="1029"/>
      <c r="AS5" s="1028"/>
      <c r="AT5" s="1028"/>
      <c r="AU5" s="1028"/>
      <c r="AV5" s="1028"/>
      <c r="AW5" s="1028"/>
      <c r="AX5" s="1028"/>
      <c r="AY5" s="1030"/>
      <c r="AZ5" s="1021"/>
      <c r="BA5" s="1030"/>
      <c r="BB5" s="1031"/>
      <c r="BC5" s="1030"/>
      <c r="BD5" s="1030"/>
      <c r="BE5" s="1030"/>
      <c r="BF5" s="1030"/>
      <c r="BG5" s="1030"/>
      <c r="BH5" s="1030"/>
      <c r="BI5" s="1026"/>
      <c r="BJ5" s="1014"/>
      <c r="BK5" s="1026"/>
      <c r="BL5" s="1027"/>
      <c r="BM5" s="1026"/>
      <c r="BN5" s="1026"/>
      <c r="BO5" s="1026"/>
      <c r="BP5" s="1026"/>
      <c r="BQ5" s="1026"/>
      <c r="BR5" s="1026"/>
      <c r="BS5" s="1028"/>
      <c r="BT5" s="1018"/>
      <c r="BU5" s="1028"/>
      <c r="BV5" s="1029"/>
      <c r="BW5" s="1028"/>
      <c r="BX5" s="1028"/>
      <c r="BY5" s="1028"/>
      <c r="BZ5" s="1028"/>
      <c r="CA5" s="1028"/>
      <c r="CB5" s="799"/>
      <c r="CC5" s="1030"/>
      <c r="CD5" s="1021"/>
      <c r="CE5" s="1030"/>
      <c r="CF5" s="1031"/>
      <c r="CG5" s="1030"/>
      <c r="CH5" s="1030"/>
      <c r="CI5" s="1030"/>
      <c r="CJ5" s="1030"/>
      <c r="CK5" s="1030"/>
      <c r="CL5" s="799"/>
    </row>
    <row r="6" spans="1:90" ht="15.85" customHeight="1">
      <c r="A6" s="1007"/>
      <c r="B6" s="1378" t="s">
        <v>3549</v>
      </c>
      <c r="C6" s="1370"/>
      <c r="D6" s="1370"/>
      <c r="E6" s="1370"/>
      <c r="F6" s="1370"/>
      <c r="G6" s="1370"/>
      <c r="H6" s="1370"/>
      <c r="I6" s="1370"/>
      <c r="J6" s="1023"/>
      <c r="K6" s="1024"/>
      <c r="L6" s="1376" t="s">
        <v>3376</v>
      </c>
      <c r="M6" s="1370"/>
      <c r="N6" s="1370"/>
      <c r="O6" s="1370"/>
      <c r="P6" s="1370"/>
      <c r="Q6" s="1370"/>
      <c r="R6" s="1370"/>
      <c r="S6" s="1370"/>
      <c r="T6" s="1024"/>
      <c r="U6" s="1025"/>
      <c r="V6" s="1369" t="s">
        <v>3376</v>
      </c>
      <c r="W6" s="1370"/>
      <c r="X6" s="1370"/>
      <c r="Y6" s="1370"/>
      <c r="Z6" s="1370"/>
      <c r="AA6" s="1370"/>
      <c r="AB6" s="1370"/>
      <c r="AC6" s="1370"/>
      <c r="AD6" s="1025"/>
      <c r="AE6" s="1023"/>
      <c r="AF6" s="1378" t="s">
        <v>3376</v>
      </c>
      <c r="AG6" s="1370"/>
      <c r="AH6" s="1370"/>
      <c r="AI6" s="1370"/>
      <c r="AJ6" s="1370"/>
      <c r="AK6" s="1370"/>
      <c r="AL6" s="1370"/>
      <c r="AM6" s="1370"/>
      <c r="AN6" s="1023"/>
      <c r="AO6" s="1024"/>
      <c r="AP6" s="1376" t="s">
        <v>3376</v>
      </c>
      <c r="AQ6" s="1370"/>
      <c r="AR6" s="1370"/>
      <c r="AS6" s="1370"/>
      <c r="AT6" s="1370"/>
      <c r="AU6" s="1370"/>
      <c r="AV6" s="1370"/>
      <c r="AW6" s="1370"/>
      <c r="AX6" s="1024"/>
      <c r="AY6" s="1025"/>
      <c r="AZ6" s="1369" t="s">
        <v>3376</v>
      </c>
      <c r="BA6" s="1370"/>
      <c r="BB6" s="1370"/>
      <c r="BC6" s="1370"/>
      <c r="BD6" s="1370"/>
      <c r="BE6" s="1370"/>
      <c r="BF6" s="1370"/>
      <c r="BG6" s="1370"/>
      <c r="BH6" s="1025"/>
      <c r="BI6" s="1023"/>
      <c r="BJ6" s="1378" t="s">
        <v>3376</v>
      </c>
      <c r="BK6" s="1370"/>
      <c r="BL6" s="1370"/>
      <c r="BM6" s="1370"/>
      <c r="BN6" s="1370"/>
      <c r="BO6" s="1370"/>
      <c r="BP6" s="1370"/>
      <c r="BQ6" s="1370"/>
      <c r="BR6" s="1023"/>
      <c r="BS6" s="1024"/>
      <c r="BT6" s="1376" t="s">
        <v>3376</v>
      </c>
      <c r="BU6" s="1370"/>
      <c r="BV6" s="1370"/>
      <c r="BW6" s="1370"/>
      <c r="BX6" s="1370"/>
      <c r="BY6" s="1370"/>
      <c r="BZ6" s="1370"/>
      <c r="CA6" s="1370"/>
      <c r="CB6" s="799"/>
      <c r="CC6" s="1025"/>
      <c r="CD6" s="1369" t="s">
        <v>3376</v>
      </c>
      <c r="CE6" s="1370"/>
      <c r="CF6" s="1370"/>
      <c r="CG6" s="1370"/>
      <c r="CH6" s="1370"/>
      <c r="CI6" s="1370"/>
      <c r="CJ6" s="1370"/>
      <c r="CK6" s="1370"/>
      <c r="CL6" s="799"/>
    </row>
    <row r="7" spans="1:90" ht="15.85" customHeight="1">
      <c r="A7" s="1007"/>
      <c r="B7" s="1378" t="s">
        <v>3550</v>
      </c>
      <c r="C7" s="1370"/>
      <c r="D7" s="1370"/>
      <c r="E7" s="1370"/>
      <c r="F7" s="1370"/>
      <c r="G7" s="1370"/>
      <c r="H7" s="1370"/>
      <c r="I7" s="1370"/>
      <c r="J7" s="1023"/>
      <c r="K7" s="1024"/>
      <c r="L7" s="1376" t="s">
        <v>3550</v>
      </c>
      <c r="M7" s="1370"/>
      <c r="N7" s="1370"/>
      <c r="O7" s="1370"/>
      <c r="P7" s="1370"/>
      <c r="Q7" s="1370"/>
      <c r="R7" s="1370"/>
      <c r="S7" s="1370"/>
      <c r="T7" s="1024"/>
      <c r="U7" s="1025"/>
      <c r="V7" s="1369" t="s">
        <v>3550</v>
      </c>
      <c r="W7" s="1370"/>
      <c r="X7" s="1370"/>
      <c r="Y7" s="1370"/>
      <c r="Z7" s="1370"/>
      <c r="AA7" s="1370"/>
      <c r="AB7" s="1370"/>
      <c r="AC7" s="1370"/>
      <c r="AD7" s="1025"/>
      <c r="AE7" s="1023"/>
      <c r="AF7" s="1378" t="s">
        <v>3550</v>
      </c>
      <c r="AG7" s="1370"/>
      <c r="AH7" s="1370"/>
      <c r="AI7" s="1370"/>
      <c r="AJ7" s="1370"/>
      <c r="AK7" s="1370"/>
      <c r="AL7" s="1370"/>
      <c r="AM7" s="1370"/>
      <c r="AN7" s="1023"/>
      <c r="AO7" s="1024"/>
      <c r="AP7" s="1376" t="s">
        <v>3550</v>
      </c>
      <c r="AQ7" s="1370"/>
      <c r="AR7" s="1370"/>
      <c r="AS7" s="1370"/>
      <c r="AT7" s="1370"/>
      <c r="AU7" s="1370"/>
      <c r="AV7" s="1370"/>
      <c r="AW7" s="1370"/>
      <c r="AX7" s="1024"/>
      <c r="AY7" s="1025"/>
      <c r="AZ7" s="1369" t="s">
        <v>3550</v>
      </c>
      <c r="BA7" s="1370"/>
      <c r="BB7" s="1370"/>
      <c r="BC7" s="1370"/>
      <c r="BD7" s="1370"/>
      <c r="BE7" s="1370"/>
      <c r="BF7" s="1370"/>
      <c r="BG7" s="1370"/>
      <c r="BH7" s="1025"/>
      <c r="BI7" s="1023"/>
      <c r="BJ7" s="1378" t="s">
        <v>3550</v>
      </c>
      <c r="BK7" s="1370"/>
      <c r="BL7" s="1370"/>
      <c r="BM7" s="1370"/>
      <c r="BN7" s="1370"/>
      <c r="BO7" s="1370"/>
      <c r="BP7" s="1370"/>
      <c r="BQ7" s="1370"/>
      <c r="BR7" s="1023"/>
      <c r="BS7" s="1024"/>
      <c r="BT7" s="1376" t="s">
        <v>3550</v>
      </c>
      <c r="BU7" s="1370"/>
      <c r="BV7" s="1370"/>
      <c r="BW7" s="1370"/>
      <c r="BX7" s="1370"/>
      <c r="BY7" s="1370"/>
      <c r="BZ7" s="1370"/>
      <c r="CA7" s="1370"/>
      <c r="CB7" s="799"/>
      <c r="CC7" s="1025"/>
      <c r="CD7" s="1369" t="s">
        <v>3550</v>
      </c>
      <c r="CE7" s="1370"/>
      <c r="CF7" s="1370"/>
      <c r="CG7" s="1370"/>
      <c r="CH7" s="1370"/>
      <c r="CI7" s="1370"/>
      <c r="CJ7" s="1370"/>
      <c r="CK7" s="1370"/>
      <c r="CL7" s="1023"/>
    </row>
    <row r="8" spans="1:90" ht="19.600000000000001" customHeight="1">
      <c r="A8" s="1007"/>
      <c r="B8" s="1379" t="s">
        <v>3551</v>
      </c>
      <c r="C8" s="1370"/>
      <c r="D8" s="1370"/>
      <c r="E8" s="1370"/>
      <c r="F8" s="1370"/>
      <c r="G8" s="1370"/>
      <c r="H8" s="1370"/>
      <c r="I8" s="1370"/>
      <c r="J8" s="1026"/>
      <c r="K8" s="1028"/>
      <c r="L8" s="1377" t="str">
        <f>B8</f>
        <v>ANNO SCOLASTICO 2020/2021</v>
      </c>
      <c r="M8" s="1370"/>
      <c r="N8" s="1370"/>
      <c r="O8" s="1370"/>
      <c r="P8" s="1370"/>
      <c r="Q8" s="1370"/>
      <c r="R8" s="1370"/>
      <c r="S8" s="1370"/>
      <c r="T8" s="1028"/>
      <c r="U8" s="1030"/>
      <c r="V8" s="1371" t="str">
        <f>B8</f>
        <v>ANNO SCOLASTICO 2020/2021</v>
      </c>
      <c r="W8" s="1370"/>
      <c r="X8" s="1370"/>
      <c r="Y8" s="1370"/>
      <c r="Z8" s="1370"/>
      <c r="AA8" s="1370"/>
      <c r="AB8" s="1370"/>
      <c r="AC8" s="1370"/>
      <c r="AD8" s="1030"/>
      <c r="AE8" s="1026"/>
      <c r="AF8" s="1379" t="str">
        <f>B8</f>
        <v>ANNO SCOLASTICO 2020/2021</v>
      </c>
      <c r="AG8" s="1370"/>
      <c r="AH8" s="1370"/>
      <c r="AI8" s="1370"/>
      <c r="AJ8" s="1370"/>
      <c r="AK8" s="1370"/>
      <c r="AL8" s="1370"/>
      <c r="AM8" s="1370"/>
      <c r="AN8" s="1026"/>
      <c r="AO8" s="1028"/>
      <c r="AP8" s="1377" t="str">
        <f>B8</f>
        <v>ANNO SCOLASTICO 2020/2021</v>
      </c>
      <c r="AQ8" s="1370"/>
      <c r="AR8" s="1370"/>
      <c r="AS8" s="1370"/>
      <c r="AT8" s="1370"/>
      <c r="AU8" s="1370"/>
      <c r="AV8" s="1370"/>
      <c r="AW8" s="1370"/>
      <c r="AX8" s="1028"/>
      <c r="AY8" s="1030"/>
      <c r="AZ8" s="1371" t="str">
        <f>B8</f>
        <v>ANNO SCOLASTICO 2020/2021</v>
      </c>
      <c r="BA8" s="1370"/>
      <c r="BB8" s="1370"/>
      <c r="BC8" s="1370"/>
      <c r="BD8" s="1370"/>
      <c r="BE8" s="1370"/>
      <c r="BF8" s="1370"/>
      <c r="BG8" s="1370"/>
      <c r="BH8" s="1030"/>
      <c r="BI8" s="1026"/>
      <c r="BJ8" s="1379" t="str">
        <f>B8</f>
        <v>ANNO SCOLASTICO 2020/2021</v>
      </c>
      <c r="BK8" s="1370"/>
      <c r="BL8" s="1370"/>
      <c r="BM8" s="1370"/>
      <c r="BN8" s="1370"/>
      <c r="BO8" s="1370"/>
      <c r="BP8" s="1370"/>
      <c r="BQ8" s="1370"/>
      <c r="BR8" s="1026"/>
      <c r="BS8" s="1028"/>
      <c r="BT8" s="1377" t="str">
        <f>B8</f>
        <v>ANNO SCOLASTICO 2020/2021</v>
      </c>
      <c r="BU8" s="1370"/>
      <c r="BV8" s="1370"/>
      <c r="BW8" s="1370"/>
      <c r="BX8" s="1370"/>
      <c r="BY8" s="1370"/>
      <c r="BZ8" s="1370"/>
      <c r="CA8" s="1370"/>
      <c r="CB8" s="799"/>
      <c r="CC8" s="1030"/>
      <c r="CD8" s="1371" t="str">
        <f>L8</f>
        <v>ANNO SCOLASTICO 2020/2021</v>
      </c>
      <c r="CE8" s="1370"/>
      <c r="CF8" s="1370"/>
      <c r="CG8" s="1370"/>
      <c r="CH8" s="1370"/>
      <c r="CI8" s="1370"/>
      <c r="CJ8" s="1370"/>
      <c r="CK8" s="1370"/>
      <c r="CL8" s="1026"/>
    </row>
    <row r="9" spans="1:90" ht="9.6999999999999993" customHeight="1">
      <c r="A9" s="1007"/>
      <c r="B9" s="1014"/>
      <c r="C9" s="1015"/>
      <c r="D9" s="1015"/>
      <c r="E9" s="1015"/>
      <c r="F9" s="1015"/>
      <c r="G9" s="1015"/>
      <c r="H9" s="1015"/>
      <c r="I9" s="1015"/>
      <c r="J9" s="1015"/>
      <c r="K9" s="1017"/>
      <c r="L9" s="1018"/>
      <c r="M9" s="1017"/>
      <c r="N9" s="1017"/>
      <c r="O9" s="1017"/>
      <c r="P9" s="1017"/>
      <c r="Q9" s="1017"/>
      <c r="R9" s="1017"/>
      <c r="S9" s="1017"/>
      <c r="T9" s="1017"/>
      <c r="U9" s="1020"/>
      <c r="V9" s="1021"/>
      <c r="W9" s="1020"/>
      <c r="X9" s="1020"/>
      <c r="Y9" s="1020"/>
      <c r="Z9" s="1020"/>
      <c r="AA9" s="1020"/>
      <c r="AB9" s="1020"/>
      <c r="AC9" s="1020"/>
      <c r="AD9" s="1020"/>
      <c r="AE9" s="1015"/>
      <c r="AF9" s="1014"/>
      <c r="AG9" s="1015"/>
      <c r="AH9" s="1015"/>
      <c r="AI9" s="1015"/>
      <c r="AJ9" s="1015"/>
      <c r="AK9" s="1015"/>
      <c r="AL9" s="1015"/>
      <c r="AM9" s="1015"/>
      <c r="AN9" s="1015"/>
      <c r="AO9" s="1017"/>
      <c r="AP9" s="1018"/>
      <c r="AQ9" s="1017"/>
      <c r="AR9" s="1017"/>
      <c r="AS9" s="1017"/>
      <c r="AT9" s="1017"/>
      <c r="AU9" s="1017"/>
      <c r="AV9" s="1017"/>
      <c r="AW9" s="1017"/>
      <c r="AX9" s="1017"/>
      <c r="AY9" s="1020"/>
      <c r="AZ9" s="1021"/>
      <c r="BA9" s="1020"/>
      <c r="BB9" s="1020"/>
      <c r="BC9" s="1020"/>
      <c r="BD9" s="1020"/>
      <c r="BE9" s="1020"/>
      <c r="BF9" s="1020"/>
      <c r="BG9" s="1020"/>
      <c r="BH9" s="1020"/>
      <c r="BI9" s="1015"/>
      <c r="BJ9" s="1014"/>
      <c r="BK9" s="1015"/>
      <c r="BL9" s="1015"/>
      <c r="BM9" s="1015"/>
      <c r="BN9" s="1015"/>
      <c r="BO9" s="1015"/>
      <c r="BP9" s="1015"/>
      <c r="BQ9" s="1015"/>
      <c r="BR9" s="1015"/>
      <c r="BS9" s="1017"/>
      <c r="BT9" s="1018"/>
      <c r="BU9" s="1017"/>
      <c r="BV9" s="1017"/>
      <c r="BW9" s="1017"/>
      <c r="BX9" s="1017"/>
      <c r="BY9" s="1017"/>
      <c r="BZ9" s="1017"/>
      <c r="CA9" s="1017"/>
      <c r="CB9" s="799"/>
      <c r="CC9" s="1020"/>
      <c r="CD9" s="1021"/>
      <c r="CE9" s="1020"/>
      <c r="CF9" s="1020"/>
      <c r="CG9" s="1020"/>
      <c r="CH9" s="1020"/>
      <c r="CI9" s="1020"/>
      <c r="CJ9" s="1020"/>
      <c r="CK9" s="1020"/>
      <c r="CL9" s="1015"/>
    </row>
    <row r="10" spans="1:90" ht="15.05" customHeight="1">
      <c r="A10" s="1032"/>
      <c r="B10" s="1367" t="s">
        <v>3379</v>
      </c>
      <c r="C10" s="1315"/>
      <c r="D10" s="1319"/>
      <c r="E10" s="1368" t="s">
        <v>0</v>
      </c>
      <c r="F10" s="1315"/>
      <c r="G10" s="1315"/>
      <c r="H10" s="1315"/>
      <c r="I10" s="1319"/>
      <c r="J10" s="1033"/>
      <c r="K10" s="1034"/>
      <c r="L10" s="1367" t="str">
        <f>B10</f>
        <v>DATI RELATIVI L'ALUNNO</v>
      </c>
      <c r="M10" s="1315"/>
      <c r="N10" s="1319"/>
      <c r="O10" s="1368" t="str">
        <f>E10</f>
        <v>DATI RELATIVI L'AZIENDA OSPITANTE</v>
      </c>
      <c r="P10" s="1315"/>
      <c r="Q10" s="1315"/>
      <c r="R10" s="1315"/>
      <c r="S10" s="1319"/>
      <c r="T10" s="1034"/>
      <c r="U10" s="1035"/>
      <c r="V10" s="1367" t="s">
        <v>3379</v>
      </c>
      <c r="W10" s="1315"/>
      <c r="X10" s="1319"/>
      <c r="Y10" s="1368" t="s">
        <v>0</v>
      </c>
      <c r="Z10" s="1315"/>
      <c r="AA10" s="1315"/>
      <c r="AB10" s="1315"/>
      <c r="AC10" s="1319"/>
      <c r="AD10" s="1035"/>
      <c r="AE10" s="1033"/>
      <c r="AF10" s="1367" t="s">
        <v>3379</v>
      </c>
      <c r="AG10" s="1315"/>
      <c r="AH10" s="1319"/>
      <c r="AI10" s="1368" t="s">
        <v>0</v>
      </c>
      <c r="AJ10" s="1315"/>
      <c r="AK10" s="1315"/>
      <c r="AL10" s="1315"/>
      <c r="AM10" s="1319"/>
      <c r="AN10" s="1033"/>
      <c r="AO10" s="1034"/>
      <c r="AP10" s="1367" t="s">
        <v>3379</v>
      </c>
      <c r="AQ10" s="1315"/>
      <c r="AR10" s="1319"/>
      <c r="AS10" s="1368" t="s">
        <v>0</v>
      </c>
      <c r="AT10" s="1315"/>
      <c r="AU10" s="1315"/>
      <c r="AV10" s="1315"/>
      <c r="AW10" s="1319"/>
      <c r="AX10" s="1034"/>
      <c r="AY10" s="1035"/>
      <c r="AZ10" s="1367" t="s">
        <v>3379</v>
      </c>
      <c r="BA10" s="1315"/>
      <c r="BB10" s="1319"/>
      <c r="BC10" s="1368" t="s">
        <v>0</v>
      </c>
      <c r="BD10" s="1315"/>
      <c r="BE10" s="1315"/>
      <c r="BF10" s="1315"/>
      <c r="BG10" s="1319"/>
      <c r="BH10" s="1035"/>
      <c r="BI10" s="1033"/>
      <c r="BJ10" s="1367" t="s">
        <v>3379</v>
      </c>
      <c r="BK10" s="1315"/>
      <c r="BL10" s="1319"/>
      <c r="BM10" s="1368" t="s">
        <v>0</v>
      </c>
      <c r="BN10" s="1315"/>
      <c r="BO10" s="1315"/>
      <c r="BP10" s="1315"/>
      <c r="BQ10" s="1319"/>
      <c r="BR10" s="1033"/>
      <c r="BS10" s="1034"/>
      <c r="BT10" s="1367" t="s">
        <v>3379</v>
      </c>
      <c r="BU10" s="1315"/>
      <c r="BV10" s="1319"/>
      <c r="BW10" s="1368" t="s">
        <v>0</v>
      </c>
      <c r="BX10" s="1315"/>
      <c r="BY10" s="1315"/>
      <c r="BZ10" s="1315"/>
      <c r="CA10" s="1319"/>
      <c r="CB10" s="1036"/>
      <c r="CC10" s="1035"/>
      <c r="CD10" s="1367" t="s">
        <v>3379</v>
      </c>
      <c r="CE10" s="1315"/>
      <c r="CF10" s="1319"/>
      <c r="CG10" s="1368" t="s">
        <v>0</v>
      </c>
      <c r="CH10" s="1315"/>
      <c r="CI10" s="1315"/>
      <c r="CJ10" s="1315"/>
      <c r="CK10" s="1319"/>
      <c r="CL10" s="1033"/>
    </row>
    <row r="11" spans="1:90" ht="15.05" customHeight="1">
      <c r="A11" s="1007"/>
      <c r="B11" s="1037" t="s">
        <v>3381</v>
      </c>
      <c r="C11" s="1038" t="s">
        <v>3382</v>
      </c>
      <c r="D11" s="1039" t="s">
        <v>3388</v>
      </c>
      <c r="E11" s="1040" t="s">
        <v>18</v>
      </c>
      <c r="F11" s="1041" t="s">
        <v>19</v>
      </c>
      <c r="G11" s="1041" t="s">
        <v>21</v>
      </c>
      <c r="H11" s="1041" t="s">
        <v>3383</v>
      </c>
      <c r="I11" s="1042" t="s">
        <v>3552</v>
      </c>
      <c r="J11" s="1016"/>
      <c r="K11" s="1019"/>
      <c r="L11" s="1037" t="str">
        <f>B11</f>
        <v>Cognome/Nome</v>
      </c>
      <c r="M11" s="1038" t="str">
        <f t="shared" ref="M11:S11" si="0">C11</f>
        <v xml:space="preserve">Classe </v>
      </c>
      <c r="N11" s="1039" t="str">
        <f t="shared" si="0"/>
        <v>Tutor scolastico</v>
      </c>
      <c r="O11" s="1040" t="str">
        <f t="shared" si="0"/>
        <v xml:space="preserve"> Denominazione Azienda</v>
      </c>
      <c r="P11" s="1041" t="str">
        <f t="shared" si="0"/>
        <v>Via</v>
      </c>
      <c r="Q11" s="1041" t="str">
        <f t="shared" si="0"/>
        <v>Comune</v>
      </c>
      <c r="R11" s="1041" t="str">
        <f t="shared" si="0"/>
        <v>Telefono</v>
      </c>
      <c r="S11" s="1042" t="str">
        <f t="shared" si="0"/>
        <v>Referente Aziendale</v>
      </c>
      <c r="T11" s="1019"/>
      <c r="U11" s="1022"/>
      <c r="V11" s="1037" t="str">
        <f t="shared" ref="V11:AC11" si="1">L11</f>
        <v>Cognome/Nome</v>
      </c>
      <c r="W11" s="1038" t="str">
        <f t="shared" si="1"/>
        <v xml:space="preserve">Classe </v>
      </c>
      <c r="X11" s="1039" t="str">
        <f t="shared" si="1"/>
        <v>Tutor scolastico</v>
      </c>
      <c r="Y11" s="1040" t="str">
        <f t="shared" si="1"/>
        <v xml:space="preserve"> Denominazione Azienda</v>
      </c>
      <c r="Z11" s="1041" t="str">
        <f t="shared" si="1"/>
        <v>Via</v>
      </c>
      <c r="AA11" s="1041" t="str">
        <f t="shared" si="1"/>
        <v>Comune</v>
      </c>
      <c r="AB11" s="1041" t="str">
        <f t="shared" si="1"/>
        <v>Telefono</v>
      </c>
      <c r="AC11" s="1042" t="str">
        <f t="shared" si="1"/>
        <v>Referente Aziendale</v>
      </c>
      <c r="AD11" s="1022"/>
      <c r="AE11" s="1016"/>
      <c r="AF11" s="1037" t="str">
        <f t="shared" ref="AF11:AM11" si="2">V11</f>
        <v>Cognome/Nome</v>
      </c>
      <c r="AG11" s="1038" t="str">
        <f t="shared" si="2"/>
        <v xml:space="preserve">Classe </v>
      </c>
      <c r="AH11" s="1039" t="str">
        <f t="shared" si="2"/>
        <v>Tutor scolastico</v>
      </c>
      <c r="AI11" s="1040" t="str">
        <f t="shared" si="2"/>
        <v xml:space="preserve"> Denominazione Azienda</v>
      </c>
      <c r="AJ11" s="1041" t="str">
        <f t="shared" si="2"/>
        <v>Via</v>
      </c>
      <c r="AK11" s="1041" t="str">
        <f t="shared" si="2"/>
        <v>Comune</v>
      </c>
      <c r="AL11" s="1041" t="str">
        <f t="shared" si="2"/>
        <v>Telefono</v>
      </c>
      <c r="AM11" s="1042" t="str">
        <f t="shared" si="2"/>
        <v>Referente Aziendale</v>
      </c>
      <c r="AN11" s="1016"/>
      <c r="AO11" s="1019"/>
      <c r="AP11" s="1037" t="str">
        <f t="shared" ref="AP11:AW11" si="3">AF11</f>
        <v>Cognome/Nome</v>
      </c>
      <c r="AQ11" s="1038" t="str">
        <f t="shared" si="3"/>
        <v xml:space="preserve">Classe </v>
      </c>
      <c r="AR11" s="1039" t="str">
        <f t="shared" si="3"/>
        <v>Tutor scolastico</v>
      </c>
      <c r="AS11" s="1040" t="str">
        <f t="shared" si="3"/>
        <v xml:space="preserve"> Denominazione Azienda</v>
      </c>
      <c r="AT11" s="1041" t="str">
        <f t="shared" si="3"/>
        <v>Via</v>
      </c>
      <c r="AU11" s="1041" t="str">
        <f t="shared" si="3"/>
        <v>Comune</v>
      </c>
      <c r="AV11" s="1041" t="str">
        <f t="shared" si="3"/>
        <v>Telefono</v>
      </c>
      <c r="AW11" s="1042" t="str">
        <f t="shared" si="3"/>
        <v>Referente Aziendale</v>
      </c>
      <c r="AX11" s="1019"/>
      <c r="AY11" s="1022"/>
      <c r="AZ11" s="1037" t="str">
        <f t="shared" ref="AZ11:BG11" si="4">AP11</f>
        <v>Cognome/Nome</v>
      </c>
      <c r="BA11" s="1038" t="str">
        <f t="shared" si="4"/>
        <v xml:space="preserve">Classe </v>
      </c>
      <c r="BB11" s="1039" t="str">
        <f t="shared" si="4"/>
        <v>Tutor scolastico</v>
      </c>
      <c r="BC11" s="1040" t="str">
        <f t="shared" si="4"/>
        <v xml:space="preserve"> Denominazione Azienda</v>
      </c>
      <c r="BD11" s="1041" t="str">
        <f t="shared" si="4"/>
        <v>Via</v>
      </c>
      <c r="BE11" s="1041" t="str">
        <f t="shared" si="4"/>
        <v>Comune</v>
      </c>
      <c r="BF11" s="1041" t="str">
        <f t="shared" si="4"/>
        <v>Telefono</v>
      </c>
      <c r="BG11" s="1042" t="str">
        <f t="shared" si="4"/>
        <v>Referente Aziendale</v>
      </c>
      <c r="BH11" s="1022"/>
      <c r="BI11" s="1016"/>
      <c r="BJ11" s="1037" t="str">
        <f t="shared" ref="BJ11:BQ11" si="5">AZ11</f>
        <v>Cognome/Nome</v>
      </c>
      <c r="BK11" s="1038" t="str">
        <f t="shared" si="5"/>
        <v xml:space="preserve">Classe </v>
      </c>
      <c r="BL11" s="1039" t="str">
        <f t="shared" si="5"/>
        <v>Tutor scolastico</v>
      </c>
      <c r="BM11" s="1040" t="str">
        <f t="shared" si="5"/>
        <v xml:space="preserve"> Denominazione Azienda</v>
      </c>
      <c r="BN11" s="1041" t="str">
        <f t="shared" si="5"/>
        <v>Via</v>
      </c>
      <c r="BO11" s="1041" t="str">
        <f t="shared" si="5"/>
        <v>Comune</v>
      </c>
      <c r="BP11" s="1041" t="str">
        <f t="shared" si="5"/>
        <v>Telefono</v>
      </c>
      <c r="BQ11" s="1042" t="str">
        <f t="shared" si="5"/>
        <v>Referente Aziendale</v>
      </c>
      <c r="BR11" s="1016"/>
      <c r="BS11" s="1019"/>
      <c r="BT11" s="1037" t="str">
        <f t="shared" ref="BT11:CA11" si="6">BJ11</f>
        <v>Cognome/Nome</v>
      </c>
      <c r="BU11" s="1038" t="str">
        <f t="shared" si="6"/>
        <v xml:space="preserve">Classe </v>
      </c>
      <c r="BV11" s="1039" t="str">
        <f t="shared" si="6"/>
        <v>Tutor scolastico</v>
      </c>
      <c r="BW11" s="1040" t="str">
        <f t="shared" si="6"/>
        <v xml:space="preserve"> Denominazione Azienda</v>
      </c>
      <c r="BX11" s="1041" t="str">
        <f t="shared" si="6"/>
        <v>Via</v>
      </c>
      <c r="BY11" s="1041" t="str">
        <f t="shared" si="6"/>
        <v>Comune</v>
      </c>
      <c r="BZ11" s="1041" t="str">
        <f t="shared" si="6"/>
        <v>Telefono</v>
      </c>
      <c r="CA11" s="1042" t="str">
        <f t="shared" si="6"/>
        <v>Referente Aziendale</v>
      </c>
      <c r="CB11" s="799"/>
      <c r="CC11" s="1022"/>
      <c r="CD11" s="1037" t="str">
        <f t="shared" ref="CD11:CK11" si="7">BT11</f>
        <v>Cognome/Nome</v>
      </c>
      <c r="CE11" s="1038" t="str">
        <f t="shared" si="7"/>
        <v xml:space="preserve">Classe </v>
      </c>
      <c r="CF11" s="1039" t="str">
        <f t="shared" si="7"/>
        <v>Tutor scolastico</v>
      </c>
      <c r="CG11" s="1040" t="str">
        <f t="shared" si="7"/>
        <v xml:space="preserve"> Denominazione Azienda</v>
      </c>
      <c r="CH11" s="1041" t="str">
        <f t="shared" si="7"/>
        <v>Via</v>
      </c>
      <c r="CI11" s="1041" t="str">
        <f t="shared" si="7"/>
        <v>Comune</v>
      </c>
      <c r="CJ11" s="1041" t="str">
        <f t="shared" si="7"/>
        <v>Telefono</v>
      </c>
      <c r="CK11" s="1042" t="str">
        <f t="shared" si="7"/>
        <v>Referente Aziendale</v>
      </c>
      <c r="CL11" s="1016"/>
    </row>
    <row r="12" spans="1:90" ht="15.05" customHeight="1">
      <c r="A12" s="1007"/>
      <c r="B12" s="1043" t="str">
        <f>Totali!$C13</f>
        <v>BENETTON THOMAS</v>
      </c>
      <c r="C12" s="541" t="str">
        <f>VLOOKUP($B12,Totali!$C$13:$X$477,2,FALSE)</f>
        <v>4 AEE</v>
      </c>
      <c r="D12" s="1044" t="str">
        <f>VLOOKUP($B12,Totali!$C$13:$X$477,12,FALSE)</f>
        <v>Pozzobon Andrea</v>
      </c>
      <c r="E12" s="1045" t="str">
        <f>VLOOKUP($B12,Totali!$C$13:$X$477,14,FALSE)</f>
        <v>GEASTAR Srl</v>
      </c>
      <c r="F12" s="541" t="str">
        <f>VLOOKUP($B12,Totali!$C$13:$X$477,15,FALSE)</f>
        <v>V. Nerbon 4</v>
      </c>
      <c r="G12" s="541" t="str">
        <f>VLOOKUP($B12,Totali!$C$13:$X$477,17,FALSE)</f>
        <v>Silea (TV)</v>
      </c>
      <c r="H12" s="1046" t="str">
        <f>VLOOKUP($B12,Totali!$C$13:$X$477,20,FALSE)</f>
        <v>0438 991224</v>
      </c>
      <c r="I12" s="1047" t="str">
        <f>VLOOKUP($B12,Totali!$C$13:$X$477,18,FALSE)</f>
        <v>Ruffoni Devy</v>
      </c>
      <c r="J12" s="1014"/>
      <c r="K12" s="1018"/>
      <c r="L12" s="1043" t="str">
        <f>Totali!$C37</f>
        <v>BAGGIO FEDERICO</v>
      </c>
      <c r="M12" s="541" t="str">
        <f>VLOOKUP($L12,Totali!$C$13:$X$477,2,FALSE)</f>
        <v>4 BEA</v>
      </c>
      <c r="N12" s="1044" t="str">
        <f>VLOOKUP($L12,Totali!$C$13:$X$477,12,FALSE)</f>
        <v>Testa Franco</v>
      </c>
      <c r="O12" s="1045" t="str">
        <f>VLOOKUP($L12,Totali!$C$13:$X$477,14,FALSE)</f>
        <v>BPS CLIMA</v>
      </c>
      <c r="P12" s="541" t="str">
        <f>VLOOKUP($L12,Totali!$C$13:$X$477,15,FALSE)</f>
        <v>Zona industriale Biban 56</v>
      </c>
      <c r="Q12" s="541" t="str">
        <f>VLOOKUP($L12,Totali!$C$13:$X$477,17,FALSE)</f>
        <v>Carbonera (TV)</v>
      </c>
      <c r="R12" s="1046" t="str">
        <f>VLOOKUP($L12,Totali!$C$13:$X$477,20,FALSE)</f>
        <v>0422 445363</v>
      </c>
      <c r="S12" s="1047" t="str">
        <f>VLOOKUP($L12,Totali!$C$13:$X$477,18,FALSE)</f>
        <v>Schiavon Andrea</v>
      </c>
      <c r="T12" s="1018"/>
      <c r="U12" s="1021"/>
      <c r="V12" s="1043" t="str">
        <f>Totali!$C58</f>
        <v>AZZALIN FILIPPO</v>
      </c>
      <c r="W12" s="541" t="str">
        <f>VLOOKUP($V12,Totali!$C$13:$X$477,2,FALSE)</f>
        <v>4 CEA</v>
      </c>
      <c r="X12" s="1044" t="str">
        <f>VLOOKUP($V12,Totali!$C$13:$X$477,12,FALSE)</f>
        <v>Barbon Michele</v>
      </c>
      <c r="Y12" s="1045" t="str">
        <f>VLOOKUP($V12,Totali!$C$13:$X$477,14,FALSE)</f>
        <v>EUROGROUP SPA</v>
      </c>
      <c r="Z12" s="541" t="str">
        <f>VLOOKUP($V12,Totali!$C$13:$X$477,15,FALSE)</f>
        <v>V. Treviso 66</v>
      </c>
      <c r="AA12" s="541" t="str">
        <f>VLOOKUP($V12,Totali!$C$13:$X$477,17,FALSE)</f>
        <v>Silea (TV)</v>
      </c>
      <c r="AB12" s="1046" t="str">
        <f>VLOOKUP($V12,Totali!$C$13:$X$477,20,FALSE)</f>
        <v>0422 4647</v>
      </c>
      <c r="AC12" s="1047" t="str">
        <f>VLOOKUP($V12,Totali!$C$13:$X$477,18,FALSE)</f>
        <v>De Lazzari Massimo</v>
      </c>
      <c r="AD12" s="1021"/>
      <c r="AE12" s="1014"/>
      <c r="AF12" s="1043" t="str">
        <f>Totali!$C79</f>
        <v>AGOSTINETTO SAMUELE</v>
      </c>
      <c r="AG12" s="541" t="str">
        <f>VLOOKUP($AF12,Totali!$C$13:$X$477,2,FALSE)</f>
        <v>4 DEA</v>
      </c>
      <c r="AH12" s="1044" t="str">
        <f>VLOOKUP($AF12,Totali!$C$13:$X$477,12,FALSE)</f>
        <v>De Col Anna</v>
      </c>
      <c r="AI12" s="1045" t="str">
        <f>VLOOKUP($AF12,Totali!$C$13:$X$477,14,FALSE)</f>
        <v>TECNEL S.I.E.E. SRL</v>
      </c>
      <c r="AJ12" s="541" t="str">
        <f>VLOOKUP($AF12,Totali!$C$13:$X$477,15,FALSE)</f>
        <v xml:space="preserve">Via Postumia 113 </v>
      </c>
      <c r="AK12" s="541" t="str">
        <f>VLOOKUP($AF12,Totali!$C$13:$X$477,17,FALSE)</f>
        <v xml:space="preserve">Pontano Veneto (TV) </v>
      </c>
      <c r="AL12" s="1046" t="str">
        <f>VLOOKUP($AF12,Totali!$C$13:$X$477,20,FALSE)</f>
        <v>0422 961691</v>
      </c>
      <c r="AM12" s="1047" t="str">
        <f>VLOOKUP($AF12,Totali!$C$13:$X$477,18,FALSE)</f>
        <v>Bigolin stefania</v>
      </c>
      <c r="AN12" s="1014"/>
      <c r="AO12" s="1018"/>
      <c r="AP12" s="1043" t="str">
        <f>Totali!C123</f>
        <v>ALBERTI LORENZO</v>
      </c>
      <c r="AQ12" s="541" t="str">
        <f>VLOOKUP($AP12,Totali!$C$13:$X$477,2,FALSE)</f>
        <v>4 BII</v>
      </c>
      <c r="AR12" s="1044" t="str">
        <f>VLOOKUP($AP12,Totali!$C$13:$X$477,12,FALSE)</f>
        <v>Dall'agata Michele</v>
      </c>
      <c r="AS12" s="1045" t="str">
        <f>VLOOKUP($AP12,Totali!$C$13:$X$477,14,FALSE)</f>
        <v>HENKO SRL</v>
      </c>
      <c r="AT12" s="541" t="str">
        <f>VLOOKUP($AP12,Totali!$C$13:$X$477,15,FALSE)</f>
        <v>Via Delle Industrie 17/A</v>
      </c>
      <c r="AU12" s="541" t="str">
        <f>VLOOKUP($AP12,Totali!$C$13:$X$477,17,FALSE)</f>
        <v>Venezia (VE)</v>
      </c>
      <c r="AV12" s="1046" t="str">
        <f>VLOOKUP($AP12,Totali!$C$13:$X$477,20,FALSE)</f>
        <v>041 8629000</v>
      </c>
      <c r="AW12" s="1047" t="str">
        <f>VLOOKUP($AP12,Totali!$C$13:$X$477,18,FALSE)</f>
        <v>Gianluca Romanelli</v>
      </c>
      <c r="AX12" s="1018"/>
      <c r="AY12" s="1021"/>
      <c r="AZ12" s="1043" t="str">
        <f>Totali!$C146</f>
        <v>ACQUILESI MATTIA</v>
      </c>
      <c r="BA12" s="541" t="str">
        <f>VLOOKUP($AZ12,Totali!$C$13:$X$477,2,FALSE)</f>
        <v>5 CII</v>
      </c>
      <c r="BB12" s="1047" t="str">
        <f>VLOOKUP($AZ12,Totali!$C$13:$X$477,12,FALSE)</f>
        <v>Calella</v>
      </c>
      <c r="BC12" s="1045" t="str">
        <f>VLOOKUP($AZ12,Totali!$C$13:$X$477,14,FALSE)</f>
        <v>C 4 B SRL</v>
      </c>
      <c r="BD12" s="541" t="str">
        <f>VLOOKUP($AZ12,Totali!$C$13:$X$477,15,FALSE)</f>
        <v>Piazza delle Istituzioni 39/F</v>
      </c>
      <c r="BE12" s="541" t="str">
        <f>VLOOKUP($AZ12,Totali!$C$13:$X$477,17,FALSE)</f>
        <v>Treviso (TV)</v>
      </c>
      <c r="BF12" s="1048" t="str">
        <f>VLOOKUP($AZ12,Totali!$C$13:$X$477,20,FALSE)</f>
        <v>0422 1627564</v>
      </c>
      <c r="BG12" s="1047" t="str">
        <f>VLOOKUP($AZ12,Totali!$C$13:$X$477,18,FALSE)</f>
        <v>Battaglion Francesca</v>
      </c>
      <c r="BH12" s="1021"/>
      <c r="BI12" s="1014"/>
      <c r="BJ12" s="1043" t="str">
        <f>Totali!$C170</f>
        <v>BIASIN FILIPPO</v>
      </c>
      <c r="BK12" s="541" t="str">
        <f>VLOOKUP($BJ12,Totali!$C$13:$X$477,2,FALSE)</f>
        <v>4 DAR</v>
      </c>
      <c r="BL12" s="1047" t="str">
        <f>VLOOKUP($BJ12,Totali!$C$13:$X$477,12,FALSE)</f>
        <v>SANFILIPPO GIUSEPPE</v>
      </c>
      <c r="BM12" s="1045" t="str">
        <f>VLOOKUP($BJ12,Totali!$C$13:$X$477,14,FALSE)</f>
        <v>EUROGROUP SPA</v>
      </c>
      <c r="BN12" s="541" t="str">
        <f>VLOOKUP($BJ12,Totali!$C$13:$X$477,15,FALSE)</f>
        <v>V. Treviso 66</v>
      </c>
      <c r="BO12" s="541" t="str">
        <f>VLOOKUP($BJ12,Totali!$C$13:$X$477,17,FALSE)</f>
        <v>Silea (TV)</v>
      </c>
      <c r="BP12" s="1046" t="str">
        <f>VLOOKUP($BJ12,Totali!$C$13:$X$477,20,FALSE)</f>
        <v>0422 4647</v>
      </c>
      <c r="BQ12" s="1047" t="str">
        <f>VLOOKUP($BJ12,Totali!$C$13:$X$477,18,FALSE)</f>
        <v>De Lazzari Massimo</v>
      </c>
      <c r="BR12" s="1014"/>
      <c r="BS12" s="1018"/>
      <c r="BT12" s="1043" t="str">
        <f>Totali!$C154</f>
        <v>MANIACI GABRIELE</v>
      </c>
      <c r="BU12" s="541" t="str">
        <f>VLOOKUP($BT12,Totali!$C$13:$X$477,2,FALSE)</f>
        <v>5 CII</v>
      </c>
      <c r="BV12" s="1047" t="str">
        <f>VLOOKUP($BT12,Totali!$C$13:$X$477,12,FALSE)</f>
        <v>Antonaci</v>
      </c>
      <c r="BW12" s="1045" t="str">
        <f>VLOOKUP($BT12,Totali!$C$13:$X$477,14,FALSE)</f>
        <v>ATON</v>
      </c>
      <c r="BX12" s="541" t="str">
        <f>VLOOKUP($BT12,Totali!$C$13:$X$477,15,FALSE)</f>
        <v>Via A. Volta2</v>
      </c>
      <c r="BY12" s="541" t="str">
        <f>VLOOKUP($BT12,Totali!$C$13:$X$477,17,FALSE)</f>
        <v>Villorba (TV)</v>
      </c>
      <c r="BZ12" s="1046" t="str">
        <f>VLOOKUP($BT12,Totali!$C$13:$X$477,20,FALSE)</f>
        <v>0422 6184</v>
      </c>
      <c r="CA12" s="1047" t="str">
        <f>VLOOKUP($BT12,Totali!$C$13:$X$477,18,FALSE)</f>
        <v>Elena Pera</v>
      </c>
      <c r="CB12" s="799"/>
      <c r="CC12" s="1021"/>
      <c r="CD12" s="1043" t="str">
        <f>Totali!$C145</f>
        <v>ZANE GIACOMO</v>
      </c>
      <c r="CE12" s="541" t="str">
        <f>VLOOKUP($CD12,Totali!$C$13:$X$477,2,FALSE)</f>
        <v>4 BII</v>
      </c>
      <c r="CF12" s="1047" t="str">
        <f>VLOOKUP($CD12,Totali!$C$13:$X$477,12,FALSE)</f>
        <v>Disarò Monica</v>
      </c>
      <c r="CG12" s="1045" t="str">
        <f>VLOOKUP($CD12,Totali!$C$13:$X$477,14,FALSE)</f>
        <v>TEXA SPA</v>
      </c>
      <c r="CH12" s="541" t="str">
        <f>VLOOKUP($CD12,Totali!$C$13:$X$477,15,FALSE)</f>
        <v>Via I Maggio</v>
      </c>
      <c r="CI12" s="541" t="str">
        <f>VLOOKUP($CD12,Totali!$C$13:$X$477,17,FALSE)</f>
        <v>Monastier di Treviso (TV)</v>
      </c>
      <c r="CJ12" s="1048" t="str">
        <f>VLOOKUP($CD12,Totali!$C$13:$X$477,20,FALSE)</f>
        <v>0422 791311</v>
      </c>
      <c r="CK12" s="1047" t="str">
        <f>VLOOKUP($CD12,Totali!$C$13:$X$477,18,FALSE)</f>
        <v>Luigi Bastianello</v>
      </c>
      <c r="CL12" s="1014"/>
    </row>
    <row r="13" spans="1:90" ht="15.05" customHeight="1">
      <c r="A13" s="1007"/>
      <c r="B13" s="1043" t="str">
        <f>Totali!$C14</f>
        <v>BERTUOLA EDOARDO</v>
      </c>
      <c r="C13" s="541" t="str">
        <f>VLOOKUP($B13,Totali!$C$13:$X$477,2,FALSE)</f>
        <v>4 AEE</v>
      </c>
      <c r="D13" s="1044" t="str">
        <f>VLOOKUP($B13,Totali!$C$13:$X$477,12,FALSE)</f>
        <v>D'Alessandro Rocco</v>
      </c>
      <c r="E13" s="1045" t="str">
        <f>VLOOKUP($B13,Totali!$C$13:$X$477,14,FALSE)</f>
        <v>PROSOFT SRL</v>
      </c>
      <c r="F13" s="541" t="str">
        <f>VLOOKUP($B13,Totali!$C$13:$X$477,15,FALSE)</f>
        <v>Via Alzaia sul Sile 26/D</v>
      </c>
      <c r="G13" s="541" t="str">
        <f>VLOOKUP($B13,Totali!$C$13:$X$477,17,FALSE)</f>
        <v>Silea (TV)</v>
      </c>
      <c r="H13" s="1046" t="str">
        <f>VLOOKUP($B13,Totali!$C$13:$X$477,20,FALSE)</f>
        <v>0422 363524</v>
      </c>
      <c r="I13" s="1047" t="str">
        <f>VLOOKUP($B13,Totali!$C$13:$X$477,18,FALSE)</f>
        <v>Cenedese Andrea</v>
      </c>
      <c r="J13" s="1014"/>
      <c r="K13" s="1018"/>
      <c r="L13" s="1043" t="str">
        <f>Totali!$C38</f>
        <v>BOTTA TOMMASO</v>
      </c>
      <c r="M13" s="541" t="str">
        <f>VLOOKUP($L13,Totali!$C$13:$X$477,2,FALSE)</f>
        <v>4 BEA</v>
      </c>
      <c r="N13" s="1044" t="str">
        <f>VLOOKUP($L13,Totali!$C$13:$X$477,12,FALSE)</f>
        <v>Testa Franco</v>
      </c>
      <c r="O13" s="1045" t="str">
        <f>VLOOKUP($L13,Totali!$C$13:$X$477,14,FALSE)</f>
        <v>MERMEC SPA</v>
      </c>
      <c r="P13" s="541" t="str">
        <f>VLOOKUP($L13,Totali!$C$13:$X$477,15,FALSE)</f>
        <v>Vicolo Ongarie 13</v>
      </c>
      <c r="Q13" s="541" t="str">
        <f>VLOOKUP($L13,Totali!$C$13:$X$477,17,FALSE)</f>
        <v>Morgano (TV)</v>
      </c>
      <c r="R13" s="1046" t="str">
        <f>VLOOKUP($L13,Totali!$C$13:$X$477,20,FALSE)</f>
        <v>0422 839217</v>
      </c>
      <c r="S13" s="1047" t="str">
        <f>VLOOKUP($L13,Totali!$C$13:$X$477,18,FALSE)</f>
        <v>Marangon Manola</v>
      </c>
      <c r="T13" s="1018"/>
      <c r="U13" s="1021"/>
      <c r="V13" s="1043" t="str">
        <f>Totali!$C59</f>
        <v>BIDOGIA ALBERTO</v>
      </c>
      <c r="W13" s="541" t="str">
        <f>VLOOKUP($V13,Totali!$C$13:$X$477,2,FALSE)</f>
        <v>4 CEA</v>
      </c>
      <c r="X13" s="1044" t="str">
        <f>VLOOKUP($V13,Totali!$C$13:$X$477,12,FALSE)</f>
        <v>Barbon Michele</v>
      </c>
      <c r="Y13" s="1045" t="str">
        <f>VLOOKUP($V13,Totali!$C$13:$X$477,14,FALSE)</f>
        <v>CARTIERA BURGO GROUP SPA</v>
      </c>
      <c r="Z13" s="541" t="str">
        <f>VLOOKUP($V13,Totali!$C$13:$X$477,15,FALSE)</f>
        <v>Via Piave1</v>
      </c>
      <c r="AA13" s="541" t="str">
        <f>VLOOKUP($V13,Totali!$C$13:$X$477,17,FALSE)</f>
        <v>Altavilla vicentina(VI)</v>
      </c>
      <c r="AB13" s="1046" t="str">
        <f>VLOOKUP($V13,Totali!$C$13:$X$477,20,FALSE)</f>
        <v>0422 6281</v>
      </c>
      <c r="AC13" s="1047" t="str">
        <f>VLOOKUP($V13,Totali!$C$13:$X$477,18,FALSE)</f>
        <v>Garnier Maurizio</v>
      </c>
      <c r="AD13" s="1021"/>
      <c r="AE13" s="1014"/>
      <c r="AF13" s="1043" t="str">
        <f>Totali!$C80</f>
        <v>ANDREOLA MATTEO</v>
      </c>
      <c r="AG13" s="541" t="str">
        <f>VLOOKUP($AF13,Totali!$C$13:$X$477,2,FALSE)</f>
        <v>4 DEA</v>
      </c>
      <c r="AH13" s="1044" t="str">
        <f>VLOOKUP($AF13,Totali!$C$13:$X$477,12,FALSE)</f>
        <v>Milani Elisabetta</v>
      </c>
      <c r="AI13" s="1045" t="str">
        <f>VLOOKUP($AF13,Totali!$C$13:$X$477,14,FALSE)</f>
        <v>IEMMEDI SAS</v>
      </c>
      <c r="AJ13" s="541" t="str">
        <f>VLOOKUP($AF13,Totali!$C$13:$X$477,15,FALSE)</f>
        <v>Via Gen.Dalla Chiesa 6</v>
      </c>
      <c r="AK13" s="541" t="str">
        <f>VLOOKUP($AF13,Totali!$C$13:$X$477,17,FALSE)</f>
        <v>Breda di Piave (TV)</v>
      </c>
      <c r="AL13" s="1046" t="str">
        <f>VLOOKUP($AF13,Totali!$C$13:$X$477,20,FALSE)</f>
        <v>0422 600777</v>
      </c>
      <c r="AM13" s="1047" t="str">
        <f>VLOOKUP($AF13,Totali!$C$13:$X$477,18,FALSE)</f>
        <v>Davanzo Michele</v>
      </c>
      <c r="AN13" s="1014"/>
      <c r="AO13" s="1018"/>
      <c r="AP13" s="1043" t="str">
        <f>Totali!C124</f>
        <v>BERTELLI TOMMASO</v>
      </c>
      <c r="AQ13" s="541" t="str">
        <f>VLOOKUP($AP13,Totali!$C$13:$X$477,2,FALSE)</f>
        <v>4 BII</v>
      </c>
      <c r="AR13" s="1044" t="str">
        <f>VLOOKUP($AP13,Totali!$C$13:$X$477,12,FALSE)</f>
        <v>Zolli Piera</v>
      </c>
      <c r="AS13" s="1045" t="str">
        <f>VLOOKUP($AP13,Totali!$C$13:$X$477,14,FALSE)</f>
        <v>SMC TREVISO SRL</v>
      </c>
      <c r="AT13" s="541" t="str">
        <f>VLOOKUP($AP13,Totali!$C$13:$X$477,15,FALSE)</f>
        <v>v. Roma 4</v>
      </c>
      <c r="AU13" s="541" t="str">
        <f>VLOOKUP($AP13,Totali!$C$13:$X$477,17,FALSE)</f>
        <v>Villorba (TV)</v>
      </c>
      <c r="AV13" s="1046" t="str">
        <f>VLOOKUP($AP13,Totali!$C$13:$X$477,20,FALSE)</f>
        <v>0422 608043</v>
      </c>
      <c r="AW13" s="1047" t="str">
        <f>VLOOKUP($AP13,Totali!$C$13:$X$477,18,FALSE)</f>
        <v>Valeri Paolo</v>
      </c>
      <c r="AX13" s="1018"/>
      <c r="AY13" s="1021"/>
      <c r="AZ13" s="1043"/>
      <c r="BA13" s="541" t="e">
        <f>VLOOKUP($AZ13,Totali!$C$13:$X$477,2,FALSE)</f>
        <v>#N/A</v>
      </c>
      <c r="BB13" s="1047" t="e">
        <f>VLOOKUP($AZ13,Totali!$C$13:$X$477,12,FALSE)</f>
        <v>#N/A</v>
      </c>
      <c r="BC13" s="1045" t="e">
        <f>VLOOKUP($AZ13,Totali!$C$13:$X$477,14,FALSE)</f>
        <v>#N/A</v>
      </c>
      <c r="BD13" s="541" t="e">
        <f>VLOOKUP($AZ13,Totali!$C$13:$X$477,15,FALSE)</f>
        <v>#N/A</v>
      </c>
      <c r="BE13" s="541" t="e">
        <f>VLOOKUP($AZ13,Totali!$C$13:$X$477,17,FALSE)</f>
        <v>#N/A</v>
      </c>
      <c r="BF13" s="1048" t="e">
        <f>VLOOKUP($AZ13,Totali!$C$13:$X$477,20,FALSE)</f>
        <v>#N/A</v>
      </c>
      <c r="BG13" s="1047" t="e">
        <f>VLOOKUP($AZ13,Totali!$C$13:$X$477,18,FALSE)</f>
        <v>#N/A</v>
      </c>
      <c r="BH13" s="1021"/>
      <c r="BI13" s="1014"/>
      <c r="BJ13" s="1043" t="str">
        <f>Totali!$C171</f>
        <v>BORTOLETTO DAVIDE</v>
      </c>
      <c r="BK13" s="541" t="str">
        <f>VLOOKUP($BJ13,Totali!$C$13:$X$477,2,FALSE)</f>
        <v>4 DAR</v>
      </c>
      <c r="BL13" s="1047" t="str">
        <f>VLOOKUP($BJ13,Totali!$C$13:$X$477,12,FALSE)</f>
        <v>VENTILI MARCO</v>
      </c>
      <c r="BM13" s="1045" t="str">
        <f>VLOOKUP($BJ13,Totali!$C$13:$X$477,14,FALSE)</f>
        <v>ABAR SRL</v>
      </c>
      <c r="BN13" s="541" t="str">
        <f>VLOOKUP($BJ13,Totali!$C$13:$X$477,15,FALSE)</f>
        <v>Via Senatore Fabbri 60</v>
      </c>
      <c r="BO13" s="541" t="str">
        <f>VLOOKUP($BJ13,Totali!$C$13:$X$477,17,FALSE)</f>
        <v>Spresiano (TV)</v>
      </c>
      <c r="BP13" s="1046" t="str">
        <f>VLOOKUP($BJ13,Totali!$C$13:$X$477,20,FALSE)</f>
        <v>0422 880820 / 3939261440</v>
      </c>
      <c r="BQ13" s="1047" t="str">
        <f>VLOOKUP($BJ13,Totali!$C$13:$X$477,18,FALSE)</f>
        <v>Alvise Piccoli</v>
      </c>
      <c r="BR13" s="1014"/>
      <c r="BS13" s="1018"/>
      <c r="BT13" s="1043"/>
      <c r="BU13" s="541" t="e">
        <f>VLOOKUP($BT13,Totali!$C$13:$X$477,2,FALSE)</f>
        <v>#N/A</v>
      </c>
      <c r="BV13" s="1047" t="e">
        <f>VLOOKUP($BT13,Totali!$C$13:$X$477,12,FALSE)</f>
        <v>#N/A</v>
      </c>
      <c r="BW13" s="1045" t="e">
        <f>VLOOKUP($BT13,Totali!$C$13:$X$477,14,FALSE)</f>
        <v>#N/A</v>
      </c>
      <c r="BX13" s="541" t="e">
        <f>VLOOKUP($BT13,Totali!$C$13:$X$477,15,FALSE)</f>
        <v>#N/A</v>
      </c>
      <c r="BY13" s="541" t="e">
        <f>VLOOKUP($BT13,Totali!$C$13:$X$477,17,FALSE)</f>
        <v>#N/A</v>
      </c>
      <c r="BZ13" s="1046" t="e">
        <f>VLOOKUP($BT13,Totali!$C$13:$X$477,20,FALSE)</f>
        <v>#N/A</v>
      </c>
      <c r="CA13" s="1047" t="e">
        <f>VLOOKUP($BT13,Totali!$C$13:$X$477,18,FALSE)</f>
        <v>#N/A</v>
      </c>
      <c r="CB13" s="799"/>
      <c r="CC13" s="1021"/>
      <c r="CD13" s="1043"/>
      <c r="CE13" s="541" t="e">
        <f>VLOOKUP($CD13,Totali!$C$13:$X$477,2,FALSE)</f>
        <v>#N/A</v>
      </c>
      <c r="CF13" s="1047" t="e">
        <f>VLOOKUP($CD13,Totali!$C$13:$X$477,12,FALSE)</f>
        <v>#N/A</v>
      </c>
      <c r="CG13" s="1045" t="e">
        <f>VLOOKUP($CD13,Totali!$C$13:$X$477,14,FALSE)</f>
        <v>#N/A</v>
      </c>
      <c r="CH13" s="541" t="e">
        <f>VLOOKUP($CD13,Totali!$C$13:$X$477,15,FALSE)</f>
        <v>#N/A</v>
      </c>
      <c r="CI13" s="541" t="e">
        <f>VLOOKUP($CD13,Totali!$C$13:$X$477,17,FALSE)</f>
        <v>#N/A</v>
      </c>
      <c r="CJ13" s="1048" t="e">
        <f>VLOOKUP($CD13,Totali!$C$13:$X$477,20,FALSE)</f>
        <v>#N/A</v>
      </c>
      <c r="CK13" s="1047" t="e">
        <f>VLOOKUP($CD13,Totali!$C$13:$X$477,18,FALSE)</f>
        <v>#N/A</v>
      </c>
      <c r="CL13" s="1014"/>
    </row>
    <row r="14" spans="1:90" ht="15.05" customHeight="1">
      <c r="A14" s="1007"/>
      <c r="B14" s="1043" t="str">
        <f>Totali!$C15</f>
        <v>CAL PIERPAOLO</v>
      </c>
      <c r="C14" s="541" t="str">
        <f>VLOOKUP($B14,Totali!$C$13:$X$477,2,FALSE)</f>
        <v>4 AEE</v>
      </c>
      <c r="D14" s="1044" t="str">
        <f>VLOOKUP($B14,Totali!$C$13:$X$477,12,FALSE)</f>
        <v>Pozzobon Andrea</v>
      </c>
      <c r="E14" s="1045" t="str">
        <f>VLOOKUP($B14,Totali!$C$13:$X$477,14,FALSE)</f>
        <v>EUROGROUP SPA</v>
      </c>
      <c r="F14" s="541" t="str">
        <f>VLOOKUP($B14,Totali!$C$13:$X$477,15,FALSE)</f>
        <v>V. Treviso 66</v>
      </c>
      <c r="G14" s="541" t="str">
        <f>VLOOKUP($B14,Totali!$C$13:$X$477,17,FALSE)</f>
        <v>Silea (TV)</v>
      </c>
      <c r="H14" s="1046" t="str">
        <f>VLOOKUP($B14,Totali!$C$13:$X$477,20,FALSE)</f>
        <v>0422 4647</v>
      </c>
      <c r="I14" s="1047" t="str">
        <f>VLOOKUP($B14,Totali!$C$13:$X$477,18,FALSE)</f>
        <v>De Lazzari Massimo</v>
      </c>
      <c r="J14" s="1014"/>
      <c r="K14" s="1018"/>
      <c r="L14" s="1043" t="str">
        <f>Totali!$C39</f>
        <v>BRIDDA GIANLUCA</v>
      </c>
      <c r="M14" s="541" t="str">
        <f>VLOOKUP($L14,Totali!$C$13:$X$477,2,FALSE)</f>
        <v>4 BEA</v>
      </c>
      <c r="N14" s="1044" t="str">
        <f>VLOOKUP($L14,Totali!$C$13:$X$477,12,FALSE)</f>
        <v>Marton Luisa</v>
      </c>
      <c r="O14" s="1045" t="str">
        <f>VLOOKUP($L14,Totali!$C$13:$X$477,14,FALSE)</f>
        <v>ROGER TECNOLOGY SRL</v>
      </c>
      <c r="P14" s="541" t="str">
        <f>VLOOKUP($L14,Totali!$C$13:$X$477,15,FALSE)</f>
        <v>Via Botticelli 8</v>
      </c>
      <c r="Q14" s="541" t="str">
        <f>VLOOKUP($L14,Totali!$C$13:$X$477,17,FALSE)</f>
        <v>Mogliano Veneto (TV)</v>
      </c>
      <c r="R14" s="1046" t="str">
        <f>VLOOKUP($L14,Totali!$C$13:$X$477,20,FALSE)</f>
        <v>041 5937023</v>
      </c>
      <c r="S14" s="1047" t="str">
        <f>VLOOKUP($L14,Totali!$C$13:$X$477,18,FALSE)</f>
        <v>Florian Primo</v>
      </c>
      <c r="T14" s="1018"/>
      <c r="U14" s="1021"/>
      <c r="V14" s="1043" t="str">
        <f>Totali!$C60</f>
        <v>BRISOTTO ALBERTO</v>
      </c>
      <c r="W14" s="541" t="str">
        <f>VLOOKUP($V14,Totali!$C$13:$X$477,2,FALSE)</f>
        <v>4 CEA</v>
      </c>
      <c r="X14" s="1044" t="str">
        <f>VLOOKUP($V14,Totali!$C$13:$X$477,12,FALSE)</f>
        <v>Puglisi Alessandra</v>
      </c>
      <c r="Y14" s="1045" t="str">
        <f>VLOOKUP($V14,Totali!$C$13:$X$477,14,FALSE)</f>
        <v>ABAR SRL</v>
      </c>
      <c r="Z14" s="541" t="str">
        <f>VLOOKUP($V14,Totali!$C$13:$X$477,15,FALSE)</f>
        <v>Via Senatore Fabbri 60</v>
      </c>
      <c r="AA14" s="541" t="str">
        <f>VLOOKUP($V14,Totali!$C$13:$X$477,17,FALSE)</f>
        <v>Spresiano (TV)</v>
      </c>
      <c r="AB14" s="1046" t="str">
        <f>VLOOKUP($V14,Totali!$C$13:$X$477,20,FALSE)</f>
        <v>0422 880820 / 3939261440</v>
      </c>
      <c r="AC14" s="1047" t="str">
        <f>VLOOKUP($V14,Totali!$C$13:$X$477,18,FALSE)</f>
        <v>Alvise Piccoli</v>
      </c>
      <c r="AD14" s="1021"/>
      <c r="AE14" s="1014"/>
      <c r="AF14" s="1043" t="str">
        <f>Totali!$C81</f>
        <v>ATZORI GIORGIO</v>
      </c>
      <c r="AG14" s="541" t="str">
        <f>VLOOKUP($AF14,Totali!$C$13:$X$477,2,FALSE)</f>
        <v>4 DEA</v>
      </c>
      <c r="AH14" s="1044" t="str">
        <f>VLOOKUP($AF14,Totali!$C$13:$X$477,12,FALSE)</f>
        <v>Barra laura</v>
      </c>
      <c r="AI14" s="1045" t="str">
        <f>VLOOKUP($AF14,Totali!$C$13:$X$477,14,FALSE)</f>
        <v>TECNO TUBI S.R.L.</v>
      </c>
      <c r="AJ14" s="541" t="str">
        <f>VLOOKUP($AF14,Totali!$C$13:$X$477,15,FALSE)</f>
        <v>Via Postumia 87/A</v>
      </c>
      <c r="AK14" s="541" t="str">
        <f>VLOOKUP($AF14,Totali!$C$13:$X$477,17,FALSE)</f>
        <v>Ponzano  (TV)</v>
      </c>
      <c r="AL14" s="1046" t="str">
        <f>VLOOKUP($AF14,Totali!$C$13:$X$477,20,FALSE)</f>
        <v>0422 421851</v>
      </c>
      <c r="AM14" s="1047" t="str">
        <f>VLOOKUP($AF14,Totali!$C$13:$X$477,18,FALSE)</f>
        <v>Gallia Vanna</v>
      </c>
      <c r="AN14" s="1014"/>
      <c r="AO14" s="1018"/>
      <c r="AP14" s="1043" t="str">
        <f>Totali!C125</f>
        <v>BERTOCCO GREGORIO</v>
      </c>
      <c r="AQ14" s="541" t="str">
        <f>VLOOKUP($AP14,Totali!$C$13:$X$477,2,FALSE)</f>
        <v>4 BII</v>
      </c>
      <c r="AR14" s="1044" t="str">
        <f>VLOOKUP($AP14,Totali!$C$13:$X$477,12,FALSE)</f>
        <v>Disarò Monica</v>
      </c>
      <c r="AS14" s="1045" t="str">
        <f>VLOOKUP($AP14,Totali!$C$13:$X$477,14,FALSE)</f>
        <v>TEXA SPA</v>
      </c>
      <c r="AT14" s="541" t="str">
        <f>VLOOKUP($AP14,Totali!$C$13:$X$477,15,FALSE)</f>
        <v>Via I Maggio</v>
      </c>
      <c r="AU14" s="541" t="str">
        <f>VLOOKUP($AP14,Totali!$C$13:$X$477,17,FALSE)</f>
        <v>Monastier di Treviso (TV)</v>
      </c>
      <c r="AV14" s="1046" t="str">
        <f>VLOOKUP($AP14,Totali!$C$13:$X$477,20,FALSE)</f>
        <v>0422 791311</v>
      </c>
      <c r="AW14" s="1047" t="str">
        <f>VLOOKUP($AP14,Totali!$C$13:$X$477,18,FALSE)</f>
        <v>Luigi Bastianello</v>
      </c>
      <c r="AX14" s="1018"/>
      <c r="AY14" s="1021"/>
      <c r="AZ14" s="1043"/>
      <c r="BA14" s="541" t="e">
        <f>VLOOKUP($AZ14,Totali!$C$13:$X$477,2,FALSE)</f>
        <v>#N/A</v>
      </c>
      <c r="BB14" s="1047" t="e">
        <f>VLOOKUP($AZ14,Totali!$C$13:$X$477,12,FALSE)</f>
        <v>#N/A</v>
      </c>
      <c r="BC14" s="1045" t="e">
        <f>VLOOKUP($AZ14,Totali!$C$13:$X$477,14,FALSE)</f>
        <v>#N/A</v>
      </c>
      <c r="BD14" s="541" t="e">
        <f>VLOOKUP($AZ14,Totali!$C$13:$X$477,15,FALSE)</f>
        <v>#N/A</v>
      </c>
      <c r="BE14" s="541" t="e">
        <f>VLOOKUP($AZ14,Totali!$C$13:$X$477,17,FALSE)</f>
        <v>#N/A</v>
      </c>
      <c r="BF14" s="1048" t="e">
        <f>VLOOKUP($AZ14,Totali!$C$13:$X$477,20,FALSE)</f>
        <v>#N/A</v>
      </c>
      <c r="BG14" s="1047" t="e">
        <f>VLOOKUP($AZ14,Totali!$C$13:$X$477,18,FALSE)</f>
        <v>#N/A</v>
      </c>
      <c r="BH14" s="1021"/>
      <c r="BI14" s="1014"/>
      <c r="BJ14" s="1043" t="str">
        <f>Totali!$C172</f>
        <v>BORTOLOZZO CHRISTIAN</v>
      </c>
      <c r="BK14" s="541" t="str">
        <f>VLOOKUP($BJ14,Totali!$C$13:$X$477,2,FALSE)</f>
        <v>4 DAR</v>
      </c>
      <c r="BL14" s="1047" t="str">
        <f>VLOOKUP($BJ14,Totali!$C$13:$X$477,12,FALSE)</f>
        <v>TUVERI GUIDO</v>
      </c>
      <c r="BM14" s="1045" t="str">
        <f>VLOOKUP($BJ14,Totali!$C$13:$X$477,14,FALSE)</f>
        <v>TESSER ANTENNE</v>
      </c>
      <c r="BN14" s="541" t="str">
        <f>VLOOKUP($BJ14,Totali!$C$13:$X$477,15,FALSE)</f>
        <v>Via Gen. E. Reginato13</v>
      </c>
      <c r="BO14" s="541" t="str">
        <f>VLOOKUP($BJ14,Totali!$C$13:$X$477,17,FALSE)</f>
        <v>Treviso (TV)</v>
      </c>
      <c r="BP14" s="1046" t="str">
        <f>VLOOKUP($BJ14,Totali!$C$13:$X$477,20,FALSE)</f>
        <v>0422 230283</v>
      </c>
      <c r="BQ14" s="1047" t="str">
        <f>VLOOKUP($BJ14,Totali!$C$13:$X$477,18,FALSE)</f>
        <v>Tesser Luigino</v>
      </c>
      <c r="BR14" s="1014"/>
      <c r="BS14" s="1018"/>
      <c r="BT14" s="1043"/>
      <c r="BU14" s="541" t="e">
        <f>VLOOKUP($BT14,Totali!$C$13:$X$477,2,FALSE)</f>
        <v>#N/A</v>
      </c>
      <c r="BV14" s="1047" t="e">
        <f>VLOOKUP($BT14,Totali!$C$13:$X$477,12,FALSE)</f>
        <v>#N/A</v>
      </c>
      <c r="BW14" s="1045" t="e">
        <f>VLOOKUP($BT14,Totali!$C$13:$X$477,14,FALSE)</f>
        <v>#N/A</v>
      </c>
      <c r="BX14" s="541" t="e">
        <f>VLOOKUP($BT14,Totali!$C$13:$X$477,15,FALSE)</f>
        <v>#N/A</v>
      </c>
      <c r="BY14" s="541" t="e">
        <f>VLOOKUP($BT14,Totali!$C$13:$X$477,17,FALSE)</f>
        <v>#N/A</v>
      </c>
      <c r="BZ14" s="1046" t="e">
        <f>VLOOKUP($BT14,Totali!$C$13:$X$477,20,FALSE)</f>
        <v>#N/A</v>
      </c>
      <c r="CA14" s="1047" t="e">
        <f>VLOOKUP($BT14,Totali!$C$13:$X$477,18,FALSE)</f>
        <v>#N/A</v>
      </c>
      <c r="CB14" s="799"/>
      <c r="CC14" s="1021"/>
      <c r="CD14" s="1043"/>
      <c r="CE14" s="541" t="e">
        <f>VLOOKUP($CD14,Totali!$C$13:$X$477,2,FALSE)</f>
        <v>#N/A</v>
      </c>
      <c r="CF14" s="1047" t="e">
        <f>VLOOKUP($CD14,Totali!$C$13:$X$477,12,FALSE)</f>
        <v>#N/A</v>
      </c>
      <c r="CG14" s="1045" t="e">
        <f>VLOOKUP($CD14,Totali!$C$13:$X$477,14,FALSE)</f>
        <v>#N/A</v>
      </c>
      <c r="CH14" s="541" t="e">
        <f>VLOOKUP($CD14,Totali!$C$13:$X$477,15,FALSE)</f>
        <v>#N/A</v>
      </c>
      <c r="CI14" s="541" t="e">
        <f>VLOOKUP($CD14,Totali!$C$13:$X$477,17,FALSE)</f>
        <v>#N/A</v>
      </c>
      <c r="CJ14" s="1048" t="e">
        <f>VLOOKUP($CD14,Totali!$C$13:$X$477,20,FALSE)</f>
        <v>#N/A</v>
      </c>
      <c r="CK14" s="1047" t="e">
        <f>VLOOKUP($CD14,Totali!$C$13:$X$477,18,FALSE)</f>
        <v>#N/A</v>
      </c>
      <c r="CL14" s="1014"/>
    </row>
    <row r="15" spans="1:90" ht="15.05" customHeight="1">
      <c r="A15" s="1007"/>
      <c r="B15" s="1043" t="str">
        <f>Totali!$C16</f>
        <v>CAMAROTTO NICOLO'</v>
      </c>
      <c r="C15" s="541" t="str">
        <f>VLOOKUP($B15,Totali!$C$13:$X$477,2,FALSE)</f>
        <v>4 AEE</v>
      </c>
      <c r="D15" s="1044" t="str">
        <f>VLOOKUP($B15,Totali!$C$13:$X$477,12,FALSE)</f>
        <v>D'Alessandro Rocco</v>
      </c>
      <c r="E15" s="1045" t="str">
        <f>VLOOKUP($B15,Totali!$C$13:$X$477,14,FALSE)</f>
        <v>T.E.I. TREVISO ELETTRO IMPIANTI SNC</v>
      </c>
      <c r="F15" s="541" t="str">
        <f>VLOOKUP($B15,Totali!$C$13:$X$477,15,FALSE)</f>
        <v>Via Trieste 70</v>
      </c>
      <c r="G15" s="541" t="str">
        <f>VLOOKUP($B15,Totali!$C$13:$X$477,17,FALSE)</f>
        <v>Villorba (TV)</v>
      </c>
      <c r="H15" s="1046" t="str">
        <f>VLOOKUP($B15,Totali!$C$13:$X$477,20,FALSE)</f>
        <v>0422 442121- 3492228410</v>
      </c>
      <c r="I15" s="1047" t="str">
        <f>VLOOKUP($B15,Totali!$C$13:$X$477,18,FALSE)</f>
        <v>Camarotto Stefano</v>
      </c>
      <c r="J15" s="1014"/>
      <c r="K15" s="1018"/>
      <c r="L15" s="1043" t="str">
        <f>Totali!$C40</f>
        <v>CALDATO RICCARDO</v>
      </c>
      <c r="M15" s="541" t="str">
        <f>VLOOKUP($L15,Totali!$C$13:$X$477,2,FALSE)</f>
        <v>4 BEA</v>
      </c>
      <c r="N15" s="1044" t="str">
        <f>VLOOKUP($L15,Totali!$C$13:$X$477,12,FALSE)</f>
        <v>Battaglia Antimo</v>
      </c>
      <c r="O15" s="1045" t="str">
        <f>VLOOKUP($L15,Totali!$C$13:$X$477,14,FALSE)</f>
        <v>TREESSE PROGETTI SRL</v>
      </c>
      <c r="P15" s="541" t="str">
        <f>VLOOKUP($L15,Totali!$C$13:$X$477,15,FALSE)</f>
        <v>Via Brondi 18</v>
      </c>
      <c r="Q15" s="541" t="str">
        <f>VLOOKUP($L15,Totali!$C$13:$X$477,17,FALSE)</f>
        <v>Quinto di Treviso (TV)</v>
      </c>
      <c r="R15" s="1046" t="str">
        <f>VLOOKUP($L15,Totali!$C$13:$X$477,20,FALSE)</f>
        <v>0422960811</v>
      </c>
      <c r="S15" s="1047" t="str">
        <f>VLOOKUP($L15,Totali!$C$13:$X$477,18,FALSE)</f>
        <v>Baldisseri MIrco</v>
      </c>
      <c r="T15" s="1018"/>
      <c r="U15" s="1021"/>
      <c r="V15" s="1043" t="str">
        <f>Totali!$C61</f>
        <v>COGHETTO ALESSIA</v>
      </c>
      <c r="W15" s="541" t="str">
        <f>VLOOKUP($V15,Totali!$C$13:$X$477,2,FALSE)</f>
        <v>4 CEA</v>
      </c>
      <c r="X15" s="1044" t="str">
        <f>VLOOKUP($V15,Totali!$C$13:$X$477,12,FALSE)</f>
        <v xml:space="preserve">Domenicale Ermanno </v>
      </c>
      <c r="Y15" s="1045" t="str">
        <f>VLOOKUP($V15,Totali!$C$13:$X$477,14,FALSE)</f>
        <v>L.R.E. IMPIANTI SRL</v>
      </c>
      <c r="Z15" s="541" t="str">
        <f>VLOOKUP($V15,Totali!$C$13:$X$477,15,FALSE)</f>
        <v>Via San Rocco 48</v>
      </c>
      <c r="AA15" s="541" t="str">
        <f>VLOOKUP($V15,Totali!$C$13:$X$477,17,FALSE)</f>
        <v>Giavera del Montello (TV)</v>
      </c>
      <c r="AB15" s="1046" t="str">
        <f>VLOOKUP($V15,Totali!$C$13:$X$477,20,FALSE)</f>
        <v>0422 882281</v>
      </c>
      <c r="AC15" s="1047" t="str">
        <f>VLOOKUP($V15,Totali!$C$13:$X$477,18,FALSE)</f>
        <v>Bettiol Thomas</v>
      </c>
      <c r="AD15" s="1021"/>
      <c r="AE15" s="1014"/>
      <c r="AF15" s="1043" t="str">
        <f>Totali!$C82</f>
        <v>BANDIERA ALESSANDRO</v>
      </c>
      <c r="AG15" s="541" t="str">
        <f>VLOOKUP($AF15,Totali!$C$13:$X$477,2,FALSE)</f>
        <v>4 DEA</v>
      </c>
      <c r="AH15" s="1044" t="str">
        <f>VLOOKUP($AF15,Totali!$C$13:$X$477,12,FALSE)</f>
        <v>Bellotto Luca</v>
      </c>
      <c r="AI15" s="1045" t="str">
        <f>VLOOKUP($AF15,Totali!$C$13:$X$477,14,FALSE)</f>
        <v>BPS CLIMA</v>
      </c>
      <c r="AJ15" s="541" t="str">
        <f>VLOOKUP($AF15,Totali!$C$13:$X$477,15,FALSE)</f>
        <v>Zona industriale Biban 56</v>
      </c>
      <c r="AK15" s="541" t="str">
        <f>VLOOKUP($AF15,Totali!$C$13:$X$477,17,FALSE)</f>
        <v>Carbonera (TV)</v>
      </c>
      <c r="AL15" s="1046" t="str">
        <f>VLOOKUP($AF15,Totali!$C$13:$X$477,20,FALSE)</f>
        <v>0422 445363</v>
      </c>
      <c r="AM15" s="1047" t="str">
        <f>VLOOKUP($AF15,Totali!$C$13:$X$477,18,FALSE)</f>
        <v>Schiavon Andrea</v>
      </c>
      <c r="AN15" s="1014"/>
      <c r="AO15" s="1018"/>
      <c r="AP15" s="1043" t="str">
        <f>Totali!C126</f>
        <v>BOVO MATTEO</v>
      </c>
      <c r="AQ15" s="541" t="str">
        <f>VLOOKUP($AP15,Totali!$C$13:$X$477,2,FALSE)</f>
        <v>4 BII</v>
      </c>
      <c r="AR15" s="1044" t="str">
        <f>VLOOKUP($AP15,Totali!$C$13:$X$477,12,FALSE)</f>
        <v>Cardullo Cristina</v>
      </c>
      <c r="AS15" s="1045" t="str">
        <f>VLOOKUP($AP15,Totali!$C$13:$X$477,14,FALSE)</f>
        <v>BLUDATA INFORMATICA SRL</v>
      </c>
      <c r="AT15" s="541" t="str">
        <f>VLOOKUP($AP15,Totali!$C$13:$X$477,15,FALSE)</f>
        <v xml:space="preserve"> Via delle Industrie 10</v>
      </c>
      <c r="AU15" s="541" t="str">
        <f>VLOOKUP($AP15,Totali!$C$13:$X$477,17,FALSE)</f>
        <v>Breda di Piave (TV)</v>
      </c>
      <c r="AV15" s="1046" t="str">
        <f>VLOOKUP($AP15,Totali!$C$13:$X$477,20,FALSE)</f>
        <v>0422 445442</v>
      </c>
      <c r="AW15" s="1047" t="str">
        <f>VLOOKUP($AP15,Totali!$C$13:$X$477,18,FALSE)</f>
        <v>Maria Chiara Visentin</v>
      </c>
      <c r="AX15" s="1018"/>
      <c r="AY15" s="1021"/>
      <c r="AZ15" s="1043"/>
      <c r="BA15" s="541" t="e">
        <f>VLOOKUP($AZ15,Totali!$C$13:$X$477,2,FALSE)</f>
        <v>#N/A</v>
      </c>
      <c r="BB15" s="1047" t="e">
        <f>VLOOKUP($AZ15,Totali!$C$13:$X$477,12,FALSE)</f>
        <v>#N/A</v>
      </c>
      <c r="BC15" s="1045" t="e">
        <f>VLOOKUP($AZ15,Totali!$C$13:$X$477,14,FALSE)</f>
        <v>#N/A</v>
      </c>
      <c r="BD15" s="541" t="e">
        <f>VLOOKUP($AZ15,Totali!$C$13:$X$477,15,FALSE)</f>
        <v>#N/A</v>
      </c>
      <c r="BE15" s="541" t="e">
        <f>VLOOKUP($AZ15,Totali!$C$13:$X$477,17,FALSE)</f>
        <v>#N/A</v>
      </c>
      <c r="BF15" s="1048" t="e">
        <f>VLOOKUP($AZ15,Totali!$C$13:$X$477,20,FALSE)</f>
        <v>#N/A</v>
      </c>
      <c r="BG15" s="1047" t="e">
        <f>VLOOKUP($AZ15,Totali!$C$13:$X$477,18,FALSE)</f>
        <v>#N/A</v>
      </c>
      <c r="BH15" s="1021"/>
      <c r="BI15" s="1014"/>
      <c r="BJ15" s="1043" t="str">
        <f>Totali!$C173</f>
        <v>CAVASIN GIULIA</v>
      </c>
      <c r="BK15" s="541" t="str">
        <f>VLOOKUP($BJ15,Totali!$C$13:$X$477,2,FALSE)</f>
        <v>4 DAR</v>
      </c>
      <c r="BL15" s="1047" t="str">
        <f>VLOOKUP($BJ15,Totali!$C$13:$X$477,12,FALSE)</f>
        <v>DAMIAN GIORGIO</v>
      </c>
      <c r="BM15" s="1045" t="str">
        <f>VLOOKUP($BJ15,Totali!$C$13:$X$477,14,FALSE)</f>
        <v xml:space="preserve">ITIS MAX PLANCK </v>
      </c>
      <c r="BN15" s="541" t="str">
        <f>VLOOKUP($BJ15,Totali!$C$13:$X$477,15,FALSE)</f>
        <v>Via Franchini 1</v>
      </c>
      <c r="BO15" s="541" t="str">
        <f>VLOOKUP($BJ15,Totali!$C$13:$X$477,17,FALSE)</f>
        <v>Lancenigo Di Villorba (TV)</v>
      </c>
      <c r="BP15" s="1046" t="str">
        <f>VLOOKUP($BJ15,Totali!$C$13:$X$477,20,FALSE)</f>
        <v>04226171</v>
      </c>
      <c r="BQ15" s="1047" t="str">
        <f>VLOOKUP($BJ15,Totali!$C$13:$X$477,18,FALSE)</f>
        <v>Di Virgilio Sergio</v>
      </c>
      <c r="BR15" s="1014"/>
      <c r="BS15" s="1018"/>
      <c r="BT15" s="1043"/>
      <c r="BU15" s="541" t="e">
        <f>VLOOKUP($BT15,Totali!$C$13:$X$477,2,FALSE)</f>
        <v>#N/A</v>
      </c>
      <c r="BV15" s="1047" t="e">
        <f>VLOOKUP($BT15,Totali!$C$13:$X$477,12,FALSE)</f>
        <v>#N/A</v>
      </c>
      <c r="BW15" s="1045" t="e">
        <f>VLOOKUP($BT15,Totali!$C$13:$X$477,14,FALSE)</f>
        <v>#N/A</v>
      </c>
      <c r="BX15" s="541" t="e">
        <f>VLOOKUP($BT15,Totali!$C$13:$X$477,15,FALSE)</f>
        <v>#N/A</v>
      </c>
      <c r="BY15" s="541" t="e">
        <f>VLOOKUP($BT15,Totali!$C$13:$X$477,17,FALSE)</f>
        <v>#N/A</v>
      </c>
      <c r="BZ15" s="1046" t="e">
        <f>VLOOKUP($BT15,Totali!$C$13:$X$477,20,FALSE)</f>
        <v>#N/A</v>
      </c>
      <c r="CA15" s="1047" t="e">
        <f>VLOOKUP($BT15,Totali!$C$13:$X$477,18,FALSE)</f>
        <v>#N/A</v>
      </c>
      <c r="CB15" s="799"/>
      <c r="CC15" s="1021"/>
      <c r="CD15" s="1043"/>
      <c r="CE15" s="541" t="e">
        <f>VLOOKUP($CD15,Totali!$C$13:$X$477,2,FALSE)</f>
        <v>#N/A</v>
      </c>
      <c r="CF15" s="1047" t="e">
        <f>VLOOKUP($CD15,Totali!$C$13:$X$477,12,FALSE)</f>
        <v>#N/A</v>
      </c>
      <c r="CG15" s="1045" t="e">
        <f>VLOOKUP($CD15,Totali!$C$13:$X$477,14,FALSE)</f>
        <v>#N/A</v>
      </c>
      <c r="CH15" s="541" t="e">
        <f>VLOOKUP($CD15,Totali!$C$13:$X$477,15,FALSE)</f>
        <v>#N/A</v>
      </c>
      <c r="CI15" s="541" t="e">
        <f>VLOOKUP($CD15,Totali!$C$13:$X$477,17,FALSE)</f>
        <v>#N/A</v>
      </c>
      <c r="CJ15" s="1048" t="e">
        <f>VLOOKUP($CD15,Totali!$C$13:$X$477,20,FALSE)</f>
        <v>#N/A</v>
      </c>
      <c r="CK15" s="1047" t="e">
        <f>VLOOKUP($CD15,Totali!$C$13:$X$477,18,FALSE)</f>
        <v>#N/A</v>
      </c>
      <c r="CL15" s="1014"/>
    </row>
    <row r="16" spans="1:90" ht="15.05" customHeight="1">
      <c r="A16" s="1007"/>
      <c r="B16" s="1043" t="str">
        <f>Totali!$C17</f>
        <v>CANTEA ANDREI</v>
      </c>
      <c r="C16" s="541" t="str">
        <f>VLOOKUP($B16,Totali!$C$13:$X$477,2,FALSE)</f>
        <v>4 AEE</v>
      </c>
      <c r="D16" s="1044" t="str">
        <f>VLOOKUP($B16,Totali!$C$13:$X$477,12,FALSE)</f>
        <v>Pozzobon Andrea</v>
      </c>
      <c r="E16" s="1045" t="str">
        <f>VLOOKUP($B16,Totali!$C$13:$X$477,14,FALSE)</f>
        <v xml:space="preserve">ITIS MAX PLANCK </v>
      </c>
      <c r="F16" s="541" t="str">
        <f>VLOOKUP($B16,Totali!$C$13:$X$477,15,FALSE)</f>
        <v>Via Franchini 1</v>
      </c>
      <c r="G16" s="541" t="str">
        <f>VLOOKUP($B16,Totali!$C$13:$X$477,17,FALSE)</f>
        <v>Lancenigo Di Villorba (TV)</v>
      </c>
      <c r="H16" s="1046" t="str">
        <f>VLOOKUP($B16,Totali!$C$13:$X$477,20,FALSE)</f>
        <v>04226171</v>
      </c>
      <c r="I16" s="1047" t="str">
        <f>VLOOKUP($B16,Totali!$C$13:$X$477,18,FALSE)</f>
        <v>Di Virgilio Sergio</v>
      </c>
      <c r="J16" s="1014"/>
      <c r="K16" s="1018"/>
      <c r="L16" s="1043" t="str">
        <f>Totali!$C41</f>
        <v>CERON MARCO</v>
      </c>
      <c r="M16" s="541" t="str">
        <f>VLOOKUP($L16,Totali!$C$13:$X$477,2,FALSE)</f>
        <v>4 BEA</v>
      </c>
      <c r="N16" s="1044" t="str">
        <f>VLOOKUP($L16,Totali!$C$13:$X$477,12,FALSE)</f>
        <v>Gobbo Dino</v>
      </c>
      <c r="O16" s="1045" t="str">
        <f>VLOOKUP($L16,Totali!$C$13:$X$477,14,FALSE)</f>
        <v>FLEX SERVICE</v>
      </c>
      <c r="P16" s="541" t="str">
        <f>VLOOKUP($L16,Totali!$C$13:$X$477,15,FALSE)</f>
        <v>Via Postumia 19</v>
      </c>
      <c r="Q16" s="541" t="str">
        <f>VLOOKUP($L16,Totali!$C$13:$X$477,17,FALSE)</f>
        <v>Ponzano Veneto (TV)</v>
      </c>
      <c r="R16" s="1046" t="str">
        <f>VLOOKUP($L16,Totali!$C$13:$X$477,20,FALSE)</f>
        <v>0422480128</v>
      </c>
      <c r="S16" s="1047" t="str">
        <f>VLOOKUP($L16,Totali!$C$13:$X$477,18,FALSE)</f>
        <v>Visentin Stefano</v>
      </c>
      <c r="T16" s="1018"/>
      <c r="U16" s="1021"/>
      <c r="V16" s="1043" t="str">
        <f>Totali!$C62</f>
        <v>DA RE ALICE</v>
      </c>
      <c r="W16" s="541" t="str">
        <f>VLOOKUP($V16,Totali!$C$13:$X$477,2,FALSE)</f>
        <v>4 CEA</v>
      </c>
      <c r="X16" s="1044" t="str">
        <f>VLOOKUP($V16,Totali!$C$13:$X$477,12,FALSE)</f>
        <v xml:space="preserve">Domenicale Ermanno </v>
      </c>
      <c r="Y16" s="1045" t="str">
        <f>VLOOKUP($V16,Totali!$C$13:$X$477,14,FALSE)</f>
        <v>T.E.I. TREVISO ELETTRO IMPIANTI SNC</v>
      </c>
      <c r="Z16" s="541" t="str">
        <f>VLOOKUP($V16,Totali!$C$13:$X$477,15,FALSE)</f>
        <v>Via Trieste 70</v>
      </c>
      <c r="AA16" s="541" t="str">
        <f>VLOOKUP($V16,Totali!$C$13:$X$477,17,FALSE)</f>
        <v>Villorba (TV)</v>
      </c>
      <c r="AB16" s="1046" t="str">
        <f>VLOOKUP($V16,Totali!$C$13:$X$477,20,FALSE)</f>
        <v>0422 442121- 3492228410</v>
      </c>
      <c r="AC16" s="1047" t="str">
        <f>VLOOKUP($V16,Totali!$C$13:$X$477,18,FALSE)</f>
        <v>Camarotto Stefano</v>
      </c>
      <c r="AD16" s="1021"/>
      <c r="AE16" s="1014"/>
      <c r="AF16" s="1043" t="str">
        <f>Totali!$C83</f>
        <v>BARBON ELIA</v>
      </c>
      <c r="AG16" s="541" t="str">
        <f>VLOOKUP($AF16,Totali!$C$13:$X$477,2,FALSE)</f>
        <v>4 DEA</v>
      </c>
      <c r="AH16" s="1044" t="str">
        <f>VLOOKUP($AF16,Totali!$C$13:$X$477,12,FALSE)</f>
        <v>Cimbaro Luigi</v>
      </c>
      <c r="AI16" s="1045" t="str">
        <f>VLOOKUP($AF16,Totali!$C$13:$X$477,14,FALSE)</f>
        <v>INNOVA.TEK SRL</v>
      </c>
      <c r="AJ16" s="541" t="str">
        <f>VLOOKUP($AF16,Totali!$C$13:$X$477,15,FALSE)</f>
        <v xml:space="preserve">Via Marinai D Italia 8 </v>
      </c>
      <c r="AK16" s="541" t="str">
        <f>VLOOKUP($AF16,Totali!$C$13:$X$477,17,FALSE)</f>
        <v xml:space="preserve"> San Polo di Piave (TV)</v>
      </c>
      <c r="AL16" s="1046" t="str">
        <f>VLOOKUP($AF16,Totali!$C$13:$X$477,20,FALSE)</f>
        <v>0422 855704</v>
      </c>
      <c r="AM16" s="1047" t="str">
        <f>VLOOKUP($AF16,Totali!$C$13:$X$477,18,FALSE)</f>
        <v>Salvadori franco</v>
      </c>
      <c r="AN16" s="1014"/>
      <c r="AO16" s="1018"/>
      <c r="AP16" s="1043" t="str">
        <f>Totali!C127</f>
        <v>BUSATO DAVIDE</v>
      </c>
      <c r="AQ16" s="541" t="str">
        <f>VLOOKUP($AP16,Totali!$C$13:$X$477,2,FALSE)</f>
        <v>4 BII</v>
      </c>
      <c r="AR16" s="1044" t="str">
        <f>VLOOKUP($AP16,Totali!$C$13:$X$477,12,FALSE)</f>
        <v>Cardullo Cristina</v>
      </c>
      <c r="AS16" s="1045" t="str">
        <f>VLOOKUP($AP16,Totali!$C$13:$X$477,14,FALSE)</f>
        <v>VIDEO SERVICE DI LORENZO BIOTTI</v>
      </c>
      <c r="AT16" s="541" t="str">
        <f>VLOOKUP($AP16,Totali!$C$13:$X$477,15,FALSE)</f>
        <v>Via Podgora 2 31032</v>
      </c>
      <c r="AU16" s="541" t="str">
        <f>VLOOKUP($AP16,Totali!$C$13:$X$477,17,FALSE)</f>
        <v>Casale sul Sile (TV)</v>
      </c>
      <c r="AV16" s="1046" t="str">
        <f>VLOOKUP($AP16,Totali!$C$13:$X$477,20,FALSE)</f>
        <v>0422 788145</v>
      </c>
      <c r="AW16" s="1047" t="str">
        <f>VLOOKUP($AP16,Totali!$C$13:$X$477,18,FALSE)</f>
        <v>Biotti Di lorenzo</v>
      </c>
      <c r="AX16" s="1018"/>
      <c r="AY16" s="1021"/>
      <c r="AZ16" s="1043"/>
      <c r="BA16" s="541" t="e">
        <f>VLOOKUP($AZ16,Totali!$C$13:$X$477,2,FALSE)</f>
        <v>#N/A</v>
      </c>
      <c r="BB16" s="1047" t="e">
        <f>VLOOKUP($AZ16,Totali!$C$13:$X$477,12,FALSE)</f>
        <v>#N/A</v>
      </c>
      <c r="BC16" s="1045" t="e">
        <f>VLOOKUP($AZ16,Totali!$C$13:$X$477,14,FALSE)</f>
        <v>#N/A</v>
      </c>
      <c r="BD16" s="541" t="e">
        <f>VLOOKUP($AZ16,Totali!$C$13:$X$477,15,FALSE)</f>
        <v>#N/A</v>
      </c>
      <c r="BE16" s="541" t="e">
        <f>VLOOKUP($AZ16,Totali!$C$13:$X$477,17,FALSE)</f>
        <v>#N/A</v>
      </c>
      <c r="BF16" s="1048" t="e">
        <f>VLOOKUP($AZ16,Totali!$C$13:$X$477,20,FALSE)</f>
        <v>#N/A</v>
      </c>
      <c r="BG16" s="1047" t="e">
        <f>VLOOKUP($AZ16,Totali!$C$13:$X$477,18,FALSE)</f>
        <v>#N/A</v>
      </c>
      <c r="BH16" s="1021"/>
      <c r="BI16" s="1014"/>
      <c r="BJ16" s="1043" t="str">
        <f>Totali!$C174</f>
        <v>CESTARO ANDREA</v>
      </c>
      <c r="BK16" s="541" t="str">
        <f>VLOOKUP($BJ16,Totali!$C$13:$X$477,2,FALSE)</f>
        <v>4 DAR</v>
      </c>
      <c r="BL16" s="1047" t="str">
        <f>VLOOKUP($BJ16,Totali!$C$13:$X$477,12,FALSE)</f>
        <v>TROZZO MARCO</v>
      </c>
      <c r="BM16" s="1045" t="str">
        <f>VLOOKUP($BJ16,Totali!$C$13:$X$477,14,FALSE)</f>
        <v>HENKO SRL</v>
      </c>
      <c r="BN16" s="541" t="str">
        <f>VLOOKUP($BJ16,Totali!$C$13:$X$477,15,FALSE)</f>
        <v>Via Delle Industrie 17/A</v>
      </c>
      <c r="BO16" s="541" t="str">
        <f>VLOOKUP($BJ16,Totali!$C$13:$X$477,17,FALSE)</f>
        <v>Venezia (VE)</v>
      </c>
      <c r="BP16" s="1046" t="str">
        <f>VLOOKUP($BJ16,Totali!$C$13:$X$477,20,FALSE)</f>
        <v>041 8629000</v>
      </c>
      <c r="BQ16" s="1047" t="str">
        <f>VLOOKUP($BJ16,Totali!$C$13:$X$477,18,FALSE)</f>
        <v>Gianluca Romanelli</v>
      </c>
      <c r="BR16" s="1014"/>
      <c r="BS16" s="1018"/>
      <c r="BT16" s="1043"/>
      <c r="BU16" s="541" t="e">
        <f>VLOOKUP($BT16,Totali!$C$13:$X$477,2,FALSE)</f>
        <v>#N/A</v>
      </c>
      <c r="BV16" s="1047" t="e">
        <f>VLOOKUP($BT16,Totali!$C$13:$X$477,12,FALSE)</f>
        <v>#N/A</v>
      </c>
      <c r="BW16" s="1045" t="e">
        <f>VLOOKUP($BT16,Totali!$C$13:$X$477,14,FALSE)</f>
        <v>#N/A</v>
      </c>
      <c r="BX16" s="541" t="e">
        <f>VLOOKUP($BT16,Totali!$C$13:$X$477,15,FALSE)</f>
        <v>#N/A</v>
      </c>
      <c r="BY16" s="541" t="e">
        <f>VLOOKUP($BT16,Totali!$C$13:$X$477,17,FALSE)</f>
        <v>#N/A</v>
      </c>
      <c r="BZ16" s="1046" t="e">
        <f>VLOOKUP($BT16,Totali!$C$13:$X$477,20,FALSE)</f>
        <v>#N/A</v>
      </c>
      <c r="CA16" s="1047" t="e">
        <f>VLOOKUP($BT16,Totali!$C$13:$X$477,18,FALSE)</f>
        <v>#N/A</v>
      </c>
      <c r="CB16" s="799"/>
      <c r="CC16" s="1021"/>
      <c r="CD16" s="1043"/>
      <c r="CE16" s="541" t="e">
        <f>VLOOKUP($CD16,Totali!$C$13:$X$477,2,FALSE)</f>
        <v>#N/A</v>
      </c>
      <c r="CF16" s="1047" t="e">
        <f>VLOOKUP($CD16,Totali!$C$13:$X$477,12,FALSE)</f>
        <v>#N/A</v>
      </c>
      <c r="CG16" s="1045" t="e">
        <f>VLOOKUP($CD16,Totali!$C$13:$X$477,14,FALSE)</f>
        <v>#N/A</v>
      </c>
      <c r="CH16" s="541" t="e">
        <f>VLOOKUP($CD16,Totali!$C$13:$X$477,15,FALSE)</f>
        <v>#N/A</v>
      </c>
      <c r="CI16" s="541" t="e">
        <f>VLOOKUP($CD16,Totali!$C$13:$X$477,17,FALSE)</f>
        <v>#N/A</v>
      </c>
      <c r="CJ16" s="1048" t="e">
        <f>VLOOKUP($CD16,Totali!$C$13:$X$477,20,FALSE)</f>
        <v>#N/A</v>
      </c>
      <c r="CK16" s="1047" t="e">
        <f>VLOOKUP($CD16,Totali!$C$13:$X$477,18,FALSE)</f>
        <v>#N/A</v>
      </c>
      <c r="CL16" s="1014"/>
    </row>
    <row r="17" spans="1:90" ht="15.05" customHeight="1">
      <c r="A17" s="1007"/>
      <c r="B17" s="1043" t="str">
        <f>Totali!$C18</f>
        <v>COLLADON MARCO</v>
      </c>
      <c r="C17" s="541" t="str">
        <f>VLOOKUP($B17,Totali!$C$13:$X$477,2,FALSE)</f>
        <v>4 AEE</v>
      </c>
      <c r="D17" s="1044" t="str">
        <f>VLOOKUP($B17,Totali!$C$13:$X$477,12,FALSE)</f>
        <v>Gasparotto Dino</v>
      </c>
      <c r="E17" s="1045" t="str">
        <f>VLOOKUP($B17,Totali!$C$13:$X$477,14,FALSE)</f>
        <v>ELETTROTECNICA ZANATTA DANIELE</v>
      </c>
      <c r="F17" s="541" t="str">
        <f>VLOOKUP($B17,Totali!$C$13:$X$477,15,FALSE)</f>
        <v>Via Ferrarezza8</v>
      </c>
      <c r="G17" s="541" t="str">
        <f>VLOOKUP($B17,Totali!$C$13:$X$477,17,FALSE)</f>
        <v>Villorba (TV)</v>
      </c>
      <c r="H17" s="1046" t="str">
        <f>VLOOKUP($B17,Totali!$C$13:$X$477,20,FALSE)</f>
        <v>0422 608239 / 348 8406250</v>
      </c>
      <c r="I17" s="1047" t="str">
        <f>VLOOKUP($B17,Totali!$C$13:$X$477,18,FALSE)</f>
        <v>Zanatta Daniele</v>
      </c>
      <c r="J17" s="1014"/>
      <c r="K17" s="1018"/>
      <c r="L17" s="1043" t="str">
        <f>Totali!$C42</f>
        <v>CIOSU CONSTANTIN CATALIN</v>
      </c>
      <c r="M17" s="541" t="str">
        <f>VLOOKUP($L17,Totali!$C$13:$X$477,2,FALSE)</f>
        <v>4 BEA</v>
      </c>
      <c r="N17" s="1044" t="str">
        <f>VLOOKUP($L17,Totali!$C$13:$X$477,12,FALSE)</f>
        <v>Gobbo Dino</v>
      </c>
      <c r="O17" s="1045" t="str">
        <f>VLOOKUP($L17,Totali!$C$13:$X$477,14,FALSE)</f>
        <v>ZAGO ROMEO SNC</v>
      </c>
      <c r="P17" s="541" t="str">
        <f>VLOOKUP($L17,Totali!$C$13:$X$477,15,FALSE)</f>
        <v>V. Fratelli Rossetti 5/1</v>
      </c>
      <c r="Q17" s="541" t="str">
        <f>VLOOKUP($L17,Totali!$C$13:$X$477,17,FALSE)</f>
        <v>Villorba (TV)</v>
      </c>
      <c r="R17" s="1046" t="str">
        <f>VLOOKUP($L17,Totali!$C$13:$X$477,20,FALSE)</f>
        <v>3407060645</v>
      </c>
      <c r="S17" s="1047" t="str">
        <f>VLOOKUP($L17,Totali!$C$13:$X$477,18,FALSE)</f>
        <v>Zago Luca</v>
      </c>
      <c r="T17" s="1018"/>
      <c r="U17" s="1021"/>
      <c r="V17" s="1043" t="str">
        <f>Totali!$C63</f>
        <v>DORIGO DAVIDE</v>
      </c>
      <c r="W17" s="541" t="str">
        <f>VLOOKUP($V17,Totali!$C$13:$X$477,2,FALSE)</f>
        <v>4 CEA</v>
      </c>
      <c r="X17" s="1044" t="str">
        <f>VLOOKUP($V17,Totali!$C$13:$X$477,12,FALSE)</f>
        <v>Marcellino Agatino</v>
      </c>
      <c r="Y17" s="1045" t="str">
        <f>VLOOKUP($V17,Totali!$C$13:$X$477,14,FALSE)</f>
        <v>PROSOFT SRL</v>
      </c>
      <c r="Z17" s="541" t="str">
        <f>VLOOKUP($V17,Totali!$C$13:$X$477,15,FALSE)</f>
        <v>Via Alzaia sul Sile 26/D</v>
      </c>
      <c r="AA17" s="541" t="str">
        <f>VLOOKUP($V17,Totali!$C$13:$X$477,17,FALSE)</f>
        <v>Silea (TV)</v>
      </c>
      <c r="AB17" s="1046" t="str">
        <f>VLOOKUP($V17,Totali!$C$13:$X$477,20,FALSE)</f>
        <v>0422 363524</v>
      </c>
      <c r="AC17" s="1047" t="str">
        <f>VLOOKUP($V17,Totali!$C$13:$X$477,18,FALSE)</f>
        <v>Cenedese Andrea</v>
      </c>
      <c r="AD17" s="1021"/>
      <c r="AE17" s="1014"/>
      <c r="AF17" s="1043" t="str">
        <f>Totali!$C84</f>
        <v>BARBON MARCO</v>
      </c>
      <c r="AG17" s="541" t="str">
        <f>VLOOKUP($AF17,Totali!$C$13:$X$477,2,FALSE)</f>
        <v>4 DEA</v>
      </c>
      <c r="AH17" s="1044" t="str">
        <f>VLOOKUP($AF17,Totali!$C$13:$X$477,12,FALSE)</f>
        <v>Cimbaro Luigi</v>
      </c>
      <c r="AI17" s="1045" t="str">
        <f>VLOOKUP($AF17,Totali!$C$13:$X$477,14,FALSE)</f>
        <v>PANOTEC SRL</v>
      </c>
      <c r="AJ17" s="541" t="str">
        <f>VLOOKUP($AF17,Totali!$C$13:$X$477,15,FALSE)</f>
        <v>Via G. Polese 2</v>
      </c>
      <c r="AK17" s="541" t="str">
        <f>VLOOKUP($AF17,Totali!$C$13:$X$477,17,FALSE)</f>
        <v>Cimadolmo (TV)</v>
      </c>
      <c r="AL17" s="1046" t="str">
        <f>VLOOKUP($AF17,Totali!$C$13:$X$477,20,FALSE)</f>
        <v>0422 432715</v>
      </c>
      <c r="AM17" s="1047" t="str">
        <f>VLOOKUP($AF17,Totali!$C$13:$X$477,18,FALSE)</f>
        <v>Dal Bo  Sabrina</v>
      </c>
      <c r="AN17" s="1014"/>
      <c r="AO17" s="1018"/>
      <c r="AP17" s="1043" t="str">
        <f>Totali!C128</f>
        <v>COJOCARI CHIRIL</v>
      </c>
      <c r="AQ17" s="541" t="str">
        <f>VLOOKUP($AP17,Totali!$C$13:$X$477,2,FALSE)</f>
        <v>4 BII</v>
      </c>
      <c r="AR17" s="1044" t="str">
        <f>VLOOKUP($AP17,Totali!$C$13:$X$477,12,FALSE)</f>
        <v>Cardullo Cristina</v>
      </c>
      <c r="AS17" s="1045" t="str">
        <f>VLOOKUP($AP17,Totali!$C$13:$X$477,14,FALSE)</f>
        <v>TEAM23 S.R.L.</v>
      </c>
      <c r="AT17" s="541" t="str">
        <f>VLOOKUP($AP17,Totali!$C$13:$X$477,15,FALSE)</f>
        <v>Via Solferino 5/3</v>
      </c>
      <c r="AU17" s="541" t="str">
        <f>VLOOKUP($AP17,Totali!$C$13:$X$477,17,FALSE)</f>
        <v>Carità di Villorba (TV)</v>
      </c>
      <c r="AV17" s="1046" t="str">
        <f>VLOOKUP($AP17,Totali!$C$13:$X$477,20,FALSE)</f>
        <v>0422 1833754</v>
      </c>
      <c r="AW17" s="1047" t="str">
        <f>VLOOKUP($AP17,Totali!$C$13:$X$477,18,FALSE)</f>
        <v>Etzel Lava</v>
      </c>
      <c r="AX17" s="1018"/>
      <c r="AY17" s="1021"/>
      <c r="AZ17" s="1043"/>
      <c r="BA17" s="541" t="e">
        <f>VLOOKUP($AZ17,Totali!$C$13:$X$477,2,FALSE)</f>
        <v>#N/A</v>
      </c>
      <c r="BB17" s="1047" t="e">
        <f>VLOOKUP($AZ17,Totali!$C$13:$X$477,12,FALSE)</f>
        <v>#N/A</v>
      </c>
      <c r="BC17" s="1045" t="e">
        <f>VLOOKUP($AZ17,Totali!$C$13:$X$477,14,FALSE)</f>
        <v>#N/A</v>
      </c>
      <c r="BD17" s="541" t="e">
        <f>VLOOKUP($AZ17,Totali!$C$13:$X$477,15,FALSE)</f>
        <v>#N/A</v>
      </c>
      <c r="BE17" s="541" t="e">
        <f>VLOOKUP($AZ17,Totali!$C$13:$X$477,17,FALSE)</f>
        <v>#N/A</v>
      </c>
      <c r="BF17" s="1048" t="e">
        <f>VLOOKUP($AZ17,Totali!$C$13:$X$477,20,FALSE)</f>
        <v>#N/A</v>
      </c>
      <c r="BG17" s="1047" t="e">
        <f>VLOOKUP($AZ17,Totali!$C$13:$X$477,18,FALSE)</f>
        <v>#N/A</v>
      </c>
      <c r="BH17" s="1021"/>
      <c r="BI17" s="1014"/>
      <c r="BJ17" s="1043" t="str">
        <f>Totali!$C175</f>
        <v>DARISI NICHOLAS</v>
      </c>
      <c r="BK17" s="541" t="str">
        <f>VLOOKUP($BJ17,Totali!$C$13:$X$477,2,FALSE)</f>
        <v>4 DAR</v>
      </c>
      <c r="BL17" s="1047" t="str">
        <f>VLOOKUP($BJ17,Totali!$C$13:$X$477,12,FALSE)</f>
        <v>ZERILLI GIUSEPPE</v>
      </c>
      <c r="BM17" s="1045" t="str">
        <f>VLOOKUP($BJ17,Totali!$C$13:$X$477,14,FALSE)</f>
        <v>JAZZ INFORMATICA</v>
      </c>
      <c r="BN17" s="541" t="str">
        <f>VLOOKUP($BJ17,Totali!$C$13:$X$477,15,FALSE)</f>
        <v>Via Donatori del Sangue 7</v>
      </c>
      <c r="BO17" s="541" t="str">
        <f>VLOOKUP($BJ17,Totali!$C$13:$X$477,17,FALSE)</f>
        <v>Villorba (TV)</v>
      </c>
      <c r="BP17" s="1046" t="str">
        <f>VLOOKUP($BJ17,Totali!$C$13:$X$477,20,FALSE)</f>
        <v>339 3377039</v>
      </c>
      <c r="BQ17" s="1047" t="str">
        <f>VLOOKUP($BJ17,Totali!$C$13:$X$477,18,FALSE)</f>
        <v>Lucio Rettore</v>
      </c>
      <c r="BR17" s="1014"/>
      <c r="BS17" s="1018"/>
      <c r="BT17" s="1043"/>
      <c r="BU17" s="541" t="e">
        <f>VLOOKUP($BT17,Totali!$C$13:$X$477,2,FALSE)</f>
        <v>#N/A</v>
      </c>
      <c r="BV17" s="1047" t="e">
        <f>VLOOKUP($BT17,Totali!$C$13:$X$477,12,FALSE)</f>
        <v>#N/A</v>
      </c>
      <c r="BW17" s="1045" t="e">
        <f>VLOOKUP($BT17,Totali!$C$13:$X$477,14,FALSE)</f>
        <v>#N/A</v>
      </c>
      <c r="BX17" s="541" t="e">
        <f>VLOOKUP($BT17,Totali!$C$13:$X$477,15,FALSE)</f>
        <v>#N/A</v>
      </c>
      <c r="BY17" s="541" t="e">
        <f>VLOOKUP($BT17,Totali!$C$13:$X$477,17,FALSE)</f>
        <v>#N/A</v>
      </c>
      <c r="BZ17" s="1046" t="e">
        <f>VLOOKUP($BT17,Totali!$C$13:$X$477,20,FALSE)</f>
        <v>#N/A</v>
      </c>
      <c r="CA17" s="1047" t="e">
        <f>VLOOKUP($BT17,Totali!$C$13:$X$477,18,FALSE)</f>
        <v>#N/A</v>
      </c>
      <c r="CB17" s="799"/>
      <c r="CC17" s="1021"/>
      <c r="CD17" s="1043"/>
      <c r="CE17" s="541" t="e">
        <f>VLOOKUP($CD17,Totali!$C$13:$X$477,2,FALSE)</f>
        <v>#N/A</v>
      </c>
      <c r="CF17" s="1047" t="e">
        <f>VLOOKUP($CD17,Totali!$C$13:$X$477,12,FALSE)</f>
        <v>#N/A</v>
      </c>
      <c r="CG17" s="1045" t="e">
        <f>VLOOKUP($CD17,Totali!$C$13:$X$477,14,FALSE)</f>
        <v>#N/A</v>
      </c>
      <c r="CH17" s="541" t="e">
        <f>VLOOKUP($CD17,Totali!$C$13:$X$477,15,FALSE)</f>
        <v>#N/A</v>
      </c>
      <c r="CI17" s="541" t="e">
        <f>VLOOKUP($CD17,Totali!$C$13:$X$477,17,FALSE)</f>
        <v>#N/A</v>
      </c>
      <c r="CJ17" s="1048" t="e">
        <f>VLOOKUP($CD17,Totali!$C$13:$X$477,20,FALSE)</f>
        <v>#N/A</v>
      </c>
      <c r="CK17" s="1047" t="e">
        <f>VLOOKUP($CD17,Totali!$C$13:$X$477,18,FALSE)</f>
        <v>#N/A</v>
      </c>
      <c r="CL17" s="1014"/>
    </row>
    <row r="18" spans="1:90" ht="15.05" customHeight="1">
      <c r="A18" s="1007"/>
      <c r="B18" s="1043" t="str">
        <f>Totali!$C19</f>
        <v>DAL BIANCO MARCO</v>
      </c>
      <c r="C18" s="541" t="str">
        <f>VLOOKUP($B18,Totali!$C$13:$X$477,2,FALSE)</f>
        <v>4 AEE</v>
      </c>
      <c r="D18" s="1044" t="str">
        <f>VLOOKUP($B18,Totali!$C$13:$X$477,12,FALSE)</f>
        <v>ZANCHETTIN M.</v>
      </c>
      <c r="E18" s="1045" t="str">
        <f>VLOOKUP($B18,Totali!$C$13:$X$477,14,FALSE)</f>
        <v>ESSECI COMPUTER SAS</v>
      </c>
      <c r="F18" s="541" t="str">
        <f>VLOOKUP($B18,Totali!$C$13:$X$477,15,FALSE)</f>
        <v>vIA G. Zanzotto 10/12</v>
      </c>
      <c r="G18" s="541" t="str">
        <f>VLOOKUP($B18,Totali!$C$13:$X$477,17,FALSE)</f>
        <v>Pieve di Soligo (TV)</v>
      </c>
      <c r="H18" s="1046" t="str">
        <f>VLOOKUP($B18,Totali!$C$13:$X$477,20,FALSE)</f>
        <v>0438841188</v>
      </c>
      <c r="I18" s="1047" t="str">
        <f>VLOOKUP($B18,Totali!$C$13:$X$477,18,FALSE)</f>
        <v>Cortiana Roberto</v>
      </c>
      <c r="J18" s="1014"/>
      <c r="K18" s="1018"/>
      <c r="L18" s="1043" t="str">
        <f>Totali!$C43</f>
        <v>DAL BEN EDOARDO</v>
      </c>
      <c r="M18" s="541" t="str">
        <f>VLOOKUP($L18,Totali!$C$13:$X$477,2,FALSE)</f>
        <v>4 BEA</v>
      </c>
      <c r="N18" s="1044" t="str">
        <f>VLOOKUP($L18,Totali!$C$13:$X$477,12,FALSE)</f>
        <v>Gobbo Dino</v>
      </c>
      <c r="O18" s="1045" t="str">
        <f>VLOOKUP($L18,Totali!$C$13:$X$477,14,FALSE)</f>
        <v>Sirio Srl</v>
      </c>
      <c r="P18" s="541" t="str">
        <f>VLOOKUP($L18,Totali!$C$13:$X$477,15,FALSE)</f>
        <v>Via Nuova Trevigiana Lughignano 124</v>
      </c>
      <c r="Q18" s="541" t="str">
        <f>VLOOKUP($L18,Totali!$C$13:$X$477,17,FALSE)</f>
        <v>CASALE SUL SILE (TV)</v>
      </c>
      <c r="R18" s="1046" t="str">
        <f>VLOOKUP($L18,Totali!$C$13:$X$477,20,FALSE)</f>
        <v>0422822506</v>
      </c>
      <c r="S18" s="1047" t="str">
        <f>VLOOKUP($L18,Totali!$C$13:$X$477,18,FALSE)</f>
        <v>Marian Adriano</v>
      </c>
      <c r="T18" s="1018"/>
      <c r="U18" s="1021"/>
      <c r="V18" s="1043" t="str">
        <f>Totali!$C64</f>
        <v>MANENTE GINO</v>
      </c>
      <c r="W18" s="541" t="str">
        <f>VLOOKUP($V18,Totali!$C$13:$X$477,2,FALSE)</f>
        <v>4 CEA</v>
      </c>
      <c r="X18" s="1044" t="str">
        <f>VLOOKUP($V18,Totali!$C$13:$X$477,12,FALSE)</f>
        <v>Marcellino Agatino</v>
      </c>
      <c r="Y18" s="1045" t="str">
        <f>VLOOKUP($V18,Totali!$C$13:$X$477,14,FALSE)</f>
        <v>DAIMEL SRL</v>
      </c>
      <c r="Z18" s="541" t="str">
        <f>VLOOKUP($V18,Totali!$C$13:$X$477,15,FALSE)</f>
        <v>V. Monte Adamello 35</v>
      </c>
      <c r="AA18" s="541" t="str">
        <f>VLOOKUP($V18,Totali!$C$13:$X$477,17,FALSE)</f>
        <v>Zero Branco (TV)</v>
      </c>
      <c r="AB18" s="1046" t="str">
        <f>VLOOKUP($V18,Totali!$C$13:$X$477,20,FALSE)</f>
        <v>0422 470978</v>
      </c>
      <c r="AC18" s="1047" t="str">
        <f>VLOOKUP($V18,Totali!$C$13:$X$477,18,FALSE)</f>
        <v xml:space="preserve">Sarai Daniele </v>
      </c>
      <c r="AD18" s="1021"/>
      <c r="AE18" s="1014"/>
      <c r="AF18" s="1043" t="str">
        <f>Totali!$C85</f>
        <v>BARDARE' FRANCESCO</v>
      </c>
      <c r="AG18" s="541" t="str">
        <f>VLOOKUP($AF18,Totali!$C$13:$X$477,2,FALSE)</f>
        <v>4 DEA</v>
      </c>
      <c r="AH18" s="1044" t="str">
        <f>VLOOKUP($AF18,Totali!$C$13:$X$477,12,FALSE)</f>
        <v>Maso Fiorenzo</v>
      </c>
      <c r="AI18" s="1045" t="str">
        <f>VLOOKUP($AF18,Totali!$C$13:$X$477,14,FALSE)</f>
        <v>ZULIAN FRANCESCO</v>
      </c>
      <c r="AJ18" s="541" t="str">
        <f>VLOOKUP($AF18,Totali!$C$13:$X$477,15,FALSE)</f>
        <v>Viale Monte Grappa 26</v>
      </c>
      <c r="AK18" s="541" t="str">
        <f>VLOOKUP($AF18,Totali!$C$13:$X$477,17,FALSE)</f>
        <v>Treviso (TV)</v>
      </c>
      <c r="AL18" s="1046" t="str">
        <f>VLOOKUP($AF18,Totali!$C$13:$X$477,20,FALSE)</f>
        <v>0422 303124</v>
      </c>
      <c r="AM18" s="1047" t="str">
        <f>VLOOKUP($AF18,Totali!$C$13:$X$477,18,FALSE)</f>
        <v>Zulian Francesco</v>
      </c>
      <c r="AN18" s="1014"/>
      <c r="AO18" s="1018"/>
      <c r="AP18" s="1043" t="str">
        <f>Totali!C129</f>
        <v>DALLA CIA ENRICO</v>
      </c>
      <c r="AQ18" s="541" t="str">
        <f>VLOOKUP($AP18,Totali!$C$13:$X$477,2,FALSE)</f>
        <v>4 BII</v>
      </c>
      <c r="AR18" s="1044" t="str">
        <f>VLOOKUP($AP18,Totali!$C$13:$X$477,12,FALSE)</f>
        <v>Caregnato Sergio</v>
      </c>
      <c r="AS18" s="1045" t="str">
        <f>VLOOKUP($AP18,Totali!$C$13:$X$477,14,FALSE)</f>
        <v>ADFWEB SRL</v>
      </c>
      <c r="AT18" s="541" t="str">
        <f>VLOOKUP($AP18,Totali!$C$13:$X$477,15,FALSE)</f>
        <v>V.Franchini 1</v>
      </c>
      <c r="AU18" s="541" t="str">
        <f>VLOOKUP($AP18,Totali!$C$13:$X$477,17,FALSE)</f>
        <v>Villorba (TV)</v>
      </c>
      <c r="AV18" s="1046" t="str">
        <f>VLOOKUP($AP18,Totali!$C$13:$X$477,20,FALSE)</f>
        <v>0438 309131</v>
      </c>
      <c r="AW18" s="1047" t="str">
        <f>VLOOKUP($AP18,Totali!$C$13:$X$477,18,FALSE)</f>
        <v>Dalla Torre Alessandro</v>
      </c>
      <c r="AX18" s="1018"/>
      <c r="AY18" s="1021"/>
      <c r="AZ18" s="1043"/>
      <c r="BA18" s="541" t="e">
        <f>VLOOKUP($AZ18,Totali!$C$13:$X$477,2,FALSE)</f>
        <v>#N/A</v>
      </c>
      <c r="BB18" s="1047" t="e">
        <f>VLOOKUP($AZ18,Totali!$C$13:$X$477,12,FALSE)</f>
        <v>#N/A</v>
      </c>
      <c r="BC18" s="1045" t="e">
        <f>VLOOKUP($AZ18,Totali!$C$13:$X$477,14,FALSE)</f>
        <v>#N/A</v>
      </c>
      <c r="BD18" s="541" t="e">
        <f>VLOOKUP($AZ18,Totali!$C$13:$X$477,15,FALSE)</f>
        <v>#N/A</v>
      </c>
      <c r="BE18" s="541" t="e">
        <f>VLOOKUP($AZ18,Totali!$C$13:$X$477,17,FALSE)</f>
        <v>#N/A</v>
      </c>
      <c r="BF18" s="1048" t="e">
        <f>VLOOKUP($AZ18,Totali!$C$13:$X$477,20,FALSE)</f>
        <v>#N/A</v>
      </c>
      <c r="BG18" s="1047" t="e">
        <f>VLOOKUP($AZ18,Totali!$C$13:$X$477,18,FALSE)</f>
        <v>#N/A</v>
      </c>
      <c r="BH18" s="1021"/>
      <c r="BI18" s="1014"/>
      <c r="BJ18" s="1043" t="str">
        <f>Totali!$C176</f>
        <v>DE NINNO RICCARDO</v>
      </c>
      <c r="BK18" s="541" t="str">
        <f>VLOOKUP($BJ18,Totali!$C$13:$X$477,2,FALSE)</f>
        <v>4 DAR</v>
      </c>
      <c r="BL18" s="1047" t="str">
        <f>VLOOKUP($BJ18,Totali!$C$13:$X$477,12,FALSE)</f>
        <v>BISCARO FABIO</v>
      </c>
      <c r="BM18" s="1045" t="str">
        <f>VLOOKUP($BJ18,Totali!$C$13:$X$477,14,FALSE)</f>
        <v>C 4 B SRL</v>
      </c>
      <c r="BN18" s="541" t="str">
        <f>VLOOKUP($BJ18,Totali!$C$13:$X$477,15,FALSE)</f>
        <v>Piazza delle Istituzioni 39/F</v>
      </c>
      <c r="BO18" s="541" t="str">
        <f>VLOOKUP($BJ18,Totali!$C$13:$X$477,17,FALSE)</f>
        <v>Treviso (TV)</v>
      </c>
      <c r="BP18" s="1046" t="str">
        <f>VLOOKUP($BJ18,Totali!$C$13:$X$477,20,FALSE)</f>
        <v>0422 1627564</v>
      </c>
      <c r="BQ18" s="1047" t="str">
        <f>VLOOKUP($BJ18,Totali!$C$13:$X$477,18,FALSE)</f>
        <v>Battaglion Francesca</v>
      </c>
      <c r="BR18" s="1014"/>
      <c r="BS18" s="1018"/>
      <c r="BT18" s="1043"/>
      <c r="BU18" s="541" t="e">
        <f>VLOOKUP($BT18,Totali!$C$13:$X$477,2,FALSE)</f>
        <v>#N/A</v>
      </c>
      <c r="BV18" s="1047" t="e">
        <f>VLOOKUP($BT18,Totali!$C$13:$X$477,12,FALSE)</f>
        <v>#N/A</v>
      </c>
      <c r="BW18" s="1043" t="e">
        <f>VLOOKUP($BT18,Totali!$C$13:$X$477,14,FALSE)</f>
        <v>#N/A</v>
      </c>
      <c r="BX18" s="541" t="e">
        <f>VLOOKUP($BT18,Totali!$C$13:$X$477,15,FALSE)</f>
        <v>#N/A</v>
      </c>
      <c r="BY18" s="541" t="e">
        <f>VLOOKUP($BT18,Totali!$C$13:$X$477,17,FALSE)</f>
        <v>#N/A</v>
      </c>
      <c r="BZ18" s="1046" t="e">
        <f>VLOOKUP($BT18,Totali!$C$13:$X$477,20,FALSE)</f>
        <v>#N/A</v>
      </c>
      <c r="CA18" s="1047" t="e">
        <f>VLOOKUP($BT18,Totali!$C$13:$X$477,18,FALSE)</f>
        <v>#N/A</v>
      </c>
      <c r="CB18" s="799"/>
      <c r="CC18" s="1021"/>
      <c r="CD18" s="1043"/>
      <c r="CE18" s="541" t="e">
        <f>VLOOKUP($CD18,Totali!$C$13:$X$477,2,FALSE)</f>
        <v>#N/A</v>
      </c>
      <c r="CF18" s="1047" t="e">
        <f>VLOOKUP($CD18,Totali!$C$13:$X$477,12,FALSE)</f>
        <v>#N/A</v>
      </c>
      <c r="CG18" s="1045" t="e">
        <f>VLOOKUP($CD18,Totali!$C$13:$X$477,14,FALSE)</f>
        <v>#N/A</v>
      </c>
      <c r="CH18" s="541" t="e">
        <f>VLOOKUP($CD18,Totali!$C$13:$X$477,15,FALSE)</f>
        <v>#N/A</v>
      </c>
      <c r="CI18" s="541" t="e">
        <f>VLOOKUP($CD18,Totali!$C$13:$X$477,17,FALSE)</f>
        <v>#N/A</v>
      </c>
      <c r="CJ18" s="1048" t="e">
        <f>VLOOKUP($CD18,Totali!$C$13:$X$477,20,FALSE)</f>
        <v>#N/A</v>
      </c>
      <c r="CK18" s="1047" t="e">
        <f>VLOOKUP($CD18,Totali!$C$13:$X$477,18,FALSE)</f>
        <v>#N/A</v>
      </c>
      <c r="CL18" s="1014"/>
    </row>
    <row r="19" spans="1:90" ht="15.05" customHeight="1">
      <c r="A19" s="1007"/>
      <c r="B19" s="1043" t="str">
        <f>Totali!$C20</f>
        <v>DE RIVA PIETRO</v>
      </c>
      <c r="C19" s="541" t="str">
        <f>VLOOKUP($B19,Totali!$C$13:$X$477,2,FALSE)</f>
        <v>4 AEE</v>
      </c>
      <c r="D19" s="1044" t="str">
        <f>VLOOKUP($B19,Totali!$C$13:$X$477,12,FALSE)</f>
        <v>ZANCHETTIN M.</v>
      </c>
      <c r="E19" s="1045" t="str">
        <f>VLOOKUP($B19,Totali!$C$13:$X$477,14,FALSE)</f>
        <v>ELETTRICITA' V/R SNC</v>
      </c>
      <c r="F19" s="541" t="e">
        <f>VLOOKUP($B19,Totali!$C$13:$X$477,15,FALSE)</f>
        <v>#N/A</v>
      </c>
      <c r="G19" s="541" t="e">
        <f>VLOOKUP($B19,Totali!$C$13:$X$477,17,FALSE)</f>
        <v>#N/A</v>
      </c>
      <c r="H19" s="1046" t="e">
        <f>VLOOKUP($B19,Totali!$C$13:$X$477,20,FALSE)</f>
        <v>#N/A</v>
      </c>
      <c r="I19" s="1047" t="e">
        <f>VLOOKUP($B19,Totali!$C$13:$X$477,18,FALSE)</f>
        <v>#N/A</v>
      </c>
      <c r="J19" s="1014"/>
      <c r="K19" s="1018"/>
      <c r="L19" s="1043" t="str">
        <f>Totali!$C44</f>
        <v>DE PIERI PAOLO</v>
      </c>
      <c r="M19" s="541" t="str">
        <f>VLOOKUP($L19,Totali!$C$13:$X$477,2,FALSE)</f>
        <v>4 BEA</v>
      </c>
      <c r="N19" s="1044" t="str">
        <f>VLOOKUP($L19,Totali!$C$13:$X$477,12,FALSE)</f>
        <v>Marton Luisa</v>
      </c>
      <c r="O19" s="1045" t="str">
        <f>VLOOKUP($L19,Totali!$C$13:$X$477,14,FALSE)</f>
        <v>CAME</v>
      </c>
      <c r="P19" s="541" t="str">
        <f>VLOOKUP($L19,Totali!$C$13:$X$477,15,FALSE)</f>
        <v>Via Martiri della libertà 15</v>
      </c>
      <c r="Q19" s="541" t="str">
        <f>VLOOKUP($L19,Totali!$C$13:$X$477,17,FALSE)</f>
        <v>Casier (TV)</v>
      </c>
      <c r="R19" s="1046" t="str">
        <f>VLOOKUP($L19,Totali!$C$13:$X$477,20,FALSE)</f>
        <v>0422 4940</v>
      </c>
      <c r="S19" s="1047" t="str">
        <f>VLOOKUP($L19,Totali!$C$13:$X$477,18,FALSE)</f>
        <v>Pavan Francesca</v>
      </c>
      <c r="T19" s="1018"/>
      <c r="U19" s="1021"/>
      <c r="V19" s="1043" t="str">
        <f>Totali!$C65</f>
        <v>MARCHESIN FRANCESCO</v>
      </c>
      <c r="W19" s="541" t="str">
        <f>VLOOKUP($V19,Totali!$C$13:$X$477,2,FALSE)</f>
        <v>4 CEA</v>
      </c>
      <c r="X19" s="1044" t="str">
        <f>VLOOKUP($V19,Totali!$C$13:$X$477,12,FALSE)</f>
        <v>Marcellino Agatino</v>
      </c>
      <c r="Y19" s="1045" t="str">
        <f>VLOOKUP($V19,Totali!$C$13:$X$477,14,FALSE)</f>
        <v>PROSOFT SRL</v>
      </c>
      <c r="Z19" s="541" t="str">
        <f>VLOOKUP($V19,Totali!$C$13:$X$477,15,FALSE)</f>
        <v>Via Alzaia sul Sile 26/D</v>
      </c>
      <c r="AA19" s="541" t="str">
        <f>VLOOKUP($V19,Totali!$C$13:$X$477,17,FALSE)</f>
        <v>Silea (TV)</v>
      </c>
      <c r="AB19" s="1046" t="str">
        <f>VLOOKUP($V19,Totali!$C$13:$X$477,20,FALSE)</f>
        <v>0422 363524</v>
      </c>
      <c r="AC19" s="1047" t="str">
        <f>VLOOKUP($V19,Totali!$C$13:$X$477,18,FALSE)</f>
        <v>Cenedese Andrea</v>
      </c>
      <c r="AD19" s="1021"/>
      <c r="AE19" s="1014"/>
      <c r="AF19" s="1043" t="str">
        <f>Totali!$C86</f>
        <v>BORSATO KEVIN</v>
      </c>
      <c r="AG19" s="541" t="str">
        <f>VLOOKUP($AF19,Totali!$C$13:$X$477,2,FALSE)</f>
        <v>4 DEA</v>
      </c>
      <c r="AH19" s="1044" t="str">
        <f>VLOOKUP($AF19,Totali!$C$13:$X$477,12,FALSE)</f>
        <v>Maso Fiorenzo</v>
      </c>
      <c r="AI19" s="1045" t="str">
        <f>VLOOKUP($AF19,Totali!$C$13:$X$477,14,FALSE)</f>
        <v>BITFOX S.R.L</v>
      </c>
      <c r="AJ19" s="541" t="str">
        <f>VLOOKUP($AF19,Totali!$C$13:$X$477,15,FALSE)</f>
        <v xml:space="preserve">Via 1° Maggio 14 </v>
      </c>
      <c r="AK19" s="541" t="str">
        <f>VLOOKUP($AF19,Totali!$C$13:$X$477,17,FALSE)</f>
        <v>Giavera del Montello (TV)</v>
      </c>
      <c r="AL19" s="1046" t="str">
        <f>VLOOKUP($AF19,Totali!$C$13:$X$477,20,FALSE)</f>
        <v>0422918918</v>
      </c>
      <c r="AM19" s="1047" t="str">
        <f>VLOOKUP($AF19,Totali!$C$13:$X$477,18,FALSE)</f>
        <v>Favaro Denis / Rufoloni Marco</v>
      </c>
      <c r="AN19" s="1014"/>
      <c r="AO19" s="1018"/>
      <c r="AP19" s="1043" t="str">
        <f>Totali!C130</f>
        <v>FAVERO GIULIO</v>
      </c>
      <c r="AQ19" s="541" t="str">
        <f>VLOOKUP($AP19,Totali!$C$13:$X$477,2,FALSE)</f>
        <v>4 BII</v>
      </c>
      <c r="AR19" s="1044" t="str">
        <f>VLOOKUP($AP19,Totali!$C$13:$X$477,12,FALSE)</f>
        <v>Zolli Piera</v>
      </c>
      <c r="AS19" s="1045" t="str">
        <f>VLOOKUP($AP19,Totali!$C$13:$X$477,14,FALSE)</f>
        <v>BEANTECH</v>
      </c>
      <c r="AT19" s="541" t="str">
        <f>VLOOKUP($AP19,Totali!$C$13:$X$477,15,FALSE)</f>
        <v>Via Don Luigi Peron 1</v>
      </c>
      <c r="AU19" s="541" t="str">
        <f>VLOOKUP($AP19,Totali!$C$13:$X$477,17,FALSE)</f>
        <v>Venezia (VE)</v>
      </c>
      <c r="AV19" s="1046" t="str">
        <f>VLOOKUP($AP19,Totali!$C$13:$X$477,20,FALSE)</f>
        <v>0432 889787</v>
      </c>
      <c r="AW19" s="1047" t="str">
        <f>VLOOKUP($AP19,Totali!$C$13:$X$477,18,FALSE)</f>
        <v>Enrico Puggioni</v>
      </c>
      <c r="AX19" s="1018"/>
      <c r="AY19" s="1021"/>
      <c r="AZ19" s="1043"/>
      <c r="BA19" s="541" t="e">
        <f>VLOOKUP($AZ19,Totali!$C$13:$X$477,2,FALSE)</f>
        <v>#N/A</v>
      </c>
      <c r="BB19" s="1047" t="e">
        <f>VLOOKUP($AZ19,Totali!$C$13:$X$477,12,FALSE)</f>
        <v>#N/A</v>
      </c>
      <c r="BC19" s="1045" t="e">
        <f>VLOOKUP($AZ19,Totali!$C$13:$X$477,14,FALSE)</f>
        <v>#N/A</v>
      </c>
      <c r="BD19" s="541" t="e">
        <f>VLOOKUP($AZ19,Totali!$C$13:$X$477,15,FALSE)</f>
        <v>#N/A</v>
      </c>
      <c r="BE19" s="541" t="e">
        <f>VLOOKUP($AZ19,Totali!$C$13:$X$477,17,FALSE)</f>
        <v>#N/A</v>
      </c>
      <c r="BF19" s="1048" t="e">
        <f>VLOOKUP($AZ19,Totali!$C$13:$X$477,20,FALSE)</f>
        <v>#N/A</v>
      </c>
      <c r="BG19" s="1047" t="e">
        <f>VLOOKUP($AZ19,Totali!$C$13:$X$477,18,FALSE)</f>
        <v>#N/A</v>
      </c>
      <c r="BH19" s="1021"/>
      <c r="BI19" s="1014"/>
      <c r="BJ19" s="1043" t="str">
        <f>Totali!$C177</f>
        <v>DI GATI DAVIDE</v>
      </c>
      <c r="BK19" s="541" t="str">
        <f>VLOOKUP($BJ19,Totali!$C$13:$X$477,2,FALSE)</f>
        <v>4 DAR</v>
      </c>
      <c r="BL19" s="1047" t="str">
        <f>VLOOKUP($BJ19,Totali!$C$13:$X$477,12,FALSE)</f>
        <v>DI MARIA G. CESARE</v>
      </c>
      <c r="BM19" s="1045" t="str">
        <f>VLOOKUP($BJ19,Totali!$C$13:$X$477,14,FALSE)</f>
        <v>TEXA SPA</v>
      </c>
      <c r="BN19" s="541" t="str">
        <f>VLOOKUP($BJ19,Totali!$C$13:$X$477,15,FALSE)</f>
        <v>Via I Maggio</v>
      </c>
      <c r="BO19" s="541" t="str">
        <f>VLOOKUP($BJ19,Totali!$C$13:$X$477,17,FALSE)</f>
        <v>Monastier di Treviso (TV)</v>
      </c>
      <c r="BP19" s="1046" t="str">
        <f>VLOOKUP($BJ19,Totali!$C$13:$X$477,20,FALSE)</f>
        <v>0422 791311</v>
      </c>
      <c r="BQ19" s="1047" t="str">
        <f>VLOOKUP($BJ19,Totali!$C$13:$X$477,18,FALSE)</f>
        <v>Luigi Bastianello</v>
      </c>
      <c r="BR19" s="1014"/>
      <c r="BS19" s="1018"/>
      <c r="BT19" s="1043"/>
      <c r="BU19" s="541" t="e">
        <f>VLOOKUP($BT19,Totali!$C$13:$X$477,2,FALSE)</f>
        <v>#N/A</v>
      </c>
      <c r="BV19" s="1047" t="e">
        <f>VLOOKUP($BT19,Totali!$C$13:$X$477,12,FALSE)</f>
        <v>#N/A</v>
      </c>
      <c r="BW19" s="1045" t="e">
        <f>VLOOKUP($BT19,Totali!$C$13:$X$477,14,FALSE)</f>
        <v>#N/A</v>
      </c>
      <c r="BX19" s="541" t="e">
        <f>VLOOKUP($BT19,Totali!$C$13:$X$477,15,FALSE)</f>
        <v>#N/A</v>
      </c>
      <c r="BY19" s="541" t="e">
        <f>VLOOKUP($BT19,Totali!$C$13:$X$477,17,FALSE)</f>
        <v>#N/A</v>
      </c>
      <c r="BZ19" s="1046" t="e">
        <f>VLOOKUP($BT19,Totali!$C$13:$X$477,20,FALSE)</f>
        <v>#N/A</v>
      </c>
      <c r="CA19" s="1047" t="e">
        <f>VLOOKUP($BT19,Totali!$C$13:$X$477,18,FALSE)</f>
        <v>#N/A</v>
      </c>
      <c r="CB19" s="799"/>
      <c r="CC19" s="1021"/>
      <c r="CD19" s="1043"/>
      <c r="CE19" s="541" t="e">
        <f>VLOOKUP($CD19,Totali!$C$13:$X$477,2,FALSE)</f>
        <v>#N/A</v>
      </c>
      <c r="CF19" s="1047" t="e">
        <f>VLOOKUP($CD19,Totali!$C$13:$X$477,12,FALSE)</f>
        <v>#N/A</v>
      </c>
      <c r="CG19" s="1045" t="e">
        <f>VLOOKUP($CD19,Totali!$C$13:$X$477,14,FALSE)</f>
        <v>#N/A</v>
      </c>
      <c r="CH19" s="541" t="e">
        <f>VLOOKUP($CD19,Totali!$C$13:$X$477,15,FALSE)</f>
        <v>#N/A</v>
      </c>
      <c r="CI19" s="541" t="e">
        <f>VLOOKUP($CD19,Totali!$C$13:$X$477,17,FALSE)</f>
        <v>#N/A</v>
      </c>
      <c r="CJ19" s="1048" t="e">
        <f>VLOOKUP($CD19,Totali!$C$13:$X$477,20,FALSE)</f>
        <v>#N/A</v>
      </c>
      <c r="CK19" s="1047" t="e">
        <f>VLOOKUP($CD19,Totali!$C$13:$X$477,18,FALSE)</f>
        <v>#N/A</v>
      </c>
      <c r="CL19" s="1014"/>
    </row>
    <row r="20" spans="1:90" ht="15.05" customHeight="1">
      <c r="A20" s="1007"/>
      <c r="B20" s="1043" t="str">
        <f>Totali!$C21</f>
        <v>DE ROSSI RICCARDO</v>
      </c>
      <c r="C20" s="541" t="str">
        <f>VLOOKUP($B20,Totali!$C$13:$X$477,2,FALSE)</f>
        <v>4 AEE</v>
      </c>
      <c r="D20" s="1044" t="str">
        <f>VLOOKUP($B20,Totali!$C$13:$X$477,12,FALSE)</f>
        <v>Pozzobon Andrea</v>
      </c>
      <c r="E20" s="1045" t="str">
        <f>VLOOKUP($B20,Totali!$C$13:$X$477,14,FALSE)</f>
        <v>EUROGROUP SPA</v>
      </c>
      <c r="F20" s="541" t="str">
        <f>VLOOKUP($B20,Totali!$C$13:$X$477,15,FALSE)</f>
        <v>V. Treviso 66</v>
      </c>
      <c r="G20" s="541" t="str">
        <f>VLOOKUP($B20,Totali!$C$13:$X$477,17,FALSE)</f>
        <v>Silea (TV)</v>
      </c>
      <c r="H20" s="1046" t="str">
        <f>VLOOKUP($B20,Totali!$C$13:$X$477,20,FALSE)</f>
        <v>0422 4647</v>
      </c>
      <c r="I20" s="1047" t="str">
        <f>VLOOKUP($B20,Totali!$C$13:$X$477,18,FALSE)</f>
        <v>De Lazzari Massimo</v>
      </c>
      <c r="J20" s="1014"/>
      <c r="K20" s="1018"/>
      <c r="L20" s="1043" t="str">
        <f>Totali!$C45</f>
        <v>DONA' MATTIA</v>
      </c>
      <c r="M20" s="541" t="str">
        <f>VLOOKUP($L20,Totali!$C$13:$X$477,2,FALSE)</f>
        <v>4 BEA</v>
      </c>
      <c r="N20" s="1044" t="str">
        <f>VLOOKUP($L20,Totali!$C$13:$X$477,12,FALSE)</f>
        <v>Raimondi Carla</v>
      </c>
      <c r="O20" s="1045" t="str">
        <f>VLOOKUP($L20,Totali!$C$13:$X$477,14,FALSE)</f>
        <v>ASITRON Srl</v>
      </c>
      <c r="P20" s="541" t="str">
        <f>VLOOKUP($L20,Totali!$C$13:$X$477,15,FALSE)</f>
        <v>Via G. Poli 50</v>
      </c>
      <c r="Q20" s="541" t="str">
        <f>VLOOKUP($L20,Totali!$C$13:$X$477,17,FALSE)</f>
        <v>Casale sul Sile (TV)</v>
      </c>
      <c r="R20" s="1046" t="str">
        <f>VLOOKUP($L20,Totali!$C$13:$X$477,20,FALSE)</f>
        <v>041/2689076</v>
      </c>
      <c r="S20" s="1047" t="str">
        <f>VLOOKUP($L20,Totali!$C$13:$X$477,18,FALSE)</f>
        <v>Bellio Sergio</v>
      </c>
      <c r="T20" s="1018"/>
      <c r="U20" s="1021"/>
      <c r="V20" s="1043" t="str">
        <f>Totali!$C66</f>
        <v>MAZZARO MATTEO</v>
      </c>
      <c r="W20" s="541" t="str">
        <f>VLOOKUP($V20,Totali!$C$13:$X$477,2,FALSE)</f>
        <v>4 CEA</v>
      </c>
      <c r="X20" s="1044" t="str">
        <f>VLOOKUP($V20,Totali!$C$13:$X$477,12,FALSE)</f>
        <v>Bardarè Antonio</v>
      </c>
      <c r="Y20" s="1045" t="str">
        <f>VLOOKUP($V20,Totali!$C$13:$X$477,14,FALSE)</f>
        <v>DAIMEL SRL</v>
      </c>
      <c r="Z20" s="541" t="str">
        <f>VLOOKUP($V20,Totali!$C$13:$X$477,15,FALSE)</f>
        <v>V. Monte Adamello 35</v>
      </c>
      <c r="AA20" s="541" t="str">
        <f>VLOOKUP($V20,Totali!$C$13:$X$477,17,FALSE)</f>
        <v>Zero Branco (TV)</v>
      </c>
      <c r="AB20" s="1046" t="str">
        <f>VLOOKUP($V20,Totali!$C$13:$X$477,20,FALSE)</f>
        <v>0422 470978</v>
      </c>
      <c r="AC20" s="1047" t="str">
        <f>VLOOKUP($V20,Totali!$C$13:$X$477,18,FALSE)</f>
        <v xml:space="preserve">Sarai Daniele </v>
      </c>
      <c r="AD20" s="1021"/>
      <c r="AE20" s="1014"/>
      <c r="AF20" s="1043" t="str">
        <f>Totali!$C87</f>
        <v>BUSO LEONARDO</v>
      </c>
      <c r="AG20" s="541" t="str">
        <f>VLOOKUP($AF20,Totali!$C$13:$X$477,2,FALSE)</f>
        <v>4 DEA</v>
      </c>
      <c r="AH20" s="1044" t="str">
        <f>VLOOKUP($AF20,Totali!$C$13:$X$477,12,FALSE)</f>
        <v>Possamai Alberto</v>
      </c>
      <c r="AI20" s="1045" t="str">
        <f>VLOOKUP($AF20,Totali!$C$13:$X$477,14,FALSE)</f>
        <v>SGE SRL</v>
      </c>
      <c r="AJ20" s="541" t="str">
        <f>VLOOKUP($AF20,Totali!$C$13:$X$477,15,FALSE)</f>
        <v>V. Terraglio  263</v>
      </c>
      <c r="AK20" s="541" t="str">
        <f>VLOOKUP($AF20,Totali!$C$13:$X$477,17,FALSE)</f>
        <v>Preganziol (TV)</v>
      </c>
      <c r="AL20" s="1046" t="str">
        <f>VLOOKUP($AF20,Totali!$C$13:$X$477,20,FALSE)</f>
        <v>0422 490651</v>
      </c>
      <c r="AM20" s="1047" t="str">
        <f>VLOOKUP($AF20,Totali!$C$13:$X$477,18,FALSE)</f>
        <v>Salvadori Sergio</v>
      </c>
      <c r="AN20" s="1014"/>
      <c r="AO20" s="1018"/>
      <c r="AP20" s="1043" t="str">
        <f>Totali!C131</f>
        <v>FOLTRAN GIANLUCA</v>
      </c>
      <c r="AQ20" s="541" t="str">
        <f>VLOOKUP($AP20,Totali!$C$13:$X$477,2,FALSE)</f>
        <v>4 BII</v>
      </c>
      <c r="AR20" s="1044" t="str">
        <f>VLOOKUP($AP20,Totali!$C$13:$X$477,12,FALSE)</f>
        <v>Zerilli Giuseppe</v>
      </c>
      <c r="AS20" s="1045" t="str">
        <f>VLOOKUP($AP20,Totali!$C$13:$X$477,14,FALSE)</f>
        <v>SER. COOP. DE. Soc. Coop.</v>
      </c>
      <c r="AT20" s="541" t="str">
        <f>VLOOKUP($AP20,Totali!$C$13:$X$477,15,FALSE)</f>
        <v>Via Roma 4/D</v>
      </c>
      <c r="AU20" s="541" t="str">
        <f>VLOOKUP($AP20,Totali!$C$13:$X$477,17,FALSE)</f>
        <v>Lancenigo di Villorba (TV)</v>
      </c>
      <c r="AV20" s="1046" t="str">
        <f>VLOOKUP($AP20,Totali!$C$13:$X$477,20,FALSE)</f>
        <v>0422 910926</v>
      </c>
      <c r="AW20" s="1047" t="str">
        <f>VLOOKUP($AP20,Totali!$C$13:$X$477,18,FALSE)</f>
        <v>Danila Attene</v>
      </c>
      <c r="AX20" s="1018"/>
      <c r="AY20" s="1021"/>
      <c r="AZ20" s="1043"/>
      <c r="BA20" s="541" t="e">
        <f>VLOOKUP($AZ20,Totali!$C$13:$X$477,2,FALSE)</f>
        <v>#N/A</v>
      </c>
      <c r="BB20" s="1047" t="e">
        <f>VLOOKUP($AZ20,Totali!$C$13:$X$477,12,FALSE)</f>
        <v>#N/A</v>
      </c>
      <c r="BC20" s="1045" t="e">
        <f>VLOOKUP($AZ20,Totali!$C$13:$X$477,14,FALSE)</f>
        <v>#N/A</v>
      </c>
      <c r="BD20" s="541" t="e">
        <f>VLOOKUP($AZ20,Totali!$C$13:$X$477,15,FALSE)</f>
        <v>#N/A</v>
      </c>
      <c r="BE20" s="541" t="e">
        <f>VLOOKUP($AZ20,Totali!$C$13:$X$477,17,FALSE)</f>
        <v>#N/A</v>
      </c>
      <c r="BF20" s="1048" t="e">
        <f>VLOOKUP($AZ20,Totali!$C$13:$X$477,20,FALSE)</f>
        <v>#N/A</v>
      </c>
      <c r="BG20" s="1047" t="e">
        <f>VLOOKUP($AZ20,Totali!$C$13:$X$477,18,FALSE)</f>
        <v>#N/A</v>
      </c>
      <c r="BH20" s="1021"/>
      <c r="BI20" s="1014"/>
      <c r="BJ20" s="1043" t="str">
        <f>Totali!$C178</f>
        <v>GIANESE LEONARDO</v>
      </c>
      <c r="BK20" s="541" t="str">
        <f>VLOOKUP($BJ20,Totali!$C$13:$X$477,2,FALSE)</f>
        <v>4 DAR</v>
      </c>
      <c r="BL20" s="1047" t="str">
        <f>VLOOKUP($BJ20,Totali!$C$13:$X$477,12,FALSE)</f>
        <v>SCOVOTTO VANESSA</v>
      </c>
      <c r="BM20" s="1045" t="str">
        <f>VLOOKUP($BJ20,Totali!$C$13:$X$477,14,FALSE)</f>
        <v>ALTERNATIVA AMBIENTE COOPERATIVA</v>
      </c>
      <c r="BN20" s="541" t="str">
        <f>VLOOKUP($BJ20,Totali!$C$13:$X$477,15,FALSE)</f>
        <v>V. Callegari 32</v>
      </c>
      <c r="BO20" s="541" t="str">
        <f>VLOOKUP($BJ20,Totali!$C$13:$X$477,17,FALSE)</f>
        <v>Carbonera (TV)</v>
      </c>
      <c r="BP20" s="1046" t="str">
        <f>VLOOKUP($BJ20,Totali!$C$13:$X$477,20,FALSE)</f>
        <v>0422 350401</v>
      </c>
      <c r="BQ20" s="1047" t="str">
        <f>VLOOKUP($BJ20,Totali!$C$13:$X$477,18,FALSE)</f>
        <v>Bonomo Barbara</v>
      </c>
      <c r="BR20" s="1014"/>
      <c r="BS20" s="1018"/>
      <c r="BT20" s="1043"/>
      <c r="BU20" s="541" t="e">
        <f>VLOOKUP($BT20,Totali!$C$13:$X$477,2,FALSE)</f>
        <v>#N/A</v>
      </c>
      <c r="BV20" s="1047" t="e">
        <f>VLOOKUP($BT20,Totali!$C$13:$X$477,12,FALSE)</f>
        <v>#N/A</v>
      </c>
      <c r="BW20" s="1045" t="e">
        <f>VLOOKUP($BT20,Totali!$C$13:$X$477,14,FALSE)</f>
        <v>#N/A</v>
      </c>
      <c r="BX20" s="541" t="e">
        <f>VLOOKUP($BT20,Totali!$C$13:$X$477,15,FALSE)</f>
        <v>#N/A</v>
      </c>
      <c r="BY20" s="541" t="e">
        <f>VLOOKUP($BT20,Totali!$C$13:$X$477,17,FALSE)</f>
        <v>#N/A</v>
      </c>
      <c r="BZ20" s="1046" t="e">
        <f>VLOOKUP($BT20,Totali!$C$13:$X$477,20,FALSE)</f>
        <v>#N/A</v>
      </c>
      <c r="CA20" s="1047" t="e">
        <f>VLOOKUP($BT20,Totali!$C$13:$X$477,18,FALSE)</f>
        <v>#N/A</v>
      </c>
      <c r="CB20" s="799"/>
      <c r="CC20" s="1021"/>
      <c r="CD20" s="1043"/>
      <c r="CE20" s="541" t="e">
        <f>VLOOKUP($CD20,Totali!$C$13:$X$477,2,FALSE)</f>
        <v>#N/A</v>
      </c>
      <c r="CF20" s="1047" t="e">
        <f>VLOOKUP($CD20,Totali!$C$13:$X$477,12,FALSE)</f>
        <v>#N/A</v>
      </c>
      <c r="CG20" s="1045" t="e">
        <f>VLOOKUP($CD20,Totali!$C$13:$X$477,14,FALSE)</f>
        <v>#N/A</v>
      </c>
      <c r="CH20" s="541" t="e">
        <f>VLOOKUP($CD20,Totali!$C$13:$X$477,15,FALSE)</f>
        <v>#N/A</v>
      </c>
      <c r="CI20" s="541" t="e">
        <f>VLOOKUP($CD20,Totali!$C$13:$X$477,17,FALSE)</f>
        <v>#N/A</v>
      </c>
      <c r="CJ20" s="1048" t="e">
        <f>VLOOKUP($CD20,Totali!$C$13:$X$477,20,FALSE)</f>
        <v>#N/A</v>
      </c>
      <c r="CK20" s="1047" t="e">
        <f>VLOOKUP($CD20,Totali!$C$13:$X$477,18,FALSE)</f>
        <v>#N/A</v>
      </c>
      <c r="CL20" s="1014"/>
    </row>
    <row r="21" spans="1:90" ht="15.05" customHeight="1">
      <c r="A21" s="1007"/>
      <c r="B21" s="1043" t="str">
        <f>Totali!$C22</f>
        <v>DONNINI SAVORELLI ROCCO</v>
      </c>
      <c r="C21" s="541" t="str">
        <f>VLOOKUP($B21,Totali!$C$13:$X$477,2,FALSE)</f>
        <v>4 AEE</v>
      </c>
      <c r="D21" s="1044" t="str">
        <f>VLOOKUP($B21,Totali!$C$13:$X$477,12,FALSE)</f>
        <v>D'Alessandro Rocco</v>
      </c>
      <c r="E21" s="1045" t="str">
        <f>VLOOKUP($B21,Totali!$C$13:$X$477,14,FALSE)</f>
        <v>PROSOFT SRL</v>
      </c>
      <c r="F21" s="541" t="str">
        <f>VLOOKUP($B21,Totali!$C$13:$X$477,15,FALSE)</f>
        <v>Via Alzaia sul Sile 26/D</v>
      </c>
      <c r="G21" s="541" t="str">
        <f>VLOOKUP($B21,Totali!$C$13:$X$477,17,FALSE)</f>
        <v>Silea (TV)</v>
      </c>
      <c r="H21" s="1046" t="str">
        <f>VLOOKUP($B21,Totali!$C$13:$X$477,20,FALSE)</f>
        <v>0422 363524</v>
      </c>
      <c r="I21" s="1047" t="str">
        <f>VLOOKUP($B21,Totali!$C$13:$X$477,18,FALSE)</f>
        <v>Cenedese Andrea</v>
      </c>
      <c r="J21" s="1014"/>
      <c r="K21" s="1018"/>
      <c r="L21" s="1043" t="str">
        <f>Totali!$C46</f>
        <v>GJOKA ALESSIO</v>
      </c>
      <c r="M21" s="541" t="str">
        <f>VLOOKUP($L21,Totali!$C$13:$X$477,2,FALSE)</f>
        <v>4 BEA</v>
      </c>
      <c r="N21" s="1044" t="str">
        <f>VLOOKUP($L21,Totali!$C$13:$X$477,12,FALSE)</f>
        <v>Raimondi Carla</v>
      </c>
      <c r="O21" s="1045" t="str">
        <f>VLOOKUP($L21,Totali!$C$13:$X$477,14,FALSE)</f>
        <v>G.L. ELETTROTECNICA</v>
      </c>
      <c r="P21" s="541" t="str">
        <f>VLOOKUP($L21,Totali!$C$13:$X$477,15,FALSE)</f>
        <v>via A . VOLTA 13</v>
      </c>
      <c r="Q21" s="541" t="str">
        <f>VLOOKUP($L21,Totali!$C$13:$X$477,17,FALSE)</f>
        <v>Breda di Piave (TV)</v>
      </c>
      <c r="R21" s="1046" t="str">
        <f>VLOOKUP($L21,Totali!$C$13:$X$477,20,FALSE)</f>
        <v>0422 90832</v>
      </c>
      <c r="S21" s="1047" t="str">
        <f>VLOOKUP($L21,Totali!$C$13:$X$477,18,FALSE)</f>
        <v>Luison Galliano</v>
      </c>
      <c r="T21" s="1018"/>
      <c r="U21" s="1021"/>
      <c r="V21" s="1043" t="str">
        <f>Totali!$C67</f>
        <v>MORANDIN MIRKO</v>
      </c>
      <c r="W21" s="541" t="str">
        <f>VLOOKUP($V21,Totali!$C$13:$X$477,2,FALSE)</f>
        <v>4 CEA</v>
      </c>
      <c r="X21" s="1044" t="str">
        <f>VLOOKUP($V21,Totali!$C$13:$X$477,12,FALSE)</f>
        <v>Possamai Alberto</v>
      </c>
      <c r="Y21" s="1045" t="str">
        <f>VLOOKUP($V21,Totali!$C$13:$X$477,14,FALSE)</f>
        <v>CLIMOSFERA SRL</v>
      </c>
      <c r="Z21" s="541" t="str">
        <f>VLOOKUP($V21,Totali!$C$13:$X$477,15,FALSE)</f>
        <v>Via Monte Grappa 25</v>
      </c>
      <c r="AA21" s="541" t="str">
        <f>VLOOKUP($V21,Totali!$C$13:$X$477,17,FALSE)</f>
        <v>Villorba (TV)</v>
      </c>
      <c r="AB21" s="1046" t="str">
        <f>VLOOKUP($V21,Totali!$C$13:$X$477,20,FALSE)</f>
        <v>0422 608987</v>
      </c>
      <c r="AC21" s="1047" t="str">
        <f>VLOOKUP($V21,Totali!$C$13:$X$477,18,FALSE)</f>
        <v>Tasca Elettra</v>
      </c>
      <c r="AD21" s="1021"/>
      <c r="AE21" s="1014"/>
      <c r="AF21" s="1043" t="str">
        <f>Totali!$C88</f>
        <v>CROTTI PIETRO</v>
      </c>
      <c r="AG21" s="541" t="str">
        <f>VLOOKUP($AF21,Totali!$C$13:$X$477,2,FALSE)</f>
        <v>4 DEA</v>
      </c>
      <c r="AH21" s="1044" t="str">
        <f>VLOOKUP($AF21,Totali!$C$13:$X$477,12,FALSE)</f>
        <v>Frozza Enrico</v>
      </c>
      <c r="AI21" s="1045" t="str">
        <f>VLOOKUP($AF21,Totali!$C$13:$X$477,14,FALSE)</f>
        <v>CA.DI s.r.l.</v>
      </c>
      <c r="AJ21" s="541" t="str">
        <f>VLOOKUP($AF21,Totali!$C$13:$X$477,15,FALSE)</f>
        <v>Viale delle Industrie 107</v>
      </c>
      <c r="AK21" s="541" t="str">
        <f>VLOOKUP($AF21,Totali!$C$13:$X$477,17,FALSE)</f>
        <v>Dosson di Casier (TV)</v>
      </c>
      <c r="AL21" s="1046" t="str">
        <f>VLOOKUP($AF21,Totali!$C$13:$X$477,20,FALSE)</f>
        <v>0422 491412</v>
      </c>
      <c r="AM21" s="1047">
        <f>VLOOKUP($AF21,Totali!$C$13:$X$477,18,FALSE)</f>
        <v>0</v>
      </c>
      <c r="AN21" s="1014"/>
      <c r="AO21" s="1018"/>
      <c r="AP21" s="1043" t="str">
        <f>Totali!C132</f>
        <v>GIANFREDA GONCALVES LEANDRO ANTONIO</v>
      </c>
      <c r="AQ21" s="541" t="str">
        <f>VLOOKUP($AP21,Totali!$C$13:$X$477,2,FALSE)</f>
        <v>4 BII</v>
      </c>
      <c r="AR21" s="1044" t="str">
        <f>VLOOKUP($AP21,Totali!$C$13:$X$477,12,FALSE)</f>
        <v>Zerilli Giuseppe</v>
      </c>
      <c r="AS21" s="1043" t="s">
        <v>3300</v>
      </c>
      <c r="AT21" s="541" t="str">
        <f>VLOOKUP($AP21,Totali!$C$13:$X$477,15,FALSE)</f>
        <v>Via Franchini 1</v>
      </c>
      <c r="AU21" s="541" t="str">
        <f>VLOOKUP($AP21,Totali!$C$13:$X$477,17,FALSE)</f>
        <v>Lancenigo Di Villorba (TV)</v>
      </c>
      <c r="AV21" s="1046" t="str">
        <f>VLOOKUP($AP21,Totali!$C$13:$X$477,20,FALSE)</f>
        <v>04226171</v>
      </c>
      <c r="AW21" s="1047" t="str">
        <f>VLOOKUP($AP21,Totali!$C$13:$X$477,18,FALSE)</f>
        <v>Di Virgilio Sergio</v>
      </c>
      <c r="AX21" s="1018"/>
      <c r="AY21" s="1021"/>
      <c r="AZ21" s="1043"/>
      <c r="BA21" s="541" t="e">
        <f>VLOOKUP($AZ21,Totali!$C$13:$X$477,2,FALSE)</f>
        <v>#N/A</v>
      </c>
      <c r="BB21" s="1047" t="e">
        <f>VLOOKUP($AZ21,Totali!$C$13:$X$477,12,FALSE)</f>
        <v>#N/A</v>
      </c>
      <c r="BC21" s="1045" t="e">
        <f>VLOOKUP($AZ21,Totali!$C$13:$X$477,14,FALSE)</f>
        <v>#N/A</v>
      </c>
      <c r="BD21" s="541" t="e">
        <f>VLOOKUP($AZ21,Totali!$C$13:$X$477,15,FALSE)</f>
        <v>#N/A</v>
      </c>
      <c r="BE21" s="541" t="e">
        <f>VLOOKUP($AZ21,Totali!$C$13:$X$477,17,FALSE)</f>
        <v>#N/A</v>
      </c>
      <c r="BF21" s="1048" t="e">
        <f>VLOOKUP($AZ21,Totali!$C$13:$X$477,20,FALSE)</f>
        <v>#N/A</v>
      </c>
      <c r="BG21" s="1047" t="e">
        <f>VLOOKUP($AZ21,Totali!$C$13:$X$477,18,FALSE)</f>
        <v>#N/A</v>
      </c>
      <c r="BH21" s="1021"/>
      <c r="BI21" s="1014"/>
      <c r="BJ21" s="1043" t="str">
        <f>Totali!$C179</f>
        <v>LIN RUIZE</v>
      </c>
      <c r="BK21" s="541" t="str">
        <f>VLOOKUP($BJ21,Totali!$C$13:$X$477,2,FALSE)</f>
        <v>4 DAR</v>
      </c>
      <c r="BL21" s="1047" t="str">
        <f>VLOOKUP($BJ21,Totali!$C$13:$X$477,12,FALSE)</f>
        <v>GALAZZO MONICA</v>
      </c>
      <c r="BM21" s="1045" t="str">
        <f>VLOOKUP($BJ21,Totali!$C$13:$X$477,14,FALSE)</f>
        <v>UBWARE SRL</v>
      </c>
      <c r="BN21" s="541" t="str">
        <f>VLOOKUP($BJ21,Totali!$C$13:$X$477,15,FALSE)</f>
        <v>Via Castagnole 20/h</v>
      </c>
      <c r="BO21" s="541" t="str">
        <f>VLOOKUP($BJ21,Totali!$C$13:$X$477,17,FALSE)</f>
        <v>Treviso (TV)</v>
      </c>
      <c r="BP21" s="1046" t="str">
        <f>VLOOKUP($BJ21,Totali!$C$13:$X$477,20,FALSE)</f>
        <v>340 2590388</v>
      </c>
      <c r="BQ21" s="1047" t="str">
        <f>VLOOKUP($BJ21,Totali!$C$13:$X$477,18,FALSE)</f>
        <v>Baldasso Domenico</v>
      </c>
      <c r="BR21" s="1014"/>
      <c r="BS21" s="1018"/>
      <c r="BT21" s="1043"/>
      <c r="BU21" s="541" t="e">
        <f>VLOOKUP($BT21,Totali!$C$13:$X$477,2,FALSE)</f>
        <v>#N/A</v>
      </c>
      <c r="BV21" s="1047" t="e">
        <f>VLOOKUP($BT21,Totali!$C$13:$X$477,12,FALSE)</f>
        <v>#N/A</v>
      </c>
      <c r="BW21" s="1045" t="e">
        <f>VLOOKUP($BT21,Totali!$C$13:$X$477,14,FALSE)</f>
        <v>#N/A</v>
      </c>
      <c r="BX21" s="541" t="e">
        <f>VLOOKUP($BT21,Totali!$C$13:$X$477,15,FALSE)</f>
        <v>#N/A</v>
      </c>
      <c r="BY21" s="541" t="e">
        <f>VLOOKUP($BT21,Totali!$C$13:$X$477,17,FALSE)</f>
        <v>#N/A</v>
      </c>
      <c r="BZ21" s="1046" t="e">
        <f>VLOOKUP($BT21,Totali!$C$13:$X$477,20,FALSE)</f>
        <v>#N/A</v>
      </c>
      <c r="CA21" s="1047" t="e">
        <f>VLOOKUP($BT21,Totali!$C$13:$X$477,18,FALSE)</f>
        <v>#N/A</v>
      </c>
      <c r="CB21" s="799"/>
      <c r="CC21" s="1021"/>
      <c r="CD21" s="1043"/>
      <c r="CE21" s="541" t="e">
        <f>VLOOKUP($CD21,Totali!$C$13:$X$477,2,FALSE)</f>
        <v>#N/A</v>
      </c>
      <c r="CF21" s="1047" t="e">
        <f>VLOOKUP($CD21,Totali!$C$13:$X$477,12,FALSE)</f>
        <v>#N/A</v>
      </c>
      <c r="CG21" s="1045" t="e">
        <f>VLOOKUP($CD21,Totali!$C$13:$X$477,14,FALSE)</f>
        <v>#N/A</v>
      </c>
      <c r="CH21" s="541" t="e">
        <f>VLOOKUP($CD21,Totali!$C$13:$X$477,15,FALSE)</f>
        <v>#N/A</v>
      </c>
      <c r="CI21" s="541" t="e">
        <f>VLOOKUP($CD21,Totali!$C$13:$X$477,17,FALSE)</f>
        <v>#N/A</v>
      </c>
      <c r="CJ21" s="1048" t="e">
        <f>VLOOKUP($CD21,Totali!$C$13:$X$477,20,FALSE)</f>
        <v>#N/A</v>
      </c>
      <c r="CK21" s="1047" t="e">
        <f>VLOOKUP($CD21,Totali!$C$13:$X$477,18,FALSE)</f>
        <v>#N/A</v>
      </c>
      <c r="CL21" s="1014"/>
    </row>
    <row r="22" spans="1:90" ht="15.05" customHeight="1">
      <c r="A22" s="1007"/>
      <c r="B22" s="1043" t="str">
        <f>Totali!$C23</f>
        <v>DURANTE LORENZO</v>
      </c>
      <c r="C22" s="541" t="str">
        <f>VLOOKUP($B22,Totali!$C$13:$X$477,2,FALSE)</f>
        <v>4 AEE</v>
      </c>
      <c r="D22" s="1044" t="str">
        <f>VLOOKUP($B22,Totali!$C$13:$X$477,12,FALSE)</f>
        <v>ZANCHETTIN M.</v>
      </c>
      <c r="E22" s="1045" t="str">
        <f>VLOOKUP($B22,Totali!$C$13:$X$477,14,FALSE)</f>
        <v>L.R.E. IMPIANTI SRL</v>
      </c>
      <c r="F22" s="541" t="str">
        <f>VLOOKUP($B22,Totali!$C$13:$X$477,15,FALSE)</f>
        <v>Via San Rocco 48</v>
      </c>
      <c r="G22" s="541" t="str">
        <f>VLOOKUP($B22,Totali!$C$13:$X$477,17,FALSE)</f>
        <v>Giavera del Montello (TV)</v>
      </c>
      <c r="H22" s="1046" t="str">
        <f>VLOOKUP($B22,Totali!$C$13:$X$477,20,FALSE)</f>
        <v>0422 882281</v>
      </c>
      <c r="I22" s="1047" t="str">
        <f>VLOOKUP($B22,Totali!$C$13:$X$477,18,FALSE)</f>
        <v>Bettiol Thomas</v>
      </c>
      <c r="J22" s="1014"/>
      <c r="K22" s="1018"/>
      <c r="L22" s="1043" t="str">
        <f>Totali!$C47</f>
        <v>GRANELLO NICOLA</v>
      </c>
      <c r="M22" s="541" t="str">
        <f>VLOOKUP($L22,Totali!$C$13:$X$477,2,FALSE)</f>
        <v>4 BEA</v>
      </c>
      <c r="N22" s="1044" t="str">
        <f>VLOOKUP($L22,Totali!$C$13:$X$477,12,FALSE)</f>
        <v>Brunetta Emanuele</v>
      </c>
      <c r="O22" s="1045" t="str">
        <f>VLOOKUP($L22,Totali!$C$13:$X$477,14,FALSE)</f>
        <v>SYTEC SRL</v>
      </c>
      <c r="P22" s="541" t="str">
        <f>VLOOKUP($L22,Totali!$C$13:$X$477,15,FALSE)</f>
        <v>Via della Libertà 1</v>
      </c>
      <c r="Q22" s="541" t="str">
        <f>VLOOKUP($L22,Totali!$C$13:$X$477,17,FALSE)</f>
        <v>Ponzano Veneto (TV)</v>
      </c>
      <c r="R22" s="1046" t="str">
        <f>VLOOKUP($L22,Totali!$C$13:$X$477,20,FALSE)</f>
        <v>0422 961111</v>
      </c>
      <c r="S22" s="1047" t="str">
        <f>VLOOKUP($L22,Totali!$C$13:$X$477,18,FALSE)</f>
        <v>Mazzobel Daniele</v>
      </c>
      <c r="T22" s="1018"/>
      <c r="U22" s="1021"/>
      <c r="V22" s="1043" t="str">
        <f>Totali!$C68</f>
        <v>OFFREDO NICOLO'</v>
      </c>
      <c r="W22" s="541" t="str">
        <f>VLOOKUP($V22,Totali!$C$13:$X$477,2,FALSE)</f>
        <v>4 CEA</v>
      </c>
      <c r="X22" s="1044" t="str">
        <f>VLOOKUP($V22,Totali!$C$13:$X$477,12,FALSE)</f>
        <v>Zane Alba</v>
      </c>
      <c r="Y22" s="1045" t="str">
        <f>VLOOKUP($V22,Totali!$C$13:$X$477,14,FALSE)</f>
        <v>ALBA ELETTRONICA</v>
      </c>
      <c r="Z22" s="541" t="str">
        <f>VLOOKUP($V22,Totali!$C$13:$X$477,15,FALSE)</f>
        <v>V.Leonardo Da Vinci 3</v>
      </c>
      <c r="AA22" s="541" t="str">
        <f>VLOOKUP($V22,Totali!$C$13:$X$477,17,FALSE)</f>
        <v>Mogliano Veneto (TV)</v>
      </c>
      <c r="AB22" s="1046" t="str">
        <f>VLOOKUP($V22,Totali!$C$13:$X$477,20,FALSE)</f>
        <v>041 5902638</v>
      </c>
      <c r="AC22" s="1047" t="str">
        <f>VLOOKUP($V22,Totali!$C$13:$X$477,18,FALSE)</f>
        <v>Bacchin Luca</v>
      </c>
      <c r="AD22" s="1021"/>
      <c r="AE22" s="1014"/>
      <c r="AF22" s="1043" t="str">
        <f>Totali!$C89</f>
        <v>DANIEL MATTEO</v>
      </c>
      <c r="AG22" s="541" t="str">
        <f>VLOOKUP($AF22,Totali!$C$13:$X$477,2,FALSE)</f>
        <v>4 DEA</v>
      </c>
      <c r="AH22" s="1044" t="str">
        <f>VLOOKUP($AF22,Totali!$C$13:$X$477,12,FALSE)</f>
        <v>Milani Elisabetta</v>
      </c>
      <c r="AI22" s="1045" t="str">
        <f>VLOOKUP($AF22,Totali!$C$13:$X$477,14,FALSE)</f>
        <v>IEMMEDI SAS</v>
      </c>
      <c r="AJ22" s="541" t="str">
        <f>VLOOKUP($AF22,Totali!$C$13:$X$477,15,FALSE)</f>
        <v>Via Gen.Dalla Chiesa 6</v>
      </c>
      <c r="AK22" s="541" t="str">
        <f>VLOOKUP($AF22,Totali!$C$13:$X$477,17,FALSE)</f>
        <v>Breda di Piave (TV)</v>
      </c>
      <c r="AL22" s="1046" t="str">
        <f>VLOOKUP($AF22,Totali!$C$13:$X$477,20,FALSE)</f>
        <v>0422 600777</v>
      </c>
      <c r="AM22" s="1047" t="str">
        <f>VLOOKUP($AF22,Totali!$C$13:$X$477,18,FALSE)</f>
        <v>Davanzo Michele</v>
      </c>
      <c r="AN22" s="1014"/>
      <c r="AO22" s="1018"/>
      <c r="AP22" s="1043" t="str">
        <f>Totali!C133</f>
        <v>KRYSHTAL NICOLO</v>
      </c>
      <c r="AQ22" s="541" t="str">
        <f>VLOOKUP($AP22,Totali!$C$13:$X$477,2,FALSE)</f>
        <v>4 BII</v>
      </c>
      <c r="AR22" s="1044" t="str">
        <f>VLOOKUP($AP22,Totali!$C$13:$X$477,12,FALSE)</f>
        <v>Peduto Serena</v>
      </c>
      <c r="AS22" s="1045" t="str">
        <f>VLOOKUP($AP22,Totali!$C$13:$X$477,14,FALSE)</f>
        <v>FOURTEEN TEC</v>
      </c>
      <c r="AT22" s="541" t="str">
        <f>VLOOKUP($AP22,Totali!$C$13:$X$477,15,FALSE)</f>
        <v>V.le Fellissent 86/c</v>
      </c>
      <c r="AU22" s="541" t="str">
        <f>VLOOKUP($AP22,Totali!$C$13:$X$477,17,FALSE)</f>
        <v>Treviso (TV)</v>
      </c>
      <c r="AV22" s="1046" t="str">
        <f>VLOOKUP($AP22,Totali!$C$13:$X$477,20,FALSE)</f>
        <v>0422 1722976</v>
      </c>
      <c r="AW22" s="1047" t="str">
        <f>VLOOKUP($AP22,Totali!$C$13:$X$477,18,FALSE)</f>
        <v>Palmisano Carmen</v>
      </c>
      <c r="AX22" s="1018"/>
      <c r="AY22" s="1021"/>
      <c r="AZ22" s="1043"/>
      <c r="BA22" s="541" t="e">
        <f>VLOOKUP($AZ22,Totali!$C$13:$X$477,2,FALSE)</f>
        <v>#N/A</v>
      </c>
      <c r="BB22" s="1047" t="e">
        <f>VLOOKUP($AZ22,Totali!$C$13:$X$477,12,FALSE)</f>
        <v>#N/A</v>
      </c>
      <c r="BC22" s="1045" t="e">
        <f>VLOOKUP($AZ22,Totali!$C$13:$X$477,14,FALSE)</f>
        <v>#N/A</v>
      </c>
      <c r="BD22" s="541" t="e">
        <f>VLOOKUP($AZ22,Totali!$C$13:$X$477,15,FALSE)</f>
        <v>#N/A</v>
      </c>
      <c r="BE22" s="541" t="e">
        <f>VLOOKUP($AZ22,Totali!$C$13:$X$477,17,FALSE)</f>
        <v>#N/A</v>
      </c>
      <c r="BF22" s="1048" t="e">
        <f>VLOOKUP($AZ22,Totali!$C$13:$X$477,20,FALSE)</f>
        <v>#N/A</v>
      </c>
      <c r="BG22" s="1047" t="e">
        <f>VLOOKUP($AZ22,Totali!$C$13:$X$477,18,FALSE)</f>
        <v>#N/A</v>
      </c>
      <c r="BH22" s="1021"/>
      <c r="BI22" s="1014"/>
      <c r="BJ22" s="1043" t="str">
        <f>Totali!$C180</f>
        <v>MANCINI RICCARDO</v>
      </c>
      <c r="BK22" s="541" t="str">
        <f>VLOOKUP($BJ22,Totali!$C$13:$X$477,2,FALSE)</f>
        <v>4 DAR</v>
      </c>
      <c r="BL22" s="1047" t="str">
        <f>VLOOKUP($BJ22,Totali!$C$13:$X$477,12,FALSE)</f>
        <v>TUVERI GUIDO</v>
      </c>
      <c r="BM22" s="1045" t="str">
        <f>VLOOKUP($BJ22,Totali!$C$13:$X$477,14,FALSE)</f>
        <v>TESSER ANTENNE</v>
      </c>
      <c r="BN22" s="541" t="str">
        <f>VLOOKUP($BJ22,Totali!$C$13:$X$477,15,FALSE)</f>
        <v>Via Gen. E. Reginato13</v>
      </c>
      <c r="BO22" s="541" t="str">
        <f>VLOOKUP($BJ22,Totali!$C$13:$X$477,17,FALSE)</f>
        <v>Treviso (TV)</v>
      </c>
      <c r="BP22" s="1046" t="str">
        <f>VLOOKUP($BJ22,Totali!$C$13:$X$477,20,FALSE)</f>
        <v>0422 230283</v>
      </c>
      <c r="BQ22" s="1047" t="str">
        <f>VLOOKUP($BJ22,Totali!$C$13:$X$477,18,FALSE)</f>
        <v>Tesser Luigino</v>
      </c>
      <c r="BR22" s="1014"/>
      <c r="BS22" s="1018"/>
      <c r="BT22" s="1043"/>
      <c r="BU22" s="541" t="e">
        <f>VLOOKUP($BT22,Totali!$C$13:$X$477,2,FALSE)</f>
        <v>#N/A</v>
      </c>
      <c r="BV22" s="1047" t="e">
        <f>VLOOKUP($BT22,Totali!$C$13:$X$477,12,FALSE)</f>
        <v>#N/A</v>
      </c>
      <c r="BW22" s="1045" t="e">
        <f>VLOOKUP($BT22,Totali!$C$13:$X$477,14,FALSE)</f>
        <v>#N/A</v>
      </c>
      <c r="BX22" s="541" t="e">
        <f>VLOOKUP($BT22,Totali!$C$13:$X$477,15,FALSE)</f>
        <v>#N/A</v>
      </c>
      <c r="BY22" s="541" t="e">
        <f>VLOOKUP($BT22,Totali!$C$13:$X$477,17,FALSE)</f>
        <v>#N/A</v>
      </c>
      <c r="BZ22" s="1046" t="e">
        <f>VLOOKUP($BT22,Totali!$C$13:$X$477,20,FALSE)</f>
        <v>#N/A</v>
      </c>
      <c r="CA22" s="1047" t="e">
        <f>VLOOKUP($BT22,Totali!$C$13:$X$477,18,FALSE)</f>
        <v>#N/A</v>
      </c>
      <c r="CB22" s="799"/>
      <c r="CC22" s="1021"/>
      <c r="CD22" s="1043"/>
      <c r="CE22" s="541" t="e">
        <f>VLOOKUP($CD22,Totali!$C$13:$X$477,2,FALSE)</f>
        <v>#N/A</v>
      </c>
      <c r="CF22" s="1047" t="e">
        <f>VLOOKUP($CD22,Totali!$C$13:$X$477,12,FALSE)</f>
        <v>#N/A</v>
      </c>
      <c r="CG22" s="1045" t="e">
        <f>VLOOKUP($CD22,Totali!$C$13:$X$477,14,FALSE)</f>
        <v>#N/A</v>
      </c>
      <c r="CH22" s="541" t="e">
        <f>VLOOKUP($CD22,Totali!$C$13:$X$477,15,FALSE)</f>
        <v>#N/A</v>
      </c>
      <c r="CI22" s="541" t="e">
        <f>VLOOKUP($CD22,Totali!$C$13:$X$477,17,FALSE)</f>
        <v>#N/A</v>
      </c>
      <c r="CJ22" s="1048" t="e">
        <f>VLOOKUP($CD22,Totali!$C$13:$X$477,20,FALSE)</f>
        <v>#N/A</v>
      </c>
      <c r="CK22" s="1047" t="e">
        <f>VLOOKUP($CD22,Totali!$C$13:$X$477,18,FALSE)</f>
        <v>#N/A</v>
      </c>
      <c r="CL22" s="1014"/>
    </row>
    <row r="23" spans="1:90" ht="15.05" customHeight="1">
      <c r="A23" s="1007"/>
      <c r="B23" s="1043" t="str">
        <f>Totali!$C24</f>
        <v>FILZ GUGLIELMO</v>
      </c>
      <c r="C23" s="541" t="str">
        <f>VLOOKUP($B23,Totali!$C$13:$X$477,2,FALSE)</f>
        <v>4 AEE</v>
      </c>
      <c r="D23" s="1044" t="str">
        <f>VLOOKUP($B23,Totali!$C$13:$X$477,12,FALSE)</f>
        <v>Zancanaro Rosanna</v>
      </c>
      <c r="E23" s="1045" t="str">
        <f>VLOOKUP($B23,Totali!$C$13:$X$477,14,FALSE)</f>
        <v>ZANATTA VALERIO ELETTRODOMESTICI</v>
      </c>
      <c r="F23" s="541" t="str">
        <f>VLOOKUP($B23,Totali!$C$13:$X$477,15,FALSE)</f>
        <v>Via Cal Trevigiana 1</v>
      </c>
      <c r="G23" s="541" t="str">
        <f>VLOOKUP($B23,Totali!$C$13:$X$477,17,FALSE)</f>
        <v>Camalò di Povegliano (TV)</v>
      </c>
      <c r="H23" s="1046" t="str">
        <f>VLOOKUP($B23,Totali!$C$13:$X$477,20,FALSE)</f>
        <v>0422 772066</v>
      </c>
      <c r="I23" s="1047" t="str">
        <f>VLOOKUP($B23,Totali!$C$13:$X$477,18,FALSE)</f>
        <v>Boscarato Nicola</v>
      </c>
      <c r="J23" s="1014"/>
      <c r="K23" s="1018"/>
      <c r="L23" s="1043" t="str">
        <f>Totali!$C48</f>
        <v>MATTIAZZI GIACOMO</v>
      </c>
      <c r="M23" s="541" t="str">
        <f>VLOOKUP($L23,Totali!$C$13:$X$477,2,FALSE)</f>
        <v>4 BEA</v>
      </c>
      <c r="N23" s="1044" t="str">
        <f>VLOOKUP($L23,Totali!$C$13:$X$477,12,FALSE)</f>
        <v>Brunetta Emanuele</v>
      </c>
      <c r="O23" s="1045" t="str">
        <f>VLOOKUP($L23,Totali!$C$13:$X$477,14,FALSE)</f>
        <v>Proven Sas</v>
      </c>
      <c r="P23" s="541" t="str">
        <f>VLOOKUP($L23,Totali!$C$13:$X$477,15,FALSE)</f>
        <v>Via Bosco10</v>
      </c>
      <c r="Q23" s="541" t="str">
        <f>VLOOKUP($L23,Totali!$C$13:$X$477,17,FALSE)</f>
        <v>Casale sul Sile (TV)</v>
      </c>
      <c r="R23" s="1046" t="str">
        <f>VLOOKUP($L23,Totali!$C$13:$X$477,20,FALSE)</f>
        <v>347 2703847</v>
      </c>
      <c r="S23" s="1047" t="str">
        <f>VLOOKUP($L23,Totali!$C$13:$X$477,18,FALSE)</f>
        <v>Tronchin Alberto</v>
      </c>
      <c r="T23" s="1018"/>
      <c r="U23" s="1021"/>
      <c r="V23" s="1043" t="str">
        <f>Totali!$C69</f>
        <v>PERISSINOTTO GIANPAOLO</v>
      </c>
      <c r="W23" s="541" t="str">
        <f>VLOOKUP($V23,Totali!$C$13:$X$477,2,FALSE)</f>
        <v>4 CEA</v>
      </c>
      <c r="X23" s="1044" t="str">
        <f>VLOOKUP($V23,Totali!$C$13:$X$477,12,FALSE)</f>
        <v>Di Virgilio Sergio</v>
      </c>
      <c r="Y23" s="1045" t="str">
        <f>VLOOKUP($V23,Totali!$C$13:$X$477,14,FALSE)</f>
        <v>COMTEC ENGINEERING S.r.l.</v>
      </c>
      <c r="Z23" s="541" t="str">
        <f>VLOOKUP($V23,Totali!$C$13:$X$477,15,FALSE)</f>
        <v>Via Montello 7</v>
      </c>
      <c r="AA23" s="541" t="str">
        <f>VLOOKUP($V23,Totali!$C$13:$X$477,17,FALSE)</f>
        <v>Nervesa della Battaglia (TV)</v>
      </c>
      <c r="AB23" s="1046" t="str">
        <f>VLOOKUP($V23,Totali!$C$13:$X$477,20,FALSE)</f>
        <v>0422 887547</v>
      </c>
      <c r="AC23" s="1047" t="str">
        <f>VLOOKUP($V23,Totali!$C$13:$X$477,18,FALSE)</f>
        <v>Omizzolo Federica</v>
      </c>
      <c r="AD23" s="1021"/>
      <c r="AE23" s="1014"/>
      <c r="AF23" s="1043" t="str">
        <f>Totali!$C90</f>
        <v>DE COL ANDREA</v>
      </c>
      <c r="AG23" s="541" t="str">
        <f>VLOOKUP($AF23,Totali!$C$13:$X$477,2,FALSE)</f>
        <v>4 DEA</v>
      </c>
      <c r="AH23" s="1044" t="str">
        <f>VLOOKUP($AF23,Totali!$C$13:$X$477,12,FALSE)</f>
        <v>De Col Anna</v>
      </c>
      <c r="AI23" s="1045" t="str">
        <f>VLOOKUP($AF23,Totali!$C$13:$X$477,14,FALSE)</f>
        <v>Fre Tor S.r.l.</v>
      </c>
      <c r="AJ23" s="541" t="str">
        <f>VLOOKUP($AF23,Totali!$C$13:$X$477,15,FALSE)</f>
        <v xml:space="preserve">Via Iginio Lasta 64 </v>
      </c>
      <c r="AK23" s="541" t="str">
        <f>VLOOKUP($AF23,Totali!$C$13:$X$477,17,FALSE)</f>
        <v>Farra D Alpago (BL)</v>
      </c>
      <c r="AL23" s="1046" t="str">
        <f>VLOOKUP($AF23,Totali!$C$13:$X$477,20,FALSE)</f>
        <v>0427 989133</v>
      </c>
      <c r="AM23" s="1047" t="str">
        <f>VLOOKUP($AF23,Totali!$C$13:$X$477,18,FALSE)</f>
        <v>De Moliner Barbara</v>
      </c>
      <c r="AN23" s="1014"/>
      <c r="AO23" s="1018"/>
      <c r="AP23" s="1043" t="str">
        <f>Totali!C134</f>
        <v>LATTANZIO ANDREA</v>
      </c>
      <c r="AQ23" s="541" t="str">
        <f>VLOOKUP($AP23,Totali!$C$13:$X$477,2,FALSE)</f>
        <v>4 BII</v>
      </c>
      <c r="AR23" s="1044" t="str">
        <f>VLOOKUP($AP23,Totali!$C$13:$X$477,12,FALSE)</f>
        <v>Zerilli Giuseppe</v>
      </c>
      <c r="AS23" s="1045" t="str">
        <f>VLOOKUP($AP23,Totali!$C$13:$X$477,14,FALSE)</f>
        <v>MP INFORMATICA TREVISO</v>
      </c>
      <c r="AT23" s="541" t="str">
        <f>VLOOKUP($AP23,Totali!$C$13:$X$477,15,FALSE)</f>
        <v>V. Santa Bona nuova 33/b</v>
      </c>
      <c r="AU23" s="541" t="str">
        <f>VLOOKUP($AP23,Totali!$C$13:$X$477,17,FALSE)</f>
        <v>Treviso (TV)</v>
      </c>
      <c r="AV23" s="1046" t="str">
        <f>VLOOKUP($AP23,Totali!$C$13:$X$477,20,FALSE)</f>
        <v>0422 1991085</v>
      </c>
      <c r="AW23" s="1047" t="str">
        <f>VLOOKUP($AP23,Totali!$C$13:$X$477,18,FALSE)</f>
        <v>Paba Mario</v>
      </c>
      <c r="AX23" s="1018"/>
      <c r="AY23" s="1021"/>
      <c r="AZ23" s="1043"/>
      <c r="BA23" s="541" t="e">
        <f>VLOOKUP($AZ23,Totali!$C$13:$X$477,2,FALSE)</f>
        <v>#N/A</v>
      </c>
      <c r="BB23" s="1047" t="e">
        <f>VLOOKUP($AZ23,Totali!$C$13:$X$477,12,FALSE)</f>
        <v>#N/A</v>
      </c>
      <c r="BC23" s="1045" t="e">
        <f>VLOOKUP($AZ23,Totali!$C$13:$X$477,14,FALSE)</f>
        <v>#N/A</v>
      </c>
      <c r="BD23" s="541" t="e">
        <f>VLOOKUP($AZ23,Totali!$C$13:$X$477,15,FALSE)</f>
        <v>#N/A</v>
      </c>
      <c r="BE23" s="541" t="e">
        <f>VLOOKUP($AZ23,Totali!$C$13:$X$477,17,FALSE)</f>
        <v>#N/A</v>
      </c>
      <c r="BF23" s="1048" t="e">
        <f>VLOOKUP($AZ23,Totali!$C$13:$X$477,20,FALSE)</f>
        <v>#N/A</v>
      </c>
      <c r="BG23" s="1047" t="e">
        <f>VLOOKUP($AZ23,Totali!$C$13:$X$477,18,FALSE)</f>
        <v>#N/A</v>
      </c>
      <c r="BH23" s="1021"/>
      <c r="BI23" s="1014"/>
      <c r="BJ23" s="1043" t="str">
        <f>Totali!$C181</f>
        <v>MARIN DAVIDE</v>
      </c>
      <c r="BK23" s="541" t="str">
        <f>VLOOKUP($BJ23,Totali!$C$13:$X$477,2,FALSE)</f>
        <v>4 DAR</v>
      </c>
      <c r="BL23" s="1047" t="str">
        <f>VLOOKUP($BJ23,Totali!$C$13:$X$477,12,FALSE)</f>
        <v>CIMBARO LUIGI</v>
      </c>
      <c r="BM23" s="1045" t="str">
        <f>VLOOKUP($BJ23,Totali!$C$13:$X$477,14,FALSE)</f>
        <v>IDEA GRIP SNC</v>
      </c>
      <c r="BN23" s="541" t="str">
        <f>VLOOKUP($BJ23,Totali!$C$13:$X$477,15,FALSE)</f>
        <v>V.lo Zaccaria 4</v>
      </c>
      <c r="BO23" s="541" t="str">
        <f>VLOOKUP($BJ23,Totali!$C$13:$X$477,17,FALSE)</f>
        <v>Quinto di Treviso (TV)</v>
      </c>
      <c r="BP23" s="1046" t="str">
        <f>VLOOKUP($BJ23,Totali!$C$13:$X$477,20,FALSE)</f>
        <v>0422 97097</v>
      </c>
      <c r="BQ23" s="1047" t="str">
        <f>VLOOKUP($BJ23,Totali!$C$13:$X$477,18,FALSE)</f>
        <v>Franceschet Mauro</v>
      </c>
      <c r="BR23" s="1014"/>
      <c r="BS23" s="1018"/>
      <c r="BT23" s="1043"/>
      <c r="BU23" s="541" t="e">
        <f>VLOOKUP($BT23,Totali!$C$13:$X$477,2,FALSE)</f>
        <v>#N/A</v>
      </c>
      <c r="BV23" s="1047" t="e">
        <f>VLOOKUP($BT23,Totali!$C$13:$X$477,12,FALSE)</f>
        <v>#N/A</v>
      </c>
      <c r="BW23" s="1045" t="e">
        <f>VLOOKUP($BT23,Totali!$C$13:$X$477,14,FALSE)</f>
        <v>#N/A</v>
      </c>
      <c r="BX23" s="541" t="e">
        <f>VLOOKUP($BT23,Totali!$C$13:$X$477,15,FALSE)</f>
        <v>#N/A</v>
      </c>
      <c r="BY23" s="541" t="e">
        <f>VLOOKUP($BT23,Totali!$C$13:$X$477,17,FALSE)</f>
        <v>#N/A</v>
      </c>
      <c r="BZ23" s="1046" t="e">
        <f>VLOOKUP($BT23,Totali!$C$13:$X$477,20,FALSE)</f>
        <v>#N/A</v>
      </c>
      <c r="CA23" s="1047" t="e">
        <f>VLOOKUP($BT23,Totali!$C$13:$X$477,18,FALSE)</f>
        <v>#N/A</v>
      </c>
      <c r="CB23" s="799"/>
      <c r="CC23" s="1021"/>
      <c r="CD23" s="1043"/>
      <c r="CE23" s="541" t="e">
        <f>VLOOKUP($CD23,Totali!$C$13:$X$477,2,FALSE)</f>
        <v>#N/A</v>
      </c>
      <c r="CF23" s="1047" t="e">
        <f>VLOOKUP($CD23,Totali!$C$13:$X$477,12,FALSE)</f>
        <v>#N/A</v>
      </c>
      <c r="CG23" s="1045" t="e">
        <f>VLOOKUP($CD23,Totali!$C$13:$X$477,14,FALSE)</f>
        <v>#N/A</v>
      </c>
      <c r="CH23" s="541" t="e">
        <f>VLOOKUP($CD23,Totali!$C$13:$X$477,15,FALSE)</f>
        <v>#N/A</v>
      </c>
      <c r="CI23" s="541" t="e">
        <f>VLOOKUP($CD23,Totali!$C$13:$X$477,17,FALSE)</f>
        <v>#N/A</v>
      </c>
      <c r="CJ23" s="1048" t="e">
        <f>VLOOKUP($CD23,Totali!$C$13:$X$477,20,FALSE)</f>
        <v>#N/A</v>
      </c>
      <c r="CK23" s="1047" t="e">
        <f>VLOOKUP($CD23,Totali!$C$13:$X$477,18,FALSE)</f>
        <v>#N/A</v>
      </c>
      <c r="CL23" s="1014"/>
    </row>
    <row r="24" spans="1:90" ht="15.05" customHeight="1">
      <c r="A24" s="1007"/>
      <c r="B24" s="1043" t="str">
        <f>Totali!$C25</f>
        <v>LANZA ALESSANDRO</v>
      </c>
      <c r="C24" s="541" t="str">
        <f>VLOOKUP($B24,Totali!$C$13:$X$477,2,FALSE)</f>
        <v>4 AEE</v>
      </c>
      <c r="D24" s="1044" t="str">
        <f>VLOOKUP($B24,Totali!$C$13:$X$477,12,FALSE)</f>
        <v>Gasparotto Dino</v>
      </c>
      <c r="E24" s="1045" t="str">
        <f>VLOOKUP($B24,Totali!$C$13:$X$477,14,FALSE)</f>
        <v>RADIO TV 2000 SRL</v>
      </c>
      <c r="F24" s="541" t="str">
        <f>VLOOKUP($B24,Totali!$C$13:$X$477,15,FALSE)</f>
        <v>v. Dante Alighieri 126/B</v>
      </c>
      <c r="G24" s="541" t="str">
        <f>VLOOKUP($B24,Totali!$C$13:$X$477,17,FALSE)</f>
        <v>Spresiano (TV)</v>
      </c>
      <c r="H24" s="1046" t="str">
        <f>VLOOKUP($B24,Totali!$C$13:$X$477,20,FALSE)</f>
        <v>0422 725644</v>
      </c>
      <c r="I24" s="1047" t="str">
        <f>VLOOKUP($B24,Totali!$C$13:$X$477,18,FALSE)</f>
        <v>Gottardo Matteo</v>
      </c>
      <c r="J24" s="1014"/>
      <c r="K24" s="1018"/>
      <c r="L24" s="1043" t="str">
        <f>Totali!$C49</f>
        <v>MATTIUZZO MATTIA</v>
      </c>
      <c r="M24" s="541" t="str">
        <f>VLOOKUP($L24,Totali!$C$13:$X$477,2,FALSE)</f>
        <v>4 BEA</v>
      </c>
      <c r="N24" s="1044" t="str">
        <f>VLOOKUP($L24,Totali!$C$13:$X$477,12,FALSE)</f>
        <v>Burei Enrico</v>
      </c>
      <c r="O24" s="1045" t="str">
        <f>VLOOKUP($L24,Totali!$C$13:$X$477,14,FALSE)</f>
        <v>ELETTRICITA' PILON SRL</v>
      </c>
      <c r="P24" s="541" t="e">
        <f>VLOOKUP($L24,Totali!$C$13:$X$477,15,FALSE)</f>
        <v>#N/A</v>
      </c>
      <c r="Q24" s="541" t="e">
        <f>VLOOKUP($L24,Totali!$C$13:$X$477,17,FALSE)</f>
        <v>#N/A</v>
      </c>
      <c r="R24" s="1046" t="str">
        <f>VLOOKUP($L24,Totali!$C$13:$X$477,20,FALSE)</f>
        <v>3355248273</v>
      </c>
      <c r="S24" s="1047" t="e">
        <f>VLOOKUP($L24,Totali!$C$13:$X$477,18,FALSE)</f>
        <v>#N/A</v>
      </c>
      <c r="T24" s="1018"/>
      <c r="U24" s="1021"/>
      <c r="V24" s="1043" t="str">
        <f>Totali!$C70</f>
        <v>PIOVESAN SEBASTIANO</v>
      </c>
      <c r="W24" s="541" t="str">
        <f>VLOOKUP($V24,Totali!$C$13:$X$477,2,FALSE)</f>
        <v>4 CEA</v>
      </c>
      <c r="X24" s="1044" t="str">
        <f>VLOOKUP($V24,Totali!$C$13:$X$477,12,FALSE)</f>
        <v>Puglisi Alessandra</v>
      </c>
      <c r="Y24" s="1045" t="str">
        <f>VLOOKUP($V24,Totali!$C$13:$X$477,14,FALSE)</f>
        <v>PAPER ECO SRL</v>
      </c>
      <c r="Z24" s="541" t="str">
        <f>VLOOKUP($V24,Totali!$C$13:$X$477,15,FALSE)</f>
        <v>Via Pacinotti14</v>
      </c>
      <c r="AA24" s="541" t="str">
        <f>VLOOKUP($V24,Totali!$C$13:$X$477,17,FALSE)</f>
        <v>Casale sul Sile (TV)</v>
      </c>
      <c r="AB24" s="1046" t="str">
        <f>VLOOKUP($V24,Totali!$C$13:$X$477,20,FALSE)</f>
        <v>0422 670659</v>
      </c>
      <c r="AC24" s="1047" t="str">
        <f>VLOOKUP($V24,Totali!$C$13:$X$477,18,FALSE)</f>
        <v>Biasuzzi Andrea</v>
      </c>
      <c r="AD24" s="1021"/>
      <c r="AE24" s="1014"/>
      <c r="AF24" s="1043" t="str">
        <f>Totali!$C91</f>
        <v>DONATI ALBERTO</v>
      </c>
      <c r="AG24" s="541" t="str">
        <f>VLOOKUP($AF24,Totali!$C$13:$X$477,2,FALSE)</f>
        <v>4 DEA</v>
      </c>
      <c r="AH24" s="1044" t="str">
        <f>VLOOKUP($AF24,Totali!$C$13:$X$477,12,FALSE)</f>
        <v>Frozza Enrico</v>
      </c>
      <c r="AI24" s="1045" t="str">
        <f>VLOOKUP($AF24,Totali!$C$13:$X$477,14,FALSE)</f>
        <v>CA.DI s.r.l.</v>
      </c>
      <c r="AJ24" s="541" t="str">
        <f>VLOOKUP($AF24,Totali!$C$13:$X$477,15,FALSE)</f>
        <v>Viale delle Industrie 107</v>
      </c>
      <c r="AK24" s="541" t="str">
        <f>VLOOKUP($AF24,Totali!$C$13:$X$477,17,FALSE)</f>
        <v>Dosson di Casier (TV)</v>
      </c>
      <c r="AL24" s="1046" t="str">
        <f>VLOOKUP($AF24,Totali!$C$13:$X$477,20,FALSE)</f>
        <v>0422 491412</v>
      </c>
      <c r="AM24" s="1047">
        <f>VLOOKUP($AF24,Totali!$C$13:$X$477,18,FALSE)</f>
        <v>0</v>
      </c>
      <c r="AN24" s="1014"/>
      <c r="AO24" s="1018"/>
      <c r="AP24" s="1043" t="str">
        <f>Totali!C135</f>
        <v>NABOUSSY KARIM</v>
      </c>
      <c r="AQ24" s="541" t="str">
        <f>VLOOKUP($AP24,Totali!$C$13:$X$477,2,FALSE)</f>
        <v>4 BII</v>
      </c>
      <c r="AR24" s="1044" t="str">
        <f>VLOOKUP($AP24,Totali!$C$13:$X$477,12,FALSE)</f>
        <v>Trozzo Marco</v>
      </c>
      <c r="AS24" s="1045" t="str">
        <f>VLOOKUP($AP24,Totali!$C$13:$X$477,14,FALSE)</f>
        <v>COMUNE DI TREVISO</v>
      </c>
      <c r="AT24" s="541" t="str">
        <f>VLOOKUP($AP24,Totali!$C$13:$X$477,15,FALSE)</f>
        <v>v. Municipio16</v>
      </c>
      <c r="AU24" s="541" t="str">
        <f>VLOOKUP($AP24,Totali!$C$13:$X$477,17,FALSE)</f>
        <v>Treviso (TV)</v>
      </c>
      <c r="AV24" s="1046" t="str">
        <f>VLOOKUP($AP24,Totali!$C$13:$X$477,20,FALSE)</f>
        <v>0422-658354</v>
      </c>
      <c r="AW24" s="1047" t="str">
        <f>VLOOKUP($AP24,Totali!$C$13:$X$477,18,FALSE)</f>
        <v>Coniglioni Venera</v>
      </c>
      <c r="AX24" s="1018"/>
      <c r="AY24" s="1021"/>
      <c r="AZ24" s="1043"/>
      <c r="BA24" s="541" t="e">
        <f>VLOOKUP($AZ24,Totali!$C$13:$X$477,2,FALSE)</f>
        <v>#N/A</v>
      </c>
      <c r="BB24" s="1047" t="e">
        <f>VLOOKUP($AZ24,Totali!$C$13:$X$477,12,FALSE)</f>
        <v>#N/A</v>
      </c>
      <c r="BC24" s="1045" t="e">
        <f>VLOOKUP($AZ24,Totali!$C$13:$X$477,14,FALSE)</f>
        <v>#N/A</v>
      </c>
      <c r="BD24" s="541" t="e">
        <f>VLOOKUP($AZ24,Totali!$C$13:$X$477,15,FALSE)</f>
        <v>#N/A</v>
      </c>
      <c r="BE24" s="541" t="e">
        <f>VLOOKUP($AZ24,Totali!$C$13:$X$477,17,FALSE)</f>
        <v>#N/A</v>
      </c>
      <c r="BF24" s="1048" t="e">
        <f>VLOOKUP($AZ24,Totali!$C$13:$X$477,20,FALSE)</f>
        <v>#N/A</v>
      </c>
      <c r="BG24" s="1047" t="e">
        <f>VLOOKUP($AZ24,Totali!$C$13:$X$477,18,FALSE)</f>
        <v>#N/A</v>
      </c>
      <c r="BH24" s="1021"/>
      <c r="BI24" s="1014"/>
      <c r="BJ24" s="1043" t="str">
        <f>Totali!$C182</f>
        <v>MARIOTTO FRANCESCO</v>
      </c>
      <c r="BK24" s="541" t="str">
        <f>VLOOKUP($BJ24,Totali!$C$13:$X$477,2,FALSE)</f>
        <v>4 DAR</v>
      </c>
      <c r="BL24" s="1047" t="str">
        <f>VLOOKUP($BJ24,Totali!$C$13:$X$477,12,FALSE)</f>
        <v>COCCHIARA GRAZIANA</v>
      </c>
      <c r="BM24" s="1045" t="str">
        <f>VLOOKUP($BJ24,Totali!$C$13:$X$477,14,FALSE)</f>
        <v>RADIO TV 2000 SRL</v>
      </c>
      <c r="BN24" s="541" t="str">
        <f>VLOOKUP($BJ24,Totali!$C$13:$X$477,15,FALSE)</f>
        <v>v. Dante Alighieri 126/B</v>
      </c>
      <c r="BO24" s="541" t="str">
        <f>VLOOKUP($BJ24,Totali!$C$13:$X$477,17,FALSE)</f>
        <v>Spresiano (TV)</v>
      </c>
      <c r="BP24" s="1046" t="str">
        <f>VLOOKUP($BJ24,Totali!$C$13:$X$477,20,FALSE)</f>
        <v>0422 725644</v>
      </c>
      <c r="BQ24" s="1047" t="str">
        <f>VLOOKUP($BJ24,Totali!$C$13:$X$477,18,FALSE)</f>
        <v>Gottardo Matteo</v>
      </c>
      <c r="BR24" s="1014"/>
      <c r="BS24" s="1018"/>
      <c r="BT24" s="1043"/>
      <c r="BU24" s="541" t="e">
        <f>VLOOKUP($BT24,Totali!$C$13:$X$477,2,FALSE)</f>
        <v>#N/A</v>
      </c>
      <c r="BV24" s="1047" t="e">
        <f>VLOOKUP($BT24,Totali!$C$13:$X$477,12,FALSE)</f>
        <v>#N/A</v>
      </c>
      <c r="BW24" s="1045" t="e">
        <f>VLOOKUP($BT24,Totali!$C$13:$X$477,14,FALSE)</f>
        <v>#N/A</v>
      </c>
      <c r="BX24" s="541" t="e">
        <f>VLOOKUP($BT24,Totali!$C$13:$X$477,15,FALSE)</f>
        <v>#N/A</v>
      </c>
      <c r="BY24" s="541" t="e">
        <f>VLOOKUP($BT24,Totali!$C$13:$X$477,17,FALSE)</f>
        <v>#N/A</v>
      </c>
      <c r="BZ24" s="1046" t="e">
        <f>VLOOKUP($BT24,Totali!$C$13:$X$477,20,FALSE)</f>
        <v>#N/A</v>
      </c>
      <c r="CA24" s="1047" t="e">
        <f>VLOOKUP($BT24,Totali!$C$13:$X$477,18,FALSE)</f>
        <v>#N/A</v>
      </c>
      <c r="CB24" s="799"/>
      <c r="CC24" s="1021"/>
      <c r="CD24" s="1043"/>
      <c r="CE24" s="541" t="e">
        <f>VLOOKUP($CD24,Totali!$C$13:$X$477,2,FALSE)</f>
        <v>#N/A</v>
      </c>
      <c r="CF24" s="1047" t="e">
        <f>VLOOKUP($CD24,Totali!$C$13:$X$477,12,FALSE)</f>
        <v>#N/A</v>
      </c>
      <c r="CG24" s="1045" t="e">
        <f>VLOOKUP($CD24,Totali!$C$13:$X$477,14,FALSE)</f>
        <v>#N/A</v>
      </c>
      <c r="CH24" s="541" t="e">
        <f>VLOOKUP($CD24,Totali!$C$13:$X$477,15,FALSE)</f>
        <v>#N/A</v>
      </c>
      <c r="CI24" s="541" t="e">
        <f>VLOOKUP($CD24,Totali!$C$13:$X$477,17,FALSE)</f>
        <v>#N/A</v>
      </c>
      <c r="CJ24" s="1048" t="e">
        <f>VLOOKUP($CD24,Totali!$C$13:$X$477,20,FALSE)</f>
        <v>#N/A</v>
      </c>
      <c r="CK24" s="1047" t="e">
        <f>VLOOKUP($CD24,Totali!$C$13:$X$477,18,FALSE)</f>
        <v>#N/A</v>
      </c>
      <c r="CL24" s="1014"/>
    </row>
    <row r="25" spans="1:90" ht="15.05" customHeight="1">
      <c r="A25" s="1007"/>
      <c r="B25" s="1043" t="str">
        <f>Totali!$C26</f>
        <v>PAJAZETOVIC EMAN</v>
      </c>
      <c r="C25" s="541" t="str">
        <f>VLOOKUP($B25,Totali!$C$13:$X$477,2,FALSE)</f>
        <v>4 AEE</v>
      </c>
      <c r="D25" s="1044" t="str">
        <f>VLOOKUP($B25,Totali!$C$13:$X$477,12,FALSE)</f>
        <v>De Pieri Roberto</v>
      </c>
      <c r="E25" s="1045" t="str">
        <f>VLOOKUP($B25,Totali!$C$13:$X$477,14,FALSE)</f>
        <v>V.I.P. GROUP SRL</v>
      </c>
      <c r="F25" s="541" t="str">
        <f>VLOOKUP($B25,Totali!$C$13:$X$477,15,FALSE)</f>
        <v>VIia Trieste 225/A</v>
      </c>
      <c r="G25" s="541" t="str">
        <f>VLOOKUP($B25,Totali!$C$13:$X$477,17,FALSE)</f>
        <v>Arcade(TV)</v>
      </c>
      <c r="H25" s="1046" t="str">
        <f>VLOOKUP($B25,Totali!$C$13:$X$477,20,FALSE)</f>
        <v>3495152823</v>
      </c>
      <c r="I25" s="1047" t="str">
        <f>VLOOKUP($B25,Totali!$C$13:$X$477,18,FALSE)</f>
        <v>Ferro Rnrico</v>
      </c>
      <c r="J25" s="1014"/>
      <c r="K25" s="1018"/>
      <c r="L25" s="1043" t="str">
        <f>Totali!$C50</f>
        <v>MORO NICOLO'</v>
      </c>
      <c r="M25" s="541" t="str">
        <f>VLOOKUP($L25,Totali!$C$13:$X$477,2,FALSE)</f>
        <v>4 BEA</v>
      </c>
      <c r="N25" s="1044" t="str">
        <f>VLOOKUP($L25,Totali!$C$13:$X$477,12,FALSE)</f>
        <v>Burei Enrico</v>
      </c>
      <c r="O25" s="1045" t="str">
        <f>VLOOKUP($L25,Totali!$C$13:$X$477,14,FALSE)</f>
        <v>SONEPAR ITALIA SPA</v>
      </c>
      <c r="P25" s="541" t="str">
        <f>VLOOKUP($L25,Totali!$C$13:$X$477,15,FALSE)</f>
        <v>Via Alessandro Volta 2</v>
      </c>
      <c r="Q25" s="541" t="str">
        <f>VLOOKUP($L25,Totali!$C$13:$X$477,17,FALSE)</f>
        <v>Villorba (TV)</v>
      </c>
      <c r="R25" s="1046" t="str">
        <f>VLOOKUP($L25,Totali!$C$13:$X$477,20,FALSE)</f>
        <v>0422 3122</v>
      </c>
      <c r="S25" s="1047" t="str">
        <f>VLOOKUP($L25,Totali!$C$13:$X$477,18,FALSE)</f>
        <v>Donato Fiore</v>
      </c>
      <c r="T25" s="1018"/>
      <c r="U25" s="1021"/>
      <c r="V25" s="1043" t="str">
        <f>Totali!$C71</f>
        <v>REQUALE RICCARDO</v>
      </c>
      <c r="W25" s="541" t="str">
        <f>VLOOKUP($V25,Totali!$C$13:$X$477,2,FALSE)</f>
        <v>4 CEA</v>
      </c>
      <c r="X25" s="1044" t="str">
        <f>VLOOKUP($V25,Totali!$C$13:$X$477,12,FALSE)</f>
        <v>Zane Alba</v>
      </c>
      <c r="Y25" s="1045" t="str">
        <f>VLOOKUP($V25,Totali!$C$13:$X$477,14,FALSE)</f>
        <v>BJOSORA SRL</v>
      </c>
      <c r="Z25" s="541" t="str">
        <f>VLOOKUP($V25,Totali!$C$13:$X$477,15,FALSE)</f>
        <v>V. Guecello Tempesta 59</v>
      </c>
      <c r="AA25" s="541" t="str">
        <f>VLOOKUP($V25,Totali!$C$13:$X$477,17,FALSE)</f>
        <v>Noale (VE)</v>
      </c>
      <c r="AB25" s="1046" t="str">
        <f>VLOOKUP($V25,Totali!$C$13:$X$477,20,FALSE)</f>
        <v>3482233456</v>
      </c>
      <c r="AC25" s="1047" t="str">
        <f>VLOOKUP($V25,Totali!$C$13:$X$477,18,FALSE)</f>
        <v>Bellio Federico</v>
      </c>
      <c r="AD25" s="1021"/>
      <c r="AE25" s="1014"/>
      <c r="AF25" s="1043" t="str">
        <f>Totali!$C92</f>
        <v>DURANTE FRANCESCO</v>
      </c>
      <c r="AG25" s="541" t="str">
        <f>VLOOKUP($AF25,Totali!$C$13:$X$477,2,FALSE)</f>
        <v>4 DEA</v>
      </c>
      <c r="AH25" s="1044" t="str">
        <f>VLOOKUP($AF25,Totali!$C$13:$X$477,12,FALSE)</f>
        <v>Frozza Enrico</v>
      </c>
      <c r="AI25" s="1045" t="str">
        <f>VLOOKUP($AF25,Totali!$C$13:$X$477,14,FALSE)</f>
        <v>TEMA ENERGY</v>
      </c>
      <c r="AJ25" s="541" t="str">
        <f>VLOOKUP($AF25,Totali!$C$13:$X$477,15,FALSE)</f>
        <v>Via S.Rocco 48</v>
      </c>
      <c r="AK25" s="541" t="str">
        <f>VLOOKUP($AF25,Totali!$C$13:$X$477,17,FALSE)</f>
        <v>Giavera del Montello (TV)</v>
      </c>
      <c r="AL25" s="1046" t="str">
        <f>VLOOKUP($AF25,Totali!$C$13:$X$477,20,FALSE)</f>
        <v>0422 775143</v>
      </c>
      <c r="AM25" s="1047" t="str">
        <f>VLOOKUP($AF25,Totali!$C$13:$X$477,18,FALSE)</f>
        <v>Fadel Michele</v>
      </c>
      <c r="AN25" s="1014"/>
      <c r="AO25" s="1018"/>
      <c r="AP25" s="1043" t="str">
        <f>Totali!C136</f>
        <v>NICOLA THOMAS</v>
      </c>
      <c r="AQ25" s="541" t="str">
        <f>VLOOKUP($AP25,Totali!$C$13:$X$477,2,FALSE)</f>
        <v>4 BII</v>
      </c>
      <c r="AR25" s="1044" t="str">
        <f>VLOOKUP($AP25,Totali!$C$13:$X$477,12,FALSE)</f>
        <v>Trozzo Marco</v>
      </c>
      <c r="AS25" s="1045" t="str">
        <f>VLOOKUP($AP25,Totali!$C$13:$X$477,14,FALSE)</f>
        <v>MERMEC SPA</v>
      </c>
      <c r="AT25" s="541" t="str">
        <f>VLOOKUP($AP25,Totali!$C$13:$X$477,15,FALSE)</f>
        <v>Vicolo Ongarie 13</v>
      </c>
      <c r="AU25" s="541" t="str">
        <f>VLOOKUP($AP25,Totali!$C$13:$X$477,17,FALSE)</f>
        <v>Morgano (TV)</v>
      </c>
      <c r="AV25" s="1046" t="str">
        <f>VLOOKUP($AP25,Totali!$C$13:$X$477,20,FALSE)</f>
        <v>0422 839217</v>
      </c>
      <c r="AW25" s="1047" t="str">
        <f>VLOOKUP($AP25,Totali!$C$13:$X$477,18,FALSE)</f>
        <v>Marangon Manola</v>
      </c>
      <c r="AX25" s="1018"/>
      <c r="AY25" s="1021"/>
      <c r="AZ25" s="1043"/>
      <c r="BA25" s="541" t="e">
        <f>VLOOKUP($AZ25,Totali!$C$13:$X$477,2,FALSE)</f>
        <v>#N/A</v>
      </c>
      <c r="BB25" s="1047" t="e">
        <f>VLOOKUP($AZ25,Totali!$C$13:$X$477,12,FALSE)</f>
        <v>#N/A</v>
      </c>
      <c r="BC25" s="1045" t="e">
        <f>VLOOKUP($AZ25,Totali!$C$13:$X$477,14,FALSE)</f>
        <v>#N/A</v>
      </c>
      <c r="BD25" s="541" t="e">
        <f>VLOOKUP($AZ25,Totali!$C$13:$X$477,15,FALSE)</f>
        <v>#N/A</v>
      </c>
      <c r="BE25" s="541" t="e">
        <f>VLOOKUP($AZ25,Totali!$C$13:$X$477,17,FALSE)</f>
        <v>#N/A</v>
      </c>
      <c r="BF25" s="1048" t="e">
        <f>VLOOKUP($AZ25,Totali!$C$13:$X$477,20,FALSE)</f>
        <v>#N/A</v>
      </c>
      <c r="BG25" s="1047" t="e">
        <f>VLOOKUP($AZ25,Totali!$C$13:$X$477,18,FALSE)</f>
        <v>#N/A</v>
      </c>
      <c r="BH25" s="1021"/>
      <c r="BI25" s="1014"/>
      <c r="BJ25" s="1043" t="str">
        <f>Totali!$C183</f>
        <v>MARSURA FRANCESCO EMANUEL</v>
      </c>
      <c r="BK25" s="541" t="str">
        <f>VLOOKUP($BJ25,Totali!$C$13:$X$477,2,FALSE)</f>
        <v>4 DAR</v>
      </c>
      <c r="BL25" s="1047" t="str">
        <f>VLOOKUP($BJ25,Totali!$C$13:$X$477,12,FALSE)</f>
        <v>VENTILI MARCO</v>
      </c>
      <c r="BM25" s="1045" t="str">
        <f>VLOOKUP($BJ25,Totali!$C$13:$X$477,14,FALSE)</f>
        <v>ABAR SRL</v>
      </c>
      <c r="BN25" s="541" t="str">
        <f>VLOOKUP($BJ25,Totali!$C$13:$X$477,15,FALSE)</f>
        <v>Via Senatore Fabbri 60</v>
      </c>
      <c r="BO25" s="541" t="str">
        <f>VLOOKUP($BJ25,Totali!$C$13:$X$477,17,FALSE)</f>
        <v>Spresiano (TV)</v>
      </c>
      <c r="BP25" s="1046" t="str">
        <f>VLOOKUP($BJ25,Totali!$C$13:$X$477,20,FALSE)</f>
        <v>0422 880820 / 3939261440</v>
      </c>
      <c r="BQ25" s="1047" t="str">
        <f>VLOOKUP($BJ25,Totali!$C$13:$X$477,18,FALSE)</f>
        <v>Alvise Piccoli</v>
      </c>
      <c r="BR25" s="1014"/>
      <c r="BS25" s="1018"/>
      <c r="BT25" s="1043"/>
      <c r="BU25" s="541" t="e">
        <f>VLOOKUP($BT25,Totali!$C$13:$X$477,2,FALSE)</f>
        <v>#N/A</v>
      </c>
      <c r="BV25" s="1047" t="e">
        <f>VLOOKUP($BT25,Totali!$C$13:$X$477,12,FALSE)</f>
        <v>#N/A</v>
      </c>
      <c r="BW25" s="1045" t="e">
        <f>VLOOKUP($BT25,Totali!$C$13:$X$477,14,FALSE)</f>
        <v>#N/A</v>
      </c>
      <c r="BX25" s="541" t="e">
        <f>VLOOKUP($BT25,Totali!$C$13:$X$477,15,FALSE)</f>
        <v>#N/A</v>
      </c>
      <c r="BY25" s="541" t="e">
        <f>VLOOKUP($BT25,Totali!$C$13:$X$477,17,FALSE)</f>
        <v>#N/A</v>
      </c>
      <c r="BZ25" s="1046" t="e">
        <f>VLOOKUP($BT25,Totali!$C$13:$X$477,20,FALSE)</f>
        <v>#N/A</v>
      </c>
      <c r="CA25" s="1047" t="e">
        <f>VLOOKUP($BT25,Totali!$C$13:$X$477,18,FALSE)</f>
        <v>#N/A</v>
      </c>
      <c r="CB25" s="799"/>
      <c r="CC25" s="1021"/>
      <c r="CD25" s="1043"/>
      <c r="CE25" s="541" t="e">
        <f>VLOOKUP($CD25,Totali!$C$13:$X$477,2,FALSE)</f>
        <v>#N/A</v>
      </c>
      <c r="CF25" s="1047" t="e">
        <f>VLOOKUP($CD25,Totali!$C$13:$X$477,12,FALSE)</f>
        <v>#N/A</v>
      </c>
      <c r="CG25" s="1043" t="e">
        <f>VLOOKUP($CD25,Totali!$C$13:$X$477,14,FALSE)</f>
        <v>#N/A</v>
      </c>
      <c r="CH25" s="541" t="e">
        <f>VLOOKUP($CD25,Totali!$C$13:$X$477,15,FALSE)</f>
        <v>#N/A</v>
      </c>
      <c r="CI25" s="541" t="e">
        <f>VLOOKUP($CD25,Totali!$C$13:$X$477,17,FALSE)</f>
        <v>#N/A</v>
      </c>
      <c r="CJ25" s="1048" t="e">
        <f>VLOOKUP($CD25,Totali!$C$13:$X$477,20,FALSE)</f>
        <v>#N/A</v>
      </c>
      <c r="CK25" s="1047" t="e">
        <f>VLOOKUP($CD25,Totali!$C$13:$X$477,18,FALSE)</f>
        <v>#N/A</v>
      </c>
      <c r="CL25" s="1014"/>
    </row>
    <row r="26" spans="1:90" ht="15.05" customHeight="1">
      <c r="A26" s="1007"/>
      <c r="B26" s="1043" t="str">
        <f>Totali!$C27</f>
        <v>PIOVESAN MARCO</v>
      </c>
      <c r="C26" s="541" t="str">
        <f>VLOOKUP($B26,Totali!$C$13:$X$477,2,FALSE)</f>
        <v>4 AEE</v>
      </c>
      <c r="D26" s="1044" t="str">
        <f>VLOOKUP($B26,Totali!$C$13:$X$477,12,FALSE)</f>
        <v>Bardarè Antonio</v>
      </c>
      <c r="E26" s="1045" t="str">
        <f>VLOOKUP($B26,Totali!$C$13:$X$477,14,FALSE)</f>
        <v>RVR  ERREVERRE DI Biscaro Michela</v>
      </c>
      <c r="F26" s="541" t="str">
        <f>VLOOKUP($B26,Totali!$C$13:$X$477,15,FALSE)</f>
        <v>Via Trieste 80</v>
      </c>
      <c r="G26" s="541" t="str">
        <f>VLOOKUP($B26,Totali!$C$13:$X$477,17,FALSE)</f>
        <v>Villorba (TV)</v>
      </c>
      <c r="H26" s="1046" t="str">
        <f>VLOOKUP($B26,Totali!$C$13:$X$477,20,FALSE)</f>
        <v>0422918716</v>
      </c>
      <c r="I26" s="1047" t="str">
        <f>VLOOKUP($B26,Totali!$C$13:$X$477,18,FALSE)</f>
        <v>Biscaro Michela</v>
      </c>
      <c r="J26" s="1014"/>
      <c r="K26" s="1018"/>
      <c r="L26" s="1043" t="str">
        <f>Totali!$C51</f>
        <v>PERIN RICCARDO</v>
      </c>
      <c r="M26" s="541" t="str">
        <f>VLOOKUP($L26,Totali!$C$13:$X$477,2,FALSE)</f>
        <v>4 BEA</v>
      </c>
      <c r="N26" s="1044" t="str">
        <f>VLOOKUP($L26,Totali!$C$13:$X$477,12,FALSE)</f>
        <v>Brunetta Emanuele</v>
      </c>
      <c r="O26" s="1045" t="str">
        <f>VLOOKUP($L26,Totali!$C$13:$X$477,14,FALSE)</f>
        <v>STARMATIK  S.R.L. U.</v>
      </c>
      <c r="P26" s="541" t="str">
        <f>VLOOKUP($L26,Totali!$C$13:$X$477,15,FALSE)</f>
        <v>Via Tagliamento1</v>
      </c>
      <c r="Q26" s="541" t="str">
        <f>VLOOKUP($L26,Totali!$C$13:$X$477,17,FALSE)</f>
        <v>Spresiano (TV)</v>
      </c>
      <c r="R26" s="1046" t="str">
        <f>VLOOKUP($L26,Totali!$C$13:$X$477,20,FALSE)</f>
        <v>0422 722 964</v>
      </c>
      <c r="S26" s="1047" t="str">
        <f>VLOOKUP($L26,Totali!$C$13:$X$477,18,FALSE)</f>
        <v xml:space="preserve">Soldera Tiziana </v>
      </c>
      <c r="T26" s="1018"/>
      <c r="U26" s="1021"/>
      <c r="V26" s="1043" t="str">
        <f>Totali!$C72</f>
        <v>SANTUS SIMONE</v>
      </c>
      <c r="W26" s="541" t="str">
        <f>VLOOKUP($V26,Totali!$C$13:$X$477,2,FALSE)</f>
        <v>4 CEA</v>
      </c>
      <c r="X26" s="1044" t="str">
        <f>VLOOKUP($V26,Totali!$C$13:$X$477,12,FALSE)</f>
        <v>Renon Fulvio</v>
      </c>
      <c r="Y26" s="1045" t="str">
        <f>VLOOKUP($V26,Totali!$C$13:$X$477,14,FALSE)</f>
        <v>EMMECI SISTEMI SRL</v>
      </c>
      <c r="Z26" s="541" t="str">
        <f>VLOOKUP($V26,Totali!$C$13:$X$477,15,FALSE)</f>
        <v>V. Gemelli 43/B</v>
      </c>
      <c r="AA26" s="541" t="str">
        <f>VLOOKUP($V26,Totali!$C$13:$X$477,17,FALSE)</f>
        <v>Paese (TV)</v>
      </c>
      <c r="AB26" s="1046" t="str">
        <f>VLOOKUP($V26,Totali!$C$13:$X$477,20,FALSE)</f>
        <v>0422480166</v>
      </c>
      <c r="AC26" s="1047" t="str">
        <f>VLOOKUP($V26,Totali!$C$13:$X$477,18,FALSE)</f>
        <v>Bertuola Giada</v>
      </c>
      <c r="AD26" s="1021"/>
      <c r="AE26" s="1014"/>
      <c r="AF26" s="1043" t="str">
        <f>Totali!$C93</f>
        <v>MODAFFARI MICHELE</v>
      </c>
      <c r="AG26" s="541" t="str">
        <f>VLOOKUP($AF26,Totali!$C$13:$X$477,2,FALSE)</f>
        <v>4 DEA</v>
      </c>
      <c r="AH26" s="1044" t="str">
        <f>VLOOKUP($AF26,Totali!$C$13:$X$477,12,FALSE)</f>
        <v>Schileo Monica</v>
      </c>
      <c r="AI26" s="1045" t="str">
        <f>VLOOKUP($AF26,Totali!$C$13:$X$477,14,FALSE)</f>
        <v>TECNOELETTRA SRL IMPIANTI</v>
      </c>
      <c r="AJ26" s="541" t="str">
        <f>VLOOKUP($AF26,Totali!$C$13:$X$477,15,FALSE)</f>
        <v>Via Venzone 16</v>
      </c>
      <c r="AK26" s="541" t="str">
        <f>VLOOKUP($AF26,Totali!$C$13:$X$477,17,FALSE)</f>
        <v>Treviso (TV)</v>
      </c>
      <c r="AL26" s="1046" t="str">
        <f>VLOOKUP($AF26,Totali!$C$13:$X$477,20,FALSE)</f>
        <v>0422 305372</v>
      </c>
      <c r="AM26" s="1047" t="str">
        <f>VLOOKUP($AF26,Totali!$C$13:$X$477,18,FALSE)</f>
        <v>Ramon Remo</v>
      </c>
      <c r="AN26" s="1014"/>
      <c r="AO26" s="1018"/>
      <c r="AP26" s="1043" t="str">
        <f>Totali!C137</f>
        <v>PARATO GIUSEPPE</v>
      </c>
      <c r="AQ26" s="541" t="str">
        <f>VLOOKUP($AP26,Totali!$C$13:$X$477,2,FALSE)</f>
        <v>4 BII</v>
      </c>
      <c r="AR26" s="1044" t="str">
        <f>VLOOKUP($AP26,Totali!$C$13:$X$477,12,FALSE)</f>
        <v>Rizzo Fabio</v>
      </c>
      <c r="AS26" s="1045" t="str">
        <f>VLOOKUP($AP26,Totali!$C$13:$X$477,14,FALSE)</f>
        <v>KART 2000 INTERNATIONAL SRL</v>
      </c>
      <c r="AT26" s="541" t="str">
        <f>VLOOKUP($AP26,Totali!$C$13:$X$477,15,FALSE)</f>
        <v>Via Enrico Fermi 29/b</v>
      </c>
      <c r="AU26" s="541" t="str">
        <f>VLOOKUP($AP26,Totali!$C$13:$X$477,17,FALSE)</f>
        <v>Oderzo (TV)</v>
      </c>
      <c r="AV26" s="1046" t="str">
        <f>VLOOKUP($AP26,Totali!$C$13:$X$477,20,FALSE)</f>
        <v>393 8479990</v>
      </c>
      <c r="AW26" s="1047" t="str">
        <f>VLOOKUP($AP26,Totali!$C$13:$X$477,18,FALSE)</f>
        <v>Peater Gamelli</v>
      </c>
      <c r="AX26" s="1018"/>
      <c r="AY26" s="1021"/>
      <c r="AZ26" s="1043"/>
      <c r="BA26" s="541" t="e">
        <f>VLOOKUP($AZ26,Totali!$C$13:$X$477,2,FALSE)</f>
        <v>#N/A</v>
      </c>
      <c r="BB26" s="1047" t="e">
        <f>VLOOKUP($AZ26,Totali!$C$13:$X$477,12,FALSE)</f>
        <v>#N/A</v>
      </c>
      <c r="BC26" s="1045" t="e">
        <f>VLOOKUP($AZ26,Totali!$C$13:$X$477,14,FALSE)</f>
        <v>#N/A</v>
      </c>
      <c r="BD26" s="541" t="e">
        <f>VLOOKUP($AZ26,Totali!$C$13:$X$477,15,FALSE)</f>
        <v>#N/A</v>
      </c>
      <c r="BE26" s="541" t="e">
        <f>VLOOKUP($AZ26,Totali!$C$13:$X$477,17,FALSE)</f>
        <v>#N/A</v>
      </c>
      <c r="BF26" s="1048" t="e">
        <f>VLOOKUP($AZ26,Totali!$C$13:$X$477,20,FALSE)</f>
        <v>#N/A</v>
      </c>
      <c r="BG26" s="1047" t="e">
        <f>VLOOKUP($AZ26,Totali!$C$13:$X$477,18,FALSE)</f>
        <v>#N/A</v>
      </c>
      <c r="BH26" s="1021"/>
      <c r="BI26" s="1014"/>
      <c r="BJ26" s="1043" t="str">
        <f>Totali!$C184</f>
        <v>MURA MARCO</v>
      </c>
      <c r="BK26" s="541" t="str">
        <f>VLOOKUP($BJ26,Totali!$C$13:$X$477,2,FALSE)</f>
        <v>4 DAR</v>
      </c>
      <c r="BL26" s="1047" t="str">
        <f>VLOOKUP($BJ26,Totali!$C$13:$X$477,12,FALSE)</f>
        <v>BARBON MICHELE</v>
      </c>
      <c r="BM26" s="1045" t="str">
        <f>VLOOKUP($BJ26,Totali!$C$13:$X$477,14,FALSE)</f>
        <v>EMERGO S.R.L.</v>
      </c>
      <c r="BN26" s="541" t="str">
        <f>VLOOKUP($BJ26,Totali!$C$13:$X$477,15,FALSE)</f>
        <v>Via Scattolin 26</v>
      </c>
      <c r="BO26" s="541" t="str">
        <f>VLOOKUP($BJ26,Totali!$C$13:$X$477,17,FALSE)</f>
        <v>Quinto (TV)</v>
      </c>
      <c r="BP26" s="1046" t="str">
        <f>VLOOKUP($BJ26,Totali!$C$13:$X$477,20,FALSE)</f>
        <v>0422 445426</v>
      </c>
      <c r="BQ26" s="1047" t="str">
        <f>VLOOKUP($BJ26,Totali!$C$13:$X$477,18,FALSE)</f>
        <v>Gasparini Franco</v>
      </c>
      <c r="BR26" s="1014"/>
      <c r="BS26" s="1018"/>
      <c r="BT26" s="1043"/>
      <c r="BU26" s="541" t="e">
        <f>VLOOKUP($BT26,Totali!$C$13:$X$477,2,FALSE)</f>
        <v>#N/A</v>
      </c>
      <c r="BV26" s="1047" t="e">
        <f>VLOOKUP($BT26,Totali!$C$13:$X$477,12,FALSE)</f>
        <v>#N/A</v>
      </c>
      <c r="BW26" s="1045" t="e">
        <f>VLOOKUP($BT26,Totali!$C$13:$X$477,14,FALSE)</f>
        <v>#N/A</v>
      </c>
      <c r="BX26" s="541" t="e">
        <f>VLOOKUP($BT26,Totali!$C$13:$X$477,15,FALSE)</f>
        <v>#N/A</v>
      </c>
      <c r="BY26" s="541" t="e">
        <f>VLOOKUP($BT26,Totali!$C$13:$X$477,17,FALSE)</f>
        <v>#N/A</v>
      </c>
      <c r="BZ26" s="1046" t="e">
        <f>VLOOKUP($BT26,Totali!$C$13:$X$477,20,FALSE)</f>
        <v>#N/A</v>
      </c>
      <c r="CA26" s="1047" t="e">
        <f>VLOOKUP($BT26,Totali!$C$13:$X$477,18,FALSE)</f>
        <v>#N/A</v>
      </c>
      <c r="CB26" s="799"/>
      <c r="CC26" s="1021"/>
      <c r="CD26" s="1043"/>
      <c r="CE26" s="541" t="e">
        <f>VLOOKUP($CD26,Totali!$C$13:$X$477,2,FALSE)</f>
        <v>#N/A</v>
      </c>
      <c r="CF26" s="1047" t="e">
        <f>VLOOKUP($CD26,Totali!$C$13:$X$477,12,FALSE)</f>
        <v>#N/A</v>
      </c>
      <c r="CG26" s="1043" t="e">
        <f>VLOOKUP($CD26,Totali!$C$13:$X$477,14,FALSE)</f>
        <v>#N/A</v>
      </c>
      <c r="CH26" s="541" t="e">
        <f>VLOOKUP($CD26,Totali!$C$13:$X$477,15,FALSE)</f>
        <v>#N/A</v>
      </c>
      <c r="CI26" s="541" t="e">
        <f>VLOOKUP($CD26,Totali!$C$13:$X$477,17,FALSE)</f>
        <v>#N/A</v>
      </c>
      <c r="CJ26" s="1048" t="e">
        <f>VLOOKUP($CD26,Totali!$C$13:$X$477,20,FALSE)</f>
        <v>#N/A</v>
      </c>
      <c r="CK26" s="1047" t="e">
        <f>VLOOKUP($CD26,Totali!$C$13:$X$477,18,FALSE)</f>
        <v>#N/A</v>
      </c>
      <c r="CL26" s="1014"/>
    </row>
    <row r="27" spans="1:90" ht="15.05" customHeight="1">
      <c r="A27" s="1007"/>
      <c r="B27" s="1043" t="str">
        <f>Totali!$C28</f>
        <v>SALMASO FRANCESCO</v>
      </c>
      <c r="C27" s="541" t="str">
        <f>VLOOKUP($B27,Totali!$C$13:$X$477,2,FALSE)</f>
        <v>4 AEE</v>
      </c>
      <c r="D27" s="1044" t="str">
        <f>VLOOKUP($B27,Totali!$C$13:$X$477,12,FALSE)</f>
        <v>Riccardo Roberto</v>
      </c>
      <c r="E27" s="1045" t="str">
        <f>VLOOKUP($B27,Totali!$C$13:$X$477,14,FALSE)</f>
        <v>F.A.R.T. srl</v>
      </c>
      <c r="F27" s="541" t="str">
        <f>VLOOKUP($B27,Totali!$C$13:$X$477,15,FALSE)</f>
        <v>V. Terraglio  193</v>
      </c>
      <c r="G27" s="541" t="str">
        <f>VLOOKUP($B27,Totali!$C$13:$X$477,17,FALSE)</f>
        <v>Preganziol (TV)</v>
      </c>
      <c r="H27" s="1046" t="str">
        <f>VLOOKUP($B27,Totali!$C$13:$X$477,20,FALSE)</f>
        <v>0422498300</v>
      </c>
      <c r="I27" s="1047" t="str">
        <f>VLOOKUP($B27,Totali!$C$13:$X$477,18,FALSE)</f>
        <v>Marisa graziati</v>
      </c>
      <c r="J27" s="1014"/>
      <c r="K27" s="1018"/>
      <c r="L27" s="1043" t="str">
        <f>Totali!$C52</f>
        <v>POL FRANCESCO</v>
      </c>
      <c r="M27" s="541" t="str">
        <f>VLOOKUP($L27,Totali!$C$13:$X$477,2,FALSE)</f>
        <v>4 BEA</v>
      </c>
      <c r="N27" s="1044" t="str">
        <f>VLOOKUP($L27,Totali!$C$13:$X$477,12,FALSE)</f>
        <v>Marton Luisa</v>
      </c>
      <c r="O27" s="1045" t="str">
        <f>VLOOKUP($L27,Totali!$C$13:$X$477,14,FALSE)</f>
        <v>CAME</v>
      </c>
      <c r="P27" s="541" t="str">
        <f>VLOOKUP($L27,Totali!$C$13:$X$477,15,FALSE)</f>
        <v>Via Martiri della libertà 15</v>
      </c>
      <c r="Q27" s="541" t="str">
        <f>VLOOKUP($L27,Totali!$C$13:$X$477,17,FALSE)</f>
        <v>Casier (TV)</v>
      </c>
      <c r="R27" s="1046" t="str">
        <f>VLOOKUP($L27,Totali!$C$13:$X$477,20,FALSE)</f>
        <v>0422 4940</v>
      </c>
      <c r="S27" s="1047" t="str">
        <f>VLOOKUP($L27,Totali!$C$13:$X$477,18,FALSE)</f>
        <v>Pavan Francesca</v>
      </c>
      <c r="T27" s="1018"/>
      <c r="U27" s="1021"/>
      <c r="V27" s="1043" t="str">
        <f>Totali!$C73</f>
        <v>SARTORI CRISTIANO</v>
      </c>
      <c r="W27" s="541" t="str">
        <f>VLOOKUP($V27,Totali!$C$13:$X$477,2,FALSE)</f>
        <v>4 CEA</v>
      </c>
      <c r="X27" s="1044" t="str">
        <f>VLOOKUP($V27,Totali!$C$13:$X$477,12,FALSE)</f>
        <v>De Col Anna</v>
      </c>
      <c r="Y27" s="1045" t="str">
        <f>VLOOKUP($V27,Totali!$C$13:$X$477,14,FALSE)</f>
        <v>TA AUTOMATION</v>
      </c>
      <c r="Z27" s="541" t="str">
        <f>VLOOKUP($V27,Totali!$C$13:$X$477,15,FALSE)</f>
        <v>Via Bosco 10</v>
      </c>
      <c r="AA27" s="541" t="str">
        <f>VLOOKUP($V27,Totali!$C$13:$X$477,17,FALSE)</f>
        <v>Casale sul Sile (TV)</v>
      </c>
      <c r="AB27" s="1046" t="str">
        <f>VLOOKUP($V27,Totali!$C$13:$X$477,20,FALSE)</f>
        <v>347 2703847</v>
      </c>
      <c r="AC27" s="1047" t="str">
        <f>VLOOKUP($V27,Totali!$C$13:$X$477,18,FALSE)</f>
        <v>Tronchin Alberto</v>
      </c>
      <c r="AD27" s="1021"/>
      <c r="AE27" s="1014"/>
      <c r="AF27" s="1043" t="str">
        <f>Totali!$C94</f>
        <v>PERISSINOTTO TOMMASO</v>
      </c>
      <c r="AG27" s="541" t="str">
        <f>VLOOKUP($AF27,Totali!$C$13:$X$477,2,FALSE)</f>
        <v>4 DEA</v>
      </c>
      <c r="AH27" s="1044" t="str">
        <f>VLOOKUP($AF27,Totali!$C$13:$X$477,12,FALSE)</f>
        <v>Lucchesi Domenico</v>
      </c>
      <c r="AI27" s="1045" t="str">
        <f>VLOOKUP($AF27,Totali!$C$13:$X$477,14,FALSE)</f>
        <v>COMTEC ENGINEERING S.r.l.</v>
      </c>
      <c r="AJ27" s="541" t="str">
        <f>VLOOKUP($AF27,Totali!$C$13:$X$477,15,FALSE)</f>
        <v>Via Montello 7</v>
      </c>
      <c r="AK27" s="541" t="str">
        <f>VLOOKUP($AF27,Totali!$C$13:$X$477,17,FALSE)</f>
        <v>Nervesa della Battaglia (TV)</v>
      </c>
      <c r="AL27" s="1046" t="str">
        <f>VLOOKUP($AF27,Totali!$C$13:$X$477,20,FALSE)</f>
        <v>0422 887547</v>
      </c>
      <c r="AM27" s="1047" t="str">
        <f>VLOOKUP($AF27,Totali!$C$13:$X$477,18,FALSE)</f>
        <v>Omizzolo Federica</v>
      </c>
      <c r="AN27" s="1014"/>
      <c r="AO27" s="1018"/>
      <c r="AP27" s="1043" t="str">
        <f>Totali!C138</f>
        <v>PIRVU GIULIA</v>
      </c>
      <c r="AQ27" s="541" t="str">
        <f>VLOOKUP($AP27,Totali!$C$13:$X$477,2,FALSE)</f>
        <v>4 BII</v>
      </c>
      <c r="AR27" s="1044" t="str">
        <f>VLOOKUP($AP27,Totali!$C$13:$X$477,12,FALSE)</f>
        <v>Trozzo Marco</v>
      </c>
      <c r="AS27" s="1045" t="str">
        <f>VLOOKUP($AP27,Totali!$C$13:$X$477,14,FALSE)</f>
        <v>CONSULMARC SVILUPPO</v>
      </c>
      <c r="AT27" s="541" t="str">
        <f>VLOOKUP($AP27,Totali!$C$13:$X$477,15,FALSE)</f>
        <v>Via Pezza alta10/a</v>
      </c>
      <c r="AU27" s="541" t="str">
        <f>VLOOKUP($AP27,Totali!$C$13:$X$477,17,FALSE)</f>
        <v>Oderzo (TV)</v>
      </c>
      <c r="AV27" s="1046" t="str">
        <f>VLOOKUP($AP27,Totali!$C$13:$X$477,20,FALSE)</f>
        <v>0422 853611</v>
      </c>
      <c r="AW27" s="1047" t="str">
        <f>VLOOKUP($AP27,Totali!$C$13:$X$477,18,FALSE)</f>
        <v>Bragato Lidia</v>
      </c>
      <c r="AX27" s="1018"/>
      <c r="AY27" s="1021"/>
      <c r="AZ27" s="1043"/>
      <c r="BA27" s="541" t="e">
        <f>VLOOKUP($AZ27,Totali!$C$13:$X$477,2,FALSE)</f>
        <v>#N/A</v>
      </c>
      <c r="BB27" s="1047" t="e">
        <f>VLOOKUP($AZ27,Totali!$C$13:$X$477,12,FALSE)</f>
        <v>#N/A</v>
      </c>
      <c r="BC27" s="1045" t="e">
        <f>VLOOKUP($AZ27,Totali!$C$13:$X$477,14,FALSE)</f>
        <v>#N/A</v>
      </c>
      <c r="BD27" s="541" t="e">
        <f>VLOOKUP($AZ27,Totali!$C$13:$X$477,15,FALSE)</f>
        <v>#N/A</v>
      </c>
      <c r="BE27" s="541" t="e">
        <f>VLOOKUP($AZ27,Totali!$C$13:$X$477,17,FALSE)</f>
        <v>#N/A</v>
      </c>
      <c r="BF27" s="1048" t="e">
        <f>VLOOKUP($AZ27,Totali!$C$13:$X$477,20,FALSE)</f>
        <v>#N/A</v>
      </c>
      <c r="BG27" s="1047" t="e">
        <f>VLOOKUP($AZ27,Totali!$C$13:$X$477,18,FALSE)</f>
        <v>#N/A</v>
      </c>
      <c r="BH27" s="1021"/>
      <c r="BI27" s="1014"/>
      <c r="BJ27" s="1043" t="str">
        <f>Totali!$C185</f>
        <v>NAVE LAURA</v>
      </c>
      <c r="BK27" s="541" t="str">
        <f>VLOOKUP($BJ27,Totali!$C$13:$X$477,2,FALSE)</f>
        <v>4 DAR</v>
      </c>
      <c r="BL27" s="1047" t="str">
        <f>VLOOKUP($BJ27,Totali!$C$13:$X$477,12,FALSE)</f>
        <v>PIOVESAN MARCO</v>
      </c>
      <c r="BM27" s="1045" t="str">
        <f>VLOOKUP($BJ27,Totali!$C$13:$X$477,14,FALSE)</f>
        <v>ADFWEB SRL</v>
      </c>
      <c r="BN27" s="541" t="str">
        <f>VLOOKUP($BJ27,Totali!$C$13:$X$477,15,FALSE)</f>
        <v>V.Franchini 1</v>
      </c>
      <c r="BO27" s="541" t="str">
        <f>VLOOKUP($BJ27,Totali!$C$13:$X$477,17,FALSE)</f>
        <v>Villorba (TV)</v>
      </c>
      <c r="BP27" s="1046" t="str">
        <f>VLOOKUP($BJ27,Totali!$C$13:$X$477,20,FALSE)</f>
        <v>0438 309131</v>
      </c>
      <c r="BQ27" s="1047" t="str">
        <f>VLOOKUP($BJ27,Totali!$C$13:$X$477,18,FALSE)</f>
        <v>Dalla Torre Alessandro</v>
      </c>
      <c r="BR27" s="1014"/>
      <c r="BS27" s="1018"/>
      <c r="BT27" s="1043"/>
      <c r="BU27" s="541" t="e">
        <f>VLOOKUP($BT27,Totali!$C$13:$X$477,2,FALSE)</f>
        <v>#N/A</v>
      </c>
      <c r="BV27" s="1047" t="e">
        <f>VLOOKUP($BT27,Totali!$C$13:$X$477,12,FALSE)</f>
        <v>#N/A</v>
      </c>
      <c r="BW27" s="1045" t="e">
        <f>VLOOKUP($BT27,Totali!$C$13:$X$477,14,FALSE)</f>
        <v>#N/A</v>
      </c>
      <c r="BX27" s="541" t="e">
        <f>VLOOKUP($BT27,Totali!$C$13:$X$477,15,FALSE)</f>
        <v>#N/A</v>
      </c>
      <c r="BY27" s="541" t="e">
        <f>VLOOKUP($BT27,Totali!$C$13:$X$477,17,FALSE)</f>
        <v>#N/A</v>
      </c>
      <c r="BZ27" s="1046" t="e">
        <f>VLOOKUP($BT27,Totali!$C$13:$X$477,20,FALSE)</f>
        <v>#N/A</v>
      </c>
      <c r="CA27" s="1047" t="e">
        <f>VLOOKUP($BT27,Totali!$C$13:$X$477,18,FALSE)</f>
        <v>#N/A</v>
      </c>
      <c r="CB27" s="799"/>
      <c r="CC27" s="1021"/>
      <c r="CD27" s="1043"/>
      <c r="CE27" s="541" t="e">
        <f>VLOOKUP($CD27,Totali!$C$13:$X$477,2,FALSE)</f>
        <v>#N/A</v>
      </c>
      <c r="CF27" s="1047" t="e">
        <f>VLOOKUP($CD27,Totali!$C$13:$X$477,12,FALSE)</f>
        <v>#N/A</v>
      </c>
      <c r="CG27" s="1043" t="e">
        <f>VLOOKUP($CD27,Totali!$C$13:$X$477,14,FALSE)</f>
        <v>#N/A</v>
      </c>
      <c r="CH27" s="541" t="e">
        <f>VLOOKUP($CD27,Totali!$C$13:$X$477,15,FALSE)</f>
        <v>#N/A</v>
      </c>
      <c r="CI27" s="541" t="e">
        <f>VLOOKUP($CD27,Totali!$C$13:$X$477,17,FALSE)</f>
        <v>#N/A</v>
      </c>
      <c r="CJ27" s="1048" t="e">
        <f>VLOOKUP($CD27,Totali!$C$13:$X$477,20,FALSE)</f>
        <v>#N/A</v>
      </c>
      <c r="CK27" s="1047" t="e">
        <f>VLOOKUP($CD27,Totali!$C$13:$X$477,18,FALSE)</f>
        <v>#N/A</v>
      </c>
      <c r="CL27" s="1014"/>
    </row>
    <row r="28" spans="1:90" ht="15.05" customHeight="1">
      <c r="A28" s="1007"/>
      <c r="B28" s="1043" t="str">
        <f>Totali!$C30</f>
        <v>SANTORO MARCO</v>
      </c>
      <c r="C28" s="541" t="str">
        <f>VLOOKUP($B28,Totali!$C$13:$X$477,2,FALSE)</f>
        <v>4 AEE</v>
      </c>
      <c r="D28" s="1044" t="str">
        <f>VLOOKUP($B28,Totali!$C$13:$X$477,12,FALSE)</f>
        <v>Gasparotto Dino</v>
      </c>
      <c r="E28" s="1045" t="str">
        <f>VLOOKUP($B28,Totali!$C$13:$X$477,14,FALSE)</f>
        <v>BOTTER ELETTROTECNICA SRL</v>
      </c>
      <c r="F28" s="541" t="str">
        <f>VLOOKUP($B28,Totali!$C$13:$X$477,15,FALSE)</f>
        <v>V. Sile 18/B</v>
      </c>
      <c r="G28" s="541" t="str">
        <f>VLOOKUP($B28,Totali!$C$13:$X$477,17,FALSE)</f>
        <v>Silea (TV)</v>
      </c>
      <c r="H28" s="1046" t="str">
        <f>VLOOKUP($B28,Totali!$C$13:$X$477,20,FALSE)</f>
        <v>0422 361003</v>
      </c>
      <c r="I28" s="1047" t="str">
        <f>VLOOKUP($B28,Totali!$C$13:$X$477,18,FALSE)</f>
        <v>Botter Andrea</v>
      </c>
      <c r="J28" s="1014"/>
      <c r="K28" s="1018"/>
      <c r="L28" s="1043" t="str">
        <f>Totali!$C54</f>
        <v>ROMANO ALESSANDRO</v>
      </c>
      <c r="M28" s="541" t="str">
        <f>VLOOKUP($L28,Totali!$C$13:$X$477,2,FALSE)</f>
        <v>4 BEA</v>
      </c>
      <c r="N28" s="1044" t="str">
        <f>VLOOKUP($L28,Totali!$C$13:$X$477,12,FALSE)</f>
        <v>Milani Elisabetta</v>
      </c>
      <c r="O28" s="1045" t="str">
        <f>VLOOKUP($L28,Totali!$C$13:$X$477,14,FALSE)</f>
        <v>A.C. AUTOMAZIONI S.R.L.S.</v>
      </c>
      <c r="P28" s="541" t="str">
        <f>VLOOKUP($L28,Totali!$C$13:$X$477,15,FALSE)</f>
        <v xml:space="preserve">Via Fiume2 </v>
      </c>
      <c r="Q28" s="541" t="str">
        <f>VLOOKUP($L28,Totali!$C$13:$X$477,17,FALSE)</f>
        <v>Paese (TV)</v>
      </c>
      <c r="R28" s="1046" t="str">
        <f>VLOOKUP($L28,Totali!$C$13:$X$477,20,FALSE)</f>
        <v>0422 450117</v>
      </c>
      <c r="S28" s="1047" t="str">
        <f>VLOOKUP($L28,Totali!$C$13:$X$477,18,FALSE)</f>
        <v>Bissoli Paola</v>
      </c>
      <c r="T28" s="1018"/>
      <c r="U28" s="1021"/>
      <c r="V28" s="1043" t="str">
        <f>Totali!$C74</f>
        <v>SOLOPERTO MIRKO ANTONIO</v>
      </c>
      <c r="W28" s="541" t="str">
        <f>VLOOKUP($V28,Totali!$C$13:$X$477,2,FALSE)</f>
        <v>4 CEA</v>
      </c>
      <c r="X28" s="1044" t="str">
        <f>VLOOKUP($V28,Totali!$C$13:$X$477,12,FALSE)</f>
        <v>De Col Anna</v>
      </c>
      <c r="Y28" s="1045" t="str">
        <f>VLOOKUP($V28,Totali!$C$13:$X$477,14,FALSE)</f>
        <v>TA AUTOMATION</v>
      </c>
      <c r="Z28" s="541" t="str">
        <f>VLOOKUP($V28,Totali!$C$13:$X$477,15,FALSE)</f>
        <v>Via Bosco 10</v>
      </c>
      <c r="AA28" s="541" t="str">
        <f>VLOOKUP($V28,Totali!$C$13:$X$477,17,FALSE)</f>
        <v>Casale sul Sile (TV)</v>
      </c>
      <c r="AB28" s="1046" t="str">
        <f>VLOOKUP($V28,Totali!$C$13:$X$477,20,FALSE)</f>
        <v>347 2703847</v>
      </c>
      <c r="AC28" s="1047" t="str">
        <f>VLOOKUP($V28,Totali!$C$13:$X$477,18,FALSE)</f>
        <v>Tronchin Alberto</v>
      </c>
      <c r="AD28" s="1021"/>
      <c r="AE28" s="1014"/>
      <c r="AF28" s="1043" t="str">
        <f>Totali!$C95</f>
        <v>PINARELLO EDDY</v>
      </c>
      <c r="AG28" s="541" t="str">
        <f>VLOOKUP($AF28,Totali!$C$13:$X$477,2,FALSE)</f>
        <v>4 DEA</v>
      </c>
      <c r="AH28" s="1044" t="str">
        <f>VLOOKUP($AF28,Totali!$C$13:$X$477,12,FALSE)</f>
        <v>Lucchesi Domenico</v>
      </c>
      <c r="AI28" s="1045" t="str">
        <f>VLOOKUP($AF28,Totali!$C$13:$X$477,14,FALSE)</f>
        <v>CARRETTA SRL</v>
      </c>
      <c r="AJ28" s="541" t="str">
        <f>VLOOKUP($AF28,Totali!$C$13:$X$477,15,FALSE)</f>
        <v>Via Zecchina19/A</v>
      </c>
      <c r="AK28" s="541" t="str">
        <f>VLOOKUP($AF28,Totali!$C$13:$X$477,17,FALSE)</f>
        <v>Quinto di Treviso (TV)</v>
      </c>
      <c r="AL28" s="1046" t="str">
        <f>VLOOKUP($AF28,Totali!$C$13:$X$477,20,FALSE)</f>
        <v>0422 371023</v>
      </c>
      <c r="AM28" s="1047" t="str">
        <f>VLOOKUP($AF28,Totali!$C$13:$X$477,18,FALSE)</f>
        <v>Pavanetto Giancarlo</v>
      </c>
      <c r="AN28" s="1014"/>
      <c r="AO28" s="1018"/>
      <c r="AP28" s="1043" t="str">
        <f>Totali!C139</f>
        <v>PLAKA XHULIO</v>
      </c>
      <c r="AQ28" s="541" t="str">
        <f>VLOOKUP($AP28,Totali!$C$13:$X$477,2,FALSE)</f>
        <v>4 BII</v>
      </c>
      <c r="AR28" s="1044" t="str">
        <f>VLOOKUP($AP28,Totali!$C$13:$X$477,12,FALSE)</f>
        <v>Battaglia Antimo</v>
      </c>
      <c r="AS28" s="1045" t="str">
        <f>VLOOKUP($AP28,Totali!$C$13:$X$477,14,FALSE)</f>
        <v>MION VENTOLTERMICO SPA</v>
      </c>
      <c r="AT28" s="541" t="str">
        <f>VLOOKUP($AP28,Totali!$C$13:$X$477,15,FALSE)</f>
        <v>V. Dolomiti 30</v>
      </c>
      <c r="AU28" s="541" t="str">
        <f>VLOOKUP($AP28,Totali!$C$13:$X$477,17,FALSE)</f>
        <v>Maserada sul Piave (TV)</v>
      </c>
      <c r="AV28" s="1046" t="str">
        <f>VLOOKUP($AP28,Totali!$C$13:$X$477,20,FALSE)</f>
        <v>0422 8777</v>
      </c>
      <c r="AW28" s="1047" t="str">
        <f>VLOOKUP($AP28,Totali!$C$13:$X$477,18,FALSE)</f>
        <v>Mion Pieralberto</v>
      </c>
      <c r="AX28" s="1018"/>
      <c r="AY28" s="1021"/>
      <c r="AZ28" s="1043"/>
      <c r="BA28" s="541" t="e">
        <f>VLOOKUP($AZ28,Totali!$C$13:$X$477,2,FALSE)</f>
        <v>#N/A</v>
      </c>
      <c r="BB28" s="1047" t="e">
        <f>VLOOKUP($AZ28,Totali!$C$13:$X$477,12,FALSE)</f>
        <v>#N/A</v>
      </c>
      <c r="BC28" s="1045" t="e">
        <f>VLOOKUP($AZ28,Totali!$C$13:$X$477,14,FALSE)</f>
        <v>#N/A</v>
      </c>
      <c r="BD28" s="541" t="e">
        <f>VLOOKUP($AZ28,Totali!$C$13:$X$477,15,FALSE)</f>
        <v>#N/A</v>
      </c>
      <c r="BE28" s="541" t="e">
        <f>VLOOKUP($AZ28,Totali!$C$13:$X$477,17,FALSE)</f>
        <v>#N/A</v>
      </c>
      <c r="BF28" s="1048" t="e">
        <f>VLOOKUP($AZ28,Totali!$C$13:$X$477,20,FALSE)</f>
        <v>#N/A</v>
      </c>
      <c r="BG28" s="1047" t="e">
        <f>VLOOKUP($AZ28,Totali!$C$13:$X$477,18,FALSE)</f>
        <v>#N/A</v>
      </c>
      <c r="BH28" s="1021"/>
      <c r="BI28" s="1014"/>
      <c r="BJ28" s="1043" t="str">
        <f>Totali!$C186</f>
        <v>PRETTO MATTEO</v>
      </c>
      <c r="BK28" s="541" t="str">
        <f>VLOOKUP($BJ28,Totali!$C$13:$X$477,2,FALSE)</f>
        <v>4 DAR</v>
      </c>
      <c r="BL28" s="1047" t="str">
        <f>VLOOKUP($BJ28,Totali!$C$13:$X$477,12,FALSE)</f>
        <v>ZERILLI GIUSEPPE</v>
      </c>
      <c r="BM28" s="1045" t="str">
        <f>VLOOKUP($BJ28,Totali!$C$13:$X$477,14,FALSE)</f>
        <v>JAZZ INFORMATICA</v>
      </c>
      <c r="BN28" s="541" t="str">
        <f>VLOOKUP($BJ28,Totali!$C$13:$X$477,15,FALSE)</f>
        <v>Via Donatori del Sangue 7</v>
      </c>
      <c r="BO28" s="541" t="str">
        <f>VLOOKUP($BJ28,Totali!$C$13:$X$477,17,FALSE)</f>
        <v>Villorba (TV)</v>
      </c>
      <c r="BP28" s="1046" t="str">
        <f>VLOOKUP($BJ28,Totali!$C$13:$X$477,20,FALSE)</f>
        <v>339 3377039</v>
      </c>
      <c r="BQ28" s="1047" t="str">
        <f>VLOOKUP($BJ28,Totali!$C$13:$X$477,18,FALSE)</f>
        <v>Lucio Rettore</v>
      </c>
      <c r="BR28" s="1014"/>
      <c r="BS28" s="1018"/>
      <c r="BT28" s="1043"/>
      <c r="BU28" s="541" t="e">
        <f>VLOOKUP($BT28,Totali!$C$13:$X$477,2,FALSE)</f>
        <v>#N/A</v>
      </c>
      <c r="BV28" s="1047" t="e">
        <f>VLOOKUP($BT28,Totali!$C$13:$X$477,12,FALSE)</f>
        <v>#N/A</v>
      </c>
      <c r="BW28" s="1045" t="e">
        <f>VLOOKUP($BT28,Totali!$C$13:$X$477,14,FALSE)</f>
        <v>#N/A</v>
      </c>
      <c r="BX28" s="541" t="e">
        <f>VLOOKUP($BT28,Totali!$C$13:$X$477,15,FALSE)</f>
        <v>#N/A</v>
      </c>
      <c r="BY28" s="541" t="e">
        <f>VLOOKUP($BT28,Totali!$C$13:$X$477,17,FALSE)</f>
        <v>#N/A</v>
      </c>
      <c r="BZ28" s="1046" t="e">
        <f>VLOOKUP($BT28,Totali!$C$13:$X$477,20,FALSE)</f>
        <v>#N/A</v>
      </c>
      <c r="CA28" s="1047" t="e">
        <f>VLOOKUP($BT28,Totali!$C$13:$X$477,18,FALSE)</f>
        <v>#N/A</v>
      </c>
      <c r="CB28" s="799"/>
      <c r="CC28" s="1021"/>
      <c r="CD28" s="1043"/>
      <c r="CE28" s="541" t="e">
        <f>VLOOKUP($CD28,Totali!$C$13:$X$477,2,FALSE)</f>
        <v>#N/A</v>
      </c>
      <c r="CF28" s="1047" t="e">
        <f>VLOOKUP($CD28,Totali!$C$13:$X$477,12,FALSE)</f>
        <v>#N/A</v>
      </c>
      <c r="CG28" s="1043" t="e">
        <f>VLOOKUP($CD28,Totali!$C$13:$X$477,14,FALSE)</f>
        <v>#N/A</v>
      </c>
      <c r="CH28" s="541" t="e">
        <f>VLOOKUP($CD28,Totali!$C$13:$X$477,15,FALSE)</f>
        <v>#N/A</v>
      </c>
      <c r="CI28" s="541" t="e">
        <f>VLOOKUP($CD28,Totali!$C$13:$X$477,17,FALSE)</f>
        <v>#N/A</v>
      </c>
      <c r="CJ28" s="1048" t="e">
        <f>VLOOKUP($CD28,Totali!$C$13:$X$477,20,FALSE)</f>
        <v>#N/A</v>
      </c>
      <c r="CK28" s="1047" t="e">
        <f>VLOOKUP($CD28,Totali!$C$13:$X$477,18,FALSE)</f>
        <v>#N/A</v>
      </c>
      <c r="CL28" s="1014"/>
    </row>
    <row r="29" spans="1:90" ht="15.05" customHeight="1">
      <c r="A29" s="1007"/>
      <c r="B29" s="1043" t="str">
        <f>Totali!$C29</f>
        <v>SALVADORI ALBERTO</v>
      </c>
      <c r="C29" s="541" t="str">
        <f>VLOOKUP($B29,Totali!$C$13:$X$477,2,FALSE)</f>
        <v>4 AEE</v>
      </c>
      <c r="D29" s="1044" t="str">
        <f>VLOOKUP($B29,Totali!$C$13:$X$477,12,FALSE)</f>
        <v>Riccardo Roberto</v>
      </c>
      <c r="E29" s="1045" t="str">
        <f>VLOOKUP($B29,Totali!$C$13:$X$477,14,FALSE)</f>
        <v>F.A.R.T. srl</v>
      </c>
      <c r="F29" s="541" t="str">
        <f>VLOOKUP($B29,Totali!$C$13:$X$477,15,FALSE)</f>
        <v>V. Terraglio  193</v>
      </c>
      <c r="G29" s="541" t="str">
        <f>VLOOKUP($B29,Totali!$C$13:$X$477,17,FALSE)</f>
        <v>Preganziol (TV)</v>
      </c>
      <c r="H29" s="1046" t="str">
        <f>VLOOKUP($B29,Totali!$C$13:$X$477,20,FALSE)</f>
        <v>0422498300</v>
      </c>
      <c r="I29" s="1047" t="str">
        <f>VLOOKUP($B29,Totali!$C$13:$X$477,18,FALSE)</f>
        <v>Marisa graziati</v>
      </c>
      <c r="J29" s="1014"/>
      <c r="K29" s="1018"/>
      <c r="L29" s="1043" t="str">
        <f>Totali!$C53</f>
        <v>PREGEL ALESSANDRO</v>
      </c>
      <c r="M29" s="541" t="str">
        <f>VLOOKUP($L29,Totali!$C$13:$X$477,2,FALSE)</f>
        <v>4 BEA</v>
      </c>
      <c r="N29" s="1044" t="str">
        <f>VLOOKUP($L29,Totali!$C$13:$X$477,12,FALSE)</f>
        <v>Marton Luisa</v>
      </c>
      <c r="O29" s="1045" t="str">
        <f>VLOOKUP($L29,Totali!$C$13:$X$477,14,FALSE)</f>
        <v>ROGER TECNOLOGY SRL</v>
      </c>
      <c r="P29" s="541" t="str">
        <f>VLOOKUP($L29,Totali!$C$13:$X$477,15,FALSE)</f>
        <v>Via Botticelli 8</v>
      </c>
      <c r="Q29" s="541" t="str">
        <f>VLOOKUP($L29,Totali!$C$13:$X$477,17,FALSE)</f>
        <v>Mogliano Veneto (TV)</v>
      </c>
      <c r="R29" s="1046" t="str">
        <f>VLOOKUP($L29,Totali!$C$13:$X$477,20,FALSE)</f>
        <v>041 5937023</v>
      </c>
      <c r="S29" s="1047" t="str">
        <f>VLOOKUP($L29,Totali!$C$13:$X$477,18,FALSE)</f>
        <v>Florian Primo</v>
      </c>
      <c r="T29" s="1018"/>
      <c r="U29" s="1021"/>
      <c r="V29" s="1043" t="str">
        <f>Totali!$C75</f>
        <v>TONELLATO MATTEO</v>
      </c>
      <c r="W29" s="541" t="str">
        <f>VLOOKUP($V29,Totali!$C$13:$X$477,2,FALSE)</f>
        <v>4 CEA</v>
      </c>
      <c r="X29" s="1044" t="str">
        <f>VLOOKUP($V29,Totali!$C$13:$X$477,12,FALSE)</f>
        <v>Di Virgilio Sergio</v>
      </c>
      <c r="Y29" s="1045" t="str">
        <f>VLOOKUP($V29,Totali!$C$13:$X$477,14,FALSE)</f>
        <v>MASTER BUILDERS SOLUTIONS ITALIA SPA</v>
      </c>
      <c r="Z29" s="541" t="str">
        <f>VLOOKUP($V29,Totali!$C$13:$X$477,15,FALSE)</f>
        <v>V. Vicinali delle corti 31</v>
      </c>
      <c r="AA29" s="541" t="str">
        <f>VLOOKUP($V29,Totali!$C$13:$X$477,17,FALSE)</f>
        <v>Treviso (TV)</v>
      </c>
      <c r="AB29" s="1046" t="str">
        <f>VLOOKUP($V29,Totali!$C$13:$X$477,20,FALSE)</f>
        <v>0422 421802</v>
      </c>
      <c r="AC29" s="1047" t="str">
        <f>VLOOKUP($V29,Totali!$C$13:$X$477,18,FALSE)</f>
        <v>Cernicchi Enrico</v>
      </c>
      <c r="AD29" s="1021"/>
      <c r="AE29" s="1014"/>
      <c r="AF29" s="1043" t="str">
        <f>Totali!$C96</f>
        <v>SAVORGNAN FILIPPO</v>
      </c>
      <c r="AG29" s="541" t="str">
        <f>VLOOKUP($AF29,Totali!$C$13:$X$477,2,FALSE)</f>
        <v>4 DEA</v>
      </c>
      <c r="AH29" s="1044" t="str">
        <f>VLOOKUP($AF29,Totali!$C$13:$X$477,12,FALSE)</f>
        <v>Schileo Monica</v>
      </c>
      <c r="AI29" s="1045" t="str">
        <f>VLOOKUP($AF29,Totali!$C$13:$X$477,14,FALSE)</f>
        <v>TECNOELETTRA SRL IMPIANTI</v>
      </c>
      <c r="AJ29" s="541" t="str">
        <f>VLOOKUP($AF29,Totali!$C$13:$X$477,15,FALSE)</f>
        <v>Via Venzone 16</v>
      </c>
      <c r="AK29" s="541" t="str">
        <f>VLOOKUP($AF29,Totali!$C$13:$X$477,17,FALSE)</f>
        <v>Treviso (TV)</v>
      </c>
      <c r="AL29" s="1046" t="str">
        <f>VLOOKUP($AF29,Totali!$C$13:$X$477,20,FALSE)</f>
        <v>0422 305372</v>
      </c>
      <c r="AM29" s="1047" t="str">
        <f>VLOOKUP($AF29,Totali!$C$13:$X$477,18,FALSE)</f>
        <v>Ramon Remo</v>
      </c>
      <c r="AN29" s="1014"/>
      <c r="AO29" s="1018"/>
      <c r="AP29" s="1043" t="str">
        <f>Totali!C140</f>
        <v>SCABELLO SAMUELE</v>
      </c>
      <c r="AQ29" s="541" t="str">
        <f>VLOOKUP($AP29,Totali!$C$13:$X$477,2,FALSE)</f>
        <v>4 BII</v>
      </c>
      <c r="AR29" s="1044" t="str">
        <f>VLOOKUP($AP29,Totali!$C$13:$X$477,12,FALSE)</f>
        <v>Battaglia Antimo</v>
      </c>
      <c r="AS29" s="1045" t="str">
        <f>VLOOKUP($AP29,Totali!$C$13:$X$477,14,FALSE)</f>
        <v>ECMA SRL</v>
      </c>
      <c r="AT29" s="541" t="str">
        <f>VLOOKUP($AP29,Totali!$C$13:$X$477,15,FALSE)</f>
        <v>V. Antonio Canova 7</v>
      </c>
      <c r="AU29" s="541" t="str">
        <f>VLOOKUP($AP29,Totali!$C$13:$X$477,17,FALSE)</f>
        <v>Giavera del Montello (TV)</v>
      </c>
      <c r="AV29" s="1046" t="str">
        <f>VLOOKUP($AP29,Totali!$C$13:$X$477,20,FALSE)</f>
        <v>0422 775153</v>
      </c>
      <c r="AW29" s="1047" t="str">
        <f>VLOOKUP($AP29,Totali!$C$13:$X$477,18,FALSE)</f>
        <v>Anziliero Angela</v>
      </c>
      <c r="AX29" s="1018"/>
      <c r="AY29" s="1021"/>
      <c r="AZ29" s="1043"/>
      <c r="BA29" s="541" t="e">
        <f>VLOOKUP($AZ29,Totali!$C$13:$X$477,2,FALSE)</f>
        <v>#N/A</v>
      </c>
      <c r="BB29" s="1047" t="e">
        <f>VLOOKUP($AZ29,Totali!$C$13:$X$477,12,FALSE)</f>
        <v>#N/A</v>
      </c>
      <c r="BC29" s="1045" t="e">
        <f>VLOOKUP($AZ29,Totali!$C$13:$X$477,14,FALSE)</f>
        <v>#N/A</v>
      </c>
      <c r="BD29" s="541" t="e">
        <f>VLOOKUP($AZ29,Totali!$C$13:$X$477,15,FALSE)</f>
        <v>#N/A</v>
      </c>
      <c r="BE29" s="541" t="e">
        <f>VLOOKUP($AZ29,Totali!$C$13:$X$477,17,FALSE)</f>
        <v>#N/A</v>
      </c>
      <c r="BF29" s="1048" t="e">
        <f>VLOOKUP($AZ29,Totali!$C$13:$X$477,20,FALSE)</f>
        <v>#N/A</v>
      </c>
      <c r="BG29" s="1047" t="e">
        <f>VLOOKUP($AZ29,Totali!$C$13:$X$477,18,FALSE)</f>
        <v>#N/A</v>
      </c>
      <c r="BH29" s="1021"/>
      <c r="BI29" s="1014"/>
      <c r="BJ29" s="1043" t="str">
        <f>Totali!$C187</f>
        <v>SACCON MANUELE</v>
      </c>
      <c r="BK29" s="541" t="str">
        <f>VLOOKUP($BJ29,Totali!$C$13:$X$477,2,FALSE)</f>
        <v>4 DAR</v>
      </c>
      <c r="BL29" s="1047" t="str">
        <f>VLOOKUP($BJ29,Totali!$C$13:$X$477,12,FALSE)</f>
        <v>BISCARO FABIO</v>
      </c>
      <c r="BM29" s="1045" t="str">
        <f>VLOOKUP($BJ29,Totali!$C$13:$X$477,14,FALSE)</f>
        <v>C 4 B SRL</v>
      </c>
      <c r="BN29" s="541" t="str">
        <f>VLOOKUP($BJ29,Totali!$C$13:$X$477,15,FALSE)</f>
        <v>Piazza delle Istituzioni 39/F</v>
      </c>
      <c r="BO29" s="541" t="str">
        <f>VLOOKUP($BJ29,Totali!$C$13:$X$477,17,FALSE)</f>
        <v>Treviso (TV)</v>
      </c>
      <c r="BP29" s="1046" t="str">
        <f>VLOOKUP($BJ29,Totali!$C$13:$X$477,20,FALSE)</f>
        <v>0422 1627564</v>
      </c>
      <c r="BQ29" s="1047" t="str">
        <f>VLOOKUP($BJ29,Totali!$C$13:$X$477,18,FALSE)</f>
        <v>Battaglion Francesca</v>
      </c>
      <c r="BR29" s="1014"/>
      <c r="BS29" s="1018"/>
      <c r="BT29" s="1043"/>
      <c r="BU29" s="541" t="e">
        <f>VLOOKUP($BT29,Totali!$C$13:$X$477,2,FALSE)</f>
        <v>#N/A</v>
      </c>
      <c r="BV29" s="1047" t="e">
        <f>VLOOKUP($BT29,Totali!$C$13:$X$477,12,FALSE)</f>
        <v>#N/A</v>
      </c>
      <c r="BW29" s="1045" t="e">
        <f>VLOOKUP($BT29,Totali!$C$13:$X$477,14,FALSE)</f>
        <v>#N/A</v>
      </c>
      <c r="BX29" s="541" t="e">
        <f>VLOOKUP($BT29,Totali!$C$13:$X$477,15,FALSE)</f>
        <v>#N/A</v>
      </c>
      <c r="BY29" s="541" t="e">
        <f>VLOOKUP($BT29,Totali!$C$13:$X$477,17,FALSE)</f>
        <v>#N/A</v>
      </c>
      <c r="BZ29" s="1046" t="e">
        <f>VLOOKUP($BT29,Totali!$C$13:$X$477,20,FALSE)</f>
        <v>#N/A</v>
      </c>
      <c r="CA29" s="1047" t="e">
        <f>VLOOKUP($BT29,Totali!$C$13:$X$477,18,FALSE)</f>
        <v>#N/A</v>
      </c>
      <c r="CB29" s="799"/>
      <c r="CC29" s="1021"/>
      <c r="CD29" s="1043"/>
      <c r="CE29" s="541" t="e">
        <f>VLOOKUP($CD29,Totali!$C$13:$X$477,2,FALSE)</f>
        <v>#N/A</v>
      </c>
      <c r="CF29" s="1047" t="e">
        <f>VLOOKUP($CD29,Totali!$C$13:$X$477,12,FALSE)</f>
        <v>#N/A</v>
      </c>
      <c r="CG29" s="1043" t="e">
        <f>VLOOKUP($CD29,Totali!$C$13:$X$477,14,FALSE)</f>
        <v>#N/A</v>
      </c>
      <c r="CH29" s="541" t="e">
        <f>VLOOKUP($CD29,Totali!$C$13:$X$477,15,FALSE)</f>
        <v>#N/A</v>
      </c>
      <c r="CI29" s="541" t="e">
        <f>VLOOKUP($CD29,Totali!$C$13:$X$477,17,FALSE)</f>
        <v>#N/A</v>
      </c>
      <c r="CJ29" s="1048" t="e">
        <f>VLOOKUP($CD29,Totali!$C$13:$X$477,20,FALSE)</f>
        <v>#N/A</v>
      </c>
      <c r="CK29" s="1047" t="e">
        <f>VLOOKUP($CD29,Totali!$C$13:$X$477,18,FALSE)</f>
        <v>#N/A</v>
      </c>
      <c r="CL29" s="1014"/>
    </row>
    <row r="30" spans="1:90" ht="15.05" customHeight="1">
      <c r="A30" s="1007"/>
      <c r="B30" s="1043" t="str">
        <f>Totali!$C31</f>
        <v>SEVERIN DAVIDE</v>
      </c>
      <c r="C30" s="541" t="str">
        <f>VLOOKUP($B30,Totali!$C$13:$X$477,2,FALSE)</f>
        <v>4 AEE</v>
      </c>
      <c r="D30" s="1044" t="str">
        <f>VLOOKUP($B30,Totali!$C$13:$X$477,12,FALSE)</f>
        <v>Riccardo Roberto</v>
      </c>
      <c r="E30" s="1045" t="str">
        <f>VLOOKUP($B30,Totali!$C$13:$X$477,14,FALSE)</f>
        <v>REDO GROUP ITALIA SRL</v>
      </c>
      <c r="F30" s="541" t="str">
        <f>VLOOKUP($B30,Totali!$C$13:$X$477,15,FALSE)</f>
        <v>Via Gelsomini 4</v>
      </c>
      <c r="G30" s="541" t="str">
        <f>VLOOKUP($B30,Totali!$C$13:$X$477,17,FALSE)</f>
        <v>Treviso (TV)</v>
      </c>
      <c r="H30" s="1046" t="str">
        <f>VLOOKUP($B30,Totali!$C$13:$X$477,20,FALSE)</f>
        <v>0422 1847197</v>
      </c>
      <c r="I30" s="1047" t="str">
        <f>VLOOKUP($B30,Totali!$C$13:$X$477,18,FALSE)</f>
        <v>Bacchin Monica</v>
      </c>
      <c r="J30" s="1014"/>
      <c r="K30" s="1018"/>
      <c r="L30" s="1043" t="str">
        <f>Totali!$C55</f>
        <v>RUBINATO MATTEO</v>
      </c>
      <c r="M30" s="541" t="str">
        <f>VLOOKUP($L30,Totali!$C$13:$X$477,2,FALSE)</f>
        <v>4 BEA</v>
      </c>
      <c r="N30" s="1044" t="str">
        <f>VLOOKUP($L30,Totali!$C$13:$X$477,12,FALSE)</f>
        <v>Milani Elisabetta</v>
      </c>
      <c r="O30" s="1045" t="str">
        <f>VLOOKUP($L30,Totali!$C$13:$X$477,14,FALSE)</f>
        <v>CDFP</v>
      </c>
      <c r="P30" s="541" t="str">
        <f>VLOOKUP($L30,Totali!$C$13:$X$477,15,FALSE)</f>
        <v>Via del Nascimben 1/B</v>
      </c>
      <c r="Q30" s="541" t="str">
        <f>VLOOKUP($L30,Totali!$C$13:$X$477,17,FALSE)</f>
        <v>Treviso (TV)</v>
      </c>
      <c r="R30" s="1046" t="str">
        <f>VLOOKUP($L30,Totali!$C$13:$X$477,20,FALSE)</f>
        <v>3331985162</v>
      </c>
      <c r="S30" s="1047" t="str">
        <f>VLOOKUP($L30,Totali!$C$13:$X$477,18,FALSE)</f>
        <v>Angeloni Federico</v>
      </c>
      <c r="T30" s="1018"/>
      <c r="U30" s="1021"/>
      <c r="V30" s="1043" t="str">
        <f>Totali!$C76</f>
        <v>TORESAN ALESSANDRO</v>
      </c>
      <c r="W30" s="541" t="str">
        <f>VLOOKUP($V30,Totali!$C$13:$X$477,2,FALSE)</f>
        <v>4 CEA</v>
      </c>
      <c r="X30" s="1044" t="str">
        <f>VLOOKUP($V30,Totali!$C$13:$X$477,12,FALSE)</f>
        <v>Barbon Michele</v>
      </c>
      <c r="Y30" s="1045" t="str">
        <f>VLOOKUP($V30,Totali!$C$13:$X$477,14,FALSE)</f>
        <v>EUROGROUP SPA</v>
      </c>
      <c r="Z30" s="541" t="str">
        <f>VLOOKUP($V30,Totali!$C$13:$X$477,15,FALSE)</f>
        <v>V. Treviso 66</v>
      </c>
      <c r="AA30" s="541" t="str">
        <f>VLOOKUP($V30,Totali!$C$13:$X$477,17,FALSE)</f>
        <v>Silea (TV)</v>
      </c>
      <c r="AB30" s="1046" t="str">
        <f>VLOOKUP($V30,Totali!$C$13:$X$477,20,FALSE)</f>
        <v>0422 4647</v>
      </c>
      <c r="AC30" s="1047" t="str">
        <f>VLOOKUP($V30,Totali!$C$13:$X$477,18,FALSE)</f>
        <v>De Lazzari Massimo</v>
      </c>
      <c r="AD30" s="1021"/>
      <c r="AE30" s="1014"/>
      <c r="AF30" s="1043" t="str">
        <f>Totali!$C97</f>
        <v>VARALLO ANDREA</v>
      </c>
      <c r="AG30" s="541" t="str">
        <f>VLOOKUP($AF30,Totali!$C$13:$X$477,2,FALSE)</f>
        <v>4 DEA</v>
      </c>
      <c r="AH30" s="1044" t="str">
        <f>VLOOKUP($AF30,Totali!$C$13:$X$477,12,FALSE)</f>
        <v>Lucchesi Domenico</v>
      </c>
      <c r="AI30" s="1045" t="str">
        <f>VLOOKUP($AF30,Totali!$C$13:$X$477,14,FALSE)</f>
        <v>Studio Tecnico Zanin</v>
      </c>
      <c r="AJ30" s="541" t="str">
        <f>VLOOKUP($AF30,Totali!$C$13:$X$477,15,FALSE)</f>
        <v xml:space="preserve">Via Corti Comunale 756 </v>
      </c>
      <c r="AK30" s="541" t="str">
        <f>VLOOKUP($AF30,Totali!$C$13:$X$477,17,FALSE)</f>
        <v>Treviso (TV)</v>
      </c>
      <c r="AL30" s="1046" t="str">
        <f>VLOOKUP($AF30,Totali!$C$13:$X$477,20,FALSE)</f>
        <v>0422 693023</v>
      </c>
      <c r="AM30" s="1047" t="str">
        <f>VLOOKUP($AF30,Totali!$C$13:$X$477,18,FALSE)</f>
        <v>Zanin Giorgio</v>
      </c>
      <c r="AN30" s="1014"/>
      <c r="AO30" s="1018"/>
      <c r="AP30" s="1043" t="str">
        <f>Totali!C141</f>
        <v>SEGATO LEONARDO</v>
      </c>
      <c r="AQ30" s="541" t="str">
        <f>VLOOKUP($AP30,Totali!$C$13:$X$477,2,FALSE)</f>
        <v>4 BII</v>
      </c>
      <c r="AR30" s="1044" t="str">
        <f>VLOOKUP($AP30,Totali!$C$13:$X$477,12,FALSE)</f>
        <v>Zolli Piera</v>
      </c>
      <c r="AS30" s="1045" t="str">
        <f>VLOOKUP($AP30,Totali!$C$13:$X$477,14,FALSE)</f>
        <v>SMC TREVISO SRL</v>
      </c>
      <c r="AT30" s="541" t="str">
        <f>VLOOKUP($AP30,Totali!$C$13:$X$477,15,FALSE)</f>
        <v>v. Roma 4</v>
      </c>
      <c r="AU30" s="541" t="str">
        <f>VLOOKUP($AP30,Totali!$C$13:$X$477,17,FALSE)</f>
        <v>Villorba (TV)</v>
      </c>
      <c r="AV30" s="1046" t="str">
        <f>VLOOKUP($AP30,Totali!$C$13:$X$477,20,FALSE)</f>
        <v>0422 608043</v>
      </c>
      <c r="AW30" s="1047" t="str">
        <f>VLOOKUP($AP30,Totali!$C$13:$X$477,18,FALSE)</f>
        <v>Valeri Paolo</v>
      </c>
      <c r="AX30" s="1018"/>
      <c r="AY30" s="1021"/>
      <c r="AZ30" s="1043"/>
      <c r="BA30" s="541" t="e">
        <f>VLOOKUP($AZ30,Totali!$C$13:$X$477,2,FALSE)</f>
        <v>#N/A</v>
      </c>
      <c r="BB30" s="1047" t="e">
        <f>VLOOKUP($AZ30,Totali!$C$13:$X$477,12,FALSE)</f>
        <v>#N/A</v>
      </c>
      <c r="BC30" s="1045" t="e">
        <f>VLOOKUP($AZ30,Totali!$C$13:$X$477,14,FALSE)</f>
        <v>#N/A</v>
      </c>
      <c r="BD30" s="541" t="e">
        <f>VLOOKUP($AZ30,Totali!$C$13:$X$477,15,FALSE)</f>
        <v>#N/A</v>
      </c>
      <c r="BE30" s="541" t="e">
        <f>VLOOKUP($AZ30,Totali!$C$13:$X$477,17,FALSE)</f>
        <v>#N/A</v>
      </c>
      <c r="BF30" s="1048" t="e">
        <f>VLOOKUP($AZ30,Totali!$C$13:$X$477,20,FALSE)</f>
        <v>#N/A</v>
      </c>
      <c r="BG30" s="1047" t="e">
        <f>VLOOKUP($AZ30,Totali!$C$13:$X$477,18,FALSE)</f>
        <v>#N/A</v>
      </c>
      <c r="BH30" s="1021"/>
      <c r="BI30" s="1014"/>
      <c r="BJ30" s="1043" t="str">
        <f>Totali!$C188</f>
        <v>SARTORETTO ALESSIO</v>
      </c>
      <c r="BK30" s="541" t="str">
        <f>VLOOKUP($BJ30,Totali!$C$13:$X$477,2,FALSE)</f>
        <v>4 DAR</v>
      </c>
      <c r="BL30" s="1047" t="str">
        <f>VLOOKUP($BJ30,Totali!$C$13:$X$477,12,FALSE)</f>
        <v>GALAZZO MONICA</v>
      </c>
      <c r="BM30" s="1045" t="str">
        <f>VLOOKUP($BJ30,Totali!$C$13:$X$477,14,FALSE)</f>
        <v>UBWARE SRL</v>
      </c>
      <c r="BN30" s="541" t="str">
        <f>VLOOKUP($BJ30,Totali!$C$13:$X$477,15,FALSE)</f>
        <v>Via Castagnole 20/h</v>
      </c>
      <c r="BO30" s="541" t="str">
        <f>VLOOKUP($BJ30,Totali!$C$13:$X$477,17,FALSE)</f>
        <v>Treviso (TV)</v>
      </c>
      <c r="BP30" s="1046" t="str">
        <f>VLOOKUP($BJ30,Totali!$C$13:$X$477,20,FALSE)</f>
        <v>340 2590388</v>
      </c>
      <c r="BQ30" s="1047" t="str">
        <f>VLOOKUP($BJ30,Totali!$C$13:$X$477,18,FALSE)</f>
        <v>Baldasso Domenico</v>
      </c>
      <c r="BR30" s="1014"/>
      <c r="BS30" s="1018"/>
      <c r="BT30" s="1043"/>
      <c r="BU30" s="541" t="e">
        <f>VLOOKUP($BT30,Totali!$C$13:$X$477,2,FALSE)</f>
        <v>#N/A</v>
      </c>
      <c r="BV30" s="1047" t="e">
        <f>VLOOKUP($BT30,Totali!$C$13:$X$477,12,FALSE)</f>
        <v>#N/A</v>
      </c>
      <c r="BW30" s="1045" t="e">
        <f>VLOOKUP($BT30,Totali!$C$13:$X$477,14,FALSE)</f>
        <v>#N/A</v>
      </c>
      <c r="BX30" s="541" t="e">
        <f>VLOOKUP($BT30,Totali!$C$13:$X$477,15,FALSE)</f>
        <v>#N/A</v>
      </c>
      <c r="BY30" s="541" t="e">
        <f>VLOOKUP($BT30,Totali!$C$13:$X$477,17,FALSE)</f>
        <v>#N/A</v>
      </c>
      <c r="BZ30" s="1046" t="e">
        <f>VLOOKUP($BT30,Totali!$C$13:$X$477,20,FALSE)</f>
        <v>#N/A</v>
      </c>
      <c r="CA30" s="1047" t="e">
        <f>VLOOKUP($BT30,Totali!$C$13:$X$477,18,FALSE)</f>
        <v>#N/A</v>
      </c>
      <c r="CB30" s="799"/>
      <c r="CC30" s="1021"/>
      <c r="CD30" s="1043"/>
      <c r="CE30" s="541" t="e">
        <f>VLOOKUP($CD30,Totali!$C$13:$X$477,2,FALSE)</f>
        <v>#N/A</v>
      </c>
      <c r="CF30" s="1047" t="e">
        <f>VLOOKUP($CD30,Totali!$C$13:$X$477,12,FALSE)</f>
        <v>#N/A</v>
      </c>
      <c r="CG30" s="1043" t="e">
        <f>VLOOKUP($CD30,Totali!$C$13:$X$477,14,FALSE)</f>
        <v>#N/A</v>
      </c>
      <c r="CH30" s="541" t="e">
        <f>VLOOKUP($CD30,Totali!$C$13:$X$477,15,FALSE)</f>
        <v>#N/A</v>
      </c>
      <c r="CI30" s="541" t="e">
        <f>VLOOKUP($CD30,Totali!$C$13:$X$477,17,FALSE)</f>
        <v>#N/A</v>
      </c>
      <c r="CJ30" s="1048" t="e">
        <f>VLOOKUP($CD30,Totali!$C$13:$X$477,20,FALSE)</f>
        <v>#N/A</v>
      </c>
      <c r="CK30" s="1047" t="e">
        <f>VLOOKUP($CD30,Totali!$C$13:$X$477,18,FALSE)</f>
        <v>#N/A</v>
      </c>
      <c r="CL30" s="1014"/>
    </row>
    <row r="31" spans="1:90" ht="15.05" customHeight="1">
      <c r="A31" s="1007"/>
      <c r="B31" s="1043" t="str">
        <f>Totali!$C32</f>
        <v>TOMASETTO ENRICO</v>
      </c>
      <c r="C31" s="541" t="str">
        <f>VLOOKUP($B31,Totali!$C$13:$X$477,2,FALSE)</f>
        <v>4 AEE</v>
      </c>
      <c r="D31" s="1044" t="str">
        <f>VLOOKUP($B31,Totali!$C$13:$X$477,12,FALSE)</f>
        <v>Di Maria Cesare</v>
      </c>
      <c r="E31" s="1045" t="str">
        <f>VLOOKUP($B31,Totali!$C$13:$X$477,14,FALSE)</f>
        <v>MION VENTOLTERMICO SPA</v>
      </c>
      <c r="F31" s="541" t="str">
        <f>VLOOKUP($B31,Totali!$C$13:$X$477,15,FALSE)</f>
        <v>V. Dolomiti 30</v>
      </c>
      <c r="G31" s="541" t="str">
        <f>VLOOKUP($B31,Totali!$C$13:$X$477,17,FALSE)</f>
        <v>Maserada sul Piave (TV)</v>
      </c>
      <c r="H31" s="1046" t="str">
        <f>VLOOKUP($B31,Totali!$C$13:$X$477,20,FALSE)</f>
        <v>0422 8777</v>
      </c>
      <c r="I31" s="1047" t="str">
        <f>VLOOKUP($B31,Totali!$C$13:$X$477,18,FALSE)</f>
        <v>Mion Pieralberto</v>
      </c>
      <c r="J31" s="1014"/>
      <c r="K31" s="1018"/>
      <c r="L31" s="1043" t="str">
        <f>Totali!$C56</f>
        <v>SAVIAN ALESSANDRO</v>
      </c>
      <c r="M31" s="541" t="str">
        <f>VLOOKUP($L31,Totali!$C$13:$X$477,2,FALSE)</f>
        <v>4 BEA</v>
      </c>
      <c r="N31" s="1044" t="str">
        <f>VLOOKUP($L31,Totali!$C$13:$X$477,12,FALSE)</f>
        <v>Catalano Emanuela</v>
      </c>
      <c r="O31" s="1045" t="str">
        <f>VLOOKUP($L31,Totali!$C$13:$X$477,14,FALSE)</f>
        <v>Ing. Matteo Pozzobon</v>
      </c>
      <c r="P31" s="541" t="str">
        <f>VLOOKUP($L31,Totali!$C$13:$X$477,15,FALSE)</f>
        <v>Via Giacomo Matteotti 42</v>
      </c>
      <c r="Q31" s="541" t="str">
        <f>VLOOKUP($L31,Totali!$C$13:$X$477,17,FALSE)</f>
        <v>Maserada sul Piave (TV)</v>
      </c>
      <c r="R31" s="1046" t="str">
        <f>VLOOKUP($L31,Totali!$C$13:$X$477,20,FALSE)</f>
        <v>393 1852660</v>
      </c>
      <c r="S31" s="1047" t="str">
        <f>VLOOKUP($L31,Totali!$C$13:$X$477,18,FALSE)</f>
        <v>Pozzobon Matteo</v>
      </c>
      <c r="T31" s="1018"/>
      <c r="U31" s="1021"/>
      <c r="V31" s="1043" t="str">
        <f>Totali!$C77</f>
        <v>UCCELLO MARTINA</v>
      </c>
      <c r="W31" s="541" t="str">
        <f>VLOOKUP($V31,Totali!$C$13:$X$477,2,FALSE)</f>
        <v>4 CEA</v>
      </c>
      <c r="X31" s="1044" t="str">
        <f>VLOOKUP($V31,Totali!$C$13:$X$477,12,FALSE)</f>
        <v>Puglisi Alessandra</v>
      </c>
      <c r="Y31" s="1045" t="str">
        <f>VLOOKUP($V31,Totali!$C$13:$X$477,14,FALSE)</f>
        <v>ABAR SRL</v>
      </c>
      <c r="Z31" s="541" t="str">
        <f>VLOOKUP($V31,Totali!$C$13:$X$477,15,FALSE)</f>
        <v>Via Senatore Fabbri 60</v>
      </c>
      <c r="AA31" s="541" t="str">
        <f>VLOOKUP($V31,Totali!$C$13:$X$477,17,FALSE)</f>
        <v>Spresiano (TV)</v>
      </c>
      <c r="AB31" s="1046" t="str">
        <f>VLOOKUP($V31,Totali!$C$13:$X$477,20,FALSE)</f>
        <v>0422 880820 / 3939261440</v>
      </c>
      <c r="AC31" s="1047" t="str">
        <f>VLOOKUP($V31,Totali!$C$13:$X$477,18,FALSE)</f>
        <v>Alvise Piccoli</v>
      </c>
      <c r="AD31" s="1021"/>
      <c r="AE31" s="1014"/>
      <c r="AF31" s="1043" t="str">
        <f>Totali!$C98</f>
        <v>VENDRAME MIRKO</v>
      </c>
      <c r="AG31" s="541" t="str">
        <f>VLOOKUP($AF31,Totali!$C$13:$X$477,2,FALSE)</f>
        <v>4 DEA</v>
      </c>
      <c r="AH31" s="1044" t="str">
        <f>VLOOKUP($AF31,Totali!$C$13:$X$477,12,FALSE)</f>
        <v>Schileo Monica</v>
      </c>
      <c r="AI31" s="1045" t="str">
        <f>VLOOKUP($AF31,Totali!$C$13:$X$477,14,FALSE)</f>
        <v>TECNOELETTRA SRL IMPIANTI</v>
      </c>
      <c r="AJ31" s="541" t="str">
        <f>VLOOKUP($AF31,Totali!$C$13:$X$477,15,FALSE)</f>
        <v>Via Venzone 16</v>
      </c>
      <c r="AK31" s="541" t="str">
        <f>VLOOKUP($AF31,Totali!$C$13:$X$477,17,FALSE)</f>
        <v>Treviso (TV)</v>
      </c>
      <c r="AL31" s="1046" t="str">
        <f>VLOOKUP($AF31,Totali!$C$13:$X$477,20,FALSE)</f>
        <v>0422 305372</v>
      </c>
      <c r="AM31" s="1047" t="str">
        <f>VLOOKUP($AF31,Totali!$C$13:$X$477,18,FALSE)</f>
        <v>Ramon Remo</v>
      </c>
      <c r="AN31" s="1014"/>
      <c r="AO31" s="1018"/>
      <c r="AP31" s="1043" t="str">
        <f>Totali!C142</f>
        <v>TREVISANI ANDREA</v>
      </c>
      <c r="AQ31" s="541" t="str">
        <f>VLOOKUP($AP31,Totali!$C$13:$X$477,2,FALSE)</f>
        <v>4 BII</v>
      </c>
      <c r="AR31" s="1044" t="str">
        <f>VLOOKUP($AP31,Totali!$C$13:$X$477,12,FALSE)</f>
        <v>Caregnato Sergio</v>
      </c>
      <c r="AS31" s="1045" t="str">
        <f>VLOOKUP($AP31,Totali!$C$13:$X$477,14,FALSE)</f>
        <v>ALTERNATIVA AMBIENTE COOPERATIVA</v>
      </c>
      <c r="AT31" s="541" t="str">
        <f>VLOOKUP($AP31,Totali!$C$13:$X$477,15,FALSE)</f>
        <v>V. Callegari 32</v>
      </c>
      <c r="AU31" s="541" t="str">
        <f>VLOOKUP($AP31,Totali!$C$13:$X$477,17,FALSE)</f>
        <v>Carbonera (TV)</v>
      </c>
      <c r="AV31" s="1046" t="str">
        <f>VLOOKUP($AP31,Totali!$C$13:$X$477,20,FALSE)</f>
        <v>0422 350401</v>
      </c>
      <c r="AW31" s="1047" t="str">
        <f>VLOOKUP($AP31,Totali!$C$13:$X$477,18,FALSE)</f>
        <v>Bonomo Barbara</v>
      </c>
      <c r="AX31" s="1018"/>
      <c r="AY31" s="1021"/>
      <c r="AZ31" s="1043"/>
      <c r="BA31" s="541" t="e">
        <f>VLOOKUP($AZ31,Totali!$C$13:$X$477,2,FALSE)</f>
        <v>#N/A</v>
      </c>
      <c r="BB31" s="1047" t="e">
        <f>VLOOKUP($AZ31,Totali!$C$13:$X$477,12,FALSE)</f>
        <v>#N/A</v>
      </c>
      <c r="BC31" s="1045" t="e">
        <f>VLOOKUP($AZ31,Totali!$C$13:$X$477,14,FALSE)</f>
        <v>#N/A</v>
      </c>
      <c r="BD31" s="541" t="e">
        <f>VLOOKUP($AZ31,Totali!$C$13:$X$477,15,FALSE)</f>
        <v>#N/A</v>
      </c>
      <c r="BE31" s="541" t="e">
        <f>VLOOKUP($AZ31,Totali!$C$13:$X$477,17,FALSE)</f>
        <v>#N/A</v>
      </c>
      <c r="BF31" s="1048" t="e">
        <f>VLOOKUP($AZ31,Totali!$C$13:$X$477,20,FALSE)</f>
        <v>#N/A</v>
      </c>
      <c r="BG31" s="1047" t="e">
        <f>VLOOKUP($AZ31,Totali!$C$13:$X$477,18,FALSE)</f>
        <v>#N/A</v>
      </c>
      <c r="BH31" s="1021"/>
      <c r="BI31" s="1014"/>
      <c r="BJ31" s="1043" t="str">
        <f>Totali!$C189</f>
        <v>SCANDIUZZI ELEONORA</v>
      </c>
      <c r="BK31" s="541" t="str">
        <f>VLOOKUP($BJ31,Totali!$C$13:$X$477,2,FALSE)</f>
        <v>4 DAR</v>
      </c>
      <c r="BL31" s="1047" t="str">
        <f>VLOOKUP($BJ31,Totali!$C$13:$X$477,12,FALSE)</f>
        <v>SANFILIPPO GIUSEPPE</v>
      </c>
      <c r="BM31" s="1045" t="str">
        <f>VLOOKUP($BJ31,Totali!$C$13:$X$477,14,FALSE)</f>
        <v>EUROGROUP SPA</v>
      </c>
      <c r="BN31" s="541" t="str">
        <f>VLOOKUP($BJ31,Totali!$C$13:$X$477,15,FALSE)</f>
        <v>V. Treviso 66</v>
      </c>
      <c r="BO31" s="541" t="str">
        <f>VLOOKUP($BJ31,Totali!$C$13:$X$477,17,FALSE)</f>
        <v>Silea (TV)</v>
      </c>
      <c r="BP31" s="1046" t="str">
        <f>VLOOKUP($BJ31,Totali!$C$13:$X$477,20,FALSE)</f>
        <v>0422 4647</v>
      </c>
      <c r="BQ31" s="1047" t="str">
        <f>VLOOKUP($BJ31,Totali!$C$13:$X$477,18,FALSE)</f>
        <v>De Lazzari Massimo</v>
      </c>
      <c r="BR31" s="1014"/>
      <c r="BS31" s="1018"/>
      <c r="BT31" s="1043"/>
      <c r="BU31" s="541" t="e">
        <f>VLOOKUP($BT31,Totali!$C$13:$X$477,2,FALSE)</f>
        <v>#N/A</v>
      </c>
      <c r="BV31" s="1047" t="e">
        <f>VLOOKUP($BT31,Totali!$C$13:$X$477,12,FALSE)</f>
        <v>#N/A</v>
      </c>
      <c r="BW31" s="1045" t="e">
        <f>VLOOKUP($BT31,Totali!$C$13:$X$477,14,FALSE)</f>
        <v>#N/A</v>
      </c>
      <c r="BX31" s="541" t="e">
        <f>VLOOKUP($BT31,Totali!$C$13:$X$477,15,FALSE)</f>
        <v>#N/A</v>
      </c>
      <c r="BY31" s="541" t="e">
        <f>VLOOKUP($BT31,Totali!$C$13:$X$477,17,FALSE)</f>
        <v>#N/A</v>
      </c>
      <c r="BZ31" s="1046" t="e">
        <f>VLOOKUP($BT31,Totali!$C$13:$X$477,20,FALSE)</f>
        <v>#N/A</v>
      </c>
      <c r="CA31" s="1047" t="e">
        <f>VLOOKUP($BT31,Totali!$C$13:$X$477,18,FALSE)</f>
        <v>#N/A</v>
      </c>
      <c r="CB31" s="799"/>
      <c r="CC31" s="1021"/>
      <c r="CD31" s="1043"/>
      <c r="CE31" s="541" t="e">
        <f>VLOOKUP($CD31,Totali!$C$13:$X$477,2,FALSE)</f>
        <v>#N/A</v>
      </c>
      <c r="CF31" s="1047" t="e">
        <f>VLOOKUP($CD31,Totali!$C$13:$X$477,12,FALSE)</f>
        <v>#N/A</v>
      </c>
      <c r="CG31" s="1043" t="e">
        <f>VLOOKUP($CD31,Totali!$C$13:$X$477,14,FALSE)</f>
        <v>#N/A</v>
      </c>
      <c r="CH31" s="541" t="e">
        <f>VLOOKUP($CD31,Totali!$C$13:$X$477,15,FALSE)</f>
        <v>#N/A</v>
      </c>
      <c r="CI31" s="541" t="e">
        <f>VLOOKUP($CD31,Totali!$C$13:$X$477,17,FALSE)</f>
        <v>#N/A</v>
      </c>
      <c r="CJ31" s="1048" t="e">
        <f>VLOOKUP($CD31,Totali!$C$13:$X$477,20,FALSE)</f>
        <v>#N/A</v>
      </c>
      <c r="CK31" s="1047" t="e">
        <f>VLOOKUP($CD31,Totali!$C$13:$X$477,18,FALSE)</f>
        <v>#N/A</v>
      </c>
      <c r="CL31" s="1014"/>
    </row>
    <row r="32" spans="1:90" ht="15.05" customHeight="1">
      <c r="A32" s="1007"/>
      <c r="B32" s="1043" t="str">
        <f>Totali!$C33</f>
        <v>TORRESAN PIETRO</v>
      </c>
      <c r="C32" s="541" t="str">
        <f>VLOOKUP($B32,Totali!$C$13:$X$477,2,FALSE)</f>
        <v>4 AEE</v>
      </c>
      <c r="D32" s="1044" t="str">
        <f>VLOOKUP($B32,Totali!$C$13:$X$477,12,FALSE)</f>
        <v>Borsato Lorenzo</v>
      </c>
      <c r="E32" s="1045" t="str">
        <f>VLOOKUP($B32,Totali!$C$13:$X$477,14,FALSE)</f>
        <v>TECNOSTUDIO</v>
      </c>
      <c r="F32" s="541" t="str">
        <f>VLOOKUP($B32,Totali!$C$13:$X$477,15,FALSE)</f>
        <v>Via Castellana 67/b</v>
      </c>
      <c r="G32" s="541" t="str">
        <f>VLOOKUP($B32,Totali!$C$13:$X$477,17,FALSE)</f>
        <v>Treviso (TV)</v>
      </c>
      <c r="H32" s="1046" t="str">
        <f>VLOOKUP($B32,Totali!$C$13:$X$477,20,FALSE)</f>
        <v>0422 433677</v>
      </c>
      <c r="I32" s="1047" t="str">
        <f>VLOOKUP($B32,Totali!$C$13:$X$477,18,FALSE)</f>
        <v>Lorenzetto Maurizio</v>
      </c>
      <c r="J32" s="1014"/>
      <c r="K32" s="1018"/>
      <c r="L32" s="1043" t="str">
        <f>Totali!$C57</f>
        <v>ZATTA ALESSANDRO</v>
      </c>
      <c r="M32" s="541" t="str">
        <f>VLOOKUP($L32,Totali!$C$13:$X$477,2,FALSE)</f>
        <v>4 BEA</v>
      </c>
      <c r="N32" s="1044" t="str">
        <f>VLOOKUP($L32,Totali!$C$13:$X$477,12,FALSE)</f>
        <v>Borsato Lorenzo</v>
      </c>
      <c r="O32" s="1045" t="str">
        <f>VLOOKUP($L32,Totali!$C$13:$X$477,14,FALSE)</f>
        <v>A.R.I.A.M.</v>
      </c>
      <c r="P32" s="541" t="str">
        <f>VLOOKUP($L32,Totali!$C$13:$X$477,15,FALSE)</f>
        <v>Venier 35</v>
      </c>
      <c r="Q32" s="541" t="str">
        <f>VLOOKUP($L32,Totali!$C$13:$X$477,17,FALSE)</f>
        <v>VEDELAGO</v>
      </c>
      <c r="R32" s="1046" t="str">
        <f>VLOOKUP($L32,Totali!$C$13:$X$477,20,FALSE)</f>
        <v>3357525090</v>
      </c>
      <c r="S32" s="1047" t="str">
        <f>VLOOKUP($L32,Totali!$C$13:$X$477,18,FALSE)</f>
        <v>Agnoletto Roberto</v>
      </c>
      <c r="T32" s="1018"/>
      <c r="U32" s="1021"/>
      <c r="V32" s="1043" t="str">
        <f>Totali!$C78</f>
        <v>VITANGELI MAURO</v>
      </c>
      <c r="W32" s="541" t="str">
        <f>VLOOKUP($V32,Totali!$C$13:$X$477,2,FALSE)</f>
        <v>4 CEA</v>
      </c>
      <c r="X32" s="1044" t="str">
        <f>VLOOKUP($V32,Totali!$C$13:$X$477,12,FALSE)</f>
        <v>Renon Fulvio</v>
      </c>
      <c r="Y32" s="1045" t="str">
        <f>VLOOKUP($V32,Totali!$C$13:$X$477,14,FALSE)</f>
        <v>TECNOSTUDIO</v>
      </c>
      <c r="Z32" s="541" t="str">
        <f>VLOOKUP($V32,Totali!$C$13:$X$477,15,FALSE)</f>
        <v>Via Castellana 67/b</v>
      </c>
      <c r="AA32" s="541" t="str">
        <f>VLOOKUP($V32,Totali!$C$13:$X$477,17,FALSE)</f>
        <v>Treviso (TV)</v>
      </c>
      <c r="AB32" s="1046" t="str">
        <f>VLOOKUP($V32,Totali!$C$13:$X$477,20,FALSE)</f>
        <v>0422 433677</v>
      </c>
      <c r="AC32" s="1047" t="str">
        <f>VLOOKUP($V32,Totali!$C$13:$X$477,18,FALSE)</f>
        <v>Lorenzetto Maurizio</v>
      </c>
      <c r="AD32" s="1021"/>
      <c r="AE32" s="1014"/>
      <c r="AF32" s="1043" t="str">
        <f>Totali!$C99</f>
        <v>VOLPATO TIZIANO</v>
      </c>
      <c r="AG32" s="541" t="str">
        <f>VLOOKUP($AF32,Totali!$C$13:$X$477,2,FALSE)</f>
        <v>4 DEA</v>
      </c>
      <c r="AH32" s="1044" t="str">
        <f>VLOOKUP($AF32,Totali!$C$13:$X$477,12,FALSE)</f>
        <v>Schileo Monica</v>
      </c>
      <c r="AI32" s="1045" t="str">
        <f>VLOOKUP($AF32,Totali!$C$13:$X$477,14,FALSE)</f>
        <v>BRILLAUTOMATION</v>
      </c>
      <c r="AJ32" s="541" t="str">
        <f>VLOOKUP($AF32,Totali!$C$13:$X$477,15,FALSE)</f>
        <v>Via Zagaria 2/7</v>
      </c>
      <c r="AK32" s="541" t="str">
        <f>VLOOKUP($AF32,Totali!$C$13:$X$477,17,FALSE)</f>
        <v>Quinto di Treviso (TV)</v>
      </c>
      <c r="AL32" s="1046" t="str">
        <f>VLOOKUP($AF32,Totali!$C$13:$X$477,20,FALSE)</f>
        <v>0422 470724</v>
      </c>
      <c r="AM32" s="1047" t="str">
        <f>VLOOKUP($AF32,Totali!$C$13:$X$477,18,FALSE)</f>
        <v>Claudio Corrò</v>
      </c>
      <c r="AN32" s="1014"/>
      <c r="AO32" s="1018"/>
      <c r="AP32" s="1043" t="str">
        <f>Totali!C143</f>
        <v>ZAMENGO RICCARDO</v>
      </c>
      <c r="AQ32" s="541" t="str">
        <f>VLOOKUP($AP32,Totali!$C$13:$X$477,2,FALSE)</f>
        <v>4 BII</v>
      </c>
      <c r="AR32" s="1044" t="str">
        <f>VLOOKUP($AP32,Totali!$C$13:$X$477,12,FALSE)</f>
        <v>Cappelletto Giovanni</v>
      </c>
      <c r="AS32" s="1045" t="str">
        <f>VLOOKUP($AP32,Totali!$C$13:$X$477,14,FALSE)</f>
        <v>ROBYONE SRL</v>
      </c>
      <c r="AT32" s="541" t="str">
        <f>VLOOKUP($AP32,Totali!$C$13:$X$477,15,FALSE)</f>
        <v>Via Lazzaretto 10/B</v>
      </c>
      <c r="AU32" s="541" t="str">
        <f>VLOOKUP($AP32,Totali!$C$13:$X$477,17,FALSE)</f>
        <v>Trebaselehe (PD)</v>
      </c>
      <c r="AV32" s="1046" t="str">
        <f>VLOOKUP($AP32,Totali!$C$13:$X$477,20,FALSE)</f>
        <v>049 0998416</v>
      </c>
      <c r="AW32" s="1047" t="str">
        <f>VLOOKUP($AP32,Totali!$C$13:$X$477,18,FALSE)</f>
        <v>Morello Roberto</v>
      </c>
      <c r="AX32" s="1018"/>
      <c r="AY32" s="1021"/>
      <c r="AZ32" s="1043"/>
      <c r="BA32" s="541" t="e">
        <f>VLOOKUP($AZ32,Totali!$C$13:$X$477,2,FALSE)</f>
        <v>#N/A</v>
      </c>
      <c r="BB32" s="1047" t="e">
        <f>VLOOKUP($AZ32,Totali!$C$13:$X$477,12,FALSE)</f>
        <v>#N/A</v>
      </c>
      <c r="BC32" s="1045" t="e">
        <f>VLOOKUP($AZ32,Totali!$C$13:$X$477,14,FALSE)</f>
        <v>#N/A</v>
      </c>
      <c r="BD32" s="541" t="e">
        <f>VLOOKUP($AZ32,Totali!$C$13:$X$477,15,FALSE)</f>
        <v>#N/A</v>
      </c>
      <c r="BE32" s="541" t="e">
        <f>VLOOKUP($AZ32,Totali!$C$13:$X$477,17,FALSE)</f>
        <v>#N/A</v>
      </c>
      <c r="BF32" s="1048" t="e">
        <f>VLOOKUP($AZ32,Totali!$C$13:$X$477,20,FALSE)</f>
        <v>#N/A</v>
      </c>
      <c r="BG32" s="1047" t="e">
        <f>VLOOKUP($AZ32,Totali!$C$13:$X$477,18,FALSE)</f>
        <v>#N/A</v>
      </c>
      <c r="BH32" s="1021"/>
      <c r="BI32" s="1014"/>
      <c r="BJ32" s="1043" t="str">
        <f>Totali!$C190</f>
        <v>SOTTANA GIACOMO</v>
      </c>
      <c r="BK32" s="541" t="str">
        <f>VLOOKUP($BJ32,Totali!$C$13:$X$477,2,FALSE)</f>
        <v>4 DAR</v>
      </c>
      <c r="BL32" s="1047" t="str">
        <f>VLOOKUP($BJ32,Totali!$C$13:$X$477,12,FALSE)</f>
        <v>SANFILIPPO GIUSEPPE</v>
      </c>
      <c r="BM32" s="1045" t="str">
        <f>VLOOKUP($BJ32,Totali!$C$13:$X$477,14,FALSE)</f>
        <v>EUROGROUP SPA</v>
      </c>
      <c r="BN32" s="541" t="str">
        <f>VLOOKUP($BJ32,Totali!$C$13:$X$477,15,FALSE)</f>
        <v>V. Treviso 66</v>
      </c>
      <c r="BO32" s="541" t="str">
        <f>VLOOKUP($BJ32,Totali!$C$13:$X$477,17,FALSE)</f>
        <v>Silea (TV)</v>
      </c>
      <c r="BP32" s="1046" t="str">
        <f>VLOOKUP($BJ32,Totali!$C$13:$X$477,20,FALSE)</f>
        <v>0422 4647</v>
      </c>
      <c r="BQ32" s="1047" t="str">
        <f>VLOOKUP($BJ32,Totali!$C$13:$X$477,18,FALSE)</f>
        <v>De Lazzari Massimo</v>
      </c>
      <c r="BR32" s="1014"/>
      <c r="BS32" s="1018"/>
      <c r="BT32" s="1043"/>
      <c r="BU32" s="541" t="e">
        <f>VLOOKUP($BT32,Totali!$C$13:$X$477,2,FALSE)</f>
        <v>#N/A</v>
      </c>
      <c r="BV32" s="1047" t="e">
        <f>VLOOKUP($BT32,Totali!$C$13:$X$477,12,FALSE)</f>
        <v>#N/A</v>
      </c>
      <c r="BW32" s="1045" t="e">
        <f>VLOOKUP($BT32,Totali!$C$13:$X$477,14,FALSE)</f>
        <v>#N/A</v>
      </c>
      <c r="BX32" s="541" t="e">
        <f>VLOOKUP($BT32,Totali!$C$13:$X$477,15,FALSE)</f>
        <v>#N/A</v>
      </c>
      <c r="BY32" s="541" t="e">
        <f>VLOOKUP($BT32,Totali!$C$13:$X$477,17,FALSE)</f>
        <v>#N/A</v>
      </c>
      <c r="BZ32" s="1046" t="e">
        <f>VLOOKUP($BT32,Totali!$C$13:$X$477,20,FALSE)</f>
        <v>#N/A</v>
      </c>
      <c r="CA32" s="1047" t="e">
        <f>VLOOKUP($BT32,Totali!$C$13:$X$477,18,FALSE)</f>
        <v>#N/A</v>
      </c>
      <c r="CB32" s="799"/>
      <c r="CC32" s="1021"/>
      <c r="CD32" s="1043"/>
      <c r="CE32" s="541" t="e">
        <f>VLOOKUP($CD32,Totali!$C$13:$X$477,2,FALSE)</f>
        <v>#N/A</v>
      </c>
      <c r="CF32" s="1047" t="e">
        <f>VLOOKUP($CD32,Totali!$C$13:$X$477,12,FALSE)</f>
        <v>#N/A</v>
      </c>
      <c r="CG32" s="1043" t="e">
        <f>VLOOKUP($CD32,Totali!$C$13:$X$477,14,FALSE)</f>
        <v>#N/A</v>
      </c>
      <c r="CH32" s="541" t="e">
        <f>VLOOKUP($CD32,Totali!$C$13:$X$477,15,FALSE)</f>
        <v>#N/A</v>
      </c>
      <c r="CI32" s="541" t="e">
        <f>VLOOKUP($CD32,Totali!$C$13:$X$477,17,FALSE)</f>
        <v>#N/A</v>
      </c>
      <c r="CJ32" s="1048" t="e">
        <f>VLOOKUP($CD32,Totali!$C$13:$X$477,20,FALSE)</f>
        <v>#N/A</v>
      </c>
      <c r="CK32" s="1047" t="e">
        <f>VLOOKUP($CD32,Totali!$C$13:$X$477,18,FALSE)</f>
        <v>#N/A</v>
      </c>
      <c r="CL32" s="1014"/>
    </row>
    <row r="33" spans="1:90" ht="15.05" customHeight="1">
      <c r="A33" s="1007"/>
      <c r="B33" s="1043" t="str">
        <f>Totali!$C34</f>
        <v>TOSATTO LORENZO</v>
      </c>
      <c r="C33" s="541" t="str">
        <f>VLOOKUP($B33,Totali!$C$13:$X$477,2,FALSE)</f>
        <v>4 AEE</v>
      </c>
      <c r="D33" s="1044" t="str">
        <f>VLOOKUP($B33,Totali!$C$13:$X$477,12,FALSE)</f>
        <v>CHIEPPA A.</v>
      </c>
      <c r="E33" s="1045" t="str">
        <f>VLOOKUP($B33,Totali!$C$13:$X$477,14,FALSE)</f>
        <v>EFFICIENTA SCRL</v>
      </c>
      <c r="F33" s="541" t="str">
        <f>VLOOKUP($B33,Totali!$C$13:$X$477,15,FALSE)</f>
        <v>v. Enrico Mattei 8</v>
      </c>
      <c r="G33" s="541" t="str">
        <f>VLOOKUP($B33,Totali!$C$13:$X$477,17,FALSE)</f>
        <v>Zero Branco (TV)</v>
      </c>
      <c r="H33" s="1046" t="str">
        <f>VLOOKUP($B33,Totali!$C$13:$X$477,20,FALSE)</f>
        <v>0422 1626815</v>
      </c>
      <c r="I33" s="1047" t="str">
        <f>VLOOKUP($B33,Totali!$C$13:$X$477,18,FALSE)</f>
        <v>De Benedetti fabrizio</v>
      </c>
      <c r="J33" s="1014"/>
      <c r="K33" s="1018"/>
      <c r="L33" s="1043"/>
      <c r="M33" s="541"/>
      <c r="N33" s="1044"/>
      <c r="O33" s="1045"/>
      <c r="P33" s="541"/>
      <c r="Q33" s="541"/>
      <c r="R33" s="1046"/>
      <c r="S33" s="1047"/>
      <c r="T33" s="1018"/>
      <c r="U33" s="1021"/>
      <c r="V33" s="1043"/>
      <c r="W33" s="541"/>
      <c r="X33" s="1044"/>
      <c r="Y33" s="1045"/>
      <c r="Z33" s="541"/>
      <c r="AA33" s="541"/>
      <c r="AB33" s="1046"/>
      <c r="AC33" s="1047"/>
      <c r="AD33" s="1021"/>
      <c r="AE33" s="1014"/>
      <c r="AF33" s="1043"/>
      <c r="AG33" s="541"/>
      <c r="AH33" s="1044"/>
      <c r="AI33" s="1043"/>
      <c r="AJ33" s="541"/>
      <c r="AK33" s="541"/>
      <c r="AL33" s="1046"/>
      <c r="AM33" s="1047"/>
      <c r="AN33" s="1014"/>
      <c r="AO33" s="1018"/>
      <c r="AP33" s="1043" t="str">
        <f>Totali!C144</f>
        <v>ZAMPOLLI ENRICO</v>
      </c>
      <c r="AQ33" s="541" t="str">
        <f>VLOOKUP($AP33,Totali!$C$13:$X$477,2,FALSE)</f>
        <v>4 BII</v>
      </c>
      <c r="AR33" s="1044" t="str">
        <f>VLOOKUP($AP33,Totali!$C$13:$X$477,12,FALSE)</f>
        <v>Dall'agata Michele</v>
      </c>
      <c r="AS33" s="1045" t="str">
        <f>VLOOKUP($AP33,Totali!$C$13:$X$477,14,FALSE)</f>
        <v xml:space="preserve">ADL S.R.L. </v>
      </c>
      <c r="AT33" s="541" t="str">
        <f>VLOOKUP($AP33,Totali!$C$13:$X$477,15,FALSE)</f>
        <v>v.le Italia 194</v>
      </c>
      <c r="AU33" s="541" t="str">
        <f>VLOOKUP($AP33,Totali!$C$13:$X$477,17,FALSE)</f>
        <v>Conegliano (TV)</v>
      </c>
      <c r="AV33" s="1046" t="str">
        <f>VLOOKUP($AP33,Totali!$C$13:$X$477,20,FALSE)</f>
        <v>0438 418072</v>
      </c>
      <c r="AW33" s="1047" t="str">
        <f>VLOOKUP($AP33,Totali!$C$13:$X$477,18,FALSE)</f>
        <v>Dal Tio Alice</v>
      </c>
      <c r="AX33" s="1018"/>
      <c r="AY33" s="1021"/>
      <c r="AZ33" s="1043"/>
      <c r="BA33" s="541" t="e">
        <f>VLOOKUP($AZ33,Totali!$C$13:$X$477,2,FALSE)</f>
        <v>#N/A</v>
      </c>
      <c r="BB33" s="1047" t="e">
        <f>VLOOKUP($AZ33,Totali!$C$13:$X$477,12,FALSE)</f>
        <v>#N/A</v>
      </c>
      <c r="BC33" s="1045" t="e">
        <f>VLOOKUP($AZ33,Totali!$C$13:$X$477,14,FALSE)</f>
        <v>#N/A</v>
      </c>
      <c r="BD33" s="541" t="e">
        <f>VLOOKUP($AZ33,Totali!$C$13:$X$477,15,FALSE)</f>
        <v>#N/A</v>
      </c>
      <c r="BE33" s="541" t="e">
        <f>VLOOKUP($AZ33,Totali!$C$13:$X$477,17,FALSE)</f>
        <v>#N/A</v>
      </c>
      <c r="BF33" s="1048" t="e">
        <f>VLOOKUP($AZ33,Totali!$C$13:$X$477,20,FALSE)</f>
        <v>#N/A</v>
      </c>
      <c r="BG33" s="1047" t="e">
        <f>VLOOKUP($AZ33,Totali!$C$13:$X$477,18,FALSE)</f>
        <v>#N/A</v>
      </c>
      <c r="BH33" s="1021"/>
      <c r="BI33" s="1014"/>
      <c r="BJ33" s="1043"/>
      <c r="BK33" s="541"/>
      <c r="BL33" s="1047"/>
      <c r="BM33" s="1045"/>
      <c r="BN33" s="541"/>
      <c r="BO33" s="541"/>
      <c r="BP33" s="1048"/>
      <c r="BQ33" s="1047"/>
      <c r="BR33" s="1014"/>
      <c r="BS33" s="1018"/>
      <c r="BT33" s="1043"/>
      <c r="BU33" s="541" t="e">
        <f>VLOOKUP($BT33,Totali!$C$13:$X$477,2,FALSE)</f>
        <v>#N/A</v>
      </c>
      <c r="BV33" s="1047" t="e">
        <f>VLOOKUP($BT33,Totali!$C$13:$X$477,12,FALSE)</f>
        <v>#N/A</v>
      </c>
      <c r="BW33" s="1045" t="e">
        <f>VLOOKUP($BT33,Totali!$C$13:$X$477,14,FALSE)</f>
        <v>#N/A</v>
      </c>
      <c r="BX33" s="541" t="e">
        <f>VLOOKUP($BT33,Totali!$C$13:$X$477,15,FALSE)</f>
        <v>#N/A</v>
      </c>
      <c r="BY33" s="541" t="e">
        <f>VLOOKUP($BT33,Totali!$C$13:$X$477,17,FALSE)</f>
        <v>#N/A</v>
      </c>
      <c r="BZ33" s="1046" t="e">
        <f>VLOOKUP($BT33,Totali!$C$13:$X$477,20,FALSE)</f>
        <v>#N/A</v>
      </c>
      <c r="CA33" s="1047" t="e">
        <f>VLOOKUP($BT33,Totali!$C$13:$X$477,18,FALSE)</f>
        <v>#N/A</v>
      </c>
      <c r="CB33" s="799"/>
      <c r="CC33" s="1021"/>
      <c r="CD33" s="1043"/>
      <c r="CE33" s="541" t="e">
        <f>VLOOKUP($CD33,Totali!$C$13:$X$477,2,FALSE)</f>
        <v>#N/A</v>
      </c>
      <c r="CF33" s="1047" t="e">
        <f>VLOOKUP($CD33,Totali!$C$13:$X$477,12,FALSE)</f>
        <v>#N/A</v>
      </c>
      <c r="CG33" s="1043" t="e">
        <f>VLOOKUP($CD33,Totali!$C$13:$X$477,14,FALSE)</f>
        <v>#N/A</v>
      </c>
      <c r="CH33" s="541" t="e">
        <f>VLOOKUP($CD33,Totali!$C$13:$X$477,15,FALSE)</f>
        <v>#N/A</v>
      </c>
      <c r="CI33" s="541" t="e">
        <f>VLOOKUP($CD33,Totali!$C$13:$X$477,17,FALSE)</f>
        <v>#N/A</v>
      </c>
      <c r="CJ33" s="1048" t="e">
        <f>VLOOKUP($CD33,Totali!$C$13:$X$477,20,FALSE)</f>
        <v>#N/A</v>
      </c>
      <c r="CK33" s="1047" t="e">
        <f>VLOOKUP($CD33,Totali!$C$13:$X$477,18,FALSE)</f>
        <v>#N/A</v>
      </c>
      <c r="CL33" s="1014"/>
    </row>
    <row r="34" spans="1:90" ht="15.05" customHeight="1">
      <c r="A34" s="1007"/>
      <c r="B34" s="1043" t="str">
        <f>Totali!$C35</f>
        <v>TREVISAN RICCARDO</v>
      </c>
      <c r="C34" s="541" t="str">
        <f>VLOOKUP($B34,Totali!$C$13:$X$477,2,FALSE)</f>
        <v>4 AEE</v>
      </c>
      <c r="D34" s="1044" t="str">
        <f>VLOOKUP($B34,Totali!$C$13:$X$477,12,FALSE)</f>
        <v>D'Alessandro Rocco</v>
      </c>
      <c r="E34" s="1045" t="str">
        <f>VLOOKUP($B34,Totali!$C$13:$X$477,14,FALSE)</f>
        <v>ISTRA S.R.L</v>
      </c>
      <c r="F34" s="541" t="str">
        <f>VLOOKUP($B34,Totali!$C$13:$X$477,15,FALSE)</f>
        <v>Vicolo Giuseppe Verdi 53</v>
      </c>
      <c r="G34" s="541" t="str">
        <f>VLOOKUP($B34,Totali!$C$13:$X$477,17,FALSE)</f>
        <v>Vilorba (TV)</v>
      </c>
      <c r="H34" s="1046" t="str">
        <f>VLOOKUP($B34,Totali!$C$13:$X$477,20,FALSE)</f>
        <v>0422618686</v>
      </c>
      <c r="I34" s="1047" t="str">
        <f>VLOOKUP($B34,Totali!$C$13:$X$477,18,FALSE)</f>
        <v>Munerotto Stefano</v>
      </c>
      <c r="J34" s="1014"/>
      <c r="K34" s="1018"/>
      <c r="L34" s="1043"/>
      <c r="M34" s="541"/>
      <c r="N34" s="1044"/>
      <c r="O34" s="1045"/>
      <c r="P34" s="541"/>
      <c r="Q34" s="541"/>
      <c r="R34" s="1046"/>
      <c r="S34" s="1047"/>
      <c r="T34" s="1018"/>
      <c r="U34" s="1021"/>
      <c r="V34" s="1043"/>
      <c r="W34" s="541"/>
      <c r="X34" s="1047"/>
      <c r="Y34" s="1043"/>
      <c r="Z34" s="541"/>
      <c r="AA34" s="541"/>
      <c r="AB34" s="541"/>
      <c r="AC34" s="1047"/>
      <c r="AD34" s="1021"/>
      <c r="AE34" s="1014"/>
      <c r="AF34" s="1043"/>
      <c r="AG34" s="541"/>
      <c r="AH34" s="1044"/>
      <c r="AI34" s="1043"/>
      <c r="AJ34" s="541"/>
      <c r="AK34" s="541"/>
      <c r="AL34" s="1046"/>
      <c r="AM34" s="1047"/>
      <c r="AN34" s="1014"/>
      <c r="AO34" s="1018"/>
      <c r="AP34" s="1043" t="str">
        <f>Totali!C145</f>
        <v>ZANE GIACOMO</v>
      </c>
      <c r="AQ34" s="541" t="str">
        <f>VLOOKUP($AP34,Totali!$C$13:$X$477,2,FALSE)</f>
        <v>4 BII</v>
      </c>
      <c r="AR34" s="1044" t="str">
        <f>VLOOKUP($AP34,Totali!$C$13:$X$477,12,FALSE)</f>
        <v>Disarò Monica</v>
      </c>
      <c r="AS34" s="1045" t="str">
        <f>VLOOKUP($AP34,Totali!$C$13:$X$477,14,FALSE)</f>
        <v>TEXA SPA</v>
      </c>
      <c r="AT34" s="541" t="str">
        <f>VLOOKUP($AP34,Totali!$C$13:$X$477,15,FALSE)</f>
        <v>Via I Maggio</v>
      </c>
      <c r="AU34" s="541" t="str">
        <f>VLOOKUP($AP34,Totali!$C$13:$X$477,17,FALSE)</f>
        <v>Monastier di Treviso (TV)</v>
      </c>
      <c r="AV34" s="1046" t="str">
        <f>VLOOKUP($AP34,Totali!$C$13:$X$477,20,FALSE)</f>
        <v>0422 791311</v>
      </c>
      <c r="AW34" s="1047" t="str">
        <f>VLOOKUP($AP34,Totali!$C$13:$X$477,18,FALSE)</f>
        <v>Luigi Bastianello</v>
      </c>
      <c r="AX34" s="1018"/>
      <c r="AY34" s="1021"/>
      <c r="AZ34" s="1043"/>
      <c r="BA34" s="541" t="e">
        <f>VLOOKUP($AZ34,Totali!$C$13:$X$477,2,FALSE)</f>
        <v>#N/A</v>
      </c>
      <c r="BB34" s="1047" t="e">
        <f>VLOOKUP($AZ34,Totali!$C$13:$X$477,12,FALSE)</f>
        <v>#N/A</v>
      </c>
      <c r="BC34" s="1045" t="e">
        <f>VLOOKUP($AZ34,Totali!$C$13:$X$477,14,FALSE)</f>
        <v>#N/A</v>
      </c>
      <c r="BD34" s="541" t="e">
        <f>VLOOKUP($AZ34,Totali!$C$13:$X$477,15,FALSE)</f>
        <v>#N/A</v>
      </c>
      <c r="BE34" s="541" t="e">
        <f>VLOOKUP($AZ34,Totali!$C$13:$X$477,17,FALSE)</f>
        <v>#N/A</v>
      </c>
      <c r="BF34" s="1048" t="e">
        <f>VLOOKUP($AZ34,Totali!$C$13:$X$477,20,FALSE)</f>
        <v>#N/A</v>
      </c>
      <c r="BG34" s="1047" t="e">
        <f>VLOOKUP($AZ34,Totali!$C$13:$X$477,18,FALSE)</f>
        <v>#N/A</v>
      </c>
      <c r="BH34" s="1021"/>
      <c r="BI34" s="1014"/>
      <c r="BJ34" s="1043"/>
      <c r="BK34" s="541"/>
      <c r="BL34" s="1047"/>
      <c r="BM34" s="1045"/>
      <c r="BN34" s="541"/>
      <c r="BO34" s="541"/>
      <c r="BP34" s="1048"/>
      <c r="BQ34" s="1047"/>
      <c r="BR34" s="1014"/>
      <c r="BS34" s="1018"/>
      <c r="BT34" s="1043"/>
      <c r="BU34" s="541" t="e">
        <f>VLOOKUP($BT34,Totali!$C$13:$X$477,2,FALSE)</f>
        <v>#N/A</v>
      </c>
      <c r="BV34" s="1047" t="e">
        <f>VLOOKUP($BT34,Totali!$C$13:$X$477,12,FALSE)</f>
        <v>#N/A</v>
      </c>
      <c r="BW34" s="1045" t="e">
        <f>VLOOKUP($BT34,Totali!$C$13:$X$477,14,FALSE)</f>
        <v>#N/A</v>
      </c>
      <c r="BX34" s="541" t="e">
        <f>VLOOKUP($BT34,Totali!$C$13:$X$477,15,FALSE)</f>
        <v>#N/A</v>
      </c>
      <c r="BY34" s="541" t="e">
        <f>VLOOKUP($BT34,Totali!$C$13:$X$477,17,FALSE)</f>
        <v>#N/A</v>
      </c>
      <c r="BZ34" s="1046" t="e">
        <f>VLOOKUP($BT34,Totali!$C$13:$X$477,20,FALSE)</f>
        <v>#N/A</v>
      </c>
      <c r="CA34" s="1047" t="e">
        <f>VLOOKUP($BT34,Totali!$C$13:$X$477,18,FALSE)</f>
        <v>#N/A</v>
      </c>
      <c r="CB34" s="799"/>
      <c r="CC34" s="1021"/>
      <c r="CD34" s="1043"/>
      <c r="CE34" s="541" t="e">
        <f>VLOOKUP($CD34,Totali!$C$13:$X$477,2,FALSE)</f>
        <v>#N/A</v>
      </c>
      <c r="CF34" s="1047" t="e">
        <f>VLOOKUP($CD34,Totali!$C$13:$X$477,12,FALSE)</f>
        <v>#N/A</v>
      </c>
      <c r="CG34" s="1043" t="e">
        <f>VLOOKUP($CD34,Totali!$C$13:$X$477,14,FALSE)</f>
        <v>#N/A</v>
      </c>
      <c r="CH34" s="541" t="e">
        <f>VLOOKUP($CD34,Totali!$C$13:$X$477,15,FALSE)</f>
        <v>#N/A</v>
      </c>
      <c r="CI34" s="541" t="e">
        <f>VLOOKUP($CD34,Totali!$C$13:$X$477,17,FALSE)</f>
        <v>#N/A</v>
      </c>
      <c r="CJ34" s="1048" t="e">
        <f>VLOOKUP($CD34,Totali!$C$13:$X$477,20,FALSE)</f>
        <v>#N/A</v>
      </c>
      <c r="CK34" s="1047" t="e">
        <f>VLOOKUP($CD34,Totali!$C$13:$X$477,18,FALSE)</f>
        <v>#N/A</v>
      </c>
      <c r="CL34" s="1014"/>
    </row>
    <row r="35" spans="1:90" ht="15.05" customHeight="1">
      <c r="A35" s="1007"/>
      <c r="B35" s="1043" t="str">
        <f>Totali!$C36</f>
        <v>VOJKANOVIC FILIP</v>
      </c>
      <c r="C35" s="541" t="str">
        <f>VLOOKUP($B35,Totali!$C$13:$X$477,2,FALSE)</f>
        <v>4 AEE</v>
      </c>
      <c r="D35" s="1044" t="str">
        <f>VLOOKUP($B35,Totali!$C$13:$X$477,12,FALSE)</f>
        <v>Gasparotto Dino</v>
      </c>
      <c r="E35" s="1045" t="str">
        <f>VLOOKUP($B35,Totali!$C$13:$X$477,14,FALSE)</f>
        <v>BOTTER ELETTROTECNICA SRL</v>
      </c>
      <c r="F35" s="541" t="str">
        <f>VLOOKUP($B35,Totali!$C$13:$X$477,15,FALSE)</f>
        <v>V. Sile 18/B</v>
      </c>
      <c r="G35" s="541" t="str">
        <f>VLOOKUP($B35,Totali!$C$13:$X$477,17,FALSE)</f>
        <v>Silea (TV)</v>
      </c>
      <c r="H35" s="1046" t="str">
        <f>VLOOKUP($B35,Totali!$C$13:$X$477,20,FALSE)</f>
        <v>0422 361003</v>
      </c>
      <c r="I35" s="1047" t="str">
        <f>VLOOKUP($B35,Totali!$C$13:$X$477,18,FALSE)</f>
        <v>Botter Andrea</v>
      </c>
      <c r="J35" s="1014"/>
      <c r="K35" s="1018"/>
      <c r="L35" s="1043"/>
      <c r="M35" s="541"/>
      <c r="N35" s="1044"/>
      <c r="O35" s="1045"/>
      <c r="P35" s="541"/>
      <c r="Q35" s="541"/>
      <c r="R35" s="1046"/>
      <c r="S35" s="1047"/>
      <c r="T35" s="1018"/>
      <c r="U35" s="1021"/>
      <c r="V35" s="1043"/>
      <c r="W35" s="541"/>
      <c r="X35" s="1047"/>
      <c r="Y35" s="1043"/>
      <c r="Z35" s="541"/>
      <c r="AA35" s="541"/>
      <c r="AB35" s="541"/>
      <c r="AC35" s="1047"/>
      <c r="AD35" s="1021"/>
      <c r="AE35" s="1014"/>
      <c r="AF35" s="1043"/>
      <c r="AG35" s="541"/>
      <c r="AH35" s="1047"/>
      <c r="AI35" s="1043"/>
      <c r="AJ35" s="541"/>
      <c r="AK35" s="541"/>
      <c r="AL35" s="541"/>
      <c r="AM35" s="1047"/>
      <c r="AN35" s="1014"/>
      <c r="AO35" s="1018"/>
      <c r="AP35" s="1043"/>
      <c r="AQ35" s="541"/>
      <c r="AR35" s="1047"/>
      <c r="AS35" s="1043"/>
      <c r="AT35" s="541"/>
      <c r="AU35" s="541"/>
      <c r="AV35" s="541"/>
      <c r="AW35" s="1047"/>
      <c r="AX35" s="1018"/>
      <c r="AY35" s="1021"/>
      <c r="AZ35" s="1043"/>
      <c r="BA35" s="541" t="e">
        <f>VLOOKUP($AZ35,Totali!$C$13:$X$477,2,FALSE)</f>
        <v>#N/A</v>
      </c>
      <c r="BB35" s="1047" t="e">
        <f>VLOOKUP($AZ35,Totali!$C$13:$X$477,12,FALSE)</f>
        <v>#N/A</v>
      </c>
      <c r="BC35" s="1045" t="e">
        <f>VLOOKUP($AZ35,Totali!$C$13:$X$477,14,FALSE)</f>
        <v>#N/A</v>
      </c>
      <c r="BD35" s="541" t="e">
        <f>VLOOKUP($AZ35,Totali!$C$13:$X$477,15,FALSE)</f>
        <v>#N/A</v>
      </c>
      <c r="BE35" s="541" t="e">
        <f>VLOOKUP($AZ35,Totali!$C$13:$X$477,17,FALSE)</f>
        <v>#N/A</v>
      </c>
      <c r="BF35" s="1048" t="e">
        <f>VLOOKUP($AZ35,Totali!$C$13:$X$477,20,FALSE)</f>
        <v>#N/A</v>
      </c>
      <c r="BG35" s="1047" t="e">
        <f>VLOOKUP($AZ35,Totali!$C$13:$X$477,18,FALSE)</f>
        <v>#N/A</v>
      </c>
      <c r="BH35" s="1021"/>
      <c r="BI35" s="1014"/>
      <c r="BJ35" s="1043"/>
      <c r="BK35" s="541"/>
      <c r="BL35" s="1047"/>
      <c r="BM35" s="1045"/>
      <c r="BN35" s="541"/>
      <c r="BO35" s="541"/>
      <c r="BP35" s="1048"/>
      <c r="BQ35" s="1047"/>
      <c r="BR35" s="1014"/>
      <c r="BS35" s="1018"/>
      <c r="BT35" s="1043"/>
      <c r="BU35" s="541" t="e">
        <f>VLOOKUP($BT35,Totali!$C$13:$X$477,2,FALSE)</f>
        <v>#N/A</v>
      </c>
      <c r="BV35" s="1047" t="e">
        <f>VLOOKUP($BT35,Totali!$C$13:$X$477,12,FALSE)</f>
        <v>#N/A</v>
      </c>
      <c r="BW35" s="1045" t="e">
        <f>VLOOKUP($BT35,Totali!$C$13:$X$477,14,FALSE)</f>
        <v>#N/A</v>
      </c>
      <c r="BX35" s="541" t="e">
        <f>VLOOKUP($BT35,Totali!$C$13:$X$477,15,FALSE)</f>
        <v>#N/A</v>
      </c>
      <c r="BY35" s="541" t="e">
        <f>VLOOKUP($BT35,Totali!$C$13:$X$477,17,FALSE)</f>
        <v>#N/A</v>
      </c>
      <c r="BZ35" s="1046" t="e">
        <f>VLOOKUP($BT35,Totali!$C$13:$X$477,20,FALSE)</f>
        <v>#N/A</v>
      </c>
      <c r="CA35" s="1047" t="e">
        <f>VLOOKUP($BT35,Totali!$C$13:$X$477,18,FALSE)</f>
        <v>#N/A</v>
      </c>
      <c r="CB35" s="799"/>
      <c r="CC35" s="1021"/>
      <c r="CD35" s="1043"/>
      <c r="CE35" s="541" t="e">
        <f>VLOOKUP($CD35,Totali!$C$13:$X$477,2,FALSE)</f>
        <v>#N/A</v>
      </c>
      <c r="CF35" s="1047" t="e">
        <f>VLOOKUP($CD35,Totali!$C$13:$X$477,12,FALSE)</f>
        <v>#N/A</v>
      </c>
      <c r="CG35" s="1043" t="e">
        <f>VLOOKUP($CD35,Totali!$C$13:$X$477,14,FALSE)</f>
        <v>#N/A</v>
      </c>
      <c r="CH35" s="541" t="e">
        <f>VLOOKUP($CD35,Totali!$C$13:$X$477,15,FALSE)</f>
        <v>#N/A</v>
      </c>
      <c r="CI35" s="541" t="e">
        <f>VLOOKUP($CD35,Totali!$C$13:$X$477,17,FALSE)</f>
        <v>#N/A</v>
      </c>
      <c r="CJ35" s="1048" t="e">
        <f>VLOOKUP($CD35,Totali!$C$13:$X$477,20,FALSE)</f>
        <v>#N/A</v>
      </c>
      <c r="CK35" s="1047" t="e">
        <f>VLOOKUP($CD35,Totali!$C$13:$X$477,18,FALSE)</f>
        <v>#N/A</v>
      </c>
      <c r="CL35" s="1014"/>
    </row>
    <row r="36" spans="1:90" ht="15.05" customHeight="1">
      <c r="A36" s="1007"/>
      <c r="B36" s="1043"/>
      <c r="C36" s="541"/>
      <c r="D36" s="1047"/>
      <c r="E36" s="1043"/>
      <c r="F36" s="541"/>
      <c r="G36" s="541"/>
      <c r="H36" s="541"/>
      <c r="I36" s="1047"/>
      <c r="J36" s="1014"/>
      <c r="K36" s="1018"/>
      <c r="L36" s="1043"/>
      <c r="M36" s="541"/>
      <c r="N36" s="1044"/>
      <c r="O36" s="1045"/>
      <c r="P36" s="541"/>
      <c r="Q36" s="541"/>
      <c r="R36" s="1046"/>
      <c r="S36" s="1047"/>
      <c r="T36" s="1018"/>
      <c r="U36" s="1021"/>
      <c r="V36" s="1043"/>
      <c r="W36" s="541"/>
      <c r="X36" s="1047"/>
      <c r="Y36" s="1043"/>
      <c r="Z36" s="541"/>
      <c r="AA36" s="541"/>
      <c r="AB36" s="541"/>
      <c r="AC36" s="1047"/>
      <c r="AD36" s="1021"/>
      <c r="AE36" s="1014"/>
      <c r="AF36" s="1043"/>
      <c r="AG36" s="541"/>
      <c r="AH36" s="1047"/>
      <c r="AI36" s="1043"/>
      <c r="AJ36" s="541"/>
      <c r="AK36" s="541"/>
      <c r="AL36" s="541"/>
      <c r="AM36" s="1047"/>
      <c r="AN36" s="1014"/>
      <c r="AO36" s="1018"/>
      <c r="AP36" s="1043"/>
      <c r="AQ36" s="541"/>
      <c r="AR36" s="1047"/>
      <c r="AS36" s="1043"/>
      <c r="AT36" s="541"/>
      <c r="AU36" s="541"/>
      <c r="AV36" s="541"/>
      <c r="AW36" s="1047"/>
      <c r="AX36" s="1018"/>
      <c r="AY36" s="1021"/>
      <c r="AZ36" s="1043"/>
      <c r="BA36" s="541" t="e">
        <f>VLOOKUP($AZ36,Totali!$C$13:$X$477,2,FALSE)</f>
        <v>#N/A</v>
      </c>
      <c r="BB36" s="1047" t="e">
        <f>VLOOKUP($AZ36,Totali!$C$13:$X$477,12,FALSE)</f>
        <v>#N/A</v>
      </c>
      <c r="BC36" s="1045" t="e">
        <f>VLOOKUP($AZ36,Totali!$C$13:$X$477,14,FALSE)</f>
        <v>#N/A</v>
      </c>
      <c r="BD36" s="541" t="e">
        <f>VLOOKUP($AZ36,Totali!$C$13:$X$477,15,FALSE)</f>
        <v>#N/A</v>
      </c>
      <c r="BE36" s="541" t="e">
        <f>VLOOKUP($AZ36,Totali!$C$13:$X$477,17,FALSE)</f>
        <v>#N/A</v>
      </c>
      <c r="BF36" s="1048" t="e">
        <f>VLOOKUP($AZ36,Totali!$C$13:$X$477,20,FALSE)</f>
        <v>#N/A</v>
      </c>
      <c r="BG36" s="1047" t="e">
        <f>VLOOKUP($AZ36,Totali!$C$13:$X$477,18,FALSE)</f>
        <v>#N/A</v>
      </c>
      <c r="BH36" s="1021"/>
      <c r="BI36" s="1014"/>
      <c r="BJ36" s="1043"/>
      <c r="BK36" s="541"/>
      <c r="BL36" s="1047"/>
      <c r="BM36" s="1045"/>
      <c r="BN36" s="541"/>
      <c r="BO36" s="541"/>
      <c r="BP36" s="1048"/>
      <c r="BQ36" s="1047"/>
      <c r="BR36" s="1014"/>
      <c r="BS36" s="1018"/>
      <c r="BT36" s="1043"/>
      <c r="BU36" s="541" t="e">
        <f>VLOOKUP($BT36,Totali!$C$13:$X$477,2,FALSE)</f>
        <v>#N/A</v>
      </c>
      <c r="BV36" s="1047" t="e">
        <f>VLOOKUP($BT36,Totali!$C$13:$X$477,12,FALSE)</f>
        <v>#N/A</v>
      </c>
      <c r="BW36" s="1045" t="e">
        <f>VLOOKUP($BT36,Totali!$C$13:$X$477,14,FALSE)</f>
        <v>#N/A</v>
      </c>
      <c r="BX36" s="541" t="e">
        <f>VLOOKUP($BT36,Totali!$C$13:$X$477,15,FALSE)</f>
        <v>#N/A</v>
      </c>
      <c r="BY36" s="541" t="e">
        <f>VLOOKUP($BT36,Totali!$C$13:$X$477,17,FALSE)</f>
        <v>#N/A</v>
      </c>
      <c r="BZ36" s="1046" t="e">
        <f>VLOOKUP($BT36,Totali!$C$13:$X$477,20,FALSE)</f>
        <v>#N/A</v>
      </c>
      <c r="CA36" s="1047" t="e">
        <f>VLOOKUP($BT36,Totali!$C$13:$X$477,18,FALSE)</f>
        <v>#N/A</v>
      </c>
      <c r="CB36" s="799"/>
      <c r="CC36" s="1021"/>
      <c r="CD36" s="1043"/>
      <c r="CE36" s="541" t="e">
        <f>VLOOKUP($CD36,Totali!$C$13:$X$477,2,FALSE)</f>
        <v>#N/A</v>
      </c>
      <c r="CF36" s="1047" t="e">
        <f>VLOOKUP($CD36,Totali!$C$13:$X$477,12,FALSE)</f>
        <v>#N/A</v>
      </c>
      <c r="CG36" s="1043" t="e">
        <f>VLOOKUP($CD36,Totali!$C$13:$X$477,14,FALSE)</f>
        <v>#N/A</v>
      </c>
      <c r="CH36" s="541" t="e">
        <f>VLOOKUP($CD36,Totali!$C$13:$X$477,15,FALSE)</f>
        <v>#N/A</v>
      </c>
      <c r="CI36" s="541" t="e">
        <f>VLOOKUP($CD36,Totali!$C$13:$X$477,17,FALSE)</f>
        <v>#N/A</v>
      </c>
      <c r="CJ36" s="1048" t="e">
        <f>VLOOKUP($CD36,Totali!$C$13:$X$477,20,FALSE)</f>
        <v>#N/A</v>
      </c>
      <c r="CK36" s="1047" t="e">
        <f>VLOOKUP($CD36,Totali!$C$13:$X$477,18,FALSE)</f>
        <v>#N/A</v>
      </c>
      <c r="CL36" s="1014"/>
    </row>
    <row r="37" spans="1:90" ht="15.05" customHeight="1">
      <c r="A37" s="1007"/>
      <c r="B37" s="1049"/>
      <c r="C37" s="541"/>
      <c r="D37" s="1050"/>
      <c r="E37" s="1051"/>
      <c r="F37" s="541"/>
      <c r="G37" s="541"/>
      <c r="H37" s="541"/>
      <c r="I37" s="1047"/>
      <c r="J37" s="1014"/>
      <c r="K37" s="1018"/>
      <c r="L37" s="1043"/>
      <c r="M37" s="541"/>
      <c r="N37" s="1047"/>
      <c r="O37" s="1043"/>
      <c r="P37" s="541"/>
      <c r="Q37" s="541"/>
      <c r="R37" s="541"/>
      <c r="S37" s="1047"/>
      <c r="T37" s="1018"/>
      <c r="U37" s="1021"/>
      <c r="V37" s="1043"/>
      <c r="W37" s="541"/>
      <c r="X37" s="1047"/>
      <c r="Y37" s="1043"/>
      <c r="Z37" s="541"/>
      <c r="AA37" s="541"/>
      <c r="AB37" s="541"/>
      <c r="AC37" s="1047"/>
      <c r="AD37" s="1021"/>
      <c r="AE37" s="1014"/>
      <c r="AF37" s="1043"/>
      <c r="AG37" s="541"/>
      <c r="AH37" s="1047"/>
      <c r="AI37" s="1043"/>
      <c r="AJ37" s="541"/>
      <c r="AK37" s="541"/>
      <c r="AL37" s="1052"/>
      <c r="AM37" s="1047"/>
      <c r="AN37" s="1014"/>
      <c r="AO37" s="1018"/>
      <c r="AP37" s="1049"/>
      <c r="AQ37" s="541"/>
      <c r="AR37" s="1050"/>
      <c r="AS37" s="1051"/>
      <c r="AT37" s="541"/>
      <c r="AU37" s="541"/>
      <c r="AV37" s="541"/>
      <c r="AW37" s="1047"/>
      <c r="AX37" s="1018"/>
      <c r="AY37" s="1021"/>
      <c r="AZ37" s="1043"/>
      <c r="BA37" s="541" t="e">
        <f>VLOOKUP($AZ37,Totali!$C$13:$X$477,2,FALSE)</f>
        <v>#N/A</v>
      </c>
      <c r="BB37" s="1047" t="e">
        <f>VLOOKUP($AZ37,Totali!$C$13:$X$477,12,FALSE)</f>
        <v>#N/A</v>
      </c>
      <c r="BC37" s="1045" t="e">
        <f>VLOOKUP($AZ37,Totali!$C$13:$X$477,14,FALSE)</f>
        <v>#N/A</v>
      </c>
      <c r="BD37" s="541" t="e">
        <f>VLOOKUP($AZ37,Totali!$C$13:$X$477,15,FALSE)</f>
        <v>#N/A</v>
      </c>
      <c r="BE37" s="541" t="e">
        <f>VLOOKUP($AZ37,Totali!$C$13:$X$477,17,FALSE)</f>
        <v>#N/A</v>
      </c>
      <c r="BF37" s="1048" t="e">
        <f>VLOOKUP($AZ37,Totali!$C$13:$X$477,20,FALSE)</f>
        <v>#N/A</v>
      </c>
      <c r="BG37" s="1047" t="e">
        <f>VLOOKUP($AZ37,Totali!$C$13:$X$477,18,FALSE)</f>
        <v>#N/A</v>
      </c>
      <c r="BH37" s="1021"/>
      <c r="BI37" s="1014"/>
      <c r="BJ37" s="1043"/>
      <c r="BK37" s="541"/>
      <c r="BL37" s="1047"/>
      <c r="BM37" s="1045"/>
      <c r="BN37" s="541"/>
      <c r="BO37" s="541"/>
      <c r="BP37" s="1048"/>
      <c r="BQ37" s="1047"/>
      <c r="BR37" s="1014"/>
      <c r="BS37" s="1018"/>
      <c r="BT37" s="1043"/>
      <c r="BU37" s="541"/>
      <c r="BV37" s="1050"/>
      <c r="BW37" s="1051"/>
      <c r="BX37" s="541"/>
      <c r="BY37" s="541"/>
      <c r="BZ37" s="541"/>
      <c r="CA37" s="1047"/>
      <c r="CB37" s="799"/>
      <c r="CC37" s="1021"/>
      <c r="CD37" s="1043"/>
      <c r="CE37" s="541" t="e">
        <f>VLOOKUP($CD37,Totali!$C$13:$X$477,2,FALSE)</f>
        <v>#N/A</v>
      </c>
      <c r="CF37" s="1047" t="e">
        <f>VLOOKUP($CD37,Totali!$C$13:$X$477,12,FALSE)</f>
        <v>#N/A</v>
      </c>
      <c r="CG37" s="1043" t="e">
        <f>VLOOKUP($CD37,Totali!$C$13:$X$477,14,FALSE)</f>
        <v>#N/A</v>
      </c>
      <c r="CH37" s="541" t="e">
        <f>VLOOKUP($CD37,Totali!$C$13:$X$477,15,FALSE)</f>
        <v>#N/A</v>
      </c>
      <c r="CI37" s="541" t="e">
        <f>VLOOKUP($CD37,Totali!$C$13:$X$477,17,FALSE)</f>
        <v>#N/A</v>
      </c>
      <c r="CJ37" s="1048" t="e">
        <f>VLOOKUP($CD37,Totali!$C$13:$X$477,20,FALSE)</f>
        <v>#N/A</v>
      </c>
      <c r="CK37" s="1047" t="e">
        <f>VLOOKUP($CD37,Totali!$C$13:$X$477,18,FALSE)</f>
        <v>#N/A</v>
      </c>
      <c r="CL37" s="1014"/>
    </row>
    <row r="38" spans="1:90" ht="15.05" customHeight="1">
      <c r="A38" s="1007"/>
      <c r="B38" s="1049"/>
      <c r="C38" s="541"/>
      <c r="D38" s="1050"/>
      <c r="E38" s="1051"/>
      <c r="F38" s="541"/>
      <c r="G38" s="541"/>
      <c r="H38" s="541"/>
      <c r="I38" s="1047"/>
      <c r="J38" s="1014"/>
      <c r="K38" s="1018"/>
      <c r="L38" s="1043"/>
      <c r="M38" s="541"/>
      <c r="N38" s="1050"/>
      <c r="O38" s="1051"/>
      <c r="P38" s="541"/>
      <c r="Q38" s="541"/>
      <c r="R38" s="541"/>
      <c r="S38" s="1047"/>
      <c r="T38" s="1018"/>
      <c r="U38" s="1021"/>
      <c r="V38" s="1043"/>
      <c r="W38" s="541"/>
      <c r="X38" s="1047"/>
      <c r="Y38" s="1043"/>
      <c r="Z38" s="541"/>
      <c r="AA38" s="541"/>
      <c r="AB38" s="541"/>
      <c r="AC38" s="1047"/>
      <c r="AD38" s="1021"/>
      <c r="AE38" s="1014"/>
      <c r="AF38" s="1043"/>
      <c r="AG38" s="541"/>
      <c r="AH38" s="1047"/>
      <c r="AI38" s="1043"/>
      <c r="AJ38" s="541"/>
      <c r="AK38" s="541"/>
      <c r="AL38" s="541"/>
      <c r="AM38" s="1047"/>
      <c r="AN38" s="1014"/>
      <c r="AO38" s="1018"/>
      <c r="AP38" s="1049"/>
      <c r="AQ38" s="541"/>
      <c r="AR38" s="1050"/>
      <c r="AS38" s="1051"/>
      <c r="AT38" s="541"/>
      <c r="AU38" s="541"/>
      <c r="AV38" s="541"/>
      <c r="AW38" s="1047"/>
      <c r="AX38" s="1018"/>
      <c r="AY38" s="1021"/>
      <c r="AZ38" s="1043"/>
      <c r="BA38" s="541" t="e">
        <f>VLOOKUP($AZ38,Totali!$C$13:$X$477,2,FALSE)</f>
        <v>#N/A</v>
      </c>
      <c r="BB38" s="1047" t="e">
        <f>VLOOKUP($AZ38,Totali!$C$13:$X$477,12,FALSE)</f>
        <v>#N/A</v>
      </c>
      <c r="BC38" s="1045" t="e">
        <f>VLOOKUP($AZ38,Totali!$C$13:$X$477,14,FALSE)</f>
        <v>#N/A</v>
      </c>
      <c r="BD38" s="541" t="e">
        <f>VLOOKUP($AZ38,Totali!$C$13:$X$477,15,FALSE)</f>
        <v>#N/A</v>
      </c>
      <c r="BE38" s="541" t="e">
        <f>VLOOKUP($AZ38,Totali!$C$13:$X$477,17,FALSE)</f>
        <v>#N/A</v>
      </c>
      <c r="BF38" s="1048" t="e">
        <f>VLOOKUP($AZ38,Totali!$C$13:$X$477,20,FALSE)</f>
        <v>#N/A</v>
      </c>
      <c r="BG38" s="1047" t="e">
        <f>VLOOKUP($AZ38,Totali!$C$13:$X$477,18,FALSE)</f>
        <v>#N/A</v>
      </c>
      <c r="BH38" s="1021"/>
      <c r="BI38" s="1014"/>
      <c r="BJ38" s="1043"/>
      <c r="BK38" s="541"/>
      <c r="BL38" s="1050"/>
      <c r="BM38" s="1051"/>
      <c r="BN38" s="541"/>
      <c r="BO38" s="541"/>
      <c r="BP38" s="541"/>
      <c r="BQ38" s="1047"/>
      <c r="BR38" s="1014"/>
      <c r="BS38" s="1018"/>
      <c r="BT38" s="1043"/>
      <c r="BU38" s="541"/>
      <c r="BV38" s="1050"/>
      <c r="BW38" s="1051"/>
      <c r="BX38" s="541"/>
      <c r="BY38" s="541"/>
      <c r="BZ38" s="541"/>
      <c r="CA38" s="1047"/>
      <c r="CB38" s="799"/>
      <c r="CC38" s="1021"/>
      <c r="CD38" s="1043"/>
      <c r="CE38" s="541" t="e">
        <f>VLOOKUP($CD38,Totali!$C$13:$X$477,2,FALSE)</f>
        <v>#N/A</v>
      </c>
      <c r="CF38" s="1047" t="e">
        <f>VLOOKUP($CD38,Totali!$C$13:$X$477,12,FALSE)</f>
        <v>#N/A</v>
      </c>
      <c r="CG38" s="1043" t="e">
        <f>VLOOKUP($CD38,Totali!$C$13:$X$477,14,FALSE)</f>
        <v>#N/A</v>
      </c>
      <c r="CH38" s="541" t="e">
        <f>VLOOKUP($CD38,Totali!$C$13:$X$477,15,FALSE)</f>
        <v>#N/A</v>
      </c>
      <c r="CI38" s="541" t="e">
        <f>VLOOKUP($CD38,Totali!$C$13:$X$477,17,FALSE)</f>
        <v>#N/A</v>
      </c>
      <c r="CJ38" s="1048" t="e">
        <f>VLOOKUP($CD38,Totali!$C$13:$X$477,20,FALSE)</f>
        <v>#N/A</v>
      </c>
      <c r="CK38" s="1047" t="e">
        <f>VLOOKUP($CD38,Totali!$C$13:$X$477,18,FALSE)</f>
        <v>#N/A</v>
      </c>
      <c r="CL38" s="1014"/>
    </row>
    <row r="39" spans="1:90" ht="15.05" customHeight="1">
      <c r="A39" s="1007"/>
      <c r="B39" s="1049"/>
      <c r="C39" s="541"/>
      <c r="D39" s="1050"/>
      <c r="E39" s="1051"/>
      <c r="F39" s="541"/>
      <c r="G39" s="541"/>
      <c r="H39" s="541"/>
      <c r="I39" s="1047"/>
      <c r="J39" s="1014"/>
      <c r="K39" s="1018"/>
      <c r="L39" s="1049"/>
      <c r="M39" s="541"/>
      <c r="N39" s="1050"/>
      <c r="O39" s="1051"/>
      <c r="P39" s="541"/>
      <c r="Q39" s="541"/>
      <c r="R39" s="541"/>
      <c r="S39" s="1047"/>
      <c r="T39" s="1018"/>
      <c r="U39" s="1021"/>
      <c r="V39" s="1043"/>
      <c r="W39" s="541"/>
      <c r="X39" s="1047"/>
      <c r="Y39" s="1043"/>
      <c r="Z39" s="541"/>
      <c r="AA39" s="541"/>
      <c r="AB39" s="541"/>
      <c r="AC39" s="1047"/>
      <c r="AD39" s="1021"/>
      <c r="AE39" s="1014"/>
      <c r="AF39" s="1043"/>
      <c r="AG39" s="541"/>
      <c r="AH39" s="1047"/>
      <c r="AI39" s="1043"/>
      <c r="AJ39" s="541"/>
      <c r="AK39" s="541"/>
      <c r="AL39" s="541"/>
      <c r="AM39" s="1047"/>
      <c r="AN39" s="1014"/>
      <c r="AO39" s="1018"/>
      <c r="AP39" s="1049"/>
      <c r="AQ39" s="541"/>
      <c r="AR39" s="1050"/>
      <c r="AS39" s="1051"/>
      <c r="AT39" s="541"/>
      <c r="AU39" s="541"/>
      <c r="AV39" s="541"/>
      <c r="AW39" s="1047"/>
      <c r="AX39" s="1018"/>
      <c r="AY39" s="1021"/>
      <c r="AZ39" s="1043"/>
      <c r="BA39" s="541"/>
      <c r="BB39" s="1050"/>
      <c r="BC39" s="1051"/>
      <c r="BD39" s="541"/>
      <c r="BE39" s="541"/>
      <c r="BF39" s="541"/>
      <c r="BG39" s="1047"/>
      <c r="BH39" s="1021"/>
      <c r="BI39" s="1014"/>
      <c r="BJ39" s="1049"/>
      <c r="BK39" s="541"/>
      <c r="BL39" s="1050"/>
      <c r="BM39" s="1051"/>
      <c r="BN39" s="541"/>
      <c r="BO39" s="541"/>
      <c r="BP39" s="541"/>
      <c r="BQ39" s="1047"/>
      <c r="BR39" s="1014"/>
      <c r="BS39" s="1018"/>
      <c r="BT39" s="1049"/>
      <c r="BU39" s="541"/>
      <c r="BV39" s="1050"/>
      <c r="BW39" s="1051"/>
      <c r="BX39" s="541"/>
      <c r="BY39" s="541"/>
      <c r="BZ39" s="541"/>
      <c r="CA39" s="1047"/>
      <c r="CB39" s="799"/>
      <c r="CC39" s="1021"/>
      <c r="CD39" s="1043" t="e">
        <f>Totali!#REF!</f>
        <v>#REF!</v>
      </c>
      <c r="CE39" s="541" t="e">
        <f>VLOOKUP($CD39,Totali!$C$13:$X$477,2,FALSE)</f>
        <v>#REF!</v>
      </c>
      <c r="CF39" s="1050" t="e">
        <f>VLOOKUP($CD39,Totali!$C$13:$X$477,12,FALSE)</f>
        <v>#REF!</v>
      </c>
      <c r="CG39" s="1051" t="e">
        <f>VLOOKUP($CD39,Totali!$C$13:$X$477,14,FALSE)</f>
        <v>#REF!</v>
      </c>
      <c r="CH39" s="541" t="e">
        <f>VLOOKUP($CD39,Totali!$C$13:$X$477,15,FALSE)</f>
        <v>#REF!</v>
      </c>
      <c r="CI39" s="541" t="e">
        <f>VLOOKUP($CD39,Totali!$C$13:$X$477,17,FALSE)</f>
        <v>#REF!</v>
      </c>
      <c r="CJ39" s="1046" t="e">
        <f>VLOOKUP($CD39,Totali!$C$13:$X$477,20,FALSE)</f>
        <v>#REF!</v>
      </c>
      <c r="CK39" s="1047" t="e">
        <f>VLOOKUP($CD39,Totali!$C$13:$X$477,18,FALSE)</f>
        <v>#REF!</v>
      </c>
      <c r="CL39" s="1014"/>
    </row>
    <row r="40" spans="1:90" ht="15.05" customHeight="1">
      <c r="A40" s="1007"/>
      <c r="B40" s="1049"/>
      <c r="C40" s="541"/>
      <c r="D40" s="1050"/>
      <c r="E40" s="1051"/>
      <c r="F40" s="541"/>
      <c r="G40" s="541"/>
      <c r="H40" s="541"/>
      <c r="I40" s="1047"/>
      <c r="J40" s="1014"/>
      <c r="K40" s="1018"/>
      <c r="L40" s="1049"/>
      <c r="M40" s="541"/>
      <c r="N40" s="1050"/>
      <c r="O40" s="1051"/>
      <c r="P40" s="541"/>
      <c r="Q40" s="541"/>
      <c r="R40" s="541"/>
      <c r="S40" s="1047"/>
      <c r="T40" s="1018"/>
      <c r="U40" s="1021"/>
      <c r="V40" s="1043"/>
      <c r="W40" s="541"/>
      <c r="X40" s="1047"/>
      <c r="Y40" s="1043"/>
      <c r="Z40" s="541"/>
      <c r="AA40" s="541"/>
      <c r="AB40" s="541"/>
      <c r="AC40" s="1047"/>
      <c r="AD40" s="1021"/>
      <c r="AE40" s="1014"/>
      <c r="AF40" s="1043"/>
      <c r="AG40" s="541"/>
      <c r="AH40" s="1047"/>
      <c r="AI40" s="1043"/>
      <c r="AJ40" s="541"/>
      <c r="AK40" s="541"/>
      <c r="AL40" s="541"/>
      <c r="AM40" s="1047"/>
      <c r="AN40" s="1014"/>
      <c r="AO40" s="1018"/>
      <c r="AP40" s="1049"/>
      <c r="AQ40" s="541"/>
      <c r="AR40" s="1050"/>
      <c r="AS40" s="1051"/>
      <c r="AT40" s="541"/>
      <c r="AU40" s="541"/>
      <c r="AV40" s="541"/>
      <c r="AW40" s="1047"/>
      <c r="AX40" s="1018"/>
      <c r="AY40" s="1021"/>
      <c r="AZ40" s="1049"/>
      <c r="BA40" s="541"/>
      <c r="BB40" s="1050"/>
      <c r="BC40" s="1051"/>
      <c r="BD40" s="541"/>
      <c r="BE40" s="541"/>
      <c r="BF40" s="541"/>
      <c r="BG40" s="1047"/>
      <c r="BH40" s="1021"/>
      <c r="BI40" s="1014"/>
      <c r="BJ40" s="1049"/>
      <c r="BK40" s="541"/>
      <c r="BL40" s="1050"/>
      <c r="BM40" s="1051"/>
      <c r="BN40" s="541"/>
      <c r="BO40" s="541"/>
      <c r="BP40" s="541"/>
      <c r="BQ40" s="1047"/>
      <c r="BR40" s="1014"/>
      <c r="BS40" s="1018"/>
      <c r="BT40" s="1049"/>
      <c r="BU40" s="541"/>
      <c r="BV40" s="1050"/>
      <c r="BW40" s="1051"/>
      <c r="BX40" s="541"/>
      <c r="BY40" s="541"/>
      <c r="BZ40" s="541"/>
      <c r="CA40" s="1047"/>
      <c r="CB40" s="799"/>
      <c r="CC40" s="1021"/>
      <c r="CD40" s="1049"/>
      <c r="CE40" s="541"/>
      <c r="CF40" s="1050"/>
      <c r="CG40" s="1051"/>
      <c r="CH40" s="541"/>
      <c r="CI40" s="541"/>
      <c r="CJ40" s="541"/>
      <c r="CK40" s="1047"/>
      <c r="CL40" s="1014"/>
    </row>
    <row r="41" spans="1:90" ht="15.05" customHeight="1">
      <c r="A41" s="1007"/>
      <c r="B41" s="1053"/>
      <c r="C41" s="1054"/>
      <c r="D41" s="1055"/>
      <c r="E41" s="1056"/>
      <c r="F41" s="1054"/>
      <c r="G41" s="1054"/>
      <c r="H41" s="1054"/>
      <c r="I41" s="1057"/>
      <c r="J41" s="1014"/>
      <c r="K41" s="1018"/>
      <c r="L41" s="1053"/>
      <c r="M41" s="1054"/>
      <c r="N41" s="1055"/>
      <c r="O41" s="1056"/>
      <c r="P41" s="1054"/>
      <c r="Q41" s="1054"/>
      <c r="R41" s="1054"/>
      <c r="S41" s="1057"/>
      <c r="T41" s="1018"/>
      <c r="U41" s="1021"/>
      <c r="V41" s="1053"/>
      <c r="W41" s="1054"/>
      <c r="X41" s="1055" t="s">
        <v>3553</v>
      </c>
      <c r="Y41" s="1056" t="s">
        <v>3553</v>
      </c>
      <c r="Z41" s="1054"/>
      <c r="AA41" s="1054"/>
      <c r="AB41" s="1054"/>
      <c r="AC41" s="1057"/>
      <c r="AD41" s="1021"/>
      <c r="AE41" s="1014"/>
      <c r="AF41" s="1053"/>
      <c r="AG41" s="1054"/>
      <c r="AH41" s="1057"/>
      <c r="AI41" s="1053"/>
      <c r="AJ41" s="1054"/>
      <c r="AK41" s="1054"/>
      <c r="AL41" s="1054"/>
      <c r="AM41" s="1057"/>
      <c r="AN41" s="1014"/>
      <c r="AO41" s="1018"/>
      <c r="AP41" s="1053"/>
      <c r="AQ41" s="1054"/>
      <c r="AR41" s="1055"/>
      <c r="AS41" s="1056"/>
      <c r="AT41" s="1054"/>
      <c r="AU41" s="1054"/>
      <c r="AV41" s="1054"/>
      <c r="AW41" s="1057"/>
      <c r="AX41" s="1018"/>
      <c r="AY41" s="1021"/>
      <c r="AZ41" s="1053"/>
      <c r="BA41" s="1054"/>
      <c r="BB41" s="1055"/>
      <c r="BC41" s="1056"/>
      <c r="BD41" s="1054"/>
      <c r="BE41" s="1054"/>
      <c r="BF41" s="1054"/>
      <c r="BG41" s="1057"/>
      <c r="BH41" s="1021"/>
      <c r="BI41" s="1014"/>
      <c r="BJ41" s="1053"/>
      <c r="BK41" s="1054"/>
      <c r="BL41" s="1055"/>
      <c r="BM41" s="1056"/>
      <c r="BN41" s="1054"/>
      <c r="BO41" s="1054"/>
      <c r="BP41" s="1054"/>
      <c r="BQ41" s="1057"/>
      <c r="BR41" s="1014"/>
      <c r="BS41" s="1018"/>
      <c r="BT41" s="1053"/>
      <c r="BU41" s="1054"/>
      <c r="BV41" s="1055"/>
      <c r="BW41" s="1056"/>
      <c r="BX41" s="1054"/>
      <c r="BY41" s="1054"/>
      <c r="BZ41" s="1054"/>
      <c r="CA41" s="1057"/>
      <c r="CB41" s="799"/>
      <c r="CC41" s="1021"/>
      <c r="CD41" s="1053"/>
      <c r="CE41" s="1054"/>
      <c r="CF41" s="1055"/>
      <c r="CG41" s="1056"/>
      <c r="CH41" s="1054"/>
      <c r="CI41" s="1054"/>
      <c r="CJ41" s="1054"/>
      <c r="CK41" s="1057"/>
      <c r="CL41" s="1014"/>
    </row>
    <row r="42" spans="1:90" ht="15.05" customHeight="1">
      <c r="A42" s="1007"/>
      <c r="B42" s="1007"/>
      <c r="C42" s="1007"/>
      <c r="D42" s="1007"/>
      <c r="E42" s="1007"/>
      <c r="F42" s="1007"/>
      <c r="G42" s="1007"/>
      <c r="H42" s="1007"/>
      <c r="I42" s="1007"/>
      <c r="J42" s="1007"/>
      <c r="K42" s="799"/>
      <c r="L42" s="799"/>
      <c r="M42" s="799"/>
      <c r="N42" s="799"/>
      <c r="O42" s="799"/>
      <c r="P42" s="799"/>
      <c r="Q42" s="799"/>
      <c r="R42" s="799"/>
      <c r="S42" s="799"/>
      <c r="T42" s="799"/>
      <c r="U42" s="1058"/>
      <c r="V42" s="1058"/>
      <c r="W42" s="1058"/>
      <c r="X42" s="1058"/>
      <c r="Y42" s="1058"/>
      <c r="Z42" s="1058"/>
      <c r="AA42" s="1058"/>
      <c r="AB42" s="1058"/>
      <c r="AC42" s="1058"/>
      <c r="AD42" s="1058"/>
      <c r="AE42" s="1007"/>
      <c r="AF42" s="1007"/>
      <c r="AG42" s="1007"/>
      <c r="AH42" s="1007"/>
      <c r="AI42" s="1007"/>
      <c r="AJ42" s="1007"/>
      <c r="AK42" s="1007"/>
      <c r="AL42" s="1007"/>
      <c r="AM42" s="1007"/>
      <c r="AN42" s="1007"/>
      <c r="AO42" s="799"/>
      <c r="AP42" s="799"/>
      <c r="AQ42" s="799"/>
      <c r="AR42" s="799"/>
      <c r="AS42" s="799"/>
      <c r="AT42" s="799"/>
      <c r="AU42" s="799"/>
      <c r="AV42" s="799"/>
      <c r="AW42" s="799"/>
      <c r="AX42" s="799"/>
      <c r="AY42" s="1058"/>
      <c r="AZ42" s="1058"/>
      <c r="BA42" s="1058"/>
      <c r="BB42" s="1058"/>
      <c r="BC42" s="1058"/>
      <c r="BD42" s="1058"/>
      <c r="BE42" s="1058"/>
      <c r="BF42" s="1058"/>
      <c r="BG42" s="1058"/>
      <c r="BH42" s="1058"/>
      <c r="BI42" s="1007"/>
      <c r="BJ42" s="1007"/>
      <c r="BK42" s="1007"/>
      <c r="BL42" s="1007"/>
      <c r="BM42" s="1007"/>
      <c r="BN42" s="1007"/>
      <c r="BO42" s="1007"/>
      <c r="BP42" s="1007"/>
      <c r="BQ42" s="1007"/>
      <c r="BR42" s="1007"/>
      <c r="BS42" s="799"/>
      <c r="BT42" s="799"/>
      <c r="BU42" s="799"/>
      <c r="BV42" s="799"/>
      <c r="BW42" s="799"/>
      <c r="BX42" s="799"/>
      <c r="BY42" s="799"/>
      <c r="BZ42" s="799"/>
      <c r="CA42" s="799"/>
      <c r="CB42" s="799"/>
      <c r="CC42" s="1058"/>
      <c r="CD42" s="1058"/>
      <c r="CE42" s="1058"/>
      <c r="CF42" s="1058"/>
      <c r="CG42" s="1058"/>
      <c r="CH42" s="1058"/>
      <c r="CI42" s="1058"/>
      <c r="CJ42" s="1058"/>
      <c r="CK42" s="1058"/>
      <c r="CL42" s="1007"/>
    </row>
    <row r="43" spans="1:90" ht="15.05" customHeight="1">
      <c r="A43" s="1007"/>
      <c r="B43" s="1007"/>
      <c r="C43" s="1007"/>
      <c r="D43" s="1007"/>
      <c r="E43" s="1007"/>
      <c r="F43" s="1007"/>
      <c r="G43" s="1007"/>
      <c r="H43" s="1007"/>
      <c r="I43" s="1007"/>
      <c r="J43" s="1007"/>
      <c r="K43" s="799"/>
      <c r="L43" s="799"/>
      <c r="M43" s="799"/>
      <c r="N43" s="799"/>
      <c r="O43" s="799"/>
      <c r="P43" s="799"/>
      <c r="Q43" s="799"/>
      <c r="R43" s="799"/>
      <c r="S43" s="799"/>
      <c r="T43" s="799"/>
      <c r="U43" s="1058"/>
      <c r="V43" s="1058"/>
      <c r="W43" s="1058"/>
      <c r="X43" s="1058"/>
      <c r="Y43" s="1058"/>
      <c r="Z43" s="1058"/>
      <c r="AA43" s="1058"/>
      <c r="AB43" s="1058"/>
      <c r="AC43" s="1058"/>
      <c r="AD43" s="1058"/>
      <c r="AE43" s="1007"/>
      <c r="AF43" s="1007"/>
      <c r="AG43" s="1007"/>
      <c r="AH43" s="1007"/>
      <c r="AI43" s="1007"/>
      <c r="AJ43" s="1007"/>
      <c r="AK43" s="1007"/>
      <c r="AL43" s="1007"/>
      <c r="AM43" s="1007"/>
      <c r="AN43" s="1007"/>
      <c r="AO43" s="799"/>
      <c r="AP43" s="799"/>
      <c r="AQ43" s="799"/>
      <c r="AR43" s="799"/>
      <c r="AS43" s="799"/>
      <c r="AT43" s="799"/>
      <c r="AU43" s="799"/>
      <c r="AV43" s="799"/>
      <c r="AW43" s="799"/>
      <c r="AX43" s="799"/>
      <c r="AY43" s="1058"/>
      <c r="AZ43" s="1058"/>
      <c r="BA43" s="1058"/>
      <c r="BB43" s="1058"/>
      <c r="BC43" s="1058"/>
      <c r="BD43" s="1058"/>
      <c r="BE43" s="1058"/>
      <c r="BF43" s="1058"/>
      <c r="BG43" s="1058"/>
      <c r="BH43" s="1058"/>
      <c r="BI43" s="1007"/>
      <c r="BJ43" s="1007"/>
      <c r="BK43" s="1007"/>
      <c r="BL43" s="1007"/>
      <c r="BM43" s="1007"/>
      <c r="BN43" s="1007"/>
      <c r="BO43" s="1007"/>
      <c r="BP43" s="1007"/>
      <c r="BQ43" s="1007"/>
      <c r="BR43" s="1007"/>
      <c r="BS43" s="799"/>
      <c r="BT43" s="799"/>
      <c r="BU43" s="799"/>
      <c r="BV43" s="799"/>
      <c r="BW43" s="799"/>
      <c r="BX43" s="799"/>
      <c r="BY43" s="799"/>
      <c r="BZ43" s="799"/>
      <c r="CA43" s="799"/>
      <c r="CB43" s="799"/>
      <c r="CC43" s="1058"/>
      <c r="CD43" s="1058"/>
      <c r="CE43" s="1058"/>
      <c r="CF43" s="1058"/>
      <c r="CG43" s="1058"/>
      <c r="CH43" s="1058"/>
      <c r="CI43" s="1058"/>
      <c r="CJ43" s="1058"/>
      <c r="CK43" s="1058"/>
      <c r="CL43" s="1007"/>
    </row>
    <row r="44" spans="1:90" ht="15.05" customHeight="1">
      <c r="A44" s="1007"/>
      <c r="B44" s="1007"/>
      <c r="C44" s="1007"/>
      <c r="D44" s="1007"/>
      <c r="E44" s="1007"/>
      <c r="F44" s="1007"/>
      <c r="G44" s="1007"/>
      <c r="H44" s="1007"/>
      <c r="I44" s="1007"/>
      <c r="J44" s="1007"/>
      <c r="K44" s="799"/>
      <c r="L44" s="799"/>
      <c r="M44" s="799"/>
      <c r="N44" s="799"/>
      <c r="O44" s="799"/>
      <c r="P44" s="799"/>
      <c r="Q44" s="799"/>
      <c r="R44" s="799"/>
      <c r="S44" s="799"/>
      <c r="T44" s="799"/>
      <c r="U44" s="1058"/>
      <c r="V44" s="1058"/>
      <c r="W44" s="1058"/>
      <c r="X44" s="1058"/>
      <c r="Y44" s="1058"/>
      <c r="Z44" s="1058"/>
      <c r="AA44" s="1058"/>
      <c r="AB44" s="1058"/>
      <c r="AC44" s="1058"/>
      <c r="AD44" s="1058"/>
      <c r="AE44" s="1007"/>
      <c r="AF44" s="1007"/>
      <c r="AG44" s="1007"/>
      <c r="AH44" s="1007"/>
      <c r="AI44" s="1007"/>
      <c r="AJ44" s="1007"/>
      <c r="AK44" s="1007"/>
      <c r="AL44" s="1007"/>
      <c r="AM44" s="1007"/>
      <c r="AN44" s="1007"/>
      <c r="AO44" s="799"/>
      <c r="AP44" s="799"/>
      <c r="AQ44" s="799"/>
      <c r="AR44" s="799"/>
      <c r="AS44" s="799"/>
      <c r="AT44" s="799"/>
      <c r="AU44" s="799"/>
      <c r="AV44" s="799"/>
      <c r="AW44" s="799"/>
      <c r="AX44" s="799"/>
      <c r="AY44" s="1058"/>
      <c r="AZ44" s="1058"/>
      <c r="BA44" s="1058"/>
      <c r="BB44" s="1058"/>
      <c r="BC44" s="1058"/>
      <c r="BD44" s="1058"/>
      <c r="BE44" s="1058"/>
      <c r="BF44" s="1058"/>
      <c r="BG44" s="1058"/>
      <c r="BH44" s="1058"/>
      <c r="BI44" s="1007"/>
      <c r="BJ44" s="1007"/>
      <c r="BK44" s="1007"/>
      <c r="BL44" s="1007"/>
      <c r="BM44" s="1007"/>
      <c r="BN44" s="1007"/>
      <c r="BO44" s="1007"/>
      <c r="BP44" s="1007"/>
      <c r="BQ44" s="1007"/>
      <c r="BR44" s="1007"/>
      <c r="BS44" s="799"/>
      <c r="BT44" s="799"/>
      <c r="BU44" s="799"/>
      <c r="BV44" s="799"/>
      <c r="BW44" s="799"/>
      <c r="BX44" s="799"/>
      <c r="BY44" s="799"/>
      <c r="BZ44" s="799"/>
      <c r="CA44" s="799"/>
      <c r="CB44" s="799"/>
      <c r="CC44" s="1058"/>
      <c r="CD44" s="1058"/>
      <c r="CE44" s="1058"/>
      <c r="CF44" s="1058"/>
      <c r="CG44" s="1058"/>
      <c r="CH44" s="1058"/>
      <c r="CI44" s="1058"/>
      <c r="CJ44" s="1058"/>
      <c r="CK44" s="1058"/>
      <c r="CL44" s="1007"/>
    </row>
    <row r="45" spans="1:90" ht="15.05" customHeight="1">
      <c r="A45" s="1007"/>
      <c r="B45" s="1007"/>
      <c r="C45" s="1007"/>
      <c r="D45" s="1007"/>
      <c r="E45" s="1007"/>
      <c r="F45" s="1007"/>
      <c r="G45" s="1007"/>
      <c r="H45" s="1007"/>
      <c r="I45" s="1007"/>
      <c r="J45" s="1007"/>
      <c r="K45" s="799"/>
      <c r="L45" s="799"/>
      <c r="M45" s="799"/>
      <c r="N45" s="799"/>
      <c r="O45" s="799"/>
      <c r="P45" s="799"/>
      <c r="Q45" s="799"/>
      <c r="R45" s="799"/>
      <c r="S45" s="799"/>
      <c r="T45" s="799"/>
      <c r="U45" s="1058"/>
      <c r="V45" s="1058"/>
      <c r="W45" s="1058"/>
      <c r="X45" s="1058"/>
      <c r="Y45" s="1058"/>
      <c r="Z45" s="1058"/>
      <c r="AA45" s="1058"/>
      <c r="AB45" s="1058"/>
      <c r="AC45" s="1058"/>
      <c r="AD45" s="1058"/>
      <c r="AE45" s="1007"/>
      <c r="AF45" s="1007"/>
      <c r="AG45" s="1007"/>
      <c r="AH45" s="1007"/>
      <c r="AI45" s="1007"/>
      <c r="AJ45" s="1007"/>
      <c r="AK45" s="1007"/>
      <c r="AL45" s="1007"/>
      <c r="AM45" s="1007"/>
      <c r="AN45" s="1007"/>
      <c r="AO45" s="799"/>
      <c r="AP45" s="799"/>
      <c r="AQ45" s="799"/>
      <c r="AR45" s="799"/>
      <c r="AS45" s="799"/>
      <c r="AT45" s="799"/>
      <c r="AU45" s="799"/>
      <c r="AV45" s="799"/>
      <c r="AW45" s="799"/>
      <c r="AX45" s="799"/>
      <c r="AY45" s="1058"/>
      <c r="AZ45" s="1058"/>
      <c r="BA45" s="1058"/>
      <c r="BB45" s="1058"/>
      <c r="BC45" s="1058"/>
      <c r="BD45" s="1058"/>
      <c r="BE45" s="1058"/>
      <c r="BF45" s="1058"/>
      <c r="BG45" s="1058"/>
      <c r="BH45" s="1058"/>
      <c r="BI45" s="1007"/>
      <c r="BJ45" s="1007"/>
      <c r="BK45" s="1007"/>
      <c r="BL45" s="1007"/>
      <c r="BM45" s="1007"/>
      <c r="BN45" s="1007"/>
      <c r="BO45" s="1007"/>
      <c r="BP45" s="1007"/>
      <c r="BQ45" s="1007"/>
      <c r="BR45" s="1007"/>
      <c r="BS45" s="799"/>
      <c r="BT45" s="799"/>
      <c r="BU45" s="799"/>
      <c r="BV45" s="799"/>
      <c r="BW45" s="799"/>
      <c r="BX45" s="799"/>
      <c r="BY45" s="799"/>
      <c r="BZ45" s="799"/>
      <c r="CA45" s="799"/>
      <c r="CB45" s="799"/>
      <c r="CC45" s="1058"/>
      <c r="CD45" s="1058"/>
      <c r="CE45" s="1058"/>
      <c r="CF45" s="1058"/>
      <c r="CG45" s="1058"/>
      <c r="CH45" s="1058"/>
      <c r="CI45" s="1058"/>
      <c r="CJ45" s="1058"/>
      <c r="CK45" s="1058"/>
      <c r="CL45" s="1007"/>
    </row>
    <row r="46" spans="1:90" ht="15.05" customHeight="1">
      <c r="A46" s="1007"/>
      <c r="B46" s="1007"/>
      <c r="C46" s="1007"/>
      <c r="D46" s="1007"/>
      <c r="E46" s="1007"/>
      <c r="F46" s="1059"/>
      <c r="G46" s="1059"/>
      <c r="H46" s="1059"/>
      <c r="I46" s="1059"/>
      <c r="J46" s="1059"/>
      <c r="K46" s="1060"/>
      <c r="L46" s="799"/>
      <c r="M46" s="799"/>
      <c r="N46" s="799"/>
      <c r="O46" s="799"/>
      <c r="P46" s="1061"/>
      <c r="Q46" s="1061"/>
      <c r="R46" s="1061"/>
      <c r="S46" s="1061"/>
      <c r="T46" s="1061"/>
      <c r="U46" s="1062"/>
      <c r="V46" s="1058"/>
      <c r="W46" s="1058"/>
      <c r="X46" s="1058"/>
      <c r="Y46" s="1062"/>
      <c r="Z46" s="1062"/>
      <c r="AA46" s="1062"/>
      <c r="AB46" s="1062"/>
      <c r="AC46" s="1062"/>
      <c r="AD46" s="1062"/>
      <c r="AE46" s="1063"/>
      <c r="AF46" s="1007"/>
      <c r="AG46" s="1007"/>
      <c r="AH46" s="1007"/>
      <c r="AI46" s="1063"/>
      <c r="AJ46" s="1063"/>
      <c r="AK46" s="1063"/>
      <c r="AL46" s="1063"/>
      <c r="AM46" s="1063"/>
      <c r="AN46" s="1059"/>
      <c r="AO46" s="1060"/>
      <c r="AP46" s="799"/>
      <c r="AQ46" s="799"/>
      <c r="AR46" s="799"/>
      <c r="AS46" s="1061"/>
      <c r="AT46" s="1061"/>
      <c r="AU46" s="1061"/>
      <c r="AV46" s="1061"/>
      <c r="AW46" s="1061"/>
      <c r="AX46" s="1061"/>
      <c r="AY46" s="1062"/>
      <c r="AZ46" s="1058"/>
      <c r="BA46" s="1058"/>
      <c r="BB46" s="1058"/>
      <c r="BC46" s="1062"/>
      <c r="BD46" s="1062"/>
      <c r="BE46" s="1062"/>
      <c r="BF46" s="1062"/>
      <c r="BG46" s="1062"/>
      <c r="BH46" s="1062"/>
      <c r="BI46" s="1063"/>
      <c r="BJ46" s="1007"/>
      <c r="BK46" s="1007"/>
      <c r="BL46" s="1007"/>
      <c r="BM46" s="1063"/>
      <c r="BN46" s="1063"/>
      <c r="BO46" s="1063"/>
      <c r="BP46" s="1063"/>
      <c r="BQ46" s="1063"/>
      <c r="BR46" s="1059"/>
      <c r="BS46" s="1060"/>
      <c r="BT46" s="799"/>
      <c r="BU46" s="799"/>
      <c r="BV46" s="799"/>
      <c r="BW46" s="1061"/>
      <c r="BX46" s="1061"/>
      <c r="BY46" s="1061"/>
      <c r="BZ46" s="1061"/>
      <c r="CA46" s="1061"/>
      <c r="CB46" s="799"/>
      <c r="CC46" s="1062"/>
      <c r="CD46" s="1058"/>
      <c r="CE46" s="1058"/>
      <c r="CF46" s="1058"/>
      <c r="CG46" s="1062"/>
      <c r="CH46" s="1062"/>
      <c r="CI46" s="1062"/>
      <c r="CJ46" s="1062"/>
      <c r="CK46" s="1062"/>
      <c r="CL46" s="1059"/>
    </row>
    <row r="47" spans="1:90" ht="15.05" customHeight="1">
      <c r="A47" s="6"/>
      <c r="B47" s="6"/>
      <c r="C47" s="6"/>
      <c r="D47" s="6"/>
      <c r="E47" s="6"/>
      <c r="F47" s="1064"/>
      <c r="G47" s="1064"/>
      <c r="H47" s="1064"/>
      <c r="I47" s="1064"/>
      <c r="J47" s="1064"/>
      <c r="K47" s="1064"/>
      <c r="L47" s="6"/>
      <c r="M47" s="6"/>
      <c r="N47" s="6"/>
      <c r="O47" s="6"/>
      <c r="P47" s="1065"/>
      <c r="Q47" s="1065"/>
      <c r="R47" s="1065"/>
      <c r="S47" s="1065"/>
      <c r="T47" s="1065"/>
      <c r="U47" s="1065"/>
      <c r="V47" s="6"/>
      <c r="W47" s="6"/>
      <c r="X47" s="6"/>
      <c r="Y47" s="1065"/>
      <c r="Z47" s="1065"/>
      <c r="AA47" s="1065"/>
      <c r="AB47" s="1065"/>
      <c r="AC47" s="1065"/>
      <c r="AD47" s="1065"/>
      <c r="AE47" s="1065"/>
      <c r="AF47" s="6"/>
      <c r="AG47" s="6"/>
      <c r="AH47" s="6"/>
      <c r="AI47" s="1065"/>
      <c r="AJ47" s="1065"/>
      <c r="AK47" s="1065"/>
      <c r="AL47" s="1065"/>
      <c r="AM47" s="1065"/>
      <c r="AN47" s="1064"/>
      <c r="AO47" s="1064"/>
      <c r="AP47" s="6"/>
      <c r="AQ47" s="6"/>
      <c r="AR47" s="6"/>
      <c r="AS47" s="1065"/>
      <c r="AT47" s="1065"/>
      <c r="AU47" s="1065"/>
      <c r="AV47" s="1065"/>
      <c r="AW47" s="1065"/>
      <c r="AX47" s="1065"/>
      <c r="AY47" s="1065"/>
      <c r="AZ47" s="6"/>
      <c r="BA47" s="6"/>
      <c r="BB47" s="6"/>
      <c r="BC47" s="1065"/>
      <c r="BD47" s="1065"/>
      <c r="BE47" s="1065"/>
      <c r="BF47" s="1065"/>
      <c r="BG47" s="1065"/>
      <c r="BH47" s="1065"/>
      <c r="BI47" s="1065"/>
      <c r="BJ47" s="6"/>
      <c r="BK47" s="6"/>
      <c r="BL47" s="6"/>
      <c r="BM47" s="1065"/>
      <c r="BN47" s="1065"/>
      <c r="BO47" s="1065"/>
      <c r="BP47" s="1065"/>
      <c r="BQ47" s="1065"/>
      <c r="BR47" s="1064"/>
      <c r="BS47" s="1064"/>
      <c r="BT47" s="6"/>
      <c r="BU47" s="6"/>
      <c r="BV47" s="6"/>
      <c r="BW47" s="1065"/>
      <c r="BX47" s="1065"/>
      <c r="BY47" s="1065"/>
      <c r="BZ47" s="1065"/>
      <c r="CA47" s="1065"/>
      <c r="CB47" s="6"/>
      <c r="CC47" s="1064"/>
      <c r="CD47" s="6"/>
      <c r="CE47" s="6"/>
      <c r="CF47" s="6"/>
      <c r="CG47" s="1065"/>
      <c r="CH47" s="1065"/>
      <c r="CI47" s="1065"/>
      <c r="CJ47" s="1065"/>
      <c r="CK47" s="1065"/>
      <c r="CL47" s="6"/>
    </row>
    <row r="48" spans="1:90" ht="15.05" customHeight="1">
      <c r="A48" s="6"/>
      <c r="B48" s="6"/>
      <c r="C48" s="6"/>
      <c r="D48" s="6"/>
      <c r="E48" s="1064"/>
      <c r="F48" s="1064"/>
      <c r="G48" s="1064"/>
      <c r="H48" s="1064"/>
      <c r="I48" s="1064"/>
      <c r="J48" s="1064"/>
      <c r="K48" s="1064"/>
      <c r="L48" s="6"/>
      <c r="M48" s="6"/>
      <c r="N48" s="6"/>
      <c r="O48" s="6"/>
      <c r="P48" s="1065"/>
      <c r="Q48" s="1065"/>
      <c r="R48" s="1065"/>
      <c r="S48" s="1065"/>
      <c r="T48" s="1065"/>
      <c r="U48" s="1065"/>
      <c r="V48" s="6"/>
      <c r="W48" s="6"/>
      <c r="X48" s="6"/>
      <c r="Y48" s="1065"/>
      <c r="Z48" s="1065"/>
      <c r="AA48" s="1065"/>
      <c r="AB48" s="1065"/>
      <c r="AC48" s="1065"/>
      <c r="AD48" s="1065"/>
      <c r="AE48" s="1065"/>
      <c r="AF48" s="6"/>
      <c r="AG48" s="6"/>
      <c r="AH48" s="6"/>
      <c r="AI48" s="1065"/>
      <c r="AJ48" s="1065"/>
      <c r="AK48" s="1065"/>
      <c r="AL48" s="1065"/>
      <c r="AM48" s="1065"/>
      <c r="AN48" s="1064"/>
      <c r="AO48" s="1064"/>
      <c r="AP48" s="6"/>
      <c r="AQ48" s="6"/>
      <c r="AR48" s="6"/>
      <c r="AS48" s="1065"/>
      <c r="AT48" s="1065"/>
      <c r="AU48" s="1065"/>
      <c r="AV48" s="1065"/>
      <c r="AW48" s="1065"/>
      <c r="AX48" s="1065"/>
      <c r="AY48" s="1065"/>
      <c r="AZ48" s="6"/>
      <c r="BA48" s="6"/>
      <c r="BB48" s="6"/>
      <c r="BC48" s="1065"/>
      <c r="BD48" s="1065"/>
      <c r="BE48" s="1065"/>
      <c r="BF48" s="1065"/>
      <c r="BG48" s="1065"/>
      <c r="BH48" s="1065"/>
      <c r="BI48" s="1065"/>
      <c r="BJ48" s="6"/>
      <c r="BK48" s="6"/>
      <c r="BL48" s="6"/>
      <c r="BM48" s="1065"/>
      <c r="BN48" s="1065"/>
      <c r="BO48" s="1065"/>
      <c r="BP48" s="1065"/>
      <c r="BQ48" s="1065"/>
      <c r="BR48" s="1064"/>
      <c r="BS48" s="1064"/>
      <c r="BT48" s="6"/>
      <c r="BU48" s="6"/>
      <c r="BV48" s="6"/>
      <c r="BW48" s="1065"/>
      <c r="BX48" s="1065"/>
      <c r="BY48" s="1065"/>
      <c r="BZ48" s="1065"/>
      <c r="CA48" s="1065"/>
      <c r="CB48" s="6"/>
      <c r="CC48" s="1064"/>
      <c r="CD48" s="6"/>
      <c r="CE48" s="6"/>
      <c r="CF48" s="6"/>
      <c r="CG48" s="1065"/>
      <c r="CH48" s="1065"/>
      <c r="CI48" s="1065"/>
      <c r="CJ48" s="1065"/>
      <c r="CK48" s="1065"/>
      <c r="CL48" s="6"/>
    </row>
    <row r="49" spans="1:90" ht="15.0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1065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</row>
    <row r="50" spans="1:90" ht="3.8" customHeight="1">
      <c r="A50" s="6"/>
      <c r="B50" s="6"/>
      <c r="C50" s="6"/>
      <c r="D50" s="1066"/>
      <c r="E50" s="1067"/>
      <c r="F50" s="1067"/>
      <c r="G50" s="1067"/>
      <c r="H50" s="1067"/>
      <c r="I50" s="1067"/>
      <c r="J50" s="1067"/>
      <c r="K50" s="1067"/>
      <c r="L50" s="1067"/>
      <c r="M50" s="1067"/>
      <c r="N50" s="1067"/>
      <c r="O50" s="1067"/>
      <c r="P50" s="1067"/>
      <c r="Q50" s="1067"/>
      <c r="R50" s="1067"/>
      <c r="S50" s="1067"/>
      <c r="T50" s="1067"/>
      <c r="U50" s="1067"/>
      <c r="V50" s="1067" t="s">
        <v>3554</v>
      </c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</row>
    <row r="51" spans="1:90" ht="15.0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</row>
    <row r="52" spans="1:90" ht="15.05" customHeight="1">
      <c r="A52" s="6">
        <v>1</v>
      </c>
      <c r="B52" s="6"/>
      <c r="C52" s="551"/>
      <c r="D52" s="105"/>
      <c r="E52" s="1068"/>
      <c r="F52" s="1068"/>
      <c r="G52" s="1068"/>
      <c r="H52" s="1068"/>
      <c r="I52" s="1068"/>
      <c r="J52" s="1068"/>
      <c r="K52" s="1068"/>
      <c r="L52" s="1069"/>
      <c r="M52" s="6"/>
      <c r="N52" s="1069"/>
      <c r="O52" s="1069"/>
      <c r="P52" s="1069"/>
      <c r="Q52" s="1069"/>
      <c r="R52" s="1069"/>
      <c r="S52" s="1069"/>
      <c r="T52" s="1069"/>
      <c r="U52" s="1069"/>
      <c r="V52" s="1069">
        <f t="shared" ref="V52:V113" si="8">O52*$M$49</f>
        <v>0</v>
      </c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</row>
    <row r="53" spans="1:90" ht="15.05" customHeight="1">
      <c r="A53" s="6">
        <v>2</v>
      </c>
      <c r="B53" s="6"/>
      <c r="C53" s="551"/>
      <c r="D53" s="105"/>
      <c r="E53" s="105"/>
      <c r="F53" s="1068"/>
      <c r="G53" s="1068"/>
      <c r="H53" s="1068"/>
      <c r="I53" s="105"/>
      <c r="J53" s="105"/>
      <c r="K53" s="105"/>
      <c r="L53" s="1069"/>
      <c r="M53" s="6"/>
      <c r="N53" s="1069"/>
      <c r="O53" s="1069"/>
      <c r="P53" s="1069"/>
      <c r="Q53" s="1069"/>
      <c r="R53" s="1069"/>
      <c r="S53" s="1069"/>
      <c r="T53" s="1069"/>
      <c r="U53" s="1069"/>
      <c r="V53" s="1069">
        <f t="shared" si="8"/>
        <v>0</v>
      </c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</row>
    <row r="54" spans="1:90" ht="15.05" customHeight="1">
      <c r="A54" s="6">
        <v>3</v>
      </c>
      <c r="B54" s="6"/>
      <c r="C54" s="551"/>
      <c r="D54" s="126"/>
      <c r="E54" s="1068"/>
      <c r="F54" s="1068"/>
      <c r="G54" s="1068"/>
      <c r="H54" s="1068"/>
      <c r="I54" s="1068"/>
      <c r="J54" s="1068"/>
      <c r="K54" s="1068"/>
      <c r="L54" s="1069"/>
      <c r="M54" s="6"/>
      <c r="N54" s="1069"/>
      <c r="O54" s="1069"/>
      <c r="P54" s="1069"/>
      <c r="Q54" s="1069"/>
      <c r="R54" s="1069"/>
      <c r="S54" s="1069"/>
      <c r="T54" s="1069"/>
      <c r="U54" s="1069"/>
      <c r="V54" s="1069">
        <f t="shared" si="8"/>
        <v>0</v>
      </c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</row>
    <row r="55" spans="1:90" ht="15.05" customHeight="1">
      <c r="A55" s="6">
        <v>4</v>
      </c>
      <c r="B55" s="6"/>
      <c r="C55" s="551"/>
      <c r="D55" s="1070"/>
      <c r="E55" s="105"/>
      <c r="F55" s="1068"/>
      <c r="G55" s="1068"/>
      <c r="H55" s="1068"/>
      <c r="I55" s="105"/>
      <c r="J55" s="105"/>
      <c r="K55" s="105"/>
      <c r="L55" s="1069"/>
      <c r="M55" s="6"/>
      <c r="N55" s="1069"/>
      <c r="O55" s="1069"/>
      <c r="P55" s="1069"/>
      <c r="Q55" s="1069"/>
      <c r="R55" s="1069"/>
      <c r="S55" s="1069"/>
      <c r="T55" s="1069"/>
      <c r="U55" s="1069"/>
      <c r="V55" s="1069">
        <f t="shared" si="8"/>
        <v>0</v>
      </c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</row>
    <row r="56" spans="1:90" ht="15.05" customHeight="1">
      <c r="A56" s="6">
        <v>5</v>
      </c>
      <c r="B56" s="6"/>
      <c r="C56" s="551"/>
      <c r="D56" s="126"/>
      <c r="E56" s="1068"/>
      <c r="F56" s="1068"/>
      <c r="G56" s="1068"/>
      <c r="H56" s="1068"/>
      <c r="I56" s="1068"/>
      <c r="J56" s="1068"/>
      <c r="K56" s="1068"/>
      <c r="L56" s="1069"/>
      <c r="M56" s="6"/>
      <c r="N56" s="1069"/>
      <c r="O56" s="1069"/>
      <c r="P56" s="1069"/>
      <c r="Q56" s="1069"/>
      <c r="R56" s="1069"/>
      <c r="S56" s="1069"/>
      <c r="T56" s="1069"/>
      <c r="U56" s="1069"/>
      <c r="V56" s="1069">
        <f t="shared" si="8"/>
        <v>0</v>
      </c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</row>
    <row r="57" spans="1:90" ht="15.05" customHeight="1">
      <c r="A57" s="6">
        <v>6</v>
      </c>
      <c r="B57" s="6"/>
      <c r="C57" s="551"/>
      <c r="D57" s="1070"/>
      <c r="E57" s="1068"/>
      <c r="F57" s="1068"/>
      <c r="G57" s="1068"/>
      <c r="H57" s="1068"/>
      <c r="I57" s="1068"/>
      <c r="J57" s="1068"/>
      <c r="K57" s="1068"/>
      <c r="L57" s="1069"/>
      <c r="M57" s="6"/>
      <c r="N57" s="1069"/>
      <c r="O57" s="1069"/>
      <c r="P57" s="1069"/>
      <c r="Q57" s="1069"/>
      <c r="R57" s="1069"/>
      <c r="S57" s="1069"/>
      <c r="T57" s="1069"/>
      <c r="U57" s="1069"/>
      <c r="V57" s="1069">
        <f t="shared" si="8"/>
        <v>0</v>
      </c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</row>
    <row r="58" spans="1:90" ht="15.05" customHeight="1">
      <c r="A58" s="6">
        <v>7</v>
      </c>
      <c r="B58" s="6"/>
      <c r="C58" s="551"/>
      <c r="D58" s="1070"/>
      <c r="E58" s="105"/>
      <c r="F58" s="1068"/>
      <c r="G58" s="1068"/>
      <c r="H58" s="1068"/>
      <c r="I58" s="105"/>
      <c r="J58" s="105"/>
      <c r="K58" s="105"/>
      <c r="L58" s="1069"/>
      <c r="M58" s="6"/>
      <c r="N58" s="1069"/>
      <c r="O58" s="1069"/>
      <c r="P58" s="1069"/>
      <c r="Q58" s="1069"/>
      <c r="R58" s="1069"/>
      <c r="S58" s="1069"/>
      <c r="T58" s="1069"/>
      <c r="U58" s="1069"/>
      <c r="V58" s="1069">
        <f t="shared" si="8"/>
        <v>0</v>
      </c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</row>
    <row r="59" spans="1:90" ht="15.05" customHeight="1">
      <c r="A59" s="6">
        <v>8</v>
      </c>
      <c r="B59" s="6"/>
      <c r="C59" s="551"/>
      <c r="D59" s="105"/>
      <c r="E59" s="105"/>
      <c r="F59" s="1068"/>
      <c r="G59" s="1068"/>
      <c r="H59" s="1068"/>
      <c r="I59" s="105"/>
      <c r="J59" s="105"/>
      <c r="K59" s="105"/>
      <c r="L59" s="1069"/>
      <c r="M59" s="6"/>
      <c r="N59" s="1069"/>
      <c r="O59" s="1069"/>
      <c r="P59" s="1069"/>
      <c r="Q59" s="1069"/>
      <c r="R59" s="1069"/>
      <c r="S59" s="1069"/>
      <c r="T59" s="1069"/>
      <c r="U59" s="1069"/>
      <c r="V59" s="1069">
        <f t="shared" si="8"/>
        <v>0</v>
      </c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</row>
    <row r="60" spans="1:90" ht="15.05" customHeight="1">
      <c r="A60" s="6">
        <v>9</v>
      </c>
      <c r="B60" s="6"/>
      <c r="C60" s="551"/>
      <c r="D60" s="126"/>
      <c r="E60" s="105"/>
      <c r="F60" s="1068"/>
      <c r="G60" s="1068"/>
      <c r="H60" s="1068"/>
      <c r="I60" s="105"/>
      <c r="J60" s="105"/>
      <c r="K60" s="105"/>
      <c r="L60" s="1069"/>
      <c r="M60" s="6"/>
      <c r="N60" s="1069"/>
      <c r="O60" s="1069"/>
      <c r="P60" s="1069"/>
      <c r="Q60" s="1069"/>
      <c r="R60" s="1069"/>
      <c r="S60" s="1069"/>
      <c r="T60" s="1069"/>
      <c r="U60" s="1069"/>
      <c r="V60" s="1069">
        <f t="shared" si="8"/>
        <v>0</v>
      </c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</row>
    <row r="61" spans="1:90" ht="15.05" customHeight="1">
      <c r="A61" s="6">
        <v>10</v>
      </c>
      <c r="B61" s="6"/>
      <c r="C61" s="1071"/>
      <c r="D61" s="6"/>
      <c r="E61" s="105"/>
      <c r="F61" s="1068"/>
      <c r="G61" s="1068"/>
      <c r="H61" s="1068"/>
      <c r="I61" s="105"/>
      <c r="J61" s="105"/>
      <c r="K61" s="105"/>
      <c r="L61" s="1069"/>
      <c r="M61" s="6"/>
      <c r="N61" s="1069"/>
      <c r="O61" s="1069"/>
      <c r="P61" s="1069"/>
      <c r="Q61" s="1069"/>
      <c r="R61" s="1069"/>
      <c r="S61" s="1069"/>
      <c r="T61" s="1069"/>
      <c r="U61" s="1069"/>
      <c r="V61" s="1069">
        <f t="shared" si="8"/>
        <v>0</v>
      </c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</row>
    <row r="62" spans="1:90" ht="15.05" customHeight="1">
      <c r="A62" s="6">
        <v>11</v>
      </c>
      <c r="B62" s="6"/>
      <c r="C62" s="1071"/>
      <c r="D62" s="1066"/>
      <c r="E62" s="105"/>
      <c r="F62" s="1068"/>
      <c r="G62" s="1068"/>
      <c r="H62" s="1068"/>
      <c r="I62" s="105"/>
      <c r="J62" s="105"/>
      <c r="K62" s="105"/>
      <c r="L62" s="1069"/>
      <c r="M62" s="6"/>
      <c r="N62" s="1069"/>
      <c r="O62" s="1069"/>
      <c r="P62" s="1069"/>
      <c r="Q62" s="1069"/>
      <c r="R62" s="1069"/>
      <c r="S62" s="1069"/>
      <c r="T62" s="1069"/>
      <c r="U62" s="1069"/>
      <c r="V62" s="1069">
        <f t="shared" si="8"/>
        <v>0</v>
      </c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</row>
    <row r="63" spans="1:90" ht="15.05" customHeight="1">
      <c r="A63" s="6">
        <v>12</v>
      </c>
      <c r="B63" s="6"/>
      <c r="C63" s="1071"/>
      <c r="D63" s="126"/>
      <c r="E63" s="1068"/>
      <c r="F63" s="1068"/>
      <c r="G63" s="1068"/>
      <c r="H63" s="1068"/>
      <c r="I63" s="1068"/>
      <c r="J63" s="1068"/>
      <c r="K63" s="1068"/>
      <c r="L63" s="1069"/>
      <c r="M63" s="6"/>
      <c r="N63" s="1069"/>
      <c r="O63" s="1069"/>
      <c r="P63" s="1069"/>
      <c r="Q63" s="1069"/>
      <c r="R63" s="1069"/>
      <c r="S63" s="1069"/>
      <c r="T63" s="1069"/>
      <c r="U63" s="1069"/>
      <c r="V63" s="1069">
        <f t="shared" si="8"/>
        <v>0</v>
      </c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</row>
    <row r="64" spans="1:90" ht="15.05" customHeight="1">
      <c r="A64" s="6">
        <v>13</v>
      </c>
      <c r="B64" s="6"/>
      <c r="C64" s="1071"/>
      <c r="D64" s="126"/>
      <c r="E64" s="1068"/>
      <c r="F64" s="1068"/>
      <c r="G64" s="1068"/>
      <c r="H64" s="1068"/>
      <c r="I64" s="1068"/>
      <c r="J64" s="1068"/>
      <c r="K64" s="1068"/>
      <c r="L64" s="1069"/>
      <c r="M64" s="6"/>
      <c r="N64" s="1069"/>
      <c r="O64" s="1069"/>
      <c r="P64" s="1069"/>
      <c r="Q64" s="1069"/>
      <c r="R64" s="1069"/>
      <c r="S64" s="1069"/>
      <c r="T64" s="1069"/>
      <c r="U64" s="1069"/>
      <c r="V64" s="1069">
        <f t="shared" si="8"/>
        <v>0</v>
      </c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</row>
    <row r="65" spans="1:90" ht="15.05" customHeight="1">
      <c r="A65" s="6">
        <v>14</v>
      </c>
      <c r="B65" s="6"/>
      <c r="C65" s="1071"/>
      <c r="D65" s="6"/>
      <c r="E65" s="1068"/>
      <c r="F65" s="1068"/>
      <c r="G65" s="1068"/>
      <c r="H65" s="1068"/>
      <c r="I65" s="1068"/>
      <c r="J65" s="1068"/>
      <c r="K65" s="1068"/>
      <c r="L65" s="1069"/>
      <c r="M65" s="6"/>
      <c r="N65" s="1069"/>
      <c r="O65" s="1069"/>
      <c r="P65" s="1069"/>
      <c r="Q65" s="1069"/>
      <c r="R65" s="1069"/>
      <c r="S65" s="1069"/>
      <c r="T65" s="1069"/>
      <c r="U65" s="1069"/>
      <c r="V65" s="1069">
        <f t="shared" si="8"/>
        <v>0</v>
      </c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</row>
    <row r="66" spans="1:90" ht="15.05" customHeight="1">
      <c r="A66" s="6">
        <v>15</v>
      </c>
      <c r="B66" s="6"/>
      <c r="C66" s="1071"/>
      <c r="D66" s="6"/>
      <c r="E66" s="105"/>
      <c r="F66" s="1068"/>
      <c r="G66" s="1068"/>
      <c r="H66" s="1068"/>
      <c r="I66" s="105"/>
      <c r="J66" s="105"/>
      <c r="K66" s="105"/>
      <c r="L66" s="1069"/>
      <c r="M66" s="6"/>
      <c r="N66" s="1069"/>
      <c r="O66" s="1069"/>
      <c r="P66" s="1069"/>
      <c r="Q66" s="1069"/>
      <c r="R66" s="1069"/>
      <c r="S66" s="1069"/>
      <c r="T66" s="1069"/>
      <c r="U66" s="1069"/>
      <c r="V66" s="1069">
        <f t="shared" si="8"/>
        <v>0</v>
      </c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</row>
    <row r="67" spans="1:90" ht="15.05" customHeight="1">
      <c r="A67" s="6">
        <v>16</v>
      </c>
      <c r="B67" s="6"/>
      <c r="C67" s="1071"/>
      <c r="D67" s="6"/>
      <c r="E67" s="1068"/>
      <c r="F67" s="1068"/>
      <c r="G67" s="1068"/>
      <c r="H67" s="1068"/>
      <c r="I67" s="1068"/>
      <c r="J67" s="1068"/>
      <c r="K67" s="1068"/>
      <c r="L67" s="1069"/>
      <c r="M67" s="6"/>
      <c r="N67" s="1069"/>
      <c r="O67" s="1069"/>
      <c r="P67" s="1069"/>
      <c r="Q67" s="1069"/>
      <c r="R67" s="1069"/>
      <c r="S67" s="1069"/>
      <c r="T67" s="1069"/>
      <c r="U67" s="1069"/>
      <c r="V67" s="1069">
        <f t="shared" si="8"/>
        <v>0</v>
      </c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</row>
    <row r="68" spans="1:90" ht="15.05" customHeight="1">
      <c r="A68" s="6">
        <v>17</v>
      </c>
      <c r="B68" s="6"/>
      <c r="C68" s="1071"/>
      <c r="D68" s="6"/>
      <c r="E68" s="1068"/>
      <c r="F68" s="1068"/>
      <c r="G68" s="1068"/>
      <c r="H68" s="1068"/>
      <c r="I68" s="1068"/>
      <c r="J68" s="1068"/>
      <c r="K68" s="1068"/>
      <c r="L68" s="1069"/>
      <c r="M68" s="6"/>
      <c r="N68" s="1069"/>
      <c r="O68" s="1069"/>
      <c r="P68" s="1069"/>
      <c r="Q68" s="1069"/>
      <c r="R68" s="1069"/>
      <c r="S68" s="1069"/>
      <c r="T68" s="1069"/>
      <c r="U68" s="1069"/>
      <c r="V68" s="1069">
        <f t="shared" si="8"/>
        <v>0</v>
      </c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</row>
    <row r="69" spans="1:90" ht="15.05" customHeight="1">
      <c r="A69" s="6">
        <v>18</v>
      </c>
      <c r="B69" s="6"/>
      <c r="C69" s="1071"/>
      <c r="D69" s="6"/>
      <c r="E69" s="105"/>
      <c r="F69" s="1068"/>
      <c r="G69" s="1068"/>
      <c r="H69" s="1068"/>
      <c r="I69" s="105"/>
      <c r="J69" s="105"/>
      <c r="K69" s="105"/>
      <c r="L69" s="1069"/>
      <c r="M69" s="6"/>
      <c r="N69" s="1069"/>
      <c r="O69" s="1069"/>
      <c r="P69" s="1069"/>
      <c r="Q69" s="1069"/>
      <c r="R69" s="1069"/>
      <c r="S69" s="1069"/>
      <c r="T69" s="1069"/>
      <c r="U69" s="1069"/>
      <c r="V69" s="1069">
        <f t="shared" si="8"/>
        <v>0</v>
      </c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</row>
    <row r="70" spans="1:90" ht="15.05" customHeight="1">
      <c r="A70" s="6">
        <v>19</v>
      </c>
      <c r="B70" s="6"/>
      <c r="C70" s="1071"/>
      <c r="D70" s="6"/>
      <c r="E70" s="1068"/>
      <c r="F70" s="1068"/>
      <c r="G70" s="1068"/>
      <c r="H70" s="1068"/>
      <c r="I70" s="1068"/>
      <c r="J70" s="1068"/>
      <c r="K70" s="1068"/>
      <c r="L70" s="1069"/>
      <c r="M70" s="6"/>
      <c r="N70" s="1069"/>
      <c r="O70" s="1069"/>
      <c r="P70" s="1069"/>
      <c r="Q70" s="1069"/>
      <c r="R70" s="1069"/>
      <c r="S70" s="1069"/>
      <c r="T70" s="1069"/>
      <c r="U70" s="1069"/>
      <c r="V70" s="1069">
        <f t="shared" si="8"/>
        <v>0</v>
      </c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</row>
    <row r="71" spans="1:90" ht="15.05" customHeight="1">
      <c r="A71" s="6">
        <v>20</v>
      </c>
      <c r="B71" s="6"/>
      <c r="C71" s="1071"/>
      <c r="D71" s="6"/>
      <c r="E71" s="105"/>
      <c r="F71" s="1068"/>
      <c r="G71" s="1068"/>
      <c r="H71" s="1068"/>
      <c r="I71" s="105"/>
      <c r="J71" s="105"/>
      <c r="K71" s="105"/>
      <c r="L71" s="1069"/>
      <c r="M71" s="6"/>
      <c r="N71" s="1069"/>
      <c r="O71" s="1069"/>
      <c r="P71" s="1069"/>
      <c r="Q71" s="1069"/>
      <c r="R71" s="1069"/>
      <c r="S71" s="1069"/>
      <c r="T71" s="1069"/>
      <c r="U71" s="1069"/>
      <c r="V71" s="1069">
        <f t="shared" si="8"/>
        <v>0</v>
      </c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</row>
    <row r="72" spans="1:90" ht="15.05" customHeight="1">
      <c r="A72" s="6">
        <v>21</v>
      </c>
      <c r="B72" s="6"/>
      <c r="C72" s="1071"/>
      <c r="D72" s="6"/>
      <c r="E72" s="105"/>
      <c r="F72" s="1068"/>
      <c r="G72" s="1068"/>
      <c r="H72" s="1068"/>
      <c r="I72" s="105"/>
      <c r="J72" s="105"/>
      <c r="K72" s="105"/>
      <c r="L72" s="1069"/>
      <c r="M72" s="6"/>
      <c r="N72" s="1069"/>
      <c r="O72" s="1069"/>
      <c r="P72" s="1069"/>
      <c r="Q72" s="1069"/>
      <c r="R72" s="1069"/>
      <c r="S72" s="1069"/>
      <c r="T72" s="1069"/>
      <c r="U72" s="1069"/>
      <c r="V72" s="1069">
        <f t="shared" si="8"/>
        <v>0</v>
      </c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</row>
    <row r="73" spans="1:90" ht="15.05" customHeight="1">
      <c r="A73" s="6">
        <v>22</v>
      </c>
      <c r="B73" s="6"/>
      <c r="C73" s="1071"/>
      <c r="D73" s="6"/>
      <c r="E73" s="105"/>
      <c r="F73" s="1068"/>
      <c r="G73" s="1068"/>
      <c r="H73" s="1068"/>
      <c r="I73" s="105"/>
      <c r="J73" s="105"/>
      <c r="K73" s="105"/>
      <c r="L73" s="1069"/>
      <c r="M73" s="6"/>
      <c r="N73" s="1069"/>
      <c r="O73" s="1069"/>
      <c r="P73" s="1069"/>
      <c r="Q73" s="1069"/>
      <c r="R73" s="1069"/>
      <c r="S73" s="1069"/>
      <c r="T73" s="1069"/>
      <c r="U73" s="1069"/>
      <c r="V73" s="1069">
        <f t="shared" si="8"/>
        <v>0</v>
      </c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</row>
    <row r="74" spans="1:90" ht="15.05" customHeight="1">
      <c r="A74" s="6">
        <v>23</v>
      </c>
      <c r="B74" s="16">
        <f>D45</f>
        <v>0</v>
      </c>
      <c r="C74" s="6"/>
      <c r="D74" s="6"/>
      <c r="E74" s="105"/>
      <c r="F74" s="1068"/>
      <c r="G74" s="1068"/>
      <c r="H74" s="1068"/>
      <c r="I74" s="105"/>
      <c r="J74" s="105"/>
      <c r="K74" s="105"/>
      <c r="L74" s="1069"/>
      <c r="M74" s="6"/>
      <c r="N74" s="1069"/>
      <c r="O74" s="1069"/>
      <c r="P74" s="1069"/>
      <c r="Q74" s="1069"/>
      <c r="R74" s="1069"/>
      <c r="S74" s="1069"/>
      <c r="T74" s="1069"/>
      <c r="U74" s="1069"/>
      <c r="V74" s="1069">
        <f t="shared" si="8"/>
        <v>0</v>
      </c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</row>
    <row r="75" spans="1:90" ht="15.05" customHeight="1">
      <c r="A75" s="6">
        <v>24</v>
      </c>
      <c r="B75" s="16">
        <f>D46</f>
        <v>0</v>
      </c>
      <c r="C75" s="6"/>
      <c r="D75" s="6"/>
      <c r="E75" s="105"/>
      <c r="F75" s="1068"/>
      <c r="G75" s="1068"/>
      <c r="H75" s="1068"/>
      <c r="I75" s="105"/>
      <c r="J75" s="105"/>
      <c r="K75" s="105"/>
      <c r="L75" s="1069"/>
      <c r="M75" s="6"/>
      <c r="N75" s="1069"/>
      <c r="O75" s="1069"/>
      <c r="P75" s="1069"/>
      <c r="Q75" s="1069"/>
      <c r="R75" s="1069"/>
      <c r="S75" s="1069"/>
      <c r="T75" s="1069"/>
      <c r="U75" s="1069"/>
      <c r="V75" s="1069">
        <f t="shared" si="8"/>
        <v>0</v>
      </c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</row>
    <row r="76" spans="1:90" ht="15.05" customHeight="1">
      <c r="A76" s="6">
        <v>25</v>
      </c>
      <c r="B76" s="16"/>
      <c r="C76" s="6"/>
      <c r="D76" s="6"/>
      <c r="E76" s="105"/>
      <c r="F76" s="1068"/>
      <c r="G76" s="1068"/>
      <c r="H76" s="1068"/>
      <c r="I76" s="105"/>
      <c r="J76" s="105"/>
      <c r="K76" s="105"/>
      <c r="L76" s="1069"/>
      <c r="M76" s="6"/>
      <c r="N76" s="1069"/>
      <c r="O76" s="1069"/>
      <c r="P76" s="1069"/>
      <c r="Q76" s="1069"/>
      <c r="R76" s="1069"/>
      <c r="S76" s="1069"/>
      <c r="T76" s="1069"/>
      <c r="U76" s="1069"/>
      <c r="V76" s="1069">
        <f t="shared" si="8"/>
        <v>0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</row>
    <row r="77" spans="1:90" ht="15.05" customHeight="1">
      <c r="A77" s="6">
        <v>26</v>
      </c>
      <c r="B77" s="16"/>
      <c r="C77" s="6"/>
      <c r="D77" s="6"/>
      <c r="E77" s="1068"/>
      <c r="F77" s="1068"/>
      <c r="G77" s="1068"/>
      <c r="H77" s="1068"/>
      <c r="I77" s="1068"/>
      <c r="J77" s="1068"/>
      <c r="K77" s="1068"/>
      <c r="L77" s="1069"/>
      <c r="M77" s="6"/>
      <c r="N77" s="1069"/>
      <c r="O77" s="1069"/>
      <c r="P77" s="1069"/>
      <c r="Q77" s="1069"/>
      <c r="R77" s="1069"/>
      <c r="S77" s="1069"/>
      <c r="T77" s="1069"/>
      <c r="U77" s="1069"/>
      <c r="V77" s="1069">
        <f t="shared" si="8"/>
        <v>0</v>
      </c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</row>
    <row r="78" spans="1:90" ht="15.05" customHeight="1">
      <c r="A78" s="6">
        <v>27</v>
      </c>
      <c r="B78" s="16"/>
      <c r="C78" s="6"/>
      <c r="D78" s="6"/>
      <c r="E78" s="105"/>
      <c r="F78" s="1068"/>
      <c r="G78" s="1068"/>
      <c r="H78" s="1068"/>
      <c r="I78" s="105"/>
      <c r="J78" s="105"/>
      <c r="K78" s="105"/>
      <c r="L78" s="1069"/>
      <c r="M78" s="6"/>
      <c r="N78" s="1069"/>
      <c r="O78" s="1069"/>
      <c r="P78" s="1069"/>
      <c r="Q78" s="1069"/>
      <c r="R78" s="1069"/>
      <c r="S78" s="1069"/>
      <c r="T78" s="1069"/>
      <c r="U78" s="1069"/>
      <c r="V78" s="1069">
        <f t="shared" si="8"/>
        <v>0</v>
      </c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</row>
    <row r="79" spans="1:90" ht="15.05" customHeight="1">
      <c r="A79" s="6">
        <v>28</v>
      </c>
      <c r="B79" s="16"/>
      <c r="C79" s="6"/>
      <c r="D79" s="6"/>
      <c r="E79" s="105"/>
      <c r="F79" s="1068"/>
      <c r="G79" s="1068"/>
      <c r="H79" s="1068"/>
      <c r="I79" s="105"/>
      <c r="J79" s="105"/>
      <c r="K79" s="105"/>
      <c r="L79" s="1069"/>
      <c r="M79" s="6"/>
      <c r="N79" s="1069"/>
      <c r="O79" s="1069"/>
      <c r="P79" s="1069"/>
      <c r="Q79" s="1069"/>
      <c r="R79" s="1069"/>
      <c r="S79" s="1069"/>
      <c r="T79" s="1069"/>
      <c r="U79" s="1069"/>
      <c r="V79" s="1069">
        <f t="shared" si="8"/>
        <v>0</v>
      </c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</row>
    <row r="80" spans="1:90" ht="15.05" customHeight="1">
      <c r="A80" s="6">
        <v>29</v>
      </c>
      <c r="B80" s="16"/>
      <c r="C80" s="6"/>
      <c r="D80" s="6"/>
      <c r="E80" s="1068"/>
      <c r="F80" s="1068"/>
      <c r="G80" s="1068"/>
      <c r="H80" s="1068"/>
      <c r="I80" s="1068"/>
      <c r="J80" s="1068"/>
      <c r="K80" s="1068"/>
      <c r="L80" s="1069"/>
      <c r="M80" s="6"/>
      <c r="N80" s="1069"/>
      <c r="O80" s="1069"/>
      <c r="P80" s="1069"/>
      <c r="Q80" s="1069"/>
      <c r="R80" s="1069"/>
      <c r="S80" s="1069"/>
      <c r="T80" s="1069"/>
      <c r="U80" s="1069"/>
      <c r="V80" s="1069">
        <f t="shared" si="8"/>
        <v>0</v>
      </c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</row>
    <row r="81" spans="1:90" ht="15.05" customHeight="1">
      <c r="A81" s="6">
        <v>30</v>
      </c>
      <c r="B81" s="16"/>
      <c r="C81" s="6"/>
      <c r="D81" s="6"/>
      <c r="E81" s="105"/>
      <c r="F81" s="1068"/>
      <c r="G81" s="1068"/>
      <c r="H81" s="1068"/>
      <c r="I81" s="105"/>
      <c r="J81" s="105"/>
      <c r="K81" s="105"/>
      <c r="L81" s="1069"/>
      <c r="M81" s="6"/>
      <c r="N81" s="1069"/>
      <c r="O81" s="1069"/>
      <c r="P81" s="1069"/>
      <c r="Q81" s="1069"/>
      <c r="R81" s="1069"/>
      <c r="S81" s="1069"/>
      <c r="T81" s="1069"/>
      <c r="U81" s="1069"/>
      <c r="V81" s="1069">
        <f t="shared" si="8"/>
        <v>0</v>
      </c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</row>
    <row r="82" spans="1:90" ht="15.05" customHeight="1">
      <c r="A82" s="6">
        <v>31</v>
      </c>
      <c r="B82" s="6"/>
      <c r="C82" s="6"/>
      <c r="D82" s="6"/>
      <c r="E82" s="1068"/>
      <c r="F82" s="1068"/>
      <c r="G82" s="1068"/>
      <c r="H82" s="1068"/>
      <c r="I82" s="1068"/>
      <c r="J82" s="1068"/>
      <c r="K82" s="1068"/>
      <c r="L82" s="1069"/>
      <c r="M82" s="6"/>
      <c r="N82" s="1069"/>
      <c r="O82" s="1069"/>
      <c r="P82" s="1069"/>
      <c r="Q82" s="1069"/>
      <c r="R82" s="1069"/>
      <c r="S82" s="1069"/>
      <c r="T82" s="1069"/>
      <c r="U82" s="1069"/>
      <c r="V82" s="1069">
        <f t="shared" si="8"/>
        <v>0</v>
      </c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</row>
    <row r="83" spans="1:90" ht="15.05" customHeight="1">
      <c r="A83" s="6">
        <v>32</v>
      </c>
      <c r="B83" s="6"/>
      <c r="C83" s="6"/>
      <c r="D83" s="6"/>
      <c r="E83" s="1068"/>
      <c r="F83" s="1068"/>
      <c r="G83" s="1068"/>
      <c r="H83" s="1068"/>
      <c r="I83" s="1068"/>
      <c r="J83" s="1068"/>
      <c r="K83" s="1068"/>
      <c r="L83" s="1069"/>
      <c r="M83" s="6"/>
      <c r="N83" s="1069"/>
      <c r="O83" s="1069"/>
      <c r="P83" s="1069"/>
      <c r="Q83" s="1069"/>
      <c r="R83" s="1069"/>
      <c r="S83" s="1069"/>
      <c r="T83" s="1069"/>
      <c r="U83" s="1069"/>
      <c r="V83" s="1069">
        <f t="shared" si="8"/>
        <v>0</v>
      </c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</row>
    <row r="84" spans="1:90" ht="15.05" customHeight="1">
      <c r="A84" s="6">
        <v>33</v>
      </c>
      <c r="B84" s="6"/>
      <c r="C84" s="6"/>
      <c r="D84" s="6"/>
      <c r="E84" s="105"/>
      <c r="F84" s="1068"/>
      <c r="G84" s="1068"/>
      <c r="H84" s="1068"/>
      <c r="I84" s="105"/>
      <c r="J84" s="105"/>
      <c r="K84" s="105"/>
      <c r="L84" s="1069"/>
      <c r="M84" s="6"/>
      <c r="N84" s="1069"/>
      <c r="O84" s="1069"/>
      <c r="P84" s="1069"/>
      <c r="Q84" s="1069"/>
      <c r="R84" s="1069"/>
      <c r="S84" s="1069"/>
      <c r="T84" s="1069"/>
      <c r="U84" s="1069"/>
      <c r="V84" s="1069">
        <f t="shared" si="8"/>
        <v>0</v>
      </c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</row>
    <row r="85" spans="1:90" ht="15.05" customHeight="1">
      <c r="A85" s="6">
        <v>34</v>
      </c>
      <c r="B85" s="6"/>
      <c r="C85" s="6"/>
      <c r="D85" s="6"/>
      <c r="E85" s="1068"/>
      <c r="F85" s="1068"/>
      <c r="G85" s="1068"/>
      <c r="H85" s="1068"/>
      <c r="I85" s="1068"/>
      <c r="J85" s="1068"/>
      <c r="K85" s="1068"/>
      <c r="L85" s="1069"/>
      <c r="M85" s="6"/>
      <c r="N85" s="1069"/>
      <c r="O85" s="1069"/>
      <c r="P85" s="1069"/>
      <c r="Q85" s="1069"/>
      <c r="R85" s="1069"/>
      <c r="S85" s="1069"/>
      <c r="T85" s="1069"/>
      <c r="U85" s="1069"/>
      <c r="V85" s="1069">
        <f t="shared" si="8"/>
        <v>0</v>
      </c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</row>
    <row r="86" spans="1:90" ht="15.05" customHeight="1">
      <c r="A86" s="6">
        <v>35</v>
      </c>
      <c r="B86" s="6"/>
      <c r="C86" s="6"/>
      <c r="D86" s="6"/>
      <c r="E86" s="105"/>
      <c r="F86" s="1068"/>
      <c r="G86" s="1068"/>
      <c r="H86" s="1068"/>
      <c r="I86" s="105"/>
      <c r="J86" s="105"/>
      <c r="K86" s="105"/>
      <c r="L86" s="1069"/>
      <c r="M86" s="6"/>
      <c r="N86" s="1069"/>
      <c r="O86" s="1069"/>
      <c r="P86" s="1069"/>
      <c r="Q86" s="1069"/>
      <c r="R86" s="1069"/>
      <c r="S86" s="1069"/>
      <c r="T86" s="1069"/>
      <c r="U86" s="1069"/>
      <c r="V86" s="1069">
        <f t="shared" si="8"/>
        <v>0</v>
      </c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</row>
    <row r="87" spans="1:90" ht="15.05" customHeight="1">
      <c r="A87" s="6">
        <v>36</v>
      </c>
      <c r="B87" s="6"/>
      <c r="C87" s="6"/>
      <c r="D87" s="6"/>
      <c r="E87" s="105"/>
      <c r="F87" s="1068"/>
      <c r="G87" s="1068"/>
      <c r="H87" s="1068"/>
      <c r="I87" s="105"/>
      <c r="J87" s="105"/>
      <c r="K87" s="105"/>
      <c r="L87" s="1069"/>
      <c r="M87" s="6"/>
      <c r="N87" s="1069"/>
      <c r="O87" s="1069"/>
      <c r="P87" s="1069"/>
      <c r="Q87" s="1069"/>
      <c r="R87" s="1069"/>
      <c r="S87" s="1069"/>
      <c r="T87" s="1069"/>
      <c r="U87" s="1069"/>
      <c r="V87" s="1069">
        <f t="shared" si="8"/>
        <v>0</v>
      </c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</row>
    <row r="88" spans="1:90" ht="15.05" customHeight="1">
      <c r="A88" s="6">
        <v>37</v>
      </c>
      <c r="B88" s="6"/>
      <c r="C88" s="6"/>
      <c r="D88" s="6"/>
      <c r="E88" s="1068"/>
      <c r="F88" s="1068"/>
      <c r="G88" s="1068"/>
      <c r="H88" s="1068"/>
      <c r="I88" s="1068"/>
      <c r="J88" s="1068"/>
      <c r="K88" s="1068"/>
      <c r="L88" s="1069"/>
      <c r="M88" s="6"/>
      <c r="N88" s="1069"/>
      <c r="O88" s="1069"/>
      <c r="P88" s="1069"/>
      <c r="Q88" s="1069"/>
      <c r="R88" s="1069"/>
      <c r="S88" s="1069"/>
      <c r="T88" s="1069"/>
      <c r="U88" s="1069"/>
      <c r="V88" s="1069">
        <f t="shared" si="8"/>
        <v>0</v>
      </c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</row>
    <row r="89" spans="1:90" ht="15.05" customHeight="1">
      <c r="A89" s="6">
        <v>38</v>
      </c>
      <c r="B89" s="6"/>
      <c r="C89" s="6"/>
      <c r="D89" s="6"/>
      <c r="E89" s="105"/>
      <c r="F89" s="1068"/>
      <c r="G89" s="1068"/>
      <c r="H89" s="1068"/>
      <c r="I89" s="105"/>
      <c r="J89" s="105"/>
      <c r="K89" s="105"/>
      <c r="L89" s="1069"/>
      <c r="M89" s="6"/>
      <c r="N89" s="1069"/>
      <c r="O89" s="1069"/>
      <c r="P89" s="1069"/>
      <c r="Q89" s="1069"/>
      <c r="R89" s="1069"/>
      <c r="S89" s="1069"/>
      <c r="T89" s="1069"/>
      <c r="U89" s="1069"/>
      <c r="V89" s="1069">
        <f t="shared" si="8"/>
        <v>0</v>
      </c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</row>
    <row r="90" spans="1:90" ht="15.05" customHeight="1">
      <c r="A90" s="6">
        <v>39</v>
      </c>
      <c r="B90" s="6"/>
      <c r="C90" s="6"/>
      <c r="D90" s="6"/>
      <c r="E90" s="1068"/>
      <c r="F90" s="1068"/>
      <c r="G90" s="1068"/>
      <c r="H90" s="1068"/>
      <c r="I90" s="1068"/>
      <c r="J90" s="1068"/>
      <c r="K90" s="1068"/>
      <c r="L90" s="1069"/>
      <c r="M90" s="6"/>
      <c r="N90" s="1069"/>
      <c r="O90" s="1069"/>
      <c r="P90" s="1069"/>
      <c r="Q90" s="1069"/>
      <c r="R90" s="1069"/>
      <c r="S90" s="1069"/>
      <c r="T90" s="1069"/>
      <c r="U90" s="1069"/>
      <c r="V90" s="1069">
        <f t="shared" si="8"/>
        <v>0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</row>
    <row r="91" spans="1:90" ht="15.05" customHeight="1">
      <c r="A91" s="6">
        <v>40</v>
      </c>
      <c r="B91" s="6"/>
      <c r="C91" s="6"/>
      <c r="D91" s="6"/>
      <c r="E91" s="105"/>
      <c r="F91" s="1068"/>
      <c r="G91" s="1068"/>
      <c r="H91" s="1068"/>
      <c r="I91" s="105"/>
      <c r="J91" s="105"/>
      <c r="K91" s="105"/>
      <c r="L91" s="1069"/>
      <c r="M91" s="6"/>
      <c r="N91" s="1069"/>
      <c r="O91" s="1069"/>
      <c r="P91" s="1069"/>
      <c r="Q91" s="1069"/>
      <c r="R91" s="1069"/>
      <c r="S91" s="1069"/>
      <c r="T91" s="1069"/>
      <c r="U91" s="1069"/>
      <c r="V91" s="1069">
        <f t="shared" si="8"/>
        <v>0</v>
      </c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</row>
    <row r="92" spans="1:90" ht="15.05" customHeight="1">
      <c r="A92" s="6">
        <v>41</v>
      </c>
      <c r="B92" s="6"/>
      <c r="C92" s="6"/>
      <c r="D92" s="6"/>
      <c r="E92" s="1068"/>
      <c r="F92" s="1068"/>
      <c r="G92" s="1068"/>
      <c r="H92" s="1068"/>
      <c r="I92" s="1068"/>
      <c r="J92" s="1068"/>
      <c r="K92" s="1068"/>
      <c r="L92" s="1069"/>
      <c r="M92" s="6"/>
      <c r="N92" s="1069"/>
      <c r="O92" s="1069"/>
      <c r="P92" s="1069"/>
      <c r="Q92" s="1069"/>
      <c r="R92" s="1069"/>
      <c r="S92" s="1069"/>
      <c r="T92" s="1069"/>
      <c r="U92" s="1069"/>
      <c r="V92" s="1069">
        <f t="shared" si="8"/>
        <v>0</v>
      </c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</row>
    <row r="93" spans="1:90" ht="15.05" customHeight="1">
      <c r="A93" s="6">
        <v>42</v>
      </c>
      <c r="B93" s="6"/>
      <c r="C93" s="6"/>
      <c r="D93" s="6"/>
      <c r="E93" s="105"/>
      <c r="F93" s="1068"/>
      <c r="G93" s="1068"/>
      <c r="H93" s="1068"/>
      <c r="I93" s="105"/>
      <c r="J93" s="105"/>
      <c r="K93" s="105"/>
      <c r="L93" s="1069"/>
      <c r="M93" s="6"/>
      <c r="N93" s="1069"/>
      <c r="O93" s="1069"/>
      <c r="P93" s="1069"/>
      <c r="Q93" s="1069"/>
      <c r="R93" s="1069"/>
      <c r="S93" s="1069"/>
      <c r="T93" s="1069"/>
      <c r="U93" s="1069"/>
      <c r="V93" s="1069">
        <f t="shared" si="8"/>
        <v>0</v>
      </c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</row>
    <row r="94" spans="1:90" ht="15.05" customHeight="1">
      <c r="A94" s="6">
        <v>43</v>
      </c>
      <c r="B94" s="6"/>
      <c r="C94" s="6"/>
      <c r="D94" s="6"/>
      <c r="E94" s="1068"/>
      <c r="F94" s="1068"/>
      <c r="G94" s="1068"/>
      <c r="H94" s="1068"/>
      <c r="I94" s="1068"/>
      <c r="J94" s="1068"/>
      <c r="K94" s="1068"/>
      <c r="L94" s="1069"/>
      <c r="M94" s="6"/>
      <c r="N94" s="1069"/>
      <c r="O94" s="1069"/>
      <c r="P94" s="1069"/>
      <c r="Q94" s="1069"/>
      <c r="R94" s="1069"/>
      <c r="S94" s="1069"/>
      <c r="T94" s="1069"/>
      <c r="U94" s="1069"/>
      <c r="V94" s="1069">
        <f t="shared" si="8"/>
        <v>0</v>
      </c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</row>
    <row r="95" spans="1:90" ht="15.05" customHeight="1">
      <c r="A95" s="6">
        <v>44</v>
      </c>
      <c r="B95" s="6"/>
      <c r="C95" s="6"/>
      <c r="D95" s="6"/>
      <c r="E95" s="1068"/>
      <c r="F95" s="1068"/>
      <c r="G95" s="1068"/>
      <c r="H95" s="1068"/>
      <c r="I95" s="1068"/>
      <c r="J95" s="1068"/>
      <c r="K95" s="1068"/>
      <c r="L95" s="1069"/>
      <c r="M95" s="6"/>
      <c r="N95" s="1069"/>
      <c r="O95" s="1069"/>
      <c r="P95" s="1069"/>
      <c r="Q95" s="1069"/>
      <c r="R95" s="1069"/>
      <c r="S95" s="1069"/>
      <c r="T95" s="1069"/>
      <c r="U95" s="1069"/>
      <c r="V95" s="1069">
        <f t="shared" si="8"/>
        <v>0</v>
      </c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</row>
    <row r="96" spans="1:90" ht="15.05" customHeight="1">
      <c r="A96" s="6">
        <v>45</v>
      </c>
      <c r="B96" s="6"/>
      <c r="C96" s="6"/>
      <c r="D96" s="6"/>
      <c r="E96" s="105"/>
      <c r="F96" s="1068"/>
      <c r="G96" s="1068"/>
      <c r="H96" s="1068"/>
      <c r="I96" s="105"/>
      <c r="J96" s="105"/>
      <c r="K96" s="105"/>
      <c r="L96" s="1069"/>
      <c r="M96" s="6"/>
      <c r="N96" s="1069"/>
      <c r="O96" s="1069"/>
      <c r="P96" s="1069"/>
      <c r="Q96" s="1069"/>
      <c r="R96" s="1069"/>
      <c r="S96" s="1069"/>
      <c r="T96" s="1069"/>
      <c r="U96" s="1069"/>
      <c r="V96" s="1069">
        <f t="shared" si="8"/>
        <v>0</v>
      </c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</row>
    <row r="97" spans="1:90" ht="15.05" customHeight="1">
      <c r="A97" s="6">
        <v>46</v>
      </c>
      <c r="B97" s="6"/>
      <c r="C97" s="6"/>
      <c r="D97" s="6"/>
      <c r="E97" s="105"/>
      <c r="F97" s="1068"/>
      <c r="G97" s="1068"/>
      <c r="H97" s="1068"/>
      <c r="I97" s="105"/>
      <c r="J97" s="105"/>
      <c r="K97" s="105"/>
      <c r="L97" s="1069"/>
      <c r="M97" s="6"/>
      <c r="N97" s="1069"/>
      <c r="O97" s="1069"/>
      <c r="P97" s="1069"/>
      <c r="Q97" s="1069"/>
      <c r="R97" s="1069"/>
      <c r="S97" s="1069"/>
      <c r="T97" s="1069"/>
      <c r="U97" s="1069"/>
      <c r="V97" s="1069">
        <f t="shared" si="8"/>
        <v>0</v>
      </c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</row>
    <row r="98" spans="1:90" ht="15.05" customHeight="1">
      <c r="A98" s="6">
        <v>47</v>
      </c>
      <c r="B98" s="6"/>
      <c r="C98" s="6"/>
      <c r="D98" s="6"/>
      <c r="E98" s="1068"/>
      <c r="F98" s="1068"/>
      <c r="G98" s="1068"/>
      <c r="H98" s="1068"/>
      <c r="I98" s="1068"/>
      <c r="J98" s="1068"/>
      <c r="K98" s="1068"/>
      <c r="L98" s="1069"/>
      <c r="M98" s="6"/>
      <c r="N98" s="1069"/>
      <c r="O98" s="1069"/>
      <c r="P98" s="1069"/>
      <c r="Q98" s="1069"/>
      <c r="R98" s="1069"/>
      <c r="S98" s="1069"/>
      <c r="T98" s="1069"/>
      <c r="U98" s="1069"/>
      <c r="V98" s="1069">
        <f t="shared" si="8"/>
        <v>0</v>
      </c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</row>
    <row r="99" spans="1:90" ht="15.05" customHeight="1">
      <c r="A99" s="6">
        <v>48</v>
      </c>
      <c r="B99" s="6"/>
      <c r="C99" s="6"/>
      <c r="D99" s="6"/>
      <c r="E99" s="105"/>
      <c r="F99" s="1068"/>
      <c r="G99" s="1068"/>
      <c r="H99" s="1068"/>
      <c r="I99" s="105"/>
      <c r="J99" s="105"/>
      <c r="K99" s="105"/>
      <c r="L99" s="1069"/>
      <c r="M99" s="6"/>
      <c r="N99" s="1069"/>
      <c r="O99" s="1069"/>
      <c r="P99" s="1069"/>
      <c r="Q99" s="1069"/>
      <c r="R99" s="1069"/>
      <c r="S99" s="1069"/>
      <c r="T99" s="1069"/>
      <c r="U99" s="1069"/>
      <c r="V99" s="1069">
        <f t="shared" si="8"/>
        <v>0</v>
      </c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</row>
    <row r="100" spans="1:90" ht="15.05" customHeight="1">
      <c r="A100" s="6">
        <v>49</v>
      </c>
      <c r="B100" s="6"/>
      <c r="C100" s="6"/>
      <c r="D100" s="6"/>
      <c r="E100" s="105"/>
      <c r="F100" s="1068"/>
      <c r="G100" s="1068"/>
      <c r="H100" s="1068"/>
      <c r="I100" s="105"/>
      <c r="J100" s="105"/>
      <c r="K100" s="105"/>
      <c r="L100" s="1069"/>
      <c r="M100" s="6"/>
      <c r="N100" s="1069"/>
      <c r="O100" s="1069"/>
      <c r="P100" s="1069"/>
      <c r="Q100" s="1069"/>
      <c r="R100" s="1069"/>
      <c r="S100" s="1069"/>
      <c r="T100" s="1069"/>
      <c r="U100" s="1069"/>
      <c r="V100" s="1069">
        <f t="shared" si="8"/>
        <v>0</v>
      </c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</row>
    <row r="101" spans="1:90" ht="15.05" customHeight="1">
      <c r="A101" s="6">
        <v>50</v>
      </c>
      <c r="B101" s="6"/>
      <c r="C101" s="6"/>
      <c r="D101" s="6"/>
      <c r="E101" s="105"/>
      <c r="F101" s="1068"/>
      <c r="G101" s="1068"/>
      <c r="H101" s="1068"/>
      <c r="I101" s="105"/>
      <c r="J101" s="105"/>
      <c r="K101" s="105"/>
      <c r="L101" s="1069"/>
      <c r="M101" s="6"/>
      <c r="N101" s="1069"/>
      <c r="O101" s="1069"/>
      <c r="P101" s="1069"/>
      <c r="Q101" s="1069"/>
      <c r="R101" s="1069"/>
      <c r="S101" s="1069"/>
      <c r="T101" s="1069"/>
      <c r="U101" s="1069"/>
      <c r="V101" s="1069">
        <f t="shared" si="8"/>
        <v>0</v>
      </c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</row>
    <row r="102" spans="1:90" ht="15.05" customHeight="1">
      <c r="A102" s="6">
        <v>51</v>
      </c>
      <c r="B102" s="6"/>
      <c r="C102" s="6"/>
      <c r="D102" s="6"/>
      <c r="E102" s="1068"/>
      <c r="F102" s="1068"/>
      <c r="G102" s="1068"/>
      <c r="H102" s="1068"/>
      <c r="I102" s="1068"/>
      <c r="J102" s="1068"/>
      <c r="K102" s="1068"/>
      <c r="L102" s="1069"/>
      <c r="M102" s="6"/>
      <c r="N102" s="1069"/>
      <c r="O102" s="1069"/>
      <c r="P102" s="1069"/>
      <c r="Q102" s="1069"/>
      <c r="R102" s="1069"/>
      <c r="S102" s="1069"/>
      <c r="T102" s="1069"/>
      <c r="U102" s="1069"/>
      <c r="V102" s="1069">
        <f t="shared" si="8"/>
        <v>0</v>
      </c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</row>
    <row r="103" spans="1:90" ht="15.05" customHeight="1">
      <c r="A103" s="6">
        <v>52</v>
      </c>
      <c r="B103" s="6"/>
      <c r="C103" s="6"/>
      <c r="D103" s="6"/>
      <c r="E103" s="1068"/>
      <c r="F103" s="1068"/>
      <c r="G103" s="1068"/>
      <c r="H103" s="1068"/>
      <c r="I103" s="1068"/>
      <c r="J103" s="1068"/>
      <c r="K103" s="1068"/>
      <c r="L103" s="1069"/>
      <c r="M103" s="6"/>
      <c r="N103" s="1069"/>
      <c r="O103" s="1069"/>
      <c r="P103" s="1069"/>
      <c r="Q103" s="1069"/>
      <c r="R103" s="1069"/>
      <c r="S103" s="1069"/>
      <c r="T103" s="1069"/>
      <c r="U103" s="1069"/>
      <c r="V103" s="1069">
        <f t="shared" si="8"/>
        <v>0</v>
      </c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</row>
    <row r="104" spans="1:90" ht="15.05" customHeight="1">
      <c r="A104" s="6">
        <v>53</v>
      </c>
      <c r="B104" s="6"/>
      <c r="C104" s="6"/>
      <c r="D104" s="6"/>
      <c r="E104" s="105"/>
      <c r="F104" s="1068"/>
      <c r="G104" s="1068"/>
      <c r="H104" s="1068"/>
      <c r="I104" s="105"/>
      <c r="J104" s="105"/>
      <c r="K104" s="105"/>
      <c r="L104" s="1069"/>
      <c r="M104" s="6"/>
      <c r="N104" s="1069"/>
      <c r="O104" s="1069"/>
      <c r="P104" s="1069"/>
      <c r="Q104" s="1069"/>
      <c r="R104" s="1069"/>
      <c r="S104" s="1069"/>
      <c r="T104" s="1069"/>
      <c r="U104" s="1069"/>
      <c r="V104" s="1069">
        <f t="shared" si="8"/>
        <v>0</v>
      </c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</row>
    <row r="105" spans="1:90" ht="15.05" customHeight="1">
      <c r="A105" s="6">
        <v>54</v>
      </c>
      <c r="B105" s="6"/>
      <c r="C105" s="6"/>
      <c r="D105" s="6"/>
      <c r="E105" s="1068"/>
      <c r="F105" s="1068"/>
      <c r="G105" s="1068"/>
      <c r="H105" s="1068"/>
      <c r="I105" s="1068"/>
      <c r="J105" s="1068"/>
      <c r="K105" s="1068"/>
      <c r="L105" s="1069"/>
      <c r="M105" s="6"/>
      <c r="N105" s="1069"/>
      <c r="O105" s="1069"/>
      <c r="P105" s="1069"/>
      <c r="Q105" s="1069"/>
      <c r="R105" s="1069"/>
      <c r="S105" s="1069"/>
      <c r="T105" s="1069"/>
      <c r="U105" s="1069"/>
      <c r="V105" s="1069">
        <f t="shared" si="8"/>
        <v>0</v>
      </c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</row>
    <row r="106" spans="1:90" ht="15.05" customHeight="1">
      <c r="A106" s="6">
        <v>55</v>
      </c>
      <c r="B106" s="6"/>
      <c r="C106" s="6"/>
      <c r="D106" s="6"/>
      <c r="E106" s="105"/>
      <c r="F106" s="1068"/>
      <c r="G106" s="1068"/>
      <c r="H106" s="1068"/>
      <c r="I106" s="105"/>
      <c r="J106" s="105"/>
      <c r="K106" s="105"/>
      <c r="L106" s="1069"/>
      <c r="M106" s="6"/>
      <c r="N106" s="1069"/>
      <c r="O106" s="1069"/>
      <c r="P106" s="1069"/>
      <c r="Q106" s="1069"/>
      <c r="R106" s="1069"/>
      <c r="S106" s="1069"/>
      <c r="T106" s="1069"/>
      <c r="U106" s="1069"/>
      <c r="V106" s="1069">
        <f t="shared" si="8"/>
        <v>0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</row>
    <row r="107" spans="1:90" ht="15.05" customHeight="1">
      <c r="A107" s="6">
        <v>56</v>
      </c>
      <c r="B107" s="6"/>
      <c r="C107" s="6"/>
      <c r="D107" s="6"/>
      <c r="E107" s="1068"/>
      <c r="F107" s="1068"/>
      <c r="G107" s="1068"/>
      <c r="H107" s="1068"/>
      <c r="I107" s="1068"/>
      <c r="J107" s="1068"/>
      <c r="K107" s="1068"/>
      <c r="L107" s="1069"/>
      <c r="M107" s="6"/>
      <c r="N107" s="1069"/>
      <c r="O107" s="1069"/>
      <c r="P107" s="1069"/>
      <c r="Q107" s="1069"/>
      <c r="R107" s="1069"/>
      <c r="S107" s="1069"/>
      <c r="T107" s="1069"/>
      <c r="U107" s="1069"/>
      <c r="V107" s="1069">
        <f t="shared" si="8"/>
        <v>0</v>
      </c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</row>
    <row r="108" spans="1:90" ht="15.05" customHeight="1">
      <c r="A108" s="6">
        <v>57</v>
      </c>
      <c r="B108" s="6"/>
      <c r="C108" s="6"/>
      <c r="D108" s="6"/>
      <c r="E108" s="1068"/>
      <c r="F108" s="1068"/>
      <c r="G108" s="1068"/>
      <c r="H108" s="1068"/>
      <c r="I108" s="1068"/>
      <c r="J108" s="1068"/>
      <c r="K108" s="1068"/>
      <c r="L108" s="1069"/>
      <c r="M108" s="6"/>
      <c r="N108" s="1069"/>
      <c r="O108" s="1069"/>
      <c r="P108" s="1069"/>
      <c r="Q108" s="1069"/>
      <c r="R108" s="1069"/>
      <c r="S108" s="1069"/>
      <c r="T108" s="1069"/>
      <c r="U108" s="1069"/>
      <c r="V108" s="1069">
        <f t="shared" si="8"/>
        <v>0</v>
      </c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</row>
    <row r="109" spans="1:90" ht="15.05" customHeight="1">
      <c r="A109" s="6">
        <v>58</v>
      </c>
      <c r="B109" s="6"/>
      <c r="C109" s="6"/>
      <c r="D109" s="6"/>
      <c r="E109" s="105"/>
      <c r="F109" s="1068"/>
      <c r="G109" s="1068"/>
      <c r="H109" s="1068"/>
      <c r="I109" s="105"/>
      <c r="J109" s="105"/>
      <c r="K109" s="105"/>
      <c r="L109" s="1069"/>
      <c r="M109" s="6"/>
      <c r="N109" s="1069"/>
      <c r="O109" s="1069"/>
      <c r="P109" s="1069"/>
      <c r="Q109" s="1069"/>
      <c r="R109" s="1069"/>
      <c r="S109" s="1069"/>
      <c r="T109" s="1069"/>
      <c r="U109" s="1069"/>
      <c r="V109" s="1069">
        <f t="shared" si="8"/>
        <v>0</v>
      </c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</row>
    <row r="110" spans="1:90" ht="15.05" customHeight="1">
      <c r="A110" s="6">
        <v>59</v>
      </c>
      <c r="B110" s="6"/>
      <c r="C110" s="6"/>
      <c r="D110" s="6"/>
      <c r="E110" s="1068"/>
      <c r="F110" s="1068"/>
      <c r="G110" s="1068"/>
      <c r="H110" s="1068"/>
      <c r="I110" s="1068"/>
      <c r="J110" s="1068"/>
      <c r="K110" s="1068"/>
      <c r="L110" s="1069"/>
      <c r="M110" s="6"/>
      <c r="N110" s="1069"/>
      <c r="O110" s="1069"/>
      <c r="P110" s="1069"/>
      <c r="Q110" s="1069"/>
      <c r="R110" s="1069"/>
      <c r="S110" s="1069"/>
      <c r="T110" s="1069"/>
      <c r="U110" s="1069"/>
      <c r="V110" s="1069">
        <f t="shared" si="8"/>
        <v>0</v>
      </c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</row>
    <row r="111" spans="1:90" ht="15.05" customHeight="1">
      <c r="A111" s="6">
        <v>60</v>
      </c>
      <c r="B111" s="6"/>
      <c r="C111" s="6"/>
      <c r="D111" s="6"/>
      <c r="E111" s="105"/>
      <c r="F111" s="1068"/>
      <c r="G111" s="1068"/>
      <c r="H111" s="1068"/>
      <c r="I111" s="105"/>
      <c r="J111" s="105"/>
      <c r="K111" s="105"/>
      <c r="L111" s="1069"/>
      <c r="M111" s="6"/>
      <c r="N111" s="1069"/>
      <c r="O111" s="1069"/>
      <c r="P111" s="1069"/>
      <c r="Q111" s="1069"/>
      <c r="R111" s="1069"/>
      <c r="S111" s="1069"/>
      <c r="T111" s="1069"/>
      <c r="U111" s="1069"/>
      <c r="V111" s="1069">
        <f t="shared" si="8"/>
        <v>0</v>
      </c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</row>
    <row r="112" spans="1:90" ht="15.05" customHeight="1">
      <c r="A112" s="6">
        <v>61</v>
      </c>
      <c r="B112" s="6"/>
      <c r="C112" s="6"/>
      <c r="D112" s="6"/>
      <c r="E112" s="1068"/>
      <c r="F112" s="1068"/>
      <c r="G112" s="1068"/>
      <c r="H112" s="1068"/>
      <c r="I112" s="1068"/>
      <c r="J112" s="1068"/>
      <c r="K112" s="1068"/>
      <c r="L112" s="1069"/>
      <c r="M112" s="6"/>
      <c r="N112" s="1069"/>
      <c r="O112" s="1069"/>
      <c r="P112" s="1069"/>
      <c r="Q112" s="1069"/>
      <c r="R112" s="1069"/>
      <c r="S112" s="1069"/>
      <c r="T112" s="1069"/>
      <c r="U112" s="1069"/>
      <c r="V112" s="1069">
        <f t="shared" si="8"/>
        <v>0</v>
      </c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</row>
    <row r="113" spans="1:90" ht="15.05" customHeight="1">
      <c r="A113" s="6">
        <v>62</v>
      </c>
      <c r="B113" s="6"/>
      <c r="C113" s="6"/>
      <c r="D113" s="6"/>
      <c r="E113" s="1068"/>
      <c r="F113" s="1068"/>
      <c r="G113" s="1068"/>
      <c r="H113" s="1068"/>
      <c r="I113" s="1068"/>
      <c r="J113" s="1068"/>
      <c r="K113" s="1068"/>
      <c r="L113" s="1069"/>
      <c r="M113" s="6"/>
      <c r="N113" s="1069"/>
      <c r="O113" s="1069"/>
      <c r="P113" s="1069"/>
      <c r="Q113" s="1069"/>
      <c r="R113" s="1069"/>
      <c r="S113" s="1069"/>
      <c r="T113" s="1069"/>
      <c r="U113" s="1069"/>
      <c r="V113" s="1069">
        <f t="shared" si="8"/>
        <v>0</v>
      </c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</row>
    <row r="114" spans="1:90" ht="15.0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</row>
    <row r="115" spans="1:90" ht="15.05" customHeight="1">
      <c r="A115" s="6"/>
      <c r="B115" s="6"/>
      <c r="C115" s="6"/>
      <c r="D115" s="1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</row>
    <row r="116" spans="1:90" ht="15.05" customHeight="1">
      <c r="A116" s="6"/>
      <c r="B116" s="6"/>
      <c r="C116" s="6"/>
      <c r="D116" s="1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</row>
    <row r="117" spans="1:90" ht="15.05" customHeight="1">
      <c r="A117" s="6"/>
      <c r="B117" s="6"/>
      <c r="C117" s="6"/>
      <c r="D117" s="1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</row>
    <row r="118" spans="1:90" ht="15.05" customHeight="1">
      <c r="A118" s="6"/>
      <c r="B118" s="6"/>
      <c r="C118" s="6"/>
      <c r="D118" s="1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</row>
    <row r="119" spans="1:90" ht="15.05" customHeight="1">
      <c r="A119" s="6"/>
      <c r="B119" s="6"/>
      <c r="C119" s="6"/>
      <c r="D119" s="1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</row>
    <row r="120" spans="1:90" ht="15.05" customHeight="1">
      <c r="A120" s="6"/>
      <c r="B120" s="6"/>
      <c r="C120" s="6"/>
      <c r="D120" s="1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</row>
    <row r="121" spans="1:90" ht="15.05" customHeight="1">
      <c r="A121" s="6"/>
      <c r="B121" s="6"/>
      <c r="C121" s="6"/>
      <c r="D121" s="1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</row>
    <row r="122" spans="1:90" ht="15.05" customHeight="1">
      <c r="A122" s="6"/>
      <c r="B122" s="6"/>
      <c r="C122" s="6"/>
      <c r="D122" s="1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</row>
    <row r="123" spans="1:90" ht="15.05" customHeight="1">
      <c r="A123" s="6"/>
      <c r="B123" s="6"/>
      <c r="C123" s="6"/>
      <c r="D123" s="1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</row>
    <row r="124" spans="1:90" ht="15.05" customHeight="1">
      <c r="A124" s="6"/>
      <c r="B124" s="6"/>
      <c r="C124" s="6"/>
      <c r="D124" s="1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</row>
    <row r="125" spans="1:90" ht="15.05" customHeight="1">
      <c r="A125" s="6"/>
      <c r="B125" s="6"/>
      <c r="C125" s="6"/>
      <c r="D125" s="1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</row>
    <row r="126" spans="1:90" ht="15.05" customHeight="1">
      <c r="A126" s="6"/>
      <c r="B126" s="6"/>
      <c r="C126" s="6"/>
      <c r="D126" s="1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</row>
    <row r="127" spans="1:90" ht="15.05" customHeight="1">
      <c r="A127" s="6"/>
      <c r="B127" s="6"/>
      <c r="C127" s="6"/>
      <c r="D127" s="1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</row>
    <row r="128" spans="1:90" ht="15.05" customHeight="1">
      <c r="A128" s="6"/>
      <c r="B128" s="6"/>
      <c r="C128" s="6"/>
      <c r="D128" s="1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</row>
    <row r="129" spans="1:90" ht="15.05" customHeight="1">
      <c r="A129" s="6"/>
      <c r="B129" s="6"/>
      <c r="C129" s="6"/>
      <c r="D129" s="1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</row>
    <row r="130" spans="1:90" ht="15.05" customHeight="1">
      <c r="A130" s="6"/>
      <c r="B130" s="6"/>
      <c r="C130" s="6"/>
      <c r="D130" s="1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</row>
    <row r="131" spans="1:90" ht="15.05" customHeight="1">
      <c r="A131" s="6"/>
      <c r="B131" s="6"/>
      <c r="C131" s="6"/>
      <c r="D131" s="1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</row>
    <row r="132" spans="1:90" ht="15.05" customHeight="1">
      <c r="A132" s="6"/>
      <c r="B132" s="6"/>
      <c r="C132" s="6"/>
      <c r="D132" s="1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</row>
    <row r="133" spans="1:90" ht="15.05" customHeight="1">
      <c r="A133" s="6"/>
      <c r="B133" s="6"/>
      <c r="C133" s="6"/>
      <c r="D133" s="1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</row>
    <row r="134" spans="1:90" ht="15.05" customHeight="1">
      <c r="A134" s="6"/>
      <c r="B134" s="6"/>
      <c r="C134" s="6"/>
      <c r="D134" s="1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</row>
    <row r="135" spans="1:90" ht="15.05" customHeight="1">
      <c r="A135" s="6"/>
      <c r="B135" s="6"/>
      <c r="C135" s="6"/>
      <c r="D135" s="1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</row>
    <row r="136" spans="1:90" ht="15.05" customHeight="1">
      <c r="A136" s="6"/>
      <c r="B136" s="6"/>
      <c r="C136" s="6"/>
      <c r="D136" s="1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</row>
    <row r="137" spans="1:90" ht="15.05" customHeight="1">
      <c r="A137" s="6"/>
      <c r="B137" s="6"/>
      <c r="C137" s="6"/>
      <c r="D137" s="1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</row>
    <row r="138" spans="1:90" ht="15.05" customHeight="1">
      <c r="A138" s="6"/>
      <c r="B138" s="6"/>
      <c r="C138" s="6"/>
      <c r="D138" s="1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</row>
    <row r="139" spans="1:90" ht="15.05" customHeight="1">
      <c r="A139" s="6"/>
      <c r="B139" s="6"/>
      <c r="C139" s="6"/>
      <c r="D139" s="1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</row>
    <row r="140" spans="1:90" ht="15.05" customHeight="1">
      <c r="A140" s="6"/>
      <c r="B140" s="6"/>
      <c r="C140" s="6"/>
      <c r="D140" s="1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</row>
    <row r="141" spans="1:90" ht="15.05" customHeight="1">
      <c r="A141" s="6"/>
      <c r="B141" s="6"/>
      <c r="C141" s="6"/>
      <c r="D141" s="1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</row>
    <row r="142" spans="1:90" ht="15.05" customHeight="1">
      <c r="A142" s="6"/>
      <c r="B142" s="6"/>
      <c r="C142" s="6"/>
      <c r="D142" s="1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</row>
    <row r="143" spans="1:90" ht="15.05" customHeight="1">
      <c r="A143" s="6"/>
      <c r="B143" s="6"/>
      <c r="C143" s="6"/>
      <c r="D143" s="1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</row>
    <row r="144" spans="1:90" ht="15.05" customHeight="1">
      <c r="A144" s="6"/>
      <c r="B144" s="6"/>
      <c r="C144" s="6"/>
      <c r="D144" s="1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</row>
    <row r="145" spans="1:90" ht="15.05" customHeight="1">
      <c r="A145" s="6"/>
      <c r="B145" s="6"/>
      <c r="C145" s="6"/>
      <c r="D145" s="1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</row>
    <row r="146" spans="1:90" ht="15.05" customHeight="1">
      <c r="A146" s="6"/>
      <c r="B146" s="6"/>
      <c r="C146" s="6"/>
      <c r="D146" s="1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</row>
    <row r="147" spans="1:90" ht="15.05" customHeight="1">
      <c r="A147" s="6"/>
      <c r="B147" s="6"/>
      <c r="C147" s="6"/>
      <c r="D147" s="1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</row>
    <row r="148" spans="1:90" ht="15.05" customHeight="1">
      <c r="A148" s="6"/>
      <c r="B148" s="6"/>
      <c r="C148" s="6"/>
      <c r="D148" s="1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</row>
    <row r="149" spans="1:90" ht="15.05" customHeight="1">
      <c r="A149" s="6"/>
      <c r="B149" s="6"/>
      <c r="C149" s="6"/>
      <c r="D149" s="1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</row>
    <row r="150" spans="1:90" ht="15.05" customHeight="1">
      <c r="A150" s="6"/>
      <c r="B150" s="6"/>
      <c r="C150" s="6"/>
      <c r="D150" s="1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</row>
    <row r="151" spans="1:90" ht="15.05" customHeight="1">
      <c r="A151" s="6"/>
      <c r="B151" s="6"/>
      <c r="C151" s="6"/>
      <c r="D151" s="1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</row>
    <row r="152" spans="1:90" ht="15.05" customHeight="1">
      <c r="A152" s="6"/>
      <c r="B152" s="6"/>
      <c r="C152" s="6"/>
      <c r="D152" s="1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</row>
    <row r="153" spans="1:90" ht="15.05" customHeight="1">
      <c r="A153" s="6"/>
      <c r="B153" s="6"/>
      <c r="C153" s="6"/>
      <c r="D153" s="1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</row>
    <row r="154" spans="1:90" ht="15.05" customHeight="1">
      <c r="A154" s="6"/>
      <c r="B154" s="6"/>
      <c r="C154" s="6"/>
      <c r="D154" s="1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</row>
    <row r="155" spans="1:90" ht="15.05" customHeight="1">
      <c r="A155" s="6"/>
      <c r="B155" s="6"/>
      <c r="C155" s="6"/>
      <c r="D155" s="1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</row>
    <row r="156" spans="1:90" ht="15.05" customHeight="1">
      <c r="A156" s="6"/>
      <c r="B156" s="6"/>
      <c r="C156" s="6"/>
      <c r="D156" s="1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</row>
    <row r="157" spans="1:90" ht="15.05" customHeight="1">
      <c r="A157" s="6"/>
      <c r="B157" s="6"/>
      <c r="C157" s="6"/>
      <c r="D157" s="1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</row>
    <row r="158" spans="1:90" ht="15.05" customHeight="1">
      <c r="A158" s="6"/>
      <c r="B158" s="6"/>
      <c r="C158" s="6"/>
      <c r="D158" s="1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</row>
    <row r="159" spans="1:90" ht="15.05" customHeight="1">
      <c r="A159" s="6"/>
      <c r="B159" s="6"/>
      <c r="C159" s="6"/>
      <c r="D159" s="1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</row>
    <row r="160" spans="1:90" ht="15.05" customHeight="1">
      <c r="A160" s="6"/>
      <c r="B160" s="6"/>
      <c r="C160" s="6"/>
      <c r="D160" s="1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</row>
    <row r="161" spans="1:90" ht="15.05" customHeight="1">
      <c r="A161" s="6"/>
      <c r="B161" s="6"/>
      <c r="C161" s="6"/>
      <c r="D161" s="1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</row>
    <row r="162" spans="1:90" ht="15.05" customHeight="1">
      <c r="A162" s="6"/>
      <c r="B162" s="6"/>
      <c r="C162" s="6"/>
      <c r="D162" s="1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</row>
    <row r="163" spans="1:90" ht="15.05" customHeight="1">
      <c r="A163" s="6"/>
      <c r="B163" s="6"/>
      <c r="C163" s="6"/>
      <c r="D163" s="1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</row>
    <row r="164" spans="1:90" ht="15.05" customHeight="1">
      <c r="A164" s="6"/>
      <c r="B164" s="6"/>
      <c r="C164" s="6"/>
      <c r="D164" s="1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</row>
    <row r="165" spans="1:90" ht="15.05" customHeight="1">
      <c r="A165" s="6"/>
      <c r="B165" s="6"/>
      <c r="C165" s="6"/>
      <c r="D165" s="1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</row>
    <row r="166" spans="1:90" ht="15.05" customHeight="1">
      <c r="A166" s="6"/>
      <c r="B166" s="6"/>
      <c r="C166" s="6"/>
      <c r="D166" s="1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</row>
    <row r="167" spans="1:90" ht="15.05" customHeight="1">
      <c r="A167" s="6"/>
      <c r="B167" s="6"/>
      <c r="C167" s="6"/>
      <c r="D167" s="1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</row>
    <row r="168" spans="1:90" ht="15.05" customHeight="1">
      <c r="A168" s="6"/>
      <c r="B168" s="6"/>
      <c r="C168" s="6"/>
      <c r="D168" s="1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</row>
    <row r="169" spans="1:90" ht="15.05" customHeight="1">
      <c r="A169" s="6"/>
      <c r="B169" s="6"/>
      <c r="C169" s="6"/>
      <c r="D169" s="1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</row>
    <row r="170" spans="1:90" ht="15.05" customHeight="1">
      <c r="A170" s="6"/>
      <c r="B170" s="6"/>
      <c r="C170" s="6"/>
      <c r="D170" s="1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</row>
    <row r="171" spans="1:90" ht="15.05" customHeight="1">
      <c r="A171" s="6"/>
      <c r="B171" s="6"/>
      <c r="C171" s="6"/>
      <c r="D171" s="1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</row>
    <row r="172" spans="1:90" ht="15.05" customHeight="1">
      <c r="A172" s="6"/>
      <c r="B172" s="6"/>
      <c r="C172" s="6"/>
      <c r="D172" s="1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</row>
    <row r="173" spans="1:90" ht="15.05" customHeight="1">
      <c r="A173" s="6"/>
      <c r="B173" s="6"/>
      <c r="C173" s="6"/>
      <c r="D173" s="1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</row>
    <row r="174" spans="1:90" ht="15.05" customHeight="1">
      <c r="A174" s="6"/>
      <c r="B174" s="6"/>
      <c r="C174" s="6"/>
      <c r="D174" s="1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</row>
    <row r="175" spans="1:90" ht="15.05" customHeight="1">
      <c r="A175" s="6"/>
      <c r="B175" s="6"/>
      <c r="C175" s="6"/>
      <c r="D175" s="1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</row>
    <row r="176" spans="1:90" ht="15.05" customHeight="1">
      <c r="A176" s="6"/>
      <c r="B176" s="6"/>
      <c r="C176" s="6"/>
      <c r="D176" s="1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</row>
    <row r="177" spans="1:90" ht="15.05" customHeight="1">
      <c r="A177" s="6"/>
      <c r="B177" s="6"/>
      <c r="C177" s="6"/>
      <c r="D177" s="1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</row>
    <row r="178" spans="1:90" ht="15.05" customHeight="1">
      <c r="A178" s="6"/>
      <c r="B178" s="6"/>
      <c r="C178" s="6"/>
      <c r="D178" s="1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</row>
    <row r="179" spans="1:90" ht="15.05" customHeight="1">
      <c r="A179" s="6"/>
      <c r="B179" s="6"/>
      <c r="C179" s="6"/>
      <c r="D179" s="1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</row>
    <row r="180" spans="1:90" ht="15.05" customHeight="1">
      <c r="A180" s="6"/>
      <c r="B180" s="6"/>
      <c r="C180" s="6"/>
      <c r="D180" s="1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</row>
    <row r="181" spans="1:90" ht="15.05" customHeight="1">
      <c r="A181" s="6"/>
      <c r="B181" s="6"/>
      <c r="C181" s="6"/>
      <c r="D181" s="1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</row>
    <row r="182" spans="1:90" ht="15.05" customHeight="1">
      <c r="A182" s="6"/>
      <c r="B182" s="6"/>
      <c r="C182" s="6"/>
      <c r="D182" s="1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</row>
    <row r="183" spans="1:90" ht="15.05" customHeight="1">
      <c r="A183" s="6"/>
      <c r="B183" s="6"/>
      <c r="C183" s="6"/>
      <c r="D183" s="1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</row>
    <row r="184" spans="1:90" ht="15.05" customHeight="1">
      <c r="A184" s="6"/>
      <c r="B184" s="6"/>
      <c r="C184" s="6"/>
      <c r="D184" s="1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</row>
    <row r="185" spans="1:90" ht="15.05" customHeight="1">
      <c r="A185" s="6"/>
      <c r="B185" s="6"/>
      <c r="C185" s="6"/>
      <c r="D185" s="1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</row>
    <row r="186" spans="1:90" ht="15.05" customHeight="1">
      <c r="A186" s="6"/>
      <c r="B186" s="6"/>
      <c r="C186" s="6"/>
      <c r="D186" s="1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</row>
    <row r="187" spans="1:90" ht="15.05" customHeight="1">
      <c r="A187" s="6"/>
      <c r="B187" s="6"/>
      <c r="C187" s="6"/>
      <c r="D187" s="1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</row>
    <row r="188" spans="1:90" ht="15.05" customHeight="1">
      <c r="A188" s="6"/>
      <c r="B188" s="6"/>
      <c r="C188" s="6"/>
      <c r="D188" s="1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</row>
    <row r="189" spans="1:90" ht="15.05" customHeight="1">
      <c r="A189" s="6"/>
      <c r="B189" s="6"/>
      <c r="C189" s="6"/>
      <c r="D189" s="1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</row>
    <row r="190" spans="1:90" ht="15.05" customHeight="1">
      <c r="A190" s="6"/>
      <c r="B190" s="6"/>
      <c r="C190" s="6"/>
      <c r="D190" s="1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</row>
    <row r="191" spans="1:90" ht="15.05" customHeight="1">
      <c r="A191" s="6"/>
      <c r="B191" s="6"/>
      <c r="C191" s="6"/>
      <c r="D191" s="1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</row>
    <row r="192" spans="1:90" ht="15.05" customHeight="1">
      <c r="A192" s="6"/>
      <c r="B192" s="6"/>
      <c r="C192" s="6"/>
      <c r="D192" s="1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</row>
    <row r="193" spans="1:90" ht="15.05" customHeight="1">
      <c r="A193" s="6"/>
      <c r="B193" s="6"/>
      <c r="C193" s="6"/>
      <c r="D193" s="1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</row>
    <row r="194" spans="1:90" ht="15.05" customHeight="1">
      <c r="A194" s="6"/>
      <c r="B194" s="6"/>
      <c r="C194" s="6"/>
      <c r="D194" s="1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</row>
    <row r="195" spans="1:90" ht="15.05" customHeight="1">
      <c r="A195" s="6"/>
      <c r="B195" s="6"/>
      <c r="C195" s="6"/>
      <c r="D195" s="1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</row>
    <row r="196" spans="1:90" ht="15.05" customHeight="1">
      <c r="A196" s="6"/>
      <c r="B196" s="6"/>
      <c r="C196" s="6"/>
      <c r="D196" s="1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</row>
    <row r="197" spans="1:90" ht="15.05" customHeight="1">
      <c r="A197" s="6"/>
      <c r="B197" s="6"/>
      <c r="C197" s="6"/>
      <c r="D197" s="1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</row>
    <row r="198" spans="1:90" ht="15.05" customHeight="1">
      <c r="A198" s="6"/>
      <c r="B198" s="6"/>
      <c r="C198" s="6"/>
      <c r="D198" s="1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</row>
    <row r="199" spans="1:90" ht="15.05" customHeight="1">
      <c r="A199" s="6"/>
      <c r="B199" s="6"/>
      <c r="C199" s="6"/>
      <c r="D199" s="1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</row>
    <row r="200" spans="1:90" ht="15.05" customHeight="1">
      <c r="A200" s="6"/>
      <c r="B200" s="6"/>
      <c r="C200" s="6"/>
      <c r="D200" s="1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</row>
    <row r="201" spans="1:90" ht="15.05" customHeight="1">
      <c r="A201" s="6"/>
      <c r="B201" s="6"/>
      <c r="C201" s="6"/>
      <c r="D201" s="1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</row>
    <row r="202" spans="1:90" ht="15.05" customHeight="1">
      <c r="A202" s="6"/>
      <c r="B202" s="6"/>
      <c r="C202" s="6"/>
      <c r="D202" s="1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</row>
    <row r="203" spans="1:90" ht="15.05" customHeight="1">
      <c r="A203" s="6"/>
      <c r="B203" s="6"/>
      <c r="C203" s="6"/>
      <c r="D203" s="1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</row>
    <row r="204" spans="1:90" ht="15.05" customHeight="1">
      <c r="A204" s="6"/>
      <c r="B204" s="6"/>
      <c r="C204" s="6"/>
      <c r="D204" s="1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</row>
    <row r="205" spans="1:90" ht="15.05" customHeight="1">
      <c r="A205" s="6"/>
      <c r="B205" s="6"/>
      <c r="C205" s="6"/>
      <c r="D205" s="1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</row>
    <row r="206" spans="1:90" ht="15.05" customHeight="1">
      <c r="A206" s="6"/>
      <c r="B206" s="6"/>
      <c r="C206" s="6"/>
      <c r="D206" s="1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</row>
    <row r="207" spans="1:90" ht="15.05" customHeight="1">
      <c r="A207" s="6"/>
      <c r="B207" s="6"/>
      <c r="C207" s="6"/>
      <c r="D207" s="1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</row>
    <row r="208" spans="1:90" ht="15.05" customHeight="1">
      <c r="A208" s="6"/>
      <c r="B208" s="6"/>
      <c r="C208" s="6"/>
      <c r="D208" s="1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</row>
    <row r="209" spans="1:90" ht="15.05" customHeight="1">
      <c r="A209" s="6"/>
      <c r="B209" s="6"/>
      <c r="C209" s="6"/>
      <c r="D209" s="1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</row>
    <row r="210" spans="1:90" ht="15.05" customHeight="1">
      <c r="A210" s="6"/>
      <c r="B210" s="6"/>
      <c r="C210" s="6"/>
      <c r="D210" s="1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</row>
    <row r="211" spans="1:90" ht="15.05" customHeight="1">
      <c r="A211" s="6"/>
      <c r="B211" s="6"/>
      <c r="C211" s="6"/>
      <c r="D211" s="1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</row>
    <row r="212" spans="1:90" ht="15.05" customHeight="1">
      <c r="A212" s="6"/>
      <c r="B212" s="6"/>
      <c r="C212" s="6"/>
      <c r="D212" s="1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</row>
    <row r="213" spans="1:90" ht="15.05" customHeight="1">
      <c r="A213" s="6"/>
      <c r="B213" s="6"/>
      <c r="C213" s="6"/>
      <c r="D213" s="1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</row>
    <row r="214" spans="1:90" ht="15.05" customHeight="1">
      <c r="A214" s="6"/>
      <c r="B214" s="6"/>
      <c r="C214" s="6"/>
      <c r="D214" s="1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</row>
    <row r="215" spans="1:90" ht="15.05" customHeight="1">
      <c r="A215" s="6"/>
      <c r="B215" s="6"/>
      <c r="C215" s="6"/>
      <c r="D215" s="1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</row>
    <row r="216" spans="1:90" ht="15.05" customHeight="1">
      <c r="A216" s="6"/>
      <c r="B216" s="6"/>
      <c r="C216" s="6"/>
      <c r="D216" s="1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</row>
    <row r="217" spans="1:90" ht="15.05" customHeight="1">
      <c r="A217" s="6"/>
      <c r="B217" s="6"/>
      <c r="C217" s="6"/>
      <c r="D217" s="1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</row>
    <row r="218" spans="1:90" ht="15.05" customHeight="1">
      <c r="A218" s="6"/>
      <c r="B218" s="6"/>
      <c r="C218" s="6"/>
      <c r="D218" s="1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</row>
    <row r="219" spans="1:90" ht="15.05" customHeight="1">
      <c r="A219" s="6"/>
      <c r="B219" s="6"/>
      <c r="C219" s="6"/>
      <c r="D219" s="1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</row>
    <row r="220" spans="1:90" ht="15.05" customHeight="1">
      <c r="A220" s="6"/>
      <c r="B220" s="6"/>
      <c r="C220" s="6"/>
      <c r="D220" s="1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</row>
    <row r="221" spans="1:90" ht="15.05" customHeight="1">
      <c r="A221" s="6"/>
      <c r="B221" s="6"/>
      <c r="C221" s="6"/>
      <c r="D221" s="1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</row>
    <row r="222" spans="1:90" ht="15.05" customHeight="1">
      <c r="A222" s="6"/>
      <c r="B222" s="6"/>
      <c r="C222" s="6"/>
      <c r="D222" s="1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</row>
    <row r="223" spans="1:90" ht="15.05" customHeight="1">
      <c r="A223" s="6"/>
      <c r="B223" s="6"/>
      <c r="C223" s="6"/>
      <c r="D223" s="1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</row>
    <row r="224" spans="1:90" ht="15.05" customHeight="1">
      <c r="A224" s="6"/>
      <c r="B224" s="6"/>
      <c r="C224" s="6"/>
      <c r="D224" s="1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</row>
    <row r="225" spans="1:90" ht="15.05" customHeight="1">
      <c r="A225" s="6"/>
      <c r="B225" s="6"/>
      <c r="C225" s="6"/>
      <c r="D225" s="1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</row>
    <row r="226" spans="1:90" ht="15.05" customHeight="1">
      <c r="A226" s="6"/>
      <c r="B226" s="6"/>
      <c r="C226" s="6"/>
      <c r="D226" s="1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</row>
    <row r="227" spans="1:90" ht="15.05" customHeight="1">
      <c r="A227" s="6"/>
      <c r="B227" s="6"/>
      <c r="C227" s="6"/>
      <c r="D227" s="1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</row>
    <row r="228" spans="1:90" ht="15.05" customHeight="1">
      <c r="A228" s="6"/>
      <c r="B228" s="6"/>
      <c r="C228" s="6"/>
      <c r="D228" s="1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</row>
    <row r="229" spans="1:90" ht="15.05" customHeight="1">
      <c r="A229" s="6"/>
      <c r="B229" s="6"/>
      <c r="C229" s="6"/>
      <c r="D229" s="1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</row>
    <row r="230" spans="1:90" ht="15.05" customHeight="1">
      <c r="A230" s="6"/>
      <c r="B230" s="6"/>
      <c r="C230" s="6"/>
      <c r="D230" s="1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</row>
    <row r="231" spans="1:90" ht="15.05" customHeight="1">
      <c r="A231" s="6"/>
      <c r="B231" s="6"/>
      <c r="C231" s="6"/>
      <c r="D231" s="1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</row>
    <row r="232" spans="1:90" ht="15.05" customHeight="1">
      <c r="A232" s="6"/>
      <c r="B232" s="6"/>
      <c r="C232" s="6"/>
      <c r="D232" s="1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</row>
    <row r="233" spans="1:90" ht="15.05" customHeight="1">
      <c r="A233" s="6"/>
      <c r="B233" s="6"/>
      <c r="C233" s="6"/>
      <c r="D233" s="1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</row>
    <row r="234" spans="1:90" ht="15.05" customHeight="1">
      <c r="A234" s="6"/>
      <c r="B234" s="6"/>
      <c r="C234" s="6"/>
      <c r="D234" s="1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</row>
    <row r="235" spans="1:90" ht="15.05" customHeight="1">
      <c r="A235" s="6"/>
      <c r="B235" s="6"/>
      <c r="C235" s="6"/>
      <c r="D235" s="1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</row>
    <row r="236" spans="1:90" ht="15.05" customHeight="1">
      <c r="A236" s="6"/>
      <c r="B236" s="6"/>
      <c r="C236" s="6"/>
      <c r="D236" s="1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</row>
    <row r="237" spans="1:90" ht="15.05" customHeight="1">
      <c r="A237" s="6"/>
      <c r="B237" s="6"/>
      <c r="C237" s="6"/>
      <c r="D237" s="1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</row>
    <row r="238" spans="1:90" ht="15.05" customHeight="1">
      <c r="A238" s="6"/>
      <c r="B238" s="6"/>
      <c r="C238" s="6"/>
      <c r="D238" s="1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</row>
    <row r="239" spans="1:90" ht="15.05" customHeight="1">
      <c r="A239" s="6"/>
      <c r="B239" s="6"/>
      <c r="C239" s="6"/>
      <c r="D239" s="1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</row>
    <row r="240" spans="1:90" ht="15.05" customHeight="1">
      <c r="A240" s="6"/>
      <c r="B240" s="6"/>
      <c r="C240" s="6"/>
      <c r="D240" s="1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</row>
    <row r="241" spans="1:90" ht="15.05" customHeight="1">
      <c r="A241" s="6"/>
      <c r="B241" s="6"/>
      <c r="C241" s="6"/>
      <c r="D241" s="1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</row>
    <row r="242" spans="1:90" ht="15.05" customHeight="1">
      <c r="A242" s="6"/>
      <c r="B242" s="6"/>
      <c r="C242" s="6"/>
      <c r="D242" s="1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</row>
    <row r="243" spans="1:90" ht="15.05" customHeight="1">
      <c r="A243" s="6"/>
      <c r="B243" s="6"/>
      <c r="C243" s="6"/>
      <c r="D243" s="1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</row>
    <row r="244" spans="1:90" ht="15.05" customHeight="1">
      <c r="A244" s="6"/>
      <c r="B244" s="6"/>
      <c r="C244" s="6"/>
      <c r="D244" s="1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</row>
    <row r="245" spans="1:90" ht="15.05" customHeight="1">
      <c r="A245" s="6"/>
      <c r="B245" s="6"/>
      <c r="C245" s="6"/>
      <c r="D245" s="1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</row>
    <row r="246" spans="1:90" ht="15.05" customHeight="1">
      <c r="A246" s="6"/>
      <c r="B246" s="6"/>
      <c r="C246" s="6"/>
      <c r="D246" s="1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</row>
    <row r="247" spans="1:90" ht="15.05" customHeight="1">
      <c r="A247" s="6"/>
      <c r="B247" s="6"/>
      <c r="C247" s="6"/>
      <c r="D247" s="1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</row>
    <row r="248" spans="1:90" ht="15.05" customHeight="1">
      <c r="A248" s="6"/>
      <c r="B248" s="6"/>
      <c r="C248" s="6"/>
      <c r="D248" s="1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</row>
    <row r="249" spans="1:90" ht="15.05" customHeight="1">
      <c r="A249" s="6"/>
      <c r="B249" s="6"/>
      <c r="C249" s="6"/>
      <c r="D249" s="1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</row>
    <row r="250" spans="1:90" ht="15.05" customHeight="1">
      <c r="A250" s="6"/>
      <c r="B250" s="6"/>
      <c r="C250" s="6"/>
      <c r="D250" s="1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</row>
    <row r="251" spans="1:90" ht="15.05" customHeight="1">
      <c r="A251" s="6"/>
      <c r="B251" s="6"/>
      <c r="C251" s="6"/>
      <c r="D251" s="1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</row>
    <row r="252" spans="1:90" ht="15.05" customHeight="1">
      <c r="A252" s="6"/>
      <c r="B252" s="6"/>
      <c r="C252" s="6"/>
      <c r="D252" s="1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</row>
    <row r="253" spans="1:90" ht="15.05" customHeight="1">
      <c r="A253" s="6"/>
      <c r="B253" s="6"/>
      <c r="C253" s="6"/>
      <c r="D253" s="1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</row>
    <row r="254" spans="1:90" ht="15.05" customHeight="1">
      <c r="A254" s="6"/>
      <c r="B254" s="6"/>
      <c r="C254" s="6"/>
      <c r="D254" s="1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</row>
    <row r="255" spans="1:90" ht="15.05" customHeight="1">
      <c r="A255" s="6"/>
      <c r="B255" s="6"/>
      <c r="C255" s="6"/>
      <c r="D255" s="1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</row>
    <row r="256" spans="1:90" ht="15.05" customHeight="1">
      <c r="A256" s="6"/>
      <c r="B256" s="6"/>
      <c r="C256" s="6"/>
      <c r="D256" s="1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</row>
    <row r="257" spans="1:90" ht="15.05" customHeight="1">
      <c r="A257" s="6"/>
      <c r="B257" s="6"/>
      <c r="C257" s="6"/>
      <c r="D257" s="1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</row>
    <row r="258" spans="1:90" ht="15.05" customHeight="1">
      <c r="A258" s="6"/>
      <c r="B258" s="6"/>
      <c r="C258" s="6"/>
      <c r="D258" s="1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</row>
    <row r="259" spans="1:90" ht="15.05" customHeight="1">
      <c r="A259" s="6"/>
      <c r="B259" s="6"/>
      <c r="C259" s="6"/>
      <c r="D259" s="1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</row>
    <row r="260" spans="1:90" ht="15.05" customHeight="1">
      <c r="A260" s="6"/>
      <c r="B260" s="6"/>
      <c r="C260" s="6"/>
      <c r="D260" s="1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</row>
    <row r="261" spans="1:90" ht="15.05" customHeight="1">
      <c r="A261" s="6"/>
      <c r="B261" s="6"/>
      <c r="C261" s="6"/>
      <c r="D261" s="1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</row>
    <row r="262" spans="1:90" ht="15.05" customHeight="1">
      <c r="A262" s="6"/>
      <c r="B262" s="6"/>
      <c r="C262" s="6"/>
      <c r="D262" s="1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</row>
    <row r="263" spans="1:90" ht="15.05" customHeight="1">
      <c r="A263" s="6"/>
      <c r="B263" s="6"/>
      <c r="C263" s="6"/>
      <c r="D263" s="1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</row>
    <row r="264" spans="1:90" ht="15.05" customHeight="1">
      <c r="A264" s="6"/>
      <c r="B264" s="6"/>
      <c r="C264" s="6"/>
      <c r="D264" s="1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</row>
    <row r="265" spans="1:90" ht="15.05" customHeight="1">
      <c r="A265" s="6"/>
      <c r="B265" s="6"/>
      <c r="C265" s="6"/>
      <c r="D265" s="1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</row>
    <row r="266" spans="1:90" ht="15.05" customHeight="1">
      <c r="A266" s="6"/>
      <c r="B266" s="6"/>
      <c r="C266" s="6"/>
      <c r="D266" s="1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</row>
    <row r="267" spans="1:90" ht="15.05" customHeight="1">
      <c r="A267" s="6"/>
      <c r="B267" s="6"/>
      <c r="C267" s="6"/>
      <c r="D267" s="1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</row>
    <row r="268" spans="1:90" ht="15.05" customHeight="1">
      <c r="A268" s="6"/>
      <c r="B268" s="6"/>
      <c r="C268" s="6"/>
      <c r="D268" s="1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</row>
    <row r="269" spans="1:90" ht="15.05" customHeight="1">
      <c r="A269" s="6"/>
      <c r="B269" s="6"/>
      <c r="C269" s="6"/>
      <c r="D269" s="1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</row>
    <row r="270" spans="1:90" ht="15.05" customHeight="1">
      <c r="A270" s="6"/>
      <c r="B270" s="6"/>
      <c r="C270" s="6"/>
      <c r="D270" s="1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</row>
    <row r="271" spans="1:90" ht="15.05" customHeight="1">
      <c r="A271" s="6"/>
      <c r="B271" s="6"/>
      <c r="C271" s="6"/>
      <c r="D271" s="1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</row>
    <row r="272" spans="1:90" ht="15.05" customHeight="1">
      <c r="A272" s="6"/>
      <c r="B272" s="6"/>
      <c r="C272" s="6"/>
      <c r="D272" s="1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</row>
    <row r="273" spans="1:90" ht="15.05" customHeight="1">
      <c r="A273" s="6"/>
      <c r="B273" s="6"/>
      <c r="C273" s="6"/>
      <c r="D273" s="1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</row>
    <row r="274" spans="1:90" ht="15.05" customHeight="1">
      <c r="A274" s="6"/>
      <c r="B274" s="6"/>
      <c r="C274" s="6"/>
      <c r="D274" s="1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</row>
    <row r="275" spans="1:90" ht="15.05" customHeight="1">
      <c r="A275" s="6"/>
      <c r="B275" s="6"/>
      <c r="C275" s="6"/>
      <c r="D275" s="1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</row>
    <row r="276" spans="1:90" ht="15.05" customHeight="1">
      <c r="A276" s="6"/>
      <c r="B276" s="6"/>
      <c r="C276" s="6"/>
      <c r="D276" s="1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</row>
    <row r="277" spans="1:90" ht="15.05" customHeight="1">
      <c r="A277" s="6"/>
      <c r="B277" s="6"/>
      <c r="C277" s="6"/>
      <c r="D277" s="1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</row>
    <row r="278" spans="1:90" ht="15.05" customHeight="1">
      <c r="A278" s="6"/>
      <c r="B278" s="6"/>
      <c r="C278" s="6"/>
      <c r="D278" s="1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</row>
    <row r="279" spans="1:90" ht="15.05" customHeight="1">
      <c r="A279" s="6"/>
      <c r="B279" s="6"/>
      <c r="C279" s="6"/>
      <c r="D279" s="1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</row>
    <row r="280" spans="1:90" ht="15.05" customHeight="1">
      <c r="A280" s="6"/>
      <c r="B280" s="6"/>
      <c r="C280" s="6"/>
      <c r="D280" s="1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</row>
    <row r="281" spans="1:90" ht="15.05" customHeight="1">
      <c r="A281" s="6"/>
      <c r="B281" s="6"/>
      <c r="C281" s="6"/>
      <c r="D281" s="1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</row>
    <row r="282" spans="1:90" ht="15.05" customHeight="1">
      <c r="A282" s="6"/>
      <c r="B282" s="6"/>
      <c r="C282" s="6"/>
      <c r="D282" s="1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</row>
    <row r="283" spans="1:90" ht="15.05" customHeight="1">
      <c r="A283" s="6"/>
      <c r="B283" s="6"/>
      <c r="C283" s="6"/>
      <c r="D283" s="1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</row>
    <row r="284" spans="1:90" ht="15.05" customHeight="1">
      <c r="A284" s="6"/>
      <c r="B284" s="6"/>
      <c r="C284" s="6"/>
      <c r="D284" s="1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</row>
    <row r="285" spans="1:90" ht="15.05" customHeight="1">
      <c r="A285" s="6"/>
      <c r="B285" s="6"/>
      <c r="C285" s="6"/>
      <c r="D285" s="1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</row>
    <row r="286" spans="1:90" ht="15.05" customHeight="1">
      <c r="A286" s="6"/>
      <c r="B286" s="6"/>
      <c r="C286" s="6"/>
      <c r="D286" s="1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</row>
    <row r="287" spans="1:90" ht="15.05" customHeight="1">
      <c r="A287" s="6"/>
      <c r="B287" s="6"/>
      <c r="C287" s="6"/>
      <c r="D287" s="1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</row>
    <row r="288" spans="1:90" ht="15.05" customHeight="1">
      <c r="A288" s="6"/>
      <c r="B288" s="6"/>
      <c r="C288" s="6"/>
      <c r="D288" s="1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</row>
    <row r="289" spans="1:90" ht="15.05" customHeight="1">
      <c r="A289" s="6"/>
      <c r="B289" s="6"/>
      <c r="C289" s="6"/>
      <c r="D289" s="1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</row>
    <row r="290" spans="1:90" ht="15.05" customHeight="1">
      <c r="A290" s="6"/>
      <c r="B290" s="6"/>
      <c r="C290" s="6"/>
      <c r="D290" s="1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</row>
    <row r="291" spans="1:90" ht="15.05" customHeight="1">
      <c r="A291" s="6"/>
      <c r="B291" s="6"/>
      <c r="C291" s="6"/>
      <c r="D291" s="1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</row>
    <row r="292" spans="1:90" ht="15.05" customHeight="1">
      <c r="A292" s="6"/>
      <c r="B292" s="6"/>
      <c r="C292" s="6"/>
      <c r="D292" s="1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</row>
    <row r="293" spans="1:90" ht="15.05" customHeight="1">
      <c r="A293" s="6"/>
      <c r="B293" s="6"/>
      <c r="C293" s="6"/>
      <c r="D293" s="1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</row>
    <row r="294" spans="1:90" ht="15.05" customHeight="1">
      <c r="A294" s="6"/>
      <c r="B294" s="6"/>
      <c r="C294" s="6"/>
      <c r="D294" s="1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</row>
    <row r="295" spans="1:90" ht="15.05" customHeight="1">
      <c r="A295" s="6"/>
      <c r="B295" s="6"/>
      <c r="C295" s="6"/>
      <c r="D295" s="1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</row>
    <row r="296" spans="1:90" ht="15.05" customHeight="1">
      <c r="A296" s="6"/>
      <c r="B296" s="6"/>
      <c r="C296" s="6"/>
      <c r="D296" s="1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</row>
    <row r="297" spans="1:90" ht="15.05" customHeight="1">
      <c r="A297" s="6"/>
      <c r="B297" s="6"/>
      <c r="C297" s="6"/>
      <c r="D297" s="1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</row>
    <row r="298" spans="1:90" ht="15.05" customHeight="1">
      <c r="A298" s="6"/>
      <c r="B298" s="6"/>
      <c r="C298" s="6"/>
      <c r="D298" s="1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</row>
    <row r="299" spans="1:90" ht="15.05" customHeight="1">
      <c r="A299" s="6"/>
      <c r="B299" s="6"/>
      <c r="C299" s="6"/>
      <c r="D299" s="1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</row>
    <row r="300" spans="1:90" ht="15.05" customHeight="1">
      <c r="A300" s="6"/>
      <c r="B300" s="6"/>
      <c r="C300" s="6"/>
      <c r="D300" s="1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</row>
    <row r="301" spans="1:90" ht="15.05" customHeight="1">
      <c r="A301" s="6"/>
      <c r="B301" s="6"/>
      <c r="C301" s="6"/>
      <c r="D301" s="1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</row>
    <row r="302" spans="1:90" ht="15.05" customHeight="1">
      <c r="A302" s="6"/>
      <c r="B302" s="6"/>
      <c r="C302" s="6"/>
      <c r="D302" s="1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</row>
    <row r="303" spans="1:90" ht="15.05" customHeight="1">
      <c r="A303" s="6"/>
      <c r="B303" s="6"/>
      <c r="C303" s="6"/>
      <c r="D303" s="1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</row>
    <row r="304" spans="1:90" ht="15.05" customHeight="1">
      <c r="A304" s="6"/>
      <c r="B304" s="6"/>
      <c r="C304" s="6"/>
      <c r="D304" s="1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</row>
    <row r="305" spans="1:90" ht="15.05" customHeight="1">
      <c r="A305" s="6"/>
      <c r="B305" s="6"/>
      <c r="C305" s="6"/>
      <c r="D305" s="1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</row>
    <row r="306" spans="1:90" ht="15.05" customHeight="1">
      <c r="A306" s="6"/>
      <c r="B306" s="6"/>
      <c r="C306" s="6"/>
      <c r="D306" s="1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</row>
    <row r="307" spans="1:90" ht="15.05" customHeight="1">
      <c r="A307" s="6"/>
      <c r="B307" s="6"/>
      <c r="C307" s="6"/>
      <c r="D307" s="1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</row>
    <row r="308" spans="1:90" ht="15.05" customHeight="1">
      <c r="A308" s="6"/>
      <c r="B308" s="6"/>
      <c r="C308" s="6"/>
      <c r="D308" s="1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</row>
    <row r="309" spans="1:90" ht="15.05" customHeight="1">
      <c r="A309" s="6"/>
      <c r="B309" s="6"/>
      <c r="C309" s="6"/>
      <c r="D309" s="1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</row>
    <row r="310" spans="1:90" ht="15.05" customHeight="1">
      <c r="A310" s="6"/>
      <c r="B310" s="6"/>
      <c r="C310" s="6"/>
      <c r="D310" s="1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</row>
    <row r="311" spans="1:90" ht="15.05" customHeight="1">
      <c r="A311" s="6"/>
      <c r="B311" s="6"/>
      <c r="C311" s="6"/>
      <c r="D311" s="1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</row>
    <row r="312" spans="1:90" ht="15.05" customHeight="1">
      <c r="A312" s="6"/>
      <c r="B312" s="6"/>
      <c r="C312" s="6"/>
      <c r="D312" s="1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</row>
    <row r="313" spans="1:90" ht="15.05" customHeight="1">
      <c r="A313" s="6"/>
      <c r="B313" s="6"/>
      <c r="C313" s="6"/>
      <c r="D313" s="1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</row>
    <row r="314" spans="1:90" ht="15.05" customHeight="1">
      <c r="A314" s="6"/>
      <c r="B314" s="6"/>
      <c r="C314" s="6"/>
      <c r="D314" s="1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</row>
    <row r="315" spans="1:90" ht="15.05" customHeight="1">
      <c r="A315" s="6"/>
      <c r="B315" s="6"/>
      <c r="C315" s="6"/>
      <c r="D315" s="1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</row>
    <row r="316" spans="1:90" ht="15.05" customHeight="1">
      <c r="A316" s="6"/>
      <c r="B316" s="6"/>
      <c r="C316" s="6"/>
      <c r="D316" s="1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</row>
    <row r="317" spans="1:90" ht="15.05" customHeight="1">
      <c r="A317" s="6"/>
      <c r="B317" s="6"/>
      <c r="C317" s="6"/>
      <c r="D317" s="1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</row>
    <row r="318" spans="1:90" ht="15.05" customHeight="1">
      <c r="A318" s="6"/>
      <c r="B318" s="6"/>
      <c r="C318" s="6"/>
      <c r="D318" s="1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</row>
    <row r="319" spans="1:90" ht="15.05" customHeight="1">
      <c r="A319" s="6"/>
      <c r="B319" s="6"/>
      <c r="C319" s="6"/>
      <c r="D319" s="1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</row>
    <row r="320" spans="1:90" ht="15.05" customHeight="1">
      <c r="A320" s="6"/>
      <c r="B320" s="6"/>
      <c r="C320" s="6"/>
      <c r="D320" s="1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</row>
    <row r="321" spans="1:90" ht="15.05" customHeight="1">
      <c r="A321" s="6"/>
      <c r="B321" s="6"/>
      <c r="C321" s="6"/>
      <c r="D321" s="1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</row>
    <row r="322" spans="1:90" ht="15.05" customHeight="1">
      <c r="A322" s="6"/>
      <c r="B322" s="6"/>
      <c r="C322" s="6"/>
      <c r="D322" s="1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</row>
    <row r="323" spans="1:90" ht="15.05" customHeight="1">
      <c r="A323" s="6"/>
      <c r="B323" s="6"/>
      <c r="C323" s="6"/>
      <c r="D323" s="1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</row>
    <row r="324" spans="1:90" ht="15.05" customHeight="1">
      <c r="A324" s="6"/>
      <c r="B324" s="6"/>
      <c r="C324" s="6"/>
      <c r="D324" s="1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</row>
    <row r="325" spans="1:90" ht="15.05" customHeight="1">
      <c r="A325" s="6"/>
      <c r="B325" s="6"/>
      <c r="C325" s="6"/>
      <c r="D325" s="1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</row>
    <row r="326" spans="1:90" ht="15.05" customHeight="1">
      <c r="A326" s="6"/>
      <c r="B326" s="6"/>
      <c r="C326" s="6"/>
      <c r="D326" s="1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</row>
    <row r="327" spans="1:90" ht="15.05" customHeight="1">
      <c r="A327" s="6"/>
      <c r="B327" s="6"/>
      <c r="C327" s="6"/>
      <c r="D327" s="1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</row>
    <row r="328" spans="1:90" ht="15.05" customHeight="1">
      <c r="A328" s="6"/>
      <c r="B328" s="6"/>
      <c r="C328" s="6"/>
      <c r="D328" s="1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</row>
    <row r="329" spans="1:90" ht="15.05" customHeight="1">
      <c r="A329" s="6"/>
      <c r="B329" s="6"/>
      <c r="C329" s="6"/>
      <c r="D329" s="1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</row>
    <row r="330" spans="1:90" ht="15.05" customHeight="1">
      <c r="A330" s="6"/>
      <c r="B330" s="6"/>
      <c r="C330" s="6"/>
      <c r="D330" s="1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</row>
    <row r="331" spans="1:90" ht="15.05" customHeight="1">
      <c r="A331" s="6"/>
      <c r="B331" s="6"/>
      <c r="C331" s="6"/>
      <c r="D331" s="1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</row>
    <row r="332" spans="1:90" ht="15.05" customHeight="1">
      <c r="A332" s="6"/>
      <c r="B332" s="6"/>
      <c r="C332" s="6"/>
      <c r="D332" s="1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</row>
    <row r="333" spans="1:90" ht="15.05" customHeight="1">
      <c r="A333" s="6"/>
      <c r="B333" s="6"/>
      <c r="C333" s="6"/>
      <c r="D333" s="1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</row>
    <row r="334" spans="1:90" ht="15.05" customHeight="1">
      <c r="A334" s="6"/>
      <c r="B334" s="6"/>
      <c r="C334" s="6"/>
      <c r="D334" s="1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</row>
    <row r="335" spans="1:90" ht="15.05" customHeight="1">
      <c r="A335" s="6"/>
      <c r="B335" s="6"/>
      <c r="C335" s="6"/>
      <c r="D335" s="1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</row>
    <row r="336" spans="1:90" ht="15.05" customHeight="1">
      <c r="A336" s="6"/>
      <c r="B336" s="6"/>
      <c r="C336" s="6"/>
      <c r="D336" s="1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</row>
    <row r="337" spans="1:90" ht="15.05" customHeight="1">
      <c r="A337" s="6"/>
      <c r="B337" s="6"/>
      <c r="C337" s="6"/>
      <c r="D337" s="1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</row>
    <row r="338" spans="1:90" ht="15.05" customHeight="1">
      <c r="A338" s="6"/>
      <c r="B338" s="6"/>
      <c r="C338" s="6"/>
      <c r="D338" s="1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</row>
    <row r="339" spans="1:90" ht="15.05" customHeight="1">
      <c r="A339" s="6"/>
      <c r="B339" s="6"/>
      <c r="C339" s="6"/>
      <c r="D339" s="1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</row>
    <row r="340" spans="1:90" ht="15.05" customHeight="1">
      <c r="A340" s="6"/>
      <c r="B340" s="6"/>
      <c r="C340" s="6"/>
      <c r="D340" s="1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</row>
    <row r="341" spans="1:90" ht="15.05" customHeight="1">
      <c r="A341" s="6"/>
      <c r="B341" s="6"/>
      <c r="C341" s="6"/>
      <c r="D341" s="1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</row>
    <row r="342" spans="1:90" ht="15.05" customHeight="1">
      <c r="A342" s="6"/>
      <c r="B342" s="6"/>
      <c r="C342" s="6"/>
      <c r="D342" s="1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</row>
    <row r="343" spans="1:90" ht="15.05" customHeight="1">
      <c r="A343" s="6"/>
      <c r="B343" s="6"/>
      <c r="C343" s="6"/>
      <c r="D343" s="1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</row>
    <row r="344" spans="1:90" ht="15.05" customHeight="1">
      <c r="A344" s="6"/>
      <c r="B344" s="6"/>
      <c r="C344" s="6"/>
      <c r="D344" s="1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</row>
    <row r="345" spans="1:90" ht="15.05" customHeight="1">
      <c r="A345" s="6"/>
      <c r="B345" s="6"/>
      <c r="C345" s="6"/>
      <c r="D345" s="1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</row>
    <row r="346" spans="1:90" ht="15.05" customHeight="1">
      <c r="A346" s="6"/>
      <c r="B346" s="6"/>
      <c r="C346" s="6"/>
      <c r="D346" s="1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</row>
    <row r="347" spans="1:90" ht="15.05" customHeight="1">
      <c r="A347" s="6"/>
      <c r="B347" s="6"/>
      <c r="C347" s="6"/>
      <c r="D347" s="1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</row>
    <row r="348" spans="1:90" ht="15.05" customHeight="1">
      <c r="A348" s="6"/>
      <c r="B348" s="6"/>
      <c r="C348" s="6"/>
      <c r="D348" s="1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</row>
    <row r="349" spans="1:90" ht="15.05" customHeight="1">
      <c r="A349" s="6"/>
      <c r="B349" s="6"/>
      <c r="C349" s="6"/>
      <c r="D349" s="1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</row>
    <row r="350" spans="1:90" ht="15.05" customHeight="1">
      <c r="A350" s="6"/>
      <c r="B350" s="6"/>
      <c r="C350" s="6"/>
      <c r="D350" s="1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</row>
    <row r="351" spans="1:90" ht="15.05" customHeight="1">
      <c r="A351" s="6"/>
      <c r="B351" s="6"/>
      <c r="C351" s="6"/>
      <c r="D351" s="1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</row>
    <row r="352" spans="1:90" ht="15.05" customHeight="1">
      <c r="A352" s="6"/>
      <c r="B352" s="6"/>
      <c r="C352" s="6"/>
      <c r="D352" s="1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</row>
    <row r="353" spans="1:90" ht="15.05" customHeight="1">
      <c r="A353" s="6"/>
      <c r="B353" s="6"/>
      <c r="C353" s="6"/>
      <c r="D353" s="1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</row>
    <row r="354" spans="1:90" ht="15.05" customHeight="1">
      <c r="A354" s="6"/>
      <c r="B354" s="6"/>
      <c r="C354" s="6"/>
      <c r="D354" s="1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</row>
    <row r="355" spans="1:90" ht="15.05" customHeight="1">
      <c r="A355" s="6"/>
      <c r="B355" s="6"/>
      <c r="C355" s="6"/>
      <c r="D355" s="1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</row>
    <row r="356" spans="1:90" ht="15.05" customHeight="1">
      <c r="A356" s="6"/>
      <c r="B356" s="6"/>
      <c r="C356" s="6"/>
      <c r="D356" s="1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</row>
    <row r="357" spans="1:90" ht="15.05" customHeight="1">
      <c r="A357" s="6"/>
      <c r="B357" s="6"/>
      <c r="C357" s="6"/>
      <c r="D357" s="1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</row>
    <row r="358" spans="1:90" ht="15.05" customHeight="1">
      <c r="A358" s="6"/>
      <c r="B358" s="6"/>
      <c r="C358" s="6"/>
      <c r="D358" s="1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</row>
    <row r="359" spans="1:90" ht="15.05" customHeight="1">
      <c r="A359" s="6"/>
      <c r="B359" s="6"/>
      <c r="C359" s="6"/>
      <c r="D359" s="1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</row>
    <row r="360" spans="1:90" ht="15.05" customHeight="1">
      <c r="A360" s="6"/>
      <c r="B360" s="6"/>
      <c r="C360" s="6"/>
      <c r="D360" s="1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</row>
    <row r="361" spans="1:90" ht="15.05" customHeight="1">
      <c r="A361" s="6"/>
      <c r="B361" s="6"/>
      <c r="C361" s="6"/>
      <c r="D361" s="1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</row>
    <row r="362" spans="1:90" ht="15.05" customHeight="1">
      <c r="A362" s="6"/>
      <c r="B362" s="6"/>
      <c r="C362" s="6"/>
      <c r="D362" s="1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</row>
    <row r="363" spans="1:90" ht="15.05" customHeight="1">
      <c r="A363" s="6"/>
      <c r="B363" s="6"/>
      <c r="C363" s="6"/>
      <c r="D363" s="1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</row>
    <row r="364" spans="1:90" ht="15.05" customHeight="1">
      <c r="A364" s="6"/>
      <c r="B364" s="6"/>
      <c r="C364" s="6"/>
      <c r="D364" s="1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</row>
    <row r="365" spans="1:90" ht="15.05" customHeight="1">
      <c r="A365" s="6"/>
      <c r="B365" s="6"/>
      <c r="C365" s="6"/>
      <c r="D365" s="1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</row>
    <row r="366" spans="1:90" ht="15.05" customHeight="1">
      <c r="A366" s="6"/>
      <c r="B366" s="6"/>
      <c r="C366" s="6"/>
      <c r="D366" s="1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</row>
    <row r="367" spans="1:90" ht="15.05" customHeight="1">
      <c r="A367" s="6"/>
      <c r="B367" s="6"/>
      <c r="C367" s="6"/>
      <c r="D367" s="1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</row>
    <row r="368" spans="1:90" ht="15.05" customHeight="1">
      <c r="A368" s="6"/>
      <c r="B368" s="6"/>
      <c r="C368" s="6"/>
      <c r="D368" s="1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</row>
    <row r="369" spans="1:90" ht="15.05" customHeight="1">
      <c r="A369" s="6"/>
      <c r="B369" s="6"/>
      <c r="C369" s="6"/>
      <c r="D369" s="1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</row>
    <row r="370" spans="1:90" ht="15.05" customHeight="1">
      <c r="A370" s="6"/>
      <c r="B370" s="6"/>
      <c r="C370" s="6"/>
      <c r="D370" s="1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</row>
    <row r="371" spans="1:90" ht="15.05" customHeight="1">
      <c r="A371" s="6"/>
      <c r="B371" s="6"/>
      <c r="C371" s="6"/>
      <c r="D371" s="1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</row>
    <row r="372" spans="1:90" ht="15.05" customHeight="1">
      <c r="A372" s="6"/>
      <c r="B372" s="6"/>
      <c r="C372" s="6"/>
      <c r="D372" s="1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</row>
    <row r="373" spans="1:90" ht="15.05" customHeight="1">
      <c r="A373" s="6"/>
      <c r="B373" s="6"/>
      <c r="C373" s="6"/>
      <c r="D373" s="1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</row>
    <row r="374" spans="1:90" ht="15.05" customHeight="1">
      <c r="A374" s="6"/>
      <c r="B374" s="6"/>
      <c r="C374" s="6"/>
      <c r="D374" s="1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</row>
    <row r="375" spans="1:90" ht="15.05" customHeight="1">
      <c r="A375" s="6"/>
      <c r="B375" s="6"/>
      <c r="C375" s="6"/>
      <c r="D375" s="1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</row>
    <row r="376" spans="1:90" ht="15.05" customHeight="1">
      <c r="A376" s="6"/>
      <c r="B376" s="6"/>
      <c r="C376" s="6"/>
      <c r="D376" s="1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</row>
    <row r="377" spans="1:90" ht="15.05" customHeight="1">
      <c r="A377" s="6"/>
      <c r="B377" s="6"/>
      <c r="C377" s="6"/>
      <c r="D377" s="1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</row>
    <row r="378" spans="1:90" ht="15.05" customHeight="1">
      <c r="A378" s="6"/>
      <c r="B378" s="6"/>
      <c r="C378" s="6"/>
      <c r="D378" s="1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</row>
    <row r="379" spans="1:90" ht="15.05" customHeight="1">
      <c r="A379" s="6"/>
      <c r="B379" s="6"/>
      <c r="C379" s="6"/>
      <c r="D379" s="1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</row>
    <row r="380" spans="1:90" ht="15.05" customHeight="1">
      <c r="A380" s="6"/>
      <c r="B380" s="6"/>
      <c r="C380" s="6"/>
      <c r="D380" s="1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</row>
    <row r="381" spans="1:90" ht="15.05" customHeight="1">
      <c r="A381" s="6"/>
      <c r="B381" s="6"/>
      <c r="C381" s="6"/>
      <c r="D381" s="1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</row>
    <row r="382" spans="1:90" ht="15.05" customHeight="1">
      <c r="A382" s="6"/>
      <c r="B382" s="6"/>
      <c r="C382" s="6"/>
      <c r="D382" s="1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</row>
    <row r="383" spans="1:90" ht="15.05" customHeight="1">
      <c r="A383" s="6"/>
      <c r="B383" s="6"/>
      <c r="C383" s="6"/>
      <c r="D383" s="1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</row>
    <row r="384" spans="1:90" ht="15.05" customHeight="1">
      <c r="A384" s="6"/>
      <c r="B384" s="6"/>
      <c r="C384" s="6"/>
      <c r="D384" s="1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</row>
    <row r="385" spans="1:90" ht="15.05" customHeight="1">
      <c r="A385" s="6"/>
      <c r="B385" s="6"/>
      <c r="C385" s="6"/>
      <c r="D385" s="1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</row>
    <row r="386" spans="1:90" ht="15.05" customHeight="1">
      <c r="A386" s="6"/>
      <c r="B386" s="6"/>
      <c r="C386" s="6"/>
      <c r="D386" s="1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</row>
    <row r="387" spans="1:90" ht="15.05" customHeight="1">
      <c r="A387" s="6"/>
      <c r="B387" s="6"/>
      <c r="C387" s="6"/>
      <c r="D387" s="1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</row>
    <row r="388" spans="1:90" ht="15.05" customHeight="1">
      <c r="A388" s="6"/>
      <c r="B388" s="6"/>
      <c r="C388" s="6"/>
      <c r="D388" s="1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</row>
    <row r="389" spans="1:90" ht="15.05" customHeight="1">
      <c r="A389" s="6"/>
      <c r="B389" s="6"/>
      <c r="C389" s="6"/>
      <c r="D389" s="1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</row>
    <row r="390" spans="1:90" ht="15.05" customHeight="1">
      <c r="A390" s="6"/>
      <c r="B390" s="6"/>
      <c r="C390" s="6"/>
      <c r="D390" s="1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</row>
    <row r="391" spans="1:90" ht="15.05" customHeight="1">
      <c r="A391" s="6"/>
      <c r="B391" s="6"/>
      <c r="C391" s="6"/>
      <c r="D391" s="1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</row>
    <row r="392" spans="1:90" ht="15.05" customHeight="1">
      <c r="A392" s="6"/>
      <c r="B392" s="6"/>
      <c r="C392" s="6"/>
      <c r="D392" s="1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</row>
    <row r="393" spans="1:90" ht="15.05" customHeight="1">
      <c r="A393" s="6"/>
      <c r="B393" s="6"/>
      <c r="C393" s="6"/>
      <c r="D393" s="1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</row>
    <row r="394" spans="1:90" ht="15.05" customHeight="1">
      <c r="A394" s="6"/>
      <c r="B394" s="6"/>
      <c r="C394" s="6"/>
      <c r="D394" s="1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</row>
    <row r="395" spans="1:90" ht="15.05" customHeight="1">
      <c r="A395" s="6"/>
      <c r="B395" s="6"/>
      <c r="C395" s="6"/>
      <c r="D395" s="1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</row>
    <row r="396" spans="1:90" ht="15.05" customHeight="1">
      <c r="A396" s="6"/>
      <c r="B396" s="6"/>
      <c r="C396" s="6"/>
      <c r="D396" s="1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</row>
    <row r="397" spans="1:90" ht="15.05" customHeight="1">
      <c r="A397" s="6"/>
      <c r="B397" s="6"/>
      <c r="C397" s="6"/>
      <c r="D397" s="1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</row>
    <row r="398" spans="1:90" ht="15.05" customHeight="1">
      <c r="A398" s="6"/>
      <c r="B398" s="6"/>
      <c r="C398" s="6"/>
      <c r="D398" s="1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</row>
    <row r="399" spans="1:90" ht="15.05" customHeight="1">
      <c r="A399" s="6"/>
      <c r="B399" s="6"/>
      <c r="C399" s="6"/>
      <c r="D399" s="1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</row>
    <row r="400" spans="1:90" ht="15.05" customHeight="1">
      <c r="A400" s="6"/>
      <c r="B400" s="6"/>
      <c r="C400" s="6"/>
      <c r="D400" s="1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</row>
    <row r="401" spans="1:90" ht="15.05" customHeight="1">
      <c r="A401" s="6"/>
      <c r="B401" s="6"/>
      <c r="C401" s="6"/>
      <c r="D401" s="1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</row>
    <row r="402" spans="1:90" ht="15.05" customHeight="1">
      <c r="A402" s="6"/>
      <c r="B402" s="6"/>
      <c r="C402" s="6"/>
      <c r="D402" s="1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</row>
    <row r="403" spans="1:90" ht="15.05" customHeight="1">
      <c r="A403" s="6"/>
      <c r="B403" s="6"/>
      <c r="C403" s="6"/>
      <c r="D403" s="1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</row>
    <row r="404" spans="1:90" ht="15.05" customHeight="1">
      <c r="A404" s="6"/>
      <c r="B404" s="6"/>
      <c r="C404" s="6"/>
      <c r="D404" s="1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</row>
    <row r="405" spans="1:90" ht="15.05" customHeight="1">
      <c r="A405" s="6"/>
      <c r="B405" s="6"/>
      <c r="C405" s="6"/>
      <c r="D405" s="1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</row>
    <row r="406" spans="1:90" ht="15.05" customHeight="1">
      <c r="A406" s="6"/>
      <c r="B406" s="6"/>
      <c r="C406" s="6"/>
      <c r="D406" s="1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</row>
    <row r="407" spans="1:90" ht="15.05" customHeight="1">
      <c r="A407" s="6"/>
      <c r="B407" s="6"/>
      <c r="C407" s="6"/>
      <c r="D407" s="1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</row>
    <row r="408" spans="1:90" ht="15.05" customHeight="1">
      <c r="A408" s="6"/>
      <c r="B408" s="6"/>
      <c r="C408" s="6"/>
      <c r="D408" s="1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</row>
    <row r="409" spans="1:90" ht="15.05" customHeight="1">
      <c r="A409" s="6"/>
      <c r="B409" s="6"/>
      <c r="C409" s="6"/>
      <c r="D409" s="1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</row>
    <row r="410" spans="1:90" ht="15.05" customHeight="1">
      <c r="A410" s="6"/>
      <c r="B410" s="6"/>
      <c r="C410" s="6"/>
      <c r="D410" s="1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</row>
    <row r="411" spans="1:90" ht="15.05" customHeight="1">
      <c r="A411" s="6"/>
      <c r="B411" s="6"/>
      <c r="C411" s="6"/>
      <c r="D411" s="1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</row>
    <row r="412" spans="1:90" ht="15.05" customHeight="1">
      <c r="A412" s="6"/>
      <c r="B412" s="6"/>
      <c r="C412" s="6"/>
      <c r="D412" s="1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</row>
    <row r="413" spans="1:90" ht="15.05" customHeight="1">
      <c r="A413" s="6"/>
      <c r="B413" s="6"/>
      <c r="C413" s="6"/>
      <c r="D413" s="1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</row>
    <row r="414" spans="1:90" ht="15.05" customHeight="1">
      <c r="A414" s="6"/>
      <c r="B414" s="6"/>
      <c r="C414" s="6"/>
      <c r="D414" s="1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</row>
    <row r="415" spans="1:90" ht="15.05" customHeight="1">
      <c r="A415" s="6"/>
      <c r="B415" s="6"/>
      <c r="C415" s="6"/>
      <c r="D415" s="1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</row>
    <row r="416" spans="1:90" ht="15.05" customHeight="1">
      <c r="A416" s="6"/>
      <c r="B416" s="6"/>
      <c r="C416" s="6"/>
      <c r="D416" s="1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</row>
    <row r="417" spans="1:90" ht="15.05" customHeight="1">
      <c r="A417" s="6"/>
      <c r="B417" s="6"/>
      <c r="C417" s="6"/>
      <c r="D417" s="1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</row>
    <row r="418" spans="1:90" ht="15.05" customHeight="1">
      <c r="A418" s="6"/>
      <c r="B418" s="6"/>
      <c r="C418" s="6"/>
      <c r="D418" s="1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</row>
    <row r="419" spans="1:90" ht="15.05" customHeight="1">
      <c r="A419" s="6"/>
      <c r="B419" s="6"/>
      <c r="C419" s="6"/>
      <c r="D419" s="1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</row>
    <row r="420" spans="1:90" ht="15.05" customHeight="1">
      <c r="A420" s="6"/>
      <c r="B420" s="6"/>
      <c r="C420" s="6"/>
      <c r="D420" s="16" t="s">
        <v>3553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</row>
    <row r="421" spans="1:90" ht="15.05" customHeight="1">
      <c r="A421" s="6"/>
      <c r="B421" s="6"/>
      <c r="C421" s="6"/>
      <c r="D421" s="16" t="s">
        <v>3553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</row>
    <row r="422" spans="1:90" ht="15.05" customHeight="1">
      <c r="A422" s="6"/>
      <c r="B422" s="6"/>
      <c r="C422" s="6"/>
      <c r="D422" s="16" t="s">
        <v>3553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</row>
    <row r="423" spans="1:90" ht="15.05" customHeight="1">
      <c r="A423" s="6"/>
      <c r="B423" s="6"/>
      <c r="C423" s="6"/>
      <c r="D423" s="16" t="s">
        <v>3553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</row>
    <row r="424" spans="1:90" ht="15.05" customHeight="1">
      <c r="A424" s="6"/>
      <c r="B424" s="6"/>
      <c r="C424" s="6"/>
      <c r="D424" s="16" t="s">
        <v>3553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</row>
    <row r="425" spans="1:90" ht="15.05" customHeight="1">
      <c r="A425" s="6"/>
      <c r="B425" s="6"/>
      <c r="C425" s="6"/>
      <c r="D425" s="16" t="s">
        <v>3553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</row>
    <row r="426" spans="1:90" ht="15.05" customHeight="1">
      <c r="A426" s="6"/>
      <c r="B426" s="6"/>
      <c r="C426" s="6"/>
      <c r="D426" s="16" t="s">
        <v>3553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</row>
    <row r="427" spans="1:90" ht="15.05" customHeight="1">
      <c r="A427" s="6"/>
      <c r="B427" s="6"/>
      <c r="C427" s="6"/>
      <c r="D427" s="16" t="s">
        <v>3553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</row>
    <row r="428" spans="1:90" ht="15.05" customHeight="1">
      <c r="A428" s="6"/>
      <c r="B428" s="6"/>
      <c r="C428" s="6"/>
      <c r="D428" s="16" t="s">
        <v>3553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</row>
    <row r="429" spans="1:90" ht="15.05" customHeight="1">
      <c r="A429" s="6"/>
      <c r="B429" s="6"/>
      <c r="C429" s="6"/>
      <c r="D429" s="16" t="s">
        <v>3553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</row>
    <row r="430" spans="1:90" ht="15.05" customHeight="1">
      <c r="A430" s="6"/>
      <c r="B430" s="6"/>
      <c r="C430" s="6"/>
      <c r="D430" s="16" t="s">
        <v>3553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</row>
    <row r="431" spans="1:90" ht="15.05" customHeight="1">
      <c r="A431" s="6"/>
      <c r="B431" s="6"/>
      <c r="C431" s="6"/>
      <c r="D431" s="16" t="s">
        <v>3553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</row>
    <row r="432" spans="1:90" ht="15.05" customHeight="1">
      <c r="A432" s="6"/>
      <c r="B432" s="6"/>
      <c r="C432" s="6"/>
      <c r="D432" s="16" t="s">
        <v>3553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</row>
    <row r="433" spans="1:90" ht="15.05" customHeight="1">
      <c r="A433" s="6"/>
      <c r="B433" s="6"/>
      <c r="C433" s="6"/>
      <c r="D433" s="16" t="s">
        <v>3553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</row>
    <row r="434" spans="1:90" ht="15.05" customHeight="1">
      <c r="A434" s="6"/>
      <c r="B434" s="6"/>
      <c r="C434" s="6"/>
      <c r="D434" s="16" t="s">
        <v>3553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</row>
    <row r="435" spans="1:90" ht="15.05" customHeight="1">
      <c r="A435" s="6"/>
      <c r="B435" s="6"/>
      <c r="C435" s="6"/>
      <c r="D435" s="16" t="s">
        <v>3553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</row>
    <row r="436" spans="1:90" ht="15.05" customHeight="1">
      <c r="A436" s="6"/>
      <c r="B436" s="6"/>
      <c r="C436" s="6"/>
      <c r="D436" s="16" t="s">
        <v>3553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</row>
    <row r="437" spans="1:90" ht="15.05" customHeight="1">
      <c r="A437" s="6"/>
      <c r="B437" s="6"/>
      <c r="C437" s="6"/>
      <c r="D437" s="16" t="s">
        <v>3553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</row>
    <row r="438" spans="1:90" ht="15.05" customHeight="1">
      <c r="A438" s="6"/>
      <c r="B438" s="6"/>
      <c r="C438" s="6"/>
      <c r="D438" s="16" t="s">
        <v>3553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</row>
    <row r="439" spans="1:90" ht="15.05" customHeight="1">
      <c r="A439" s="6"/>
      <c r="B439" s="6"/>
      <c r="C439" s="6"/>
      <c r="D439" s="16" t="s">
        <v>3553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</row>
    <row r="440" spans="1:90" ht="15.05" customHeight="1">
      <c r="A440" s="6"/>
      <c r="B440" s="6"/>
      <c r="C440" s="6"/>
      <c r="D440" s="16" t="s">
        <v>3553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</row>
    <row r="441" spans="1:90" ht="15.05" customHeight="1">
      <c r="A441" s="6"/>
      <c r="B441" s="6"/>
      <c r="C441" s="6"/>
      <c r="D441" s="16" t="s">
        <v>3553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</row>
    <row r="442" spans="1:90" ht="15.05" customHeight="1">
      <c r="A442" s="6"/>
      <c r="B442" s="6"/>
      <c r="C442" s="6"/>
      <c r="D442" s="16" t="s">
        <v>3553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</row>
    <row r="443" spans="1:90" ht="15.05" customHeight="1">
      <c r="A443" s="6"/>
      <c r="B443" s="6"/>
      <c r="C443" s="6"/>
      <c r="D443" s="16" t="s">
        <v>3553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</row>
    <row r="444" spans="1:90" ht="15.05" customHeight="1">
      <c r="A444" s="6"/>
      <c r="B444" s="6"/>
      <c r="C444" s="6"/>
      <c r="D444" s="16" t="s">
        <v>3553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</row>
    <row r="445" spans="1:90" ht="15.05" customHeight="1">
      <c r="A445" s="6"/>
      <c r="B445" s="6"/>
      <c r="C445" s="6"/>
      <c r="D445" s="16" t="s">
        <v>3553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</row>
    <row r="446" spans="1:90" ht="15.05" customHeight="1">
      <c r="A446" s="6"/>
      <c r="B446" s="6"/>
      <c r="C446" s="6"/>
      <c r="D446" s="16" t="s">
        <v>3553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</row>
    <row r="447" spans="1:90" ht="15.05" customHeight="1">
      <c r="A447" s="6"/>
      <c r="B447" s="6"/>
      <c r="C447" s="6"/>
      <c r="D447" s="16" t="s">
        <v>3553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</row>
    <row r="448" spans="1:90" ht="15.05" customHeight="1">
      <c r="A448" s="6"/>
      <c r="B448" s="6"/>
      <c r="C448" s="6"/>
      <c r="D448" s="16" t="s">
        <v>3553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</row>
    <row r="449" spans="1:90" ht="15.05" customHeight="1">
      <c r="A449" s="6"/>
      <c r="B449" s="6"/>
      <c r="C449" s="6"/>
      <c r="D449" s="16" t="s">
        <v>3553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</row>
    <row r="450" spans="1:90" ht="15.05" customHeight="1">
      <c r="A450" s="6"/>
      <c r="B450" s="6"/>
      <c r="C450" s="6"/>
      <c r="D450" s="16" t="s">
        <v>3553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</row>
    <row r="451" spans="1:90" ht="15.05" customHeight="1">
      <c r="A451" s="6"/>
      <c r="B451" s="6"/>
      <c r="C451" s="6"/>
      <c r="D451" s="16" t="s">
        <v>3553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</row>
    <row r="452" spans="1:90" ht="15.05" customHeight="1">
      <c r="A452" s="6"/>
      <c r="B452" s="6"/>
      <c r="C452" s="6"/>
      <c r="D452" s="16" t="s">
        <v>3553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</row>
    <row r="453" spans="1:90" ht="15.05" customHeight="1">
      <c r="A453" s="6"/>
      <c r="B453" s="6"/>
      <c r="C453" s="6"/>
      <c r="D453" s="16" t="s">
        <v>3553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</row>
    <row r="454" spans="1:90" ht="15.05" customHeight="1">
      <c r="A454" s="6"/>
      <c r="B454" s="6"/>
      <c r="C454" s="6"/>
      <c r="D454" s="16" t="s">
        <v>3553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</row>
    <row r="455" spans="1:90" ht="15.05" customHeight="1">
      <c r="A455" s="6"/>
      <c r="B455" s="6"/>
      <c r="C455" s="6"/>
      <c r="D455" s="16" t="s">
        <v>3553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</row>
    <row r="456" spans="1:90" ht="15.05" customHeight="1">
      <c r="A456" s="6"/>
      <c r="B456" s="6"/>
      <c r="C456" s="6"/>
      <c r="D456" s="16" t="s">
        <v>3553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</row>
    <row r="457" spans="1:90" ht="15.05" customHeight="1">
      <c r="A457" s="6"/>
      <c r="B457" s="6"/>
      <c r="C457" s="6"/>
      <c r="D457" s="16" t="s">
        <v>3553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</row>
    <row r="458" spans="1:90" ht="15.05" customHeight="1">
      <c r="A458" s="6"/>
      <c r="B458" s="6"/>
      <c r="C458" s="6"/>
      <c r="D458" s="16" t="s">
        <v>3553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</row>
    <row r="459" spans="1:90" ht="15.05" customHeight="1">
      <c r="A459" s="6"/>
      <c r="B459" s="6"/>
      <c r="C459" s="6"/>
      <c r="D459" s="16" t="s">
        <v>3553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</row>
    <row r="460" spans="1:90" ht="15.05" customHeight="1">
      <c r="A460" s="6"/>
      <c r="B460" s="6"/>
      <c r="C460" s="6"/>
      <c r="D460" s="16" t="s">
        <v>3553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</row>
    <row r="461" spans="1:90" ht="15.05" customHeight="1">
      <c r="A461" s="6"/>
      <c r="B461" s="6"/>
      <c r="C461" s="6"/>
      <c r="D461" s="16" t="s">
        <v>3553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</row>
    <row r="462" spans="1:90" ht="15.05" customHeight="1">
      <c r="A462" s="6"/>
      <c r="B462" s="6"/>
      <c r="C462" s="6"/>
      <c r="D462" s="16" t="s">
        <v>3553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</row>
    <row r="463" spans="1:90" ht="15.05" customHeight="1">
      <c r="A463" s="6"/>
      <c r="B463" s="6"/>
      <c r="C463" s="6"/>
      <c r="D463" s="16" t="s">
        <v>3553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</row>
    <row r="464" spans="1:90" ht="15.05" customHeight="1">
      <c r="A464" s="6"/>
      <c r="B464" s="6"/>
      <c r="C464" s="6"/>
      <c r="D464" s="16" t="s">
        <v>3553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</row>
    <row r="465" spans="1:90" ht="15.05" customHeight="1">
      <c r="A465" s="6"/>
      <c r="B465" s="6"/>
      <c r="C465" s="6"/>
      <c r="D465" s="16" t="s">
        <v>3553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</row>
    <row r="466" spans="1:90" ht="15.05" customHeight="1">
      <c r="A466" s="6"/>
      <c r="B466" s="6"/>
      <c r="C466" s="6"/>
      <c r="D466" s="16" t="s">
        <v>3553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</row>
    <row r="467" spans="1:90" ht="15.05" customHeight="1">
      <c r="A467" s="6"/>
      <c r="B467" s="6"/>
      <c r="C467" s="6"/>
      <c r="D467" s="16" t="s">
        <v>3553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</row>
    <row r="468" spans="1:90" ht="15.05" customHeight="1">
      <c r="A468" s="6"/>
      <c r="B468" s="6"/>
      <c r="C468" s="6"/>
      <c r="D468" s="16" t="s">
        <v>3553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</row>
    <row r="469" spans="1:90" ht="15.05" customHeight="1">
      <c r="A469" s="6"/>
      <c r="B469" s="6"/>
      <c r="C469" s="6"/>
      <c r="D469" s="16" t="s">
        <v>3553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</row>
    <row r="470" spans="1:90" ht="15.05" customHeight="1">
      <c r="A470" s="6"/>
      <c r="B470" s="6"/>
      <c r="C470" s="6"/>
      <c r="D470" s="16" t="s">
        <v>3553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</row>
    <row r="471" spans="1:90" ht="15.05" customHeight="1">
      <c r="A471" s="6"/>
      <c r="B471" s="6"/>
      <c r="C471" s="6"/>
      <c r="D471" s="16" t="s">
        <v>3553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</row>
    <row r="472" spans="1:90" ht="15.05" customHeight="1">
      <c r="A472" s="6"/>
      <c r="B472" s="6"/>
      <c r="C472" s="6"/>
      <c r="D472" s="16" t="s">
        <v>3553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</row>
    <row r="473" spans="1:90" ht="15.05" customHeight="1">
      <c r="A473" s="6"/>
      <c r="B473" s="6"/>
      <c r="C473" s="6"/>
      <c r="D473" s="16" t="s">
        <v>3553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</row>
    <row r="474" spans="1:90" ht="15.05" customHeight="1">
      <c r="A474" s="6"/>
      <c r="B474" s="6"/>
      <c r="C474" s="6"/>
      <c r="D474" s="16" t="s">
        <v>3553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</row>
    <row r="475" spans="1:90" ht="15.05" customHeight="1">
      <c r="A475" s="6"/>
      <c r="B475" s="6"/>
      <c r="C475" s="6"/>
      <c r="D475" s="16" t="s">
        <v>3553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</row>
    <row r="476" spans="1:90" ht="15.05" customHeight="1">
      <c r="A476" s="6"/>
      <c r="B476" s="6"/>
      <c r="C476" s="6"/>
      <c r="D476" s="16" t="s">
        <v>3553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</row>
    <row r="477" spans="1:90" ht="15.05" customHeight="1">
      <c r="A477" s="6"/>
      <c r="B477" s="6"/>
      <c r="C477" s="6"/>
      <c r="D477" s="16" t="s">
        <v>3553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</row>
    <row r="478" spans="1:90" ht="15.05" customHeight="1">
      <c r="A478" s="6"/>
      <c r="B478" s="6"/>
      <c r="C478" s="6"/>
      <c r="D478" s="16" t="s">
        <v>3553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</row>
    <row r="479" spans="1:90" ht="15.05" customHeight="1">
      <c r="A479" s="6"/>
      <c r="B479" s="6"/>
      <c r="C479" s="6"/>
      <c r="D479" s="16" t="s">
        <v>3553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</row>
    <row r="480" spans="1:90" ht="15.05" customHeight="1">
      <c r="A480" s="6"/>
      <c r="B480" s="6"/>
      <c r="C480" s="6"/>
      <c r="D480" s="16" t="s">
        <v>3553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</row>
    <row r="481" spans="1:90" ht="15.05" customHeight="1">
      <c r="A481" s="6"/>
      <c r="B481" s="6"/>
      <c r="C481" s="6"/>
      <c r="D481" s="16" t="s">
        <v>3553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</row>
    <row r="482" spans="1:90" ht="15.05" customHeight="1">
      <c r="A482" s="6"/>
      <c r="B482" s="6"/>
      <c r="C482" s="6"/>
      <c r="D482" s="16" t="s">
        <v>3553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</row>
    <row r="483" spans="1:90" ht="15.05" customHeight="1">
      <c r="A483" s="6"/>
      <c r="B483" s="6"/>
      <c r="C483" s="6"/>
      <c r="D483" s="16" t="s">
        <v>3553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</row>
    <row r="484" spans="1:90" ht="15.05" customHeight="1">
      <c r="A484" s="6"/>
      <c r="B484" s="6"/>
      <c r="C484" s="6"/>
      <c r="D484" s="16" t="s">
        <v>3553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</row>
    <row r="485" spans="1:90" ht="15.05" customHeight="1">
      <c r="A485" s="6"/>
      <c r="B485" s="6"/>
      <c r="C485" s="6"/>
      <c r="D485" s="16" t="s">
        <v>3553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</row>
    <row r="486" spans="1:90" ht="15.05" customHeight="1">
      <c r="A486" s="6"/>
      <c r="B486" s="6"/>
      <c r="C486" s="6"/>
      <c r="D486" s="16" t="s">
        <v>3553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</row>
    <row r="487" spans="1:90" ht="15.05" customHeight="1">
      <c r="A487" s="6"/>
      <c r="B487" s="6"/>
      <c r="C487" s="6"/>
      <c r="D487" s="16" t="s">
        <v>3553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</row>
    <row r="488" spans="1:90" ht="15.05" customHeight="1">
      <c r="A488" s="6"/>
      <c r="B488" s="6"/>
      <c r="C488" s="6"/>
      <c r="D488" s="16" t="s">
        <v>3553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</row>
    <row r="489" spans="1:90" ht="15.05" customHeight="1">
      <c r="A489" s="6"/>
      <c r="B489" s="6"/>
      <c r="C489" s="6"/>
      <c r="D489" s="16" t="s">
        <v>3553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</row>
    <row r="490" spans="1:90" ht="15.05" customHeight="1">
      <c r="A490" s="6"/>
      <c r="B490" s="6"/>
      <c r="C490" s="6"/>
      <c r="D490" s="16" t="s">
        <v>3553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</row>
    <row r="491" spans="1:90" ht="15.05" customHeight="1">
      <c r="A491" s="6"/>
      <c r="B491" s="6"/>
      <c r="C491" s="6"/>
      <c r="D491" s="16" t="s">
        <v>3553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</row>
    <row r="492" spans="1:90" ht="15.05" customHeight="1">
      <c r="A492" s="6"/>
      <c r="B492" s="6"/>
      <c r="C492" s="6"/>
      <c r="D492" s="16" t="s">
        <v>3553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</row>
    <row r="493" spans="1:90" ht="15.05" customHeight="1">
      <c r="A493" s="6"/>
      <c r="B493" s="6"/>
      <c r="C493" s="6"/>
      <c r="D493" s="16" t="s">
        <v>3553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</row>
    <row r="494" spans="1:90" ht="15.05" customHeight="1">
      <c r="A494" s="6"/>
      <c r="B494" s="6"/>
      <c r="C494" s="6"/>
      <c r="D494" s="16" t="s">
        <v>3553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</row>
    <row r="495" spans="1:90" ht="15.05" customHeight="1">
      <c r="A495" s="6"/>
      <c r="B495" s="6"/>
      <c r="C495" s="6"/>
      <c r="D495" s="16" t="s">
        <v>3553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</row>
    <row r="496" spans="1:90" ht="15.05" customHeight="1">
      <c r="A496" s="6"/>
      <c r="B496" s="6"/>
      <c r="C496" s="6"/>
      <c r="D496" s="16" t="s">
        <v>3553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</row>
    <row r="497" spans="1:90" ht="15.05" customHeight="1">
      <c r="A497" s="6"/>
      <c r="B497" s="6"/>
      <c r="C497" s="6"/>
      <c r="D497" s="16" t="s">
        <v>3553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</row>
    <row r="498" spans="1:90" ht="15.05" customHeight="1">
      <c r="A498" s="6"/>
      <c r="B498" s="6"/>
      <c r="C498" s="6"/>
      <c r="D498" s="16" t="s">
        <v>3553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</row>
    <row r="499" spans="1:90" ht="15.05" customHeight="1">
      <c r="A499" s="6"/>
      <c r="B499" s="6"/>
      <c r="C499" s="6"/>
      <c r="D499" s="16" t="s">
        <v>3553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</row>
    <row r="500" spans="1:90" ht="15.05" customHeight="1">
      <c r="A500" s="6"/>
      <c r="B500" s="6"/>
      <c r="C500" s="6"/>
      <c r="D500" s="16" t="s">
        <v>3553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</row>
    <row r="501" spans="1:90" ht="15.05" customHeight="1">
      <c r="A501" s="6"/>
      <c r="B501" s="6"/>
      <c r="C501" s="6"/>
      <c r="D501" s="16" t="s">
        <v>3553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</row>
    <row r="502" spans="1:90" ht="15.05" customHeight="1">
      <c r="A502" s="6"/>
      <c r="B502" s="6"/>
      <c r="C502" s="6"/>
      <c r="D502" s="16" t="s">
        <v>3553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</row>
    <row r="503" spans="1:90" ht="15.05" customHeight="1">
      <c r="A503" s="6"/>
      <c r="B503" s="6"/>
      <c r="C503" s="6"/>
      <c r="D503" s="16" t="s">
        <v>3553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</row>
    <row r="504" spans="1:90" ht="15.05" customHeight="1">
      <c r="A504" s="6"/>
      <c r="B504" s="6"/>
      <c r="C504" s="6"/>
      <c r="D504" s="16" t="s">
        <v>3553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</row>
    <row r="505" spans="1:90" ht="15.05" customHeight="1">
      <c r="A505" s="6"/>
      <c r="B505" s="6"/>
      <c r="C505" s="6"/>
      <c r="D505" s="16" t="s">
        <v>3553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</row>
    <row r="506" spans="1:90" ht="15.05" customHeight="1">
      <c r="A506" s="6"/>
      <c r="B506" s="6"/>
      <c r="C506" s="6"/>
      <c r="D506" s="16" t="s">
        <v>3553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</row>
    <row r="507" spans="1:90" ht="15.05" customHeight="1">
      <c r="A507" s="6"/>
      <c r="B507" s="6"/>
      <c r="C507" s="6"/>
      <c r="D507" s="16" t="s">
        <v>3553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</row>
    <row r="508" spans="1:90" ht="15.05" customHeight="1">
      <c r="A508" s="6"/>
      <c r="B508" s="6"/>
      <c r="C508" s="6"/>
      <c r="D508" s="16" t="s">
        <v>3553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</row>
    <row r="509" spans="1:90" ht="15.05" customHeight="1">
      <c r="A509" s="6"/>
      <c r="B509" s="6"/>
      <c r="C509" s="6"/>
      <c r="D509" s="16" t="s">
        <v>3553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</row>
    <row r="510" spans="1:90" ht="15.05" customHeight="1">
      <c r="A510" s="6"/>
      <c r="B510" s="6"/>
      <c r="C510" s="6"/>
      <c r="D510" s="16" t="s">
        <v>3553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</row>
    <row r="511" spans="1:90" ht="15.05" customHeight="1">
      <c r="A511" s="6"/>
      <c r="B511" s="6"/>
      <c r="C511" s="6"/>
      <c r="D511" s="16" t="s">
        <v>3553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</row>
    <row r="512" spans="1:90" ht="15.05" customHeight="1">
      <c r="A512" s="6"/>
      <c r="B512" s="6"/>
      <c r="C512" s="6"/>
      <c r="D512" s="16" t="s">
        <v>3553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</row>
    <row r="513" spans="1:90" ht="15.05" customHeight="1">
      <c r="A513" s="6"/>
      <c r="B513" s="6"/>
      <c r="C513" s="6"/>
      <c r="D513" s="16" t="s">
        <v>3553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</row>
    <row r="514" spans="1:90" ht="15.05" customHeight="1">
      <c r="A514" s="6"/>
      <c r="B514" s="6"/>
      <c r="C514" s="6"/>
      <c r="D514" s="16" t="s">
        <v>3553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</row>
    <row r="515" spans="1:90" ht="15.05" customHeight="1">
      <c r="A515" s="6"/>
      <c r="B515" s="6"/>
      <c r="C515" s="6"/>
      <c r="D515" s="16" t="s">
        <v>3553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</row>
    <row r="516" spans="1:90" ht="15.05" customHeight="1">
      <c r="A516" s="6"/>
      <c r="B516" s="6"/>
      <c r="C516" s="6"/>
      <c r="D516" s="16" t="s">
        <v>3553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</row>
    <row r="517" spans="1:90" ht="15.05" customHeight="1">
      <c r="A517" s="6"/>
      <c r="B517" s="6"/>
      <c r="C517" s="6"/>
      <c r="D517" s="16" t="s">
        <v>3553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</row>
    <row r="518" spans="1:90" ht="15.05" customHeight="1">
      <c r="A518" s="6"/>
      <c r="B518" s="6"/>
      <c r="C518" s="6"/>
      <c r="D518" s="16" t="s">
        <v>3553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</row>
    <row r="519" spans="1:90" ht="15.05" customHeight="1">
      <c r="A519" s="6"/>
      <c r="B519" s="6"/>
      <c r="C519" s="6"/>
      <c r="D519" s="16" t="s">
        <v>3553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</row>
    <row r="520" spans="1:90" ht="15.05" customHeight="1">
      <c r="A520" s="6"/>
      <c r="B520" s="6"/>
      <c r="C520" s="6"/>
      <c r="D520" s="16" t="s">
        <v>3553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</row>
    <row r="521" spans="1:90" ht="15.05" customHeight="1">
      <c r="A521" s="6"/>
      <c r="B521" s="6"/>
      <c r="C521" s="6"/>
      <c r="D521" s="16" t="s">
        <v>3553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</row>
    <row r="522" spans="1:90" ht="15.05" customHeight="1">
      <c r="A522" s="6"/>
      <c r="B522" s="6"/>
      <c r="C522" s="6"/>
      <c r="D522" s="16" t="s">
        <v>3553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</row>
    <row r="523" spans="1:90" ht="15.05" customHeight="1">
      <c r="A523" s="6"/>
      <c r="B523" s="6"/>
      <c r="C523" s="6"/>
      <c r="D523" s="16" t="s">
        <v>3553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</row>
    <row r="524" spans="1:90" ht="15.05" customHeight="1">
      <c r="A524" s="6"/>
      <c r="B524" s="6"/>
      <c r="C524" s="6"/>
      <c r="D524" s="16" t="s">
        <v>3553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</row>
    <row r="525" spans="1:90" ht="15.05" customHeight="1">
      <c r="A525" s="6"/>
      <c r="B525" s="6"/>
      <c r="C525" s="6"/>
      <c r="D525" s="16" t="s">
        <v>3553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</row>
    <row r="526" spans="1:90" ht="15.05" customHeight="1">
      <c r="A526" s="6"/>
      <c r="B526" s="6"/>
      <c r="C526" s="6"/>
      <c r="D526" s="16" t="s">
        <v>3553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</row>
    <row r="527" spans="1:90" ht="15.05" customHeight="1">
      <c r="A527" s="6"/>
      <c r="B527" s="6"/>
      <c r="C527" s="6"/>
      <c r="D527" s="16" t="s">
        <v>3553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</row>
    <row r="528" spans="1:90" ht="15.05" customHeight="1">
      <c r="A528" s="6"/>
      <c r="B528" s="6"/>
      <c r="C528" s="6"/>
      <c r="D528" s="16" t="s">
        <v>3553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</row>
    <row r="529" spans="1:90" ht="15.05" customHeight="1">
      <c r="A529" s="6"/>
      <c r="B529" s="6"/>
      <c r="C529" s="6"/>
      <c r="D529" s="16" t="s">
        <v>3553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</row>
    <row r="530" spans="1:90" ht="15.05" customHeight="1">
      <c r="A530" s="6"/>
      <c r="B530" s="6"/>
      <c r="C530" s="6"/>
      <c r="D530" s="16" t="s">
        <v>3553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</row>
    <row r="531" spans="1:90" ht="15.05" customHeight="1">
      <c r="A531" s="6"/>
      <c r="B531" s="6"/>
      <c r="C531" s="6"/>
      <c r="D531" s="16" t="s">
        <v>3553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</row>
    <row r="532" spans="1:90" ht="15.05" customHeight="1">
      <c r="A532" s="6"/>
      <c r="B532" s="6"/>
      <c r="C532" s="6"/>
      <c r="D532" s="16" t="s">
        <v>3553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</row>
    <row r="533" spans="1:90" ht="15.05" customHeight="1">
      <c r="A533" s="6"/>
      <c r="B533" s="6"/>
      <c r="C533" s="6"/>
      <c r="D533" s="16" t="s">
        <v>3553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</row>
    <row r="534" spans="1:90" ht="15.05" customHeight="1">
      <c r="A534" s="6"/>
      <c r="B534" s="6"/>
      <c r="C534" s="6"/>
      <c r="D534" s="16" t="s">
        <v>3553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</row>
    <row r="535" spans="1:90" ht="15.05" customHeight="1">
      <c r="A535" s="6"/>
      <c r="B535" s="6"/>
      <c r="C535" s="6"/>
      <c r="D535" s="16" t="s">
        <v>3553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</row>
    <row r="536" spans="1:90" ht="15.05" customHeight="1">
      <c r="A536" s="6"/>
      <c r="B536" s="6"/>
      <c r="C536" s="6"/>
      <c r="D536" s="16" t="s">
        <v>3553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</row>
    <row r="537" spans="1:90" ht="15.05" customHeight="1">
      <c r="A537" s="6"/>
      <c r="B537" s="6"/>
      <c r="C537" s="6"/>
      <c r="D537" s="16" t="s">
        <v>3553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</row>
    <row r="538" spans="1:90" ht="15.05" customHeight="1">
      <c r="A538" s="6"/>
      <c r="B538" s="6"/>
      <c r="C538" s="6"/>
      <c r="D538" s="16" t="s">
        <v>3553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</row>
    <row r="539" spans="1:90" ht="15.05" customHeight="1">
      <c r="A539" s="6"/>
      <c r="B539" s="6"/>
      <c r="C539" s="6"/>
      <c r="D539" s="16" t="s">
        <v>3553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</row>
    <row r="540" spans="1:90" ht="15.05" customHeight="1">
      <c r="A540" s="6"/>
      <c r="B540" s="6"/>
      <c r="C540" s="6"/>
      <c r="D540" s="16" t="s">
        <v>3553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</row>
    <row r="541" spans="1:90" ht="15.05" customHeight="1">
      <c r="A541" s="6"/>
      <c r="B541" s="6"/>
      <c r="C541" s="6"/>
      <c r="D541" s="16" t="s">
        <v>3553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</row>
    <row r="542" spans="1:90" ht="15.05" customHeight="1">
      <c r="A542" s="6"/>
      <c r="B542" s="6"/>
      <c r="C542" s="6"/>
      <c r="D542" s="16" t="s">
        <v>3553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</row>
    <row r="543" spans="1:90" ht="15.05" customHeight="1">
      <c r="A543" s="6"/>
      <c r="B543" s="6"/>
      <c r="C543" s="6"/>
      <c r="D543" s="16" t="s">
        <v>3553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</row>
    <row r="544" spans="1:90" ht="15.05" customHeight="1">
      <c r="A544" s="6"/>
      <c r="B544" s="6"/>
      <c r="C544" s="6"/>
      <c r="D544" s="16" t="s">
        <v>3553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</row>
    <row r="545" spans="1:90" ht="15.05" customHeight="1">
      <c r="A545" s="6"/>
      <c r="B545" s="6"/>
      <c r="C545" s="6"/>
      <c r="D545" s="16" t="s">
        <v>3553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</row>
    <row r="546" spans="1:90" ht="15.05" customHeight="1">
      <c r="A546" s="6"/>
      <c r="B546" s="6"/>
      <c r="C546" s="6"/>
      <c r="D546" s="16" t="s">
        <v>3553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</row>
  </sheetData>
  <mergeCells count="72">
    <mergeCell ref="BJ4:BQ4"/>
    <mergeCell ref="AZ6:BG6"/>
    <mergeCell ref="BJ6:BQ6"/>
    <mergeCell ref="L1:S1"/>
    <mergeCell ref="L2:S2"/>
    <mergeCell ref="AZ1:BG1"/>
    <mergeCell ref="AZ2:BG2"/>
    <mergeCell ref="AZ4:BG4"/>
    <mergeCell ref="B4:I4"/>
    <mergeCell ref="L4:S4"/>
    <mergeCell ref="V4:AC4"/>
    <mergeCell ref="L6:S6"/>
    <mergeCell ref="V6:AC6"/>
    <mergeCell ref="B6:I6"/>
    <mergeCell ref="B7:I7"/>
    <mergeCell ref="L7:S7"/>
    <mergeCell ref="V7:AC7"/>
    <mergeCell ref="AI10:AM10"/>
    <mergeCell ref="AP10:AR10"/>
    <mergeCell ref="AZ10:BB10"/>
    <mergeCell ref="B8:I8"/>
    <mergeCell ref="L8:S8"/>
    <mergeCell ref="V8:AC8"/>
    <mergeCell ref="B10:D10"/>
    <mergeCell ref="E10:I10"/>
    <mergeCell ref="L10:N10"/>
    <mergeCell ref="O10:S10"/>
    <mergeCell ref="V10:X10"/>
    <mergeCell ref="Y10:AC10"/>
    <mergeCell ref="AZ8:BG8"/>
    <mergeCell ref="BC10:BG10"/>
    <mergeCell ref="BJ10:BL10"/>
    <mergeCell ref="BM10:BQ10"/>
    <mergeCell ref="B1:I1"/>
    <mergeCell ref="V1:AC1"/>
    <mergeCell ref="AP1:AW1"/>
    <mergeCell ref="BJ1:BQ1"/>
    <mergeCell ref="B2:I2"/>
    <mergeCell ref="V2:AC2"/>
    <mergeCell ref="AP2:AW2"/>
    <mergeCell ref="BJ2:BQ2"/>
    <mergeCell ref="AF1:AM1"/>
    <mergeCell ref="AF2:AM2"/>
    <mergeCell ref="AF4:AM4"/>
    <mergeCell ref="AP4:AW4"/>
    <mergeCell ref="AF10:AH10"/>
    <mergeCell ref="AS10:AW10"/>
    <mergeCell ref="CD6:CK6"/>
    <mergeCell ref="BT6:CA6"/>
    <mergeCell ref="BT7:CA7"/>
    <mergeCell ref="BT8:CA8"/>
    <mergeCell ref="AF7:AM7"/>
    <mergeCell ref="AF8:AM8"/>
    <mergeCell ref="AF6:AM6"/>
    <mergeCell ref="AP6:AW6"/>
    <mergeCell ref="AP7:AW7"/>
    <mergeCell ref="AP8:AW8"/>
    <mergeCell ref="BJ7:BQ7"/>
    <mergeCell ref="BJ8:BQ8"/>
    <mergeCell ref="AZ7:BG7"/>
    <mergeCell ref="BT1:CA1"/>
    <mergeCell ref="CD1:CK1"/>
    <mergeCell ref="BT2:CA2"/>
    <mergeCell ref="CD2:CK2"/>
    <mergeCell ref="BT4:CA4"/>
    <mergeCell ref="CD4:CK4"/>
    <mergeCell ref="BT10:BV10"/>
    <mergeCell ref="BW10:CA10"/>
    <mergeCell ref="CD10:CF10"/>
    <mergeCell ref="CG10:CK10"/>
    <mergeCell ref="CD7:CK7"/>
    <mergeCell ref="CD8:CK8"/>
  </mergeCells>
  <conditionalFormatting sqref="BJ42:BJ45 BK42:BQ48">
    <cfRule type="cellIs" dxfId="129" priority="1" stopIfTrue="1" operator="equal">
      <formula>0</formula>
    </cfRule>
  </conditionalFormatting>
  <conditionalFormatting sqref="V41:AC41">
    <cfRule type="cellIs" dxfId="128" priority="2" stopIfTrue="1" operator="equal">
      <formula>0</formula>
    </cfRule>
  </conditionalFormatting>
  <conditionalFormatting sqref="V12:V40">
    <cfRule type="cellIs" dxfId="127" priority="3" stopIfTrue="1" operator="equal">
      <formula>0</formula>
    </cfRule>
  </conditionalFormatting>
  <conditionalFormatting sqref="AD12:AE37">
    <cfRule type="cellIs" dxfId="126" priority="4" stopIfTrue="1" operator="equal">
      <formula>0</formula>
    </cfRule>
  </conditionalFormatting>
  <conditionalFormatting sqref="CC42:CC46">
    <cfRule type="cellIs" dxfId="125" priority="5" stopIfTrue="1" operator="equal">
      <formula>0</formula>
    </cfRule>
  </conditionalFormatting>
  <conditionalFormatting sqref="BK38:BQ41 BJ39:BJ41">
    <cfRule type="cellIs" dxfId="124" priority="6" stopIfTrue="1" operator="equal">
      <formula>0</formula>
    </cfRule>
  </conditionalFormatting>
  <conditionalFormatting sqref="AP12:AP36">
    <cfRule type="cellIs" dxfId="123" priority="7" stopIfTrue="1" operator="equal">
      <formula>0</formula>
    </cfRule>
  </conditionalFormatting>
  <conditionalFormatting sqref="BA12:BG38">
    <cfRule type="cellIs" dxfId="122" priority="8" stopIfTrue="1" operator="equal">
      <formula>0</formula>
    </cfRule>
  </conditionalFormatting>
  <conditionalFormatting sqref="BU12:CA36">
    <cfRule type="cellIs" dxfId="121" priority="9" stopIfTrue="1" operator="equal">
      <formula>0</formula>
    </cfRule>
  </conditionalFormatting>
  <conditionalFormatting sqref="BH12:BI37">
    <cfRule type="cellIs" dxfId="120" priority="10" stopIfTrue="1" operator="equal">
      <formula>0</formula>
    </cfRule>
  </conditionalFormatting>
  <conditionalFormatting sqref="W12:AC40">
    <cfRule type="cellIs" dxfId="119" priority="11" stopIfTrue="1" operator="equal">
      <formula>0</formula>
    </cfRule>
  </conditionalFormatting>
  <conditionalFormatting sqref="BH42:BI48">
    <cfRule type="cellIs" dxfId="118" priority="12" stopIfTrue="1" operator="equal">
      <formula>0</formula>
    </cfRule>
  </conditionalFormatting>
  <conditionalFormatting sqref="CD42:CD45 CE42:CK46">
    <cfRule type="cellIs" dxfId="117" priority="13" stopIfTrue="1" operator="equal">
      <formula>0</formula>
    </cfRule>
  </conditionalFormatting>
  <conditionalFormatting sqref="AF12:AF41">
    <cfRule type="cellIs" dxfId="116" priority="14" stopIfTrue="1" operator="equal">
      <formula>0</formula>
    </cfRule>
  </conditionalFormatting>
  <conditionalFormatting sqref="AX38:AY41">
    <cfRule type="cellIs" dxfId="115" priority="15" stopIfTrue="1" operator="equal">
      <formula>0</formula>
    </cfRule>
  </conditionalFormatting>
  <conditionalFormatting sqref="AX42:AY48">
    <cfRule type="cellIs" dxfId="114" priority="16" stopIfTrue="1" operator="equal">
      <formula>0</formula>
    </cfRule>
  </conditionalFormatting>
  <conditionalFormatting sqref="BU37:CA41 BT39:BT41">
    <cfRule type="cellIs" dxfId="113" priority="17" stopIfTrue="1" operator="equal">
      <formula>0</formula>
    </cfRule>
  </conditionalFormatting>
  <conditionalFormatting sqref="BT12:BT38">
    <cfRule type="cellIs" dxfId="112" priority="18" stopIfTrue="1" operator="equal">
      <formula>0</formula>
    </cfRule>
  </conditionalFormatting>
  <conditionalFormatting sqref="AR34:AW41 AP35:AQ41">
    <cfRule type="cellIs" dxfId="111" priority="19" stopIfTrue="1" operator="equal">
      <formula>0</formula>
    </cfRule>
  </conditionalFormatting>
  <conditionalFormatting sqref="AG12:AM41">
    <cfRule type="cellIs" dxfId="110" priority="20" stopIfTrue="1" operator="equal">
      <formula>0</formula>
    </cfRule>
  </conditionalFormatting>
  <conditionalFormatting sqref="AQ12:AQ34 AR12:AW33 AQ34:AW34">
    <cfRule type="cellIs" dxfId="109" priority="21" stopIfTrue="1" operator="equal">
      <formula>0</formula>
    </cfRule>
  </conditionalFormatting>
  <conditionalFormatting sqref="CC49:CK53">
    <cfRule type="cellIs" dxfId="108" priority="22" stopIfTrue="1" operator="equal">
      <formula>0</formula>
    </cfRule>
  </conditionalFormatting>
  <conditionalFormatting sqref="L50">
    <cfRule type="cellIs" dxfId="107" priority="23" stopIfTrue="1" operator="equal">
      <formula>0</formula>
    </cfRule>
  </conditionalFormatting>
  <conditionalFormatting sqref="C12:D49 E12:E45 F12:G49 H12:H113 I12:K94 L42:L45 M42:M49 N42:O45 P42:U113 E48:E94 B49 L49 V49:V113 W49:CA53 O50:O113 F51:G113 L51:L113 N51:N113 C52:C60 D52 B74:B81 D115:D546 B12:B45 C35:I35">
    <cfRule type="cellIs" dxfId="106" priority="24" stopIfTrue="1" operator="equal">
      <formula>0</formula>
    </cfRule>
  </conditionalFormatting>
  <conditionalFormatting sqref="AN12:AO48">
    <cfRule type="cellIs" dxfId="105" priority="25" stopIfTrue="1" operator="equal">
      <formula>0</formula>
    </cfRule>
  </conditionalFormatting>
  <conditionalFormatting sqref="CE39:CK41 CD40:CD41">
    <cfRule type="cellIs" dxfId="104" priority="26" stopIfTrue="1" operator="equal">
      <formula>0</formula>
    </cfRule>
  </conditionalFormatting>
  <conditionalFormatting sqref="CE12:CK38">
    <cfRule type="cellIs" dxfId="103" priority="27" stopIfTrue="1" operator="equal">
      <formula>0</formula>
    </cfRule>
  </conditionalFormatting>
  <conditionalFormatting sqref="CC12:CC37">
    <cfRule type="cellIs" dxfId="102" priority="28" stopIfTrue="1" operator="equal">
      <formula>0</formula>
    </cfRule>
  </conditionalFormatting>
  <conditionalFormatting sqref="M12:U37">
    <cfRule type="cellIs" dxfId="101" priority="29" stopIfTrue="1" operator="equal">
      <formula>0</formula>
    </cfRule>
  </conditionalFormatting>
  <conditionalFormatting sqref="AD38:AE41">
    <cfRule type="cellIs" dxfId="100" priority="30" stopIfTrue="1" operator="equal">
      <formula>0</formula>
    </cfRule>
  </conditionalFormatting>
  <conditionalFormatting sqref="BJ12:BJ38">
    <cfRule type="cellIs" dxfId="99" priority="31" stopIfTrue="1" operator="equal">
      <formula>0</formula>
    </cfRule>
  </conditionalFormatting>
  <conditionalFormatting sqref="BR12:BS48">
    <cfRule type="cellIs" dxfId="98" priority="32" stopIfTrue="1" operator="equal">
      <formula>0</formula>
    </cfRule>
  </conditionalFormatting>
  <conditionalFormatting sqref="M38:U41 L12:L41">
    <cfRule type="cellIs" dxfId="97" priority="33" stopIfTrue="1" operator="equal">
      <formula>0</formula>
    </cfRule>
  </conditionalFormatting>
  <conditionalFormatting sqref="CC38:CC41">
    <cfRule type="cellIs" dxfId="96" priority="34" stopIfTrue="1" operator="equal">
      <formula>0</formula>
    </cfRule>
  </conditionalFormatting>
  <conditionalFormatting sqref="BA39:BG41 AZ40:AZ41">
    <cfRule type="cellIs" dxfId="95" priority="35" stopIfTrue="1" operator="equal">
      <formula>0</formula>
    </cfRule>
  </conditionalFormatting>
  <conditionalFormatting sqref="CD12:CD39">
    <cfRule type="cellIs" dxfId="94" priority="36" stopIfTrue="1" operator="equal">
      <formula>0</formula>
    </cfRule>
  </conditionalFormatting>
  <conditionalFormatting sqref="AP42:AP45 AQ42:AW48">
    <cfRule type="cellIs" dxfId="93" priority="37" stopIfTrue="1" operator="equal">
      <formula>0</formula>
    </cfRule>
  </conditionalFormatting>
  <conditionalFormatting sqref="AD42:AE48">
    <cfRule type="cellIs" dxfId="92" priority="38" stopIfTrue="1" operator="equal">
      <formula>0</formula>
    </cfRule>
  </conditionalFormatting>
  <conditionalFormatting sqref="CE47:CK48">
    <cfRule type="cellIs" dxfId="91" priority="39" stopIfTrue="1" operator="equal">
      <formula>0</formula>
    </cfRule>
  </conditionalFormatting>
  <conditionalFormatting sqref="BT42:BT45 BU42:CA48">
    <cfRule type="cellIs" dxfId="90" priority="40" stopIfTrue="1" operator="equal">
      <formula>0</formula>
    </cfRule>
  </conditionalFormatting>
  <conditionalFormatting sqref="AZ12:AZ39">
    <cfRule type="cellIs" dxfId="89" priority="41" stopIfTrue="1" operator="equal">
      <formula>0</formula>
    </cfRule>
  </conditionalFormatting>
  <conditionalFormatting sqref="CC47:CC48">
    <cfRule type="cellIs" dxfId="88" priority="42" stopIfTrue="1" operator="equal">
      <formula>0</formula>
    </cfRule>
  </conditionalFormatting>
  <conditionalFormatting sqref="CL12:CL46">
    <cfRule type="cellIs" dxfId="87" priority="43" stopIfTrue="1" operator="equal">
      <formula>0</formula>
    </cfRule>
  </conditionalFormatting>
  <conditionalFormatting sqref="AF42:AF45 AG42:AM48">
    <cfRule type="cellIs" dxfId="86" priority="44" stopIfTrue="1" operator="equal">
      <formula>0</formula>
    </cfRule>
  </conditionalFormatting>
  <conditionalFormatting sqref="BK12:BQ37">
    <cfRule type="cellIs" dxfId="85" priority="45" stopIfTrue="1" operator="equal">
      <formula>0</formula>
    </cfRule>
  </conditionalFormatting>
  <conditionalFormatting sqref="V42:V45 W42:AC48">
    <cfRule type="cellIs" dxfId="84" priority="46" stopIfTrue="1" operator="equal">
      <formula>0</formula>
    </cfRule>
  </conditionalFormatting>
  <conditionalFormatting sqref="D59">
    <cfRule type="cellIs" dxfId="83" priority="47" stopIfTrue="1" operator="equal">
      <formula>0</formula>
    </cfRule>
  </conditionalFormatting>
  <conditionalFormatting sqref="BH38:BI41">
    <cfRule type="cellIs" dxfId="82" priority="48" stopIfTrue="1" operator="equal">
      <formula>0</formula>
    </cfRule>
  </conditionalFormatting>
  <conditionalFormatting sqref="AX12:AY37">
    <cfRule type="cellIs" dxfId="81" priority="49" stopIfTrue="1" operator="equal">
      <formula>0</formula>
    </cfRule>
  </conditionalFormatting>
  <conditionalFormatting sqref="AZ42:AZ45 BA42:BG48">
    <cfRule type="cellIs" dxfId="80" priority="50" stopIfTrue="1" operator="equal">
      <formula>0</formula>
    </cfRule>
  </conditionalFormatting>
  <pageMargins left="0.7" right="0.7" top="0.75" bottom="0.75" header="0" footer="0"/>
  <pageSetup paperSize="9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CL546"/>
  <sheetViews>
    <sheetView workbookViewId="0"/>
  </sheetViews>
  <sheetFormatPr defaultColWidth="14.44140625" defaultRowHeight="15.05" customHeight="1"/>
  <cols>
    <col min="1" max="1" width="1.6640625" customWidth="1"/>
    <col min="2" max="2" width="24.6640625" customWidth="1"/>
    <col min="3" max="3" width="7" customWidth="1"/>
    <col min="4" max="4" width="25.88671875" customWidth="1"/>
    <col min="5" max="5" width="42.88671875" customWidth="1"/>
    <col min="6" max="6" width="24.33203125" customWidth="1"/>
    <col min="7" max="7" width="25.33203125" customWidth="1"/>
    <col min="8" max="8" width="13.6640625" customWidth="1"/>
    <col min="9" max="9" width="17.33203125" customWidth="1"/>
    <col min="10" max="11" width="1.44140625" customWidth="1"/>
    <col min="12" max="12" width="25.109375" customWidth="1"/>
    <col min="13" max="13" width="6.6640625" customWidth="1"/>
    <col min="14" max="14" width="28.109375" customWidth="1"/>
    <col min="15" max="15" width="31.88671875" customWidth="1"/>
    <col min="16" max="16" width="28.33203125" customWidth="1"/>
    <col min="17" max="17" width="25.6640625" customWidth="1"/>
    <col min="18" max="18" width="15.33203125" customWidth="1"/>
    <col min="19" max="19" width="27.5546875" customWidth="1"/>
    <col min="20" max="21" width="1.44140625" customWidth="1"/>
    <col min="22" max="22" width="20.6640625" customWidth="1"/>
    <col min="23" max="23" width="6.6640625" customWidth="1"/>
    <col min="24" max="24" width="23.6640625" customWidth="1"/>
    <col min="25" max="25" width="36.6640625" customWidth="1"/>
    <col min="26" max="26" width="27.33203125" customWidth="1"/>
    <col min="27" max="27" width="27.6640625" customWidth="1"/>
    <col min="28" max="28" width="15.33203125" customWidth="1"/>
    <col min="29" max="29" width="22.6640625" customWidth="1"/>
    <col min="30" max="31" width="1.44140625" customWidth="1"/>
    <col min="32" max="32" width="20.6640625" customWidth="1"/>
    <col min="33" max="33" width="6.6640625" customWidth="1"/>
    <col min="34" max="34" width="23.6640625" customWidth="1"/>
    <col min="35" max="35" width="30.33203125" customWidth="1"/>
    <col min="36" max="36" width="32.44140625" customWidth="1"/>
    <col min="37" max="37" width="25.6640625" customWidth="1"/>
    <col min="38" max="38" width="24.33203125" customWidth="1"/>
    <col min="39" max="39" width="21.88671875" customWidth="1"/>
    <col min="40" max="41" width="1.44140625" customWidth="1"/>
    <col min="42" max="42" width="20.6640625" customWidth="1"/>
    <col min="43" max="43" width="7.6640625" customWidth="1"/>
    <col min="44" max="44" width="23.6640625" customWidth="1"/>
    <col min="45" max="45" width="39.44140625" customWidth="1"/>
    <col min="46" max="46" width="27.44140625" customWidth="1"/>
    <col min="47" max="47" width="25.88671875" customWidth="1"/>
    <col min="48" max="48" width="15.5546875" customWidth="1"/>
    <col min="49" max="49" width="22.33203125" customWidth="1"/>
    <col min="50" max="51" width="1.44140625" customWidth="1"/>
    <col min="52" max="52" width="20.6640625" customWidth="1"/>
    <col min="53" max="53" width="6.6640625" customWidth="1"/>
    <col min="54" max="54" width="18.6640625" customWidth="1"/>
    <col min="55" max="55" width="33.88671875" customWidth="1"/>
    <col min="56" max="56" width="30.5546875" customWidth="1"/>
    <col min="57" max="57" width="20.5546875" customWidth="1"/>
    <col min="58" max="58" width="22.6640625" customWidth="1"/>
    <col min="59" max="59" width="23" customWidth="1"/>
    <col min="60" max="61" width="1.44140625" customWidth="1"/>
    <col min="62" max="62" width="20.6640625" customWidth="1"/>
    <col min="63" max="63" width="6.6640625" customWidth="1"/>
    <col min="64" max="64" width="23.6640625" customWidth="1"/>
    <col min="65" max="65" width="42" customWidth="1"/>
    <col min="66" max="66" width="27.5546875" customWidth="1"/>
    <col min="67" max="67" width="22.44140625" customWidth="1"/>
    <col min="68" max="68" width="15.5546875" customWidth="1"/>
    <col min="69" max="69" width="23.88671875" customWidth="1"/>
    <col min="70" max="71" width="1.44140625" customWidth="1"/>
    <col min="72" max="72" width="20.6640625" customWidth="1"/>
    <col min="73" max="73" width="6.6640625" customWidth="1"/>
    <col min="74" max="74" width="23.6640625" customWidth="1"/>
    <col min="75" max="75" width="35.5546875" customWidth="1"/>
    <col min="76" max="76" width="25.33203125" customWidth="1"/>
    <col min="77" max="77" width="23.6640625" customWidth="1"/>
    <col min="78" max="78" width="15.33203125" customWidth="1"/>
    <col min="79" max="79" width="22.109375" customWidth="1"/>
    <col min="80" max="81" width="1.44140625" customWidth="1"/>
    <col min="82" max="82" width="20.6640625" customWidth="1"/>
    <col min="83" max="83" width="6.6640625" customWidth="1"/>
    <col min="84" max="84" width="18.6640625" customWidth="1"/>
    <col min="85" max="85" width="33.88671875" customWidth="1"/>
    <col min="86" max="86" width="30.5546875" customWidth="1"/>
    <col min="87" max="87" width="20.5546875" customWidth="1"/>
    <col min="88" max="88" width="22.6640625" customWidth="1"/>
    <col min="89" max="89" width="23" customWidth="1"/>
    <col min="90" max="90" width="1.44140625" customWidth="1"/>
  </cols>
  <sheetData>
    <row r="1" spans="1:90" ht="15.05" customHeight="1">
      <c r="A1" s="1007"/>
      <c r="B1" s="1380" t="s">
        <v>3373</v>
      </c>
      <c r="C1" s="1370"/>
      <c r="D1" s="1370"/>
      <c r="E1" s="1370"/>
      <c r="F1" s="1370"/>
      <c r="G1" s="1370"/>
      <c r="H1" s="1370"/>
      <c r="I1" s="1370"/>
      <c r="J1" s="1008"/>
      <c r="K1" s="1009"/>
      <c r="L1" s="1372" t="s">
        <v>3373</v>
      </c>
      <c r="M1" s="1370"/>
      <c r="N1" s="1370"/>
      <c r="O1" s="1370"/>
      <c r="P1" s="1370"/>
      <c r="Q1" s="1370"/>
      <c r="R1" s="1370"/>
      <c r="S1" s="1370"/>
      <c r="T1" s="1009"/>
      <c r="U1" s="1010"/>
      <c r="V1" s="1373" t="s">
        <v>3373</v>
      </c>
      <c r="W1" s="1370"/>
      <c r="X1" s="1370"/>
      <c r="Y1" s="1370"/>
      <c r="Z1" s="1370"/>
      <c r="AA1" s="1370"/>
      <c r="AB1" s="1370"/>
      <c r="AC1" s="1370"/>
      <c r="AD1" s="1010"/>
      <c r="AE1" s="1008"/>
      <c r="AF1" s="1380" t="s">
        <v>3373</v>
      </c>
      <c r="AG1" s="1370"/>
      <c r="AH1" s="1370"/>
      <c r="AI1" s="1370"/>
      <c r="AJ1" s="1370"/>
      <c r="AK1" s="1370"/>
      <c r="AL1" s="1370"/>
      <c r="AM1" s="1370"/>
      <c r="AN1" s="1008"/>
      <c r="AO1" s="1009"/>
      <c r="AP1" s="1372" t="s">
        <v>3373</v>
      </c>
      <c r="AQ1" s="1370"/>
      <c r="AR1" s="1370"/>
      <c r="AS1" s="1370"/>
      <c r="AT1" s="1370"/>
      <c r="AU1" s="1370"/>
      <c r="AV1" s="1370"/>
      <c r="AW1" s="1370"/>
      <c r="AX1" s="1009"/>
      <c r="AY1" s="1010"/>
      <c r="AZ1" s="1373" t="s">
        <v>3373</v>
      </c>
      <c r="BA1" s="1370"/>
      <c r="BB1" s="1370"/>
      <c r="BC1" s="1370"/>
      <c r="BD1" s="1370"/>
      <c r="BE1" s="1370"/>
      <c r="BF1" s="1370"/>
      <c r="BG1" s="1370"/>
      <c r="BH1" s="1010"/>
      <c r="BI1" s="1008"/>
      <c r="BJ1" s="1380" t="s">
        <v>3373</v>
      </c>
      <c r="BK1" s="1370"/>
      <c r="BL1" s="1370"/>
      <c r="BM1" s="1370"/>
      <c r="BN1" s="1370"/>
      <c r="BO1" s="1370"/>
      <c r="BP1" s="1370"/>
      <c r="BQ1" s="1370"/>
      <c r="BR1" s="1008"/>
      <c r="BS1" s="1009"/>
      <c r="BT1" s="1372" t="s">
        <v>3373</v>
      </c>
      <c r="BU1" s="1370"/>
      <c r="BV1" s="1370"/>
      <c r="BW1" s="1370"/>
      <c r="BX1" s="1370"/>
      <c r="BY1" s="1370"/>
      <c r="BZ1" s="1370"/>
      <c r="CA1" s="1370"/>
      <c r="CB1" s="799"/>
      <c r="CC1" s="1010"/>
      <c r="CD1" s="1373" t="s">
        <v>3373</v>
      </c>
      <c r="CE1" s="1370"/>
      <c r="CF1" s="1370"/>
      <c r="CG1" s="1370"/>
      <c r="CH1" s="1370"/>
      <c r="CI1" s="1370"/>
      <c r="CJ1" s="1370"/>
      <c r="CK1" s="1370"/>
      <c r="CL1" s="1010"/>
    </row>
    <row r="2" spans="1:90" ht="15.05" customHeight="1">
      <c r="A2" s="1007"/>
      <c r="B2" s="1381" t="s">
        <v>3546</v>
      </c>
      <c r="C2" s="1370"/>
      <c r="D2" s="1370"/>
      <c r="E2" s="1370"/>
      <c r="F2" s="1370"/>
      <c r="G2" s="1370"/>
      <c r="H2" s="1370"/>
      <c r="I2" s="1370"/>
      <c r="J2" s="1011"/>
      <c r="K2" s="1012"/>
      <c r="L2" s="1374" t="s">
        <v>3547</v>
      </c>
      <c r="M2" s="1370"/>
      <c r="N2" s="1370"/>
      <c r="O2" s="1370"/>
      <c r="P2" s="1370"/>
      <c r="Q2" s="1370"/>
      <c r="R2" s="1370"/>
      <c r="S2" s="1370"/>
      <c r="T2" s="1012"/>
      <c r="U2" s="1013"/>
      <c r="V2" s="1375" t="s">
        <v>3547</v>
      </c>
      <c r="W2" s="1370"/>
      <c r="X2" s="1370"/>
      <c r="Y2" s="1370"/>
      <c r="Z2" s="1370"/>
      <c r="AA2" s="1370"/>
      <c r="AB2" s="1370"/>
      <c r="AC2" s="1370"/>
      <c r="AD2" s="1013"/>
      <c r="AE2" s="1011"/>
      <c r="AF2" s="1381" t="s">
        <v>3547</v>
      </c>
      <c r="AG2" s="1370"/>
      <c r="AH2" s="1370"/>
      <c r="AI2" s="1370"/>
      <c r="AJ2" s="1370"/>
      <c r="AK2" s="1370"/>
      <c r="AL2" s="1370"/>
      <c r="AM2" s="1370"/>
      <c r="AN2" s="1011"/>
      <c r="AO2" s="1012"/>
      <c r="AP2" s="1374" t="s">
        <v>3547</v>
      </c>
      <c r="AQ2" s="1370"/>
      <c r="AR2" s="1370"/>
      <c r="AS2" s="1370"/>
      <c r="AT2" s="1370"/>
      <c r="AU2" s="1370"/>
      <c r="AV2" s="1370"/>
      <c r="AW2" s="1370"/>
      <c r="AX2" s="1012"/>
      <c r="AY2" s="1013"/>
      <c r="AZ2" s="1375" t="s">
        <v>3547</v>
      </c>
      <c r="BA2" s="1370"/>
      <c r="BB2" s="1370"/>
      <c r="BC2" s="1370"/>
      <c r="BD2" s="1370"/>
      <c r="BE2" s="1370"/>
      <c r="BF2" s="1370"/>
      <c r="BG2" s="1370"/>
      <c r="BH2" s="1013"/>
      <c r="BI2" s="1011"/>
      <c r="BJ2" s="1381" t="s">
        <v>3547</v>
      </c>
      <c r="BK2" s="1370"/>
      <c r="BL2" s="1370"/>
      <c r="BM2" s="1370"/>
      <c r="BN2" s="1370"/>
      <c r="BO2" s="1370"/>
      <c r="BP2" s="1370"/>
      <c r="BQ2" s="1370"/>
      <c r="BR2" s="1011"/>
      <c r="BS2" s="1012"/>
      <c r="BT2" s="1374" t="s">
        <v>3547</v>
      </c>
      <c r="BU2" s="1370"/>
      <c r="BV2" s="1370"/>
      <c r="BW2" s="1370"/>
      <c r="BX2" s="1370"/>
      <c r="BY2" s="1370"/>
      <c r="BZ2" s="1370"/>
      <c r="CA2" s="1370"/>
      <c r="CB2" s="799"/>
      <c r="CC2" s="1013"/>
      <c r="CD2" s="1375" t="s">
        <v>3547</v>
      </c>
      <c r="CE2" s="1370"/>
      <c r="CF2" s="1370"/>
      <c r="CG2" s="1370"/>
      <c r="CH2" s="1370"/>
      <c r="CI2" s="1370"/>
      <c r="CJ2" s="1370"/>
      <c r="CK2" s="1370"/>
      <c r="CL2" s="1013"/>
    </row>
    <row r="3" spans="1:90" ht="15.05" customHeight="1">
      <c r="A3" s="1007"/>
      <c r="B3" s="1014"/>
      <c r="C3" s="1015"/>
      <c r="D3" s="1016"/>
      <c r="E3" s="1015"/>
      <c r="F3" s="1015"/>
      <c r="G3" s="1015"/>
      <c r="H3" s="1015"/>
      <c r="I3" s="1015"/>
      <c r="J3" s="1015"/>
      <c r="K3" s="1017"/>
      <c r="L3" s="1018"/>
      <c r="M3" s="1017"/>
      <c r="N3" s="1019"/>
      <c r="O3" s="1017"/>
      <c r="P3" s="1017"/>
      <c r="Q3" s="1017"/>
      <c r="R3" s="1017"/>
      <c r="S3" s="1017"/>
      <c r="T3" s="1017"/>
      <c r="U3" s="1020"/>
      <c r="V3" s="1021"/>
      <c r="W3" s="1020"/>
      <c r="X3" s="1022"/>
      <c r="Y3" s="1020"/>
      <c r="Z3" s="1072"/>
      <c r="AA3" s="1020"/>
      <c r="AB3" s="1020"/>
      <c r="AC3" s="1020"/>
      <c r="AD3" s="1020"/>
      <c r="AE3" s="1015"/>
      <c r="AF3" s="1014"/>
      <c r="AG3" s="1015"/>
      <c r="AH3" s="1016"/>
      <c r="AI3" s="1015"/>
      <c r="AJ3" s="1015"/>
      <c r="AK3" s="1015"/>
      <c r="AL3" s="1015"/>
      <c r="AM3" s="1015"/>
      <c r="AN3" s="1015"/>
      <c r="AO3" s="1017"/>
      <c r="AP3" s="1018"/>
      <c r="AQ3" s="1017"/>
      <c r="AR3" s="1019"/>
      <c r="AS3" s="1017"/>
      <c r="AT3" s="1017"/>
      <c r="AU3" s="1017"/>
      <c r="AV3" s="1017"/>
      <c r="AW3" s="1017"/>
      <c r="AX3" s="1017"/>
      <c r="AY3" s="1020"/>
      <c r="AZ3" s="1021"/>
      <c r="BA3" s="1020"/>
      <c r="BB3" s="1022"/>
      <c r="BC3" s="1020"/>
      <c r="BD3" s="1020"/>
      <c r="BE3" s="1020"/>
      <c r="BF3" s="1020"/>
      <c r="BG3" s="1020"/>
      <c r="BH3" s="1020"/>
      <c r="BI3" s="1015"/>
      <c r="BJ3" s="1014"/>
      <c r="BK3" s="1015"/>
      <c r="BL3" s="1016"/>
      <c r="BM3" s="1015"/>
      <c r="BN3" s="1015"/>
      <c r="BO3" s="1015"/>
      <c r="BP3" s="1015"/>
      <c r="BQ3" s="1015"/>
      <c r="BR3" s="1015"/>
      <c r="BS3" s="1017"/>
      <c r="BT3" s="1018"/>
      <c r="BU3" s="1017"/>
      <c r="BV3" s="1019"/>
      <c r="BW3" s="1017"/>
      <c r="BX3" s="1017"/>
      <c r="BY3" s="1017"/>
      <c r="BZ3" s="1017"/>
      <c r="CA3" s="1017"/>
      <c r="CB3" s="799"/>
      <c r="CC3" s="1020"/>
      <c r="CD3" s="1021"/>
      <c r="CE3" s="1020"/>
      <c r="CF3" s="1022"/>
      <c r="CG3" s="1020"/>
      <c r="CH3" s="1020"/>
      <c r="CI3" s="1020"/>
      <c r="CJ3" s="1020"/>
      <c r="CK3" s="1020"/>
      <c r="CL3" s="1020"/>
    </row>
    <row r="4" spans="1:90" ht="15.05" customHeight="1">
      <c r="A4" s="1007"/>
      <c r="B4" s="1378" t="s">
        <v>3375</v>
      </c>
      <c r="C4" s="1370"/>
      <c r="D4" s="1370"/>
      <c r="E4" s="1370"/>
      <c r="F4" s="1370"/>
      <c r="G4" s="1370"/>
      <c r="H4" s="1370"/>
      <c r="I4" s="1370"/>
      <c r="J4" s="1023"/>
      <c r="K4" s="1024"/>
      <c r="L4" s="1376" t="s">
        <v>3375</v>
      </c>
      <c r="M4" s="1370"/>
      <c r="N4" s="1370"/>
      <c r="O4" s="1370"/>
      <c r="P4" s="1370"/>
      <c r="Q4" s="1370"/>
      <c r="R4" s="1370"/>
      <c r="S4" s="1370"/>
      <c r="T4" s="1024"/>
      <c r="U4" s="1025"/>
      <c r="V4" s="1369" t="s">
        <v>3375</v>
      </c>
      <c r="W4" s="1370"/>
      <c r="X4" s="1370"/>
      <c r="Y4" s="1370"/>
      <c r="Z4" s="1370"/>
      <c r="AA4" s="1370"/>
      <c r="AB4" s="1370"/>
      <c r="AC4" s="1370"/>
      <c r="AD4" s="1025"/>
      <c r="AE4" s="1023"/>
      <c r="AF4" s="1378" t="s">
        <v>3375</v>
      </c>
      <c r="AG4" s="1370"/>
      <c r="AH4" s="1370"/>
      <c r="AI4" s="1370"/>
      <c r="AJ4" s="1370"/>
      <c r="AK4" s="1370"/>
      <c r="AL4" s="1370"/>
      <c r="AM4" s="1370"/>
      <c r="AN4" s="1023"/>
      <c r="AO4" s="1024"/>
      <c r="AP4" s="1376" t="s">
        <v>3375</v>
      </c>
      <c r="AQ4" s="1370"/>
      <c r="AR4" s="1370"/>
      <c r="AS4" s="1370"/>
      <c r="AT4" s="1370"/>
      <c r="AU4" s="1370"/>
      <c r="AV4" s="1370"/>
      <c r="AW4" s="1370"/>
      <c r="AX4" s="1024"/>
      <c r="AY4" s="1025"/>
      <c r="AZ4" s="1369" t="s">
        <v>3375</v>
      </c>
      <c r="BA4" s="1370"/>
      <c r="BB4" s="1370"/>
      <c r="BC4" s="1370"/>
      <c r="BD4" s="1370"/>
      <c r="BE4" s="1370"/>
      <c r="BF4" s="1370"/>
      <c r="BG4" s="1370"/>
      <c r="BH4" s="1025"/>
      <c r="BI4" s="1023"/>
      <c r="BJ4" s="1378" t="s">
        <v>3375</v>
      </c>
      <c r="BK4" s="1370"/>
      <c r="BL4" s="1370"/>
      <c r="BM4" s="1370"/>
      <c r="BN4" s="1370"/>
      <c r="BO4" s="1370"/>
      <c r="BP4" s="1370"/>
      <c r="BQ4" s="1370"/>
      <c r="BR4" s="1023"/>
      <c r="BS4" s="1024"/>
      <c r="BT4" s="1376" t="s">
        <v>3375</v>
      </c>
      <c r="BU4" s="1370"/>
      <c r="BV4" s="1370"/>
      <c r="BW4" s="1370"/>
      <c r="BX4" s="1370"/>
      <c r="BY4" s="1370"/>
      <c r="BZ4" s="1370"/>
      <c r="CA4" s="1370"/>
      <c r="CB4" s="799"/>
      <c r="CC4" s="1025"/>
      <c r="CD4" s="1369" t="s">
        <v>3375</v>
      </c>
      <c r="CE4" s="1370"/>
      <c r="CF4" s="1370"/>
      <c r="CG4" s="1370"/>
      <c r="CH4" s="1370"/>
      <c r="CI4" s="1370"/>
      <c r="CJ4" s="1370"/>
      <c r="CK4" s="1370"/>
      <c r="CL4" s="1025"/>
    </row>
    <row r="5" spans="1:90" ht="15.05" customHeight="1">
      <c r="A5" s="1007"/>
      <c r="B5" s="1014"/>
      <c r="C5" s="1026"/>
      <c r="D5" s="1027"/>
      <c r="E5" s="1026"/>
      <c r="F5" s="1026"/>
      <c r="G5" s="1026"/>
      <c r="H5" s="1026"/>
      <c r="I5" s="1026"/>
      <c r="J5" s="1026"/>
      <c r="K5" s="1028"/>
      <c r="L5" s="1018"/>
      <c r="M5" s="1028"/>
      <c r="N5" s="1029"/>
      <c r="O5" s="1028"/>
      <c r="P5" s="1028"/>
      <c r="Q5" s="1028"/>
      <c r="R5" s="1028"/>
      <c r="S5" s="1028"/>
      <c r="T5" s="1028"/>
      <c r="U5" s="1030"/>
      <c r="V5" s="1021"/>
      <c r="W5" s="1030"/>
      <c r="X5" s="1031"/>
      <c r="Y5" s="1030"/>
      <c r="Z5" s="1073"/>
      <c r="AA5" s="1030"/>
      <c r="AB5" s="1030"/>
      <c r="AC5" s="1030"/>
      <c r="AD5" s="1030"/>
      <c r="AE5" s="1026"/>
      <c r="AF5" s="1014"/>
      <c r="AG5" s="1026"/>
      <c r="AH5" s="1027"/>
      <c r="AI5" s="1026"/>
      <c r="AJ5" s="1026"/>
      <c r="AK5" s="1026"/>
      <c r="AL5" s="1026"/>
      <c r="AM5" s="1026"/>
      <c r="AN5" s="1026"/>
      <c r="AO5" s="1028"/>
      <c r="AP5" s="1018"/>
      <c r="AQ5" s="1028"/>
      <c r="AR5" s="1029"/>
      <c r="AS5" s="1028"/>
      <c r="AT5" s="1028"/>
      <c r="AU5" s="1028"/>
      <c r="AV5" s="1028"/>
      <c r="AW5" s="1028"/>
      <c r="AX5" s="1028"/>
      <c r="AY5" s="1030"/>
      <c r="AZ5" s="1021"/>
      <c r="BA5" s="1030"/>
      <c r="BB5" s="1031"/>
      <c r="BC5" s="1030"/>
      <c r="BD5" s="1030"/>
      <c r="BE5" s="1030"/>
      <c r="BF5" s="1030"/>
      <c r="BG5" s="1030"/>
      <c r="BH5" s="1030"/>
      <c r="BI5" s="1026"/>
      <c r="BJ5" s="1014"/>
      <c r="BK5" s="1026"/>
      <c r="BL5" s="1027"/>
      <c r="BM5" s="1026"/>
      <c r="BN5" s="1026"/>
      <c r="BO5" s="1026"/>
      <c r="BP5" s="1026"/>
      <c r="BQ5" s="1026"/>
      <c r="BR5" s="1026"/>
      <c r="BS5" s="1028"/>
      <c r="BT5" s="1018"/>
      <c r="BU5" s="1028"/>
      <c r="BV5" s="1029"/>
      <c r="BW5" s="1028"/>
      <c r="BX5" s="1028"/>
      <c r="BY5" s="1028"/>
      <c r="BZ5" s="1028"/>
      <c r="CA5" s="1028"/>
      <c r="CB5" s="799"/>
      <c r="CC5" s="1030"/>
      <c r="CD5" s="1021"/>
      <c r="CE5" s="1030"/>
      <c r="CF5" s="1031"/>
      <c r="CG5" s="1030"/>
      <c r="CH5" s="1030"/>
      <c r="CI5" s="1030"/>
      <c r="CJ5" s="1030"/>
      <c r="CK5" s="1030"/>
      <c r="CL5" s="1030"/>
    </row>
    <row r="6" spans="1:90" ht="15.05" customHeight="1">
      <c r="A6" s="1007"/>
      <c r="B6" s="1378" t="s">
        <v>3549</v>
      </c>
      <c r="C6" s="1370"/>
      <c r="D6" s="1370"/>
      <c r="E6" s="1370"/>
      <c r="F6" s="1370"/>
      <c r="G6" s="1370"/>
      <c r="H6" s="1370"/>
      <c r="I6" s="1370"/>
      <c r="J6" s="1023"/>
      <c r="K6" s="1024"/>
      <c r="L6" s="1376" t="s">
        <v>3376</v>
      </c>
      <c r="M6" s="1370"/>
      <c r="N6" s="1370"/>
      <c r="O6" s="1370"/>
      <c r="P6" s="1370"/>
      <c r="Q6" s="1370"/>
      <c r="R6" s="1370"/>
      <c r="S6" s="1370"/>
      <c r="T6" s="1024"/>
      <c r="U6" s="1025"/>
      <c r="V6" s="1369" t="s">
        <v>3376</v>
      </c>
      <c r="W6" s="1370"/>
      <c r="X6" s="1370"/>
      <c r="Y6" s="1370"/>
      <c r="Z6" s="1370"/>
      <c r="AA6" s="1370"/>
      <c r="AB6" s="1370"/>
      <c r="AC6" s="1370"/>
      <c r="AD6" s="1025"/>
      <c r="AE6" s="1023"/>
      <c r="AF6" s="1378" t="s">
        <v>3376</v>
      </c>
      <c r="AG6" s="1370"/>
      <c r="AH6" s="1370"/>
      <c r="AI6" s="1370"/>
      <c r="AJ6" s="1370"/>
      <c r="AK6" s="1370"/>
      <c r="AL6" s="1370"/>
      <c r="AM6" s="1370"/>
      <c r="AN6" s="1023"/>
      <c r="AO6" s="1024"/>
      <c r="AP6" s="1376" t="s">
        <v>3376</v>
      </c>
      <c r="AQ6" s="1370"/>
      <c r="AR6" s="1370"/>
      <c r="AS6" s="1370"/>
      <c r="AT6" s="1370"/>
      <c r="AU6" s="1370"/>
      <c r="AV6" s="1370"/>
      <c r="AW6" s="1370"/>
      <c r="AX6" s="1024"/>
      <c r="AY6" s="1025"/>
      <c r="AZ6" s="1369" t="s">
        <v>3376</v>
      </c>
      <c r="BA6" s="1370"/>
      <c r="BB6" s="1370"/>
      <c r="BC6" s="1370"/>
      <c r="BD6" s="1370"/>
      <c r="BE6" s="1370"/>
      <c r="BF6" s="1370"/>
      <c r="BG6" s="1370"/>
      <c r="BH6" s="1025"/>
      <c r="BI6" s="1023"/>
      <c r="BJ6" s="1378" t="s">
        <v>3376</v>
      </c>
      <c r="BK6" s="1370"/>
      <c r="BL6" s="1370"/>
      <c r="BM6" s="1370"/>
      <c r="BN6" s="1370"/>
      <c r="BO6" s="1370"/>
      <c r="BP6" s="1370"/>
      <c r="BQ6" s="1370"/>
      <c r="BR6" s="1023"/>
      <c r="BS6" s="1024"/>
      <c r="BT6" s="1376" t="s">
        <v>3376</v>
      </c>
      <c r="BU6" s="1370"/>
      <c r="BV6" s="1370"/>
      <c r="BW6" s="1370"/>
      <c r="BX6" s="1370"/>
      <c r="BY6" s="1370"/>
      <c r="BZ6" s="1370"/>
      <c r="CA6" s="1370"/>
      <c r="CB6" s="799"/>
      <c r="CC6" s="1025"/>
      <c r="CD6" s="1369" t="s">
        <v>3376</v>
      </c>
      <c r="CE6" s="1370"/>
      <c r="CF6" s="1370"/>
      <c r="CG6" s="1370"/>
      <c r="CH6" s="1370"/>
      <c r="CI6" s="1370"/>
      <c r="CJ6" s="1370"/>
      <c r="CK6" s="1370"/>
      <c r="CL6" s="1025"/>
    </row>
    <row r="7" spans="1:90" ht="15.05" customHeight="1">
      <c r="A7" s="1007"/>
      <c r="B7" s="1378" t="s">
        <v>3550</v>
      </c>
      <c r="C7" s="1370"/>
      <c r="D7" s="1370"/>
      <c r="E7" s="1370"/>
      <c r="F7" s="1370"/>
      <c r="G7" s="1370"/>
      <c r="H7" s="1370"/>
      <c r="I7" s="1370"/>
      <c r="J7" s="1023"/>
      <c r="K7" s="1024"/>
      <c r="L7" s="1376" t="s">
        <v>3550</v>
      </c>
      <c r="M7" s="1370"/>
      <c r="N7" s="1370"/>
      <c r="O7" s="1370"/>
      <c r="P7" s="1370"/>
      <c r="Q7" s="1370"/>
      <c r="R7" s="1370"/>
      <c r="S7" s="1370"/>
      <c r="T7" s="1024"/>
      <c r="U7" s="1025"/>
      <c r="V7" s="1369" t="s">
        <v>3550</v>
      </c>
      <c r="W7" s="1370"/>
      <c r="X7" s="1370"/>
      <c r="Y7" s="1370"/>
      <c r="Z7" s="1370"/>
      <c r="AA7" s="1370"/>
      <c r="AB7" s="1370"/>
      <c r="AC7" s="1370"/>
      <c r="AD7" s="1025"/>
      <c r="AE7" s="1023"/>
      <c r="AF7" s="1378" t="s">
        <v>3550</v>
      </c>
      <c r="AG7" s="1370"/>
      <c r="AH7" s="1370"/>
      <c r="AI7" s="1370"/>
      <c r="AJ7" s="1370"/>
      <c r="AK7" s="1370"/>
      <c r="AL7" s="1370"/>
      <c r="AM7" s="1370"/>
      <c r="AN7" s="1023"/>
      <c r="AO7" s="1024"/>
      <c r="AP7" s="1376" t="s">
        <v>3550</v>
      </c>
      <c r="AQ7" s="1370"/>
      <c r="AR7" s="1370"/>
      <c r="AS7" s="1370"/>
      <c r="AT7" s="1370"/>
      <c r="AU7" s="1370"/>
      <c r="AV7" s="1370"/>
      <c r="AW7" s="1370"/>
      <c r="AX7" s="1024"/>
      <c r="AY7" s="1025"/>
      <c r="AZ7" s="1369" t="s">
        <v>3550</v>
      </c>
      <c r="BA7" s="1370"/>
      <c r="BB7" s="1370"/>
      <c r="BC7" s="1370"/>
      <c r="BD7" s="1370"/>
      <c r="BE7" s="1370"/>
      <c r="BF7" s="1370"/>
      <c r="BG7" s="1370"/>
      <c r="BH7" s="1025"/>
      <c r="BI7" s="1023"/>
      <c r="BJ7" s="1378" t="s">
        <v>3550</v>
      </c>
      <c r="BK7" s="1370"/>
      <c r="BL7" s="1370"/>
      <c r="BM7" s="1370"/>
      <c r="BN7" s="1370"/>
      <c r="BO7" s="1370"/>
      <c r="BP7" s="1370"/>
      <c r="BQ7" s="1370"/>
      <c r="BR7" s="1023"/>
      <c r="BS7" s="1024"/>
      <c r="BT7" s="1376" t="s">
        <v>3550</v>
      </c>
      <c r="BU7" s="1370"/>
      <c r="BV7" s="1370"/>
      <c r="BW7" s="1370"/>
      <c r="BX7" s="1370"/>
      <c r="BY7" s="1370"/>
      <c r="BZ7" s="1370"/>
      <c r="CA7" s="1370"/>
      <c r="CB7" s="799"/>
      <c r="CC7" s="1025"/>
      <c r="CD7" s="1369" t="s">
        <v>3550</v>
      </c>
      <c r="CE7" s="1370"/>
      <c r="CF7" s="1370"/>
      <c r="CG7" s="1370"/>
      <c r="CH7" s="1370"/>
      <c r="CI7" s="1370"/>
      <c r="CJ7" s="1370"/>
      <c r="CK7" s="1370"/>
      <c r="CL7" s="1025"/>
    </row>
    <row r="8" spans="1:90" ht="15.05" customHeight="1">
      <c r="A8" s="1007"/>
      <c r="B8" s="1379" t="str">
        <f>'Tutor-Alunni'!B8:I8</f>
        <v>ANNO SCOLASTICO 2020/2021</v>
      </c>
      <c r="C8" s="1370"/>
      <c r="D8" s="1370"/>
      <c r="E8" s="1370"/>
      <c r="F8" s="1370"/>
      <c r="G8" s="1370"/>
      <c r="H8" s="1370"/>
      <c r="I8" s="1370"/>
      <c r="J8" s="1026"/>
      <c r="K8" s="1028"/>
      <c r="L8" s="1377" t="str">
        <f>B8</f>
        <v>ANNO SCOLASTICO 2020/2021</v>
      </c>
      <c r="M8" s="1370"/>
      <c r="N8" s="1370"/>
      <c r="O8" s="1370"/>
      <c r="P8" s="1370"/>
      <c r="Q8" s="1370"/>
      <c r="R8" s="1370"/>
      <c r="S8" s="1370"/>
      <c r="T8" s="1028"/>
      <c r="U8" s="1030"/>
      <c r="V8" s="1371" t="str">
        <f>B8</f>
        <v>ANNO SCOLASTICO 2020/2021</v>
      </c>
      <c r="W8" s="1370"/>
      <c r="X8" s="1370"/>
      <c r="Y8" s="1370"/>
      <c r="Z8" s="1370"/>
      <c r="AA8" s="1370"/>
      <c r="AB8" s="1370"/>
      <c r="AC8" s="1370"/>
      <c r="AD8" s="1030"/>
      <c r="AE8" s="1026"/>
      <c r="AF8" s="1379" t="str">
        <f>B8</f>
        <v>ANNO SCOLASTICO 2020/2021</v>
      </c>
      <c r="AG8" s="1370"/>
      <c r="AH8" s="1370"/>
      <c r="AI8" s="1370"/>
      <c r="AJ8" s="1370"/>
      <c r="AK8" s="1370"/>
      <c r="AL8" s="1370"/>
      <c r="AM8" s="1370"/>
      <c r="AN8" s="1026"/>
      <c r="AO8" s="1028"/>
      <c r="AP8" s="1377" t="str">
        <f>B8</f>
        <v>ANNO SCOLASTICO 2020/2021</v>
      </c>
      <c r="AQ8" s="1370"/>
      <c r="AR8" s="1370"/>
      <c r="AS8" s="1370"/>
      <c r="AT8" s="1370"/>
      <c r="AU8" s="1370"/>
      <c r="AV8" s="1370"/>
      <c r="AW8" s="1370"/>
      <c r="AX8" s="1028"/>
      <c r="AY8" s="1030"/>
      <c r="AZ8" s="1371" t="str">
        <f>B8</f>
        <v>ANNO SCOLASTICO 2020/2021</v>
      </c>
      <c r="BA8" s="1370"/>
      <c r="BB8" s="1370"/>
      <c r="BC8" s="1370"/>
      <c r="BD8" s="1370"/>
      <c r="BE8" s="1370"/>
      <c r="BF8" s="1370"/>
      <c r="BG8" s="1370"/>
      <c r="BH8" s="1030"/>
      <c r="BI8" s="1026"/>
      <c r="BJ8" s="1379" t="str">
        <f>B8</f>
        <v>ANNO SCOLASTICO 2020/2021</v>
      </c>
      <c r="BK8" s="1370"/>
      <c r="BL8" s="1370"/>
      <c r="BM8" s="1370"/>
      <c r="BN8" s="1370"/>
      <c r="BO8" s="1370"/>
      <c r="BP8" s="1370"/>
      <c r="BQ8" s="1370"/>
      <c r="BR8" s="1026"/>
      <c r="BS8" s="1028"/>
      <c r="BT8" s="1377" t="str">
        <f>B8</f>
        <v>ANNO SCOLASTICO 2020/2021</v>
      </c>
      <c r="BU8" s="1370"/>
      <c r="BV8" s="1370"/>
      <c r="BW8" s="1370"/>
      <c r="BX8" s="1370"/>
      <c r="BY8" s="1370"/>
      <c r="BZ8" s="1370"/>
      <c r="CA8" s="1370"/>
      <c r="CB8" s="799"/>
      <c r="CC8" s="1030"/>
      <c r="CD8" s="1371" t="str">
        <f>AF8</f>
        <v>ANNO SCOLASTICO 2020/2021</v>
      </c>
      <c r="CE8" s="1370"/>
      <c r="CF8" s="1370"/>
      <c r="CG8" s="1370"/>
      <c r="CH8" s="1370"/>
      <c r="CI8" s="1370"/>
      <c r="CJ8" s="1370"/>
      <c r="CK8" s="1370"/>
      <c r="CL8" s="1030"/>
    </row>
    <row r="9" spans="1:90" ht="15.05" customHeight="1">
      <c r="A9" s="1007"/>
      <c r="B9" s="1014"/>
      <c r="C9" s="1015"/>
      <c r="D9" s="1015"/>
      <c r="E9" s="1015"/>
      <c r="F9" s="1015"/>
      <c r="G9" s="1015"/>
      <c r="H9" s="1015"/>
      <c r="I9" s="1015"/>
      <c r="J9" s="1015"/>
      <c r="K9" s="1017"/>
      <c r="L9" s="1018"/>
      <c r="M9" s="1017"/>
      <c r="N9" s="1017"/>
      <c r="O9" s="1017"/>
      <c r="P9" s="1017"/>
      <c r="Q9" s="1017"/>
      <c r="R9" s="1017"/>
      <c r="S9" s="1017"/>
      <c r="T9" s="1017"/>
      <c r="U9" s="1020"/>
      <c r="V9" s="1021"/>
      <c r="W9" s="1020"/>
      <c r="X9" s="1020"/>
      <c r="Y9" s="1020"/>
      <c r="Z9" s="1072"/>
      <c r="AA9" s="1020"/>
      <c r="AB9" s="1020"/>
      <c r="AC9" s="1020"/>
      <c r="AD9" s="1020"/>
      <c r="AE9" s="1015"/>
      <c r="AF9" s="1014"/>
      <c r="AG9" s="1015"/>
      <c r="AH9" s="1015"/>
      <c r="AI9" s="1015"/>
      <c r="AJ9" s="1015"/>
      <c r="AK9" s="1015"/>
      <c r="AL9" s="1015"/>
      <c r="AM9" s="1015"/>
      <c r="AN9" s="1015"/>
      <c r="AO9" s="1017"/>
      <c r="AP9" s="1018"/>
      <c r="AQ9" s="1017"/>
      <c r="AR9" s="1017"/>
      <c r="AS9" s="1017"/>
      <c r="AT9" s="1017"/>
      <c r="AU9" s="1017"/>
      <c r="AV9" s="1017"/>
      <c r="AW9" s="1017"/>
      <c r="AX9" s="1017"/>
      <c r="AY9" s="1020"/>
      <c r="AZ9" s="1021"/>
      <c r="BA9" s="1020"/>
      <c r="BB9" s="1020"/>
      <c r="BC9" s="1020"/>
      <c r="BD9" s="1020"/>
      <c r="BE9" s="1020"/>
      <c r="BF9" s="1020"/>
      <c r="BG9" s="1020"/>
      <c r="BH9" s="1020"/>
      <c r="BI9" s="1015"/>
      <c r="BJ9" s="1014"/>
      <c r="BK9" s="1015"/>
      <c r="BL9" s="1015"/>
      <c r="BM9" s="1015"/>
      <c r="BN9" s="1015"/>
      <c r="BO9" s="1015"/>
      <c r="BP9" s="1015"/>
      <c r="BQ9" s="1015"/>
      <c r="BR9" s="1015"/>
      <c r="BS9" s="1017"/>
      <c r="BT9" s="1018"/>
      <c r="BU9" s="1017"/>
      <c r="BV9" s="1017"/>
      <c r="BW9" s="1017"/>
      <c r="BX9" s="1017"/>
      <c r="BY9" s="1017"/>
      <c r="BZ9" s="1017"/>
      <c r="CA9" s="1017"/>
      <c r="CB9" s="799"/>
      <c r="CC9" s="1020"/>
      <c r="CD9" s="1021"/>
      <c r="CE9" s="1020"/>
      <c r="CF9" s="1020"/>
      <c r="CG9" s="1020"/>
      <c r="CH9" s="1020"/>
      <c r="CI9" s="1020"/>
      <c r="CJ9" s="1020"/>
      <c r="CK9" s="1020"/>
      <c r="CL9" s="1020"/>
    </row>
    <row r="10" spans="1:90" ht="15.05" customHeight="1">
      <c r="A10" s="1032"/>
      <c r="B10" s="1367" t="s">
        <v>3379</v>
      </c>
      <c r="C10" s="1315"/>
      <c r="D10" s="1319"/>
      <c r="E10" s="1368" t="s">
        <v>0</v>
      </c>
      <c r="F10" s="1315"/>
      <c r="G10" s="1315"/>
      <c r="H10" s="1315"/>
      <c r="I10" s="1319"/>
      <c r="J10" s="1033"/>
      <c r="K10" s="1034"/>
      <c r="L10" s="1367" t="str">
        <f>B10</f>
        <v>DATI RELATIVI L'ALUNNO</v>
      </c>
      <c r="M10" s="1315"/>
      <c r="N10" s="1319"/>
      <c r="O10" s="1368" t="str">
        <f>E10</f>
        <v>DATI RELATIVI L'AZIENDA OSPITANTE</v>
      </c>
      <c r="P10" s="1315"/>
      <c r="Q10" s="1315"/>
      <c r="R10" s="1315"/>
      <c r="S10" s="1319"/>
      <c r="T10" s="1034"/>
      <c r="U10" s="1035"/>
      <c r="V10" s="1367" t="s">
        <v>3379</v>
      </c>
      <c r="W10" s="1315"/>
      <c r="X10" s="1319"/>
      <c r="Y10" s="1368" t="s">
        <v>0</v>
      </c>
      <c r="Z10" s="1315"/>
      <c r="AA10" s="1315"/>
      <c r="AB10" s="1315"/>
      <c r="AC10" s="1319"/>
      <c r="AD10" s="1035"/>
      <c r="AE10" s="1033"/>
      <c r="AF10" s="1367" t="s">
        <v>3379</v>
      </c>
      <c r="AG10" s="1315"/>
      <c r="AH10" s="1319"/>
      <c r="AI10" s="1368" t="s">
        <v>0</v>
      </c>
      <c r="AJ10" s="1315"/>
      <c r="AK10" s="1315"/>
      <c r="AL10" s="1315"/>
      <c r="AM10" s="1319"/>
      <c r="AN10" s="1033"/>
      <c r="AO10" s="1034"/>
      <c r="AP10" s="1367" t="s">
        <v>3379</v>
      </c>
      <c r="AQ10" s="1315"/>
      <c r="AR10" s="1319"/>
      <c r="AS10" s="1368" t="s">
        <v>0</v>
      </c>
      <c r="AT10" s="1315"/>
      <c r="AU10" s="1315"/>
      <c r="AV10" s="1315"/>
      <c r="AW10" s="1319"/>
      <c r="AX10" s="1034"/>
      <c r="AY10" s="1035"/>
      <c r="AZ10" s="1367" t="s">
        <v>3379</v>
      </c>
      <c r="BA10" s="1315"/>
      <c r="BB10" s="1319"/>
      <c r="BC10" s="1368" t="s">
        <v>0</v>
      </c>
      <c r="BD10" s="1315"/>
      <c r="BE10" s="1315"/>
      <c r="BF10" s="1315"/>
      <c r="BG10" s="1319"/>
      <c r="BH10" s="1035"/>
      <c r="BI10" s="1033"/>
      <c r="BJ10" s="1367" t="s">
        <v>3379</v>
      </c>
      <c r="BK10" s="1315"/>
      <c r="BL10" s="1319"/>
      <c r="BM10" s="1368" t="s">
        <v>0</v>
      </c>
      <c r="BN10" s="1315"/>
      <c r="BO10" s="1315"/>
      <c r="BP10" s="1315"/>
      <c r="BQ10" s="1319"/>
      <c r="BR10" s="1033"/>
      <c r="BS10" s="1034"/>
      <c r="BT10" s="1367" t="s">
        <v>3379</v>
      </c>
      <c r="BU10" s="1315"/>
      <c r="BV10" s="1319"/>
      <c r="BW10" s="1368" t="s">
        <v>0</v>
      </c>
      <c r="BX10" s="1315"/>
      <c r="BY10" s="1315"/>
      <c r="BZ10" s="1315"/>
      <c r="CA10" s="1319"/>
      <c r="CB10" s="1036"/>
      <c r="CC10" s="1035"/>
      <c r="CD10" s="1367" t="s">
        <v>3379</v>
      </c>
      <c r="CE10" s="1315"/>
      <c r="CF10" s="1319"/>
      <c r="CG10" s="1368" t="s">
        <v>0</v>
      </c>
      <c r="CH10" s="1315"/>
      <c r="CI10" s="1315"/>
      <c r="CJ10" s="1315"/>
      <c r="CK10" s="1319"/>
      <c r="CL10" s="1035"/>
    </row>
    <row r="11" spans="1:90" ht="15.05" customHeight="1">
      <c r="A11" s="1007"/>
      <c r="B11" s="1037" t="s">
        <v>3381</v>
      </c>
      <c r="C11" s="1038" t="s">
        <v>3382</v>
      </c>
      <c r="D11" s="1039" t="s">
        <v>3388</v>
      </c>
      <c r="E11" s="1040" t="s">
        <v>18</v>
      </c>
      <c r="F11" s="1041" t="s">
        <v>3555</v>
      </c>
      <c r="G11" s="1041" t="s">
        <v>3556</v>
      </c>
      <c r="H11" s="1041" t="s">
        <v>3557</v>
      </c>
      <c r="I11" s="1074" t="s">
        <v>3558</v>
      </c>
      <c r="J11" s="1016"/>
      <c r="K11" s="1019"/>
      <c r="L11" s="1037" t="str">
        <f>B11</f>
        <v>Cognome/Nome</v>
      </c>
      <c r="M11" s="1038" t="str">
        <f t="shared" ref="M11:S11" si="0">C11</f>
        <v xml:space="preserve">Classe </v>
      </c>
      <c r="N11" s="1039" t="str">
        <f t="shared" si="0"/>
        <v>Tutor scolastico</v>
      </c>
      <c r="O11" s="1040" t="str">
        <f t="shared" si="0"/>
        <v xml:space="preserve"> Denominazione Azienda</v>
      </c>
      <c r="P11" s="1041" t="str">
        <f t="shared" si="0"/>
        <v>Comune Tutor</v>
      </c>
      <c r="Q11" s="1041" t="str">
        <f t="shared" si="0"/>
        <v>Comune Azienda</v>
      </c>
      <c r="R11" s="1075" t="str">
        <f t="shared" si="0"/>
        <v>km</v>
      </c>
      <c r="S11" s="1074" t="str">
        <f t="shared" si="0"/>
        <v>Є</v>
      </c>
      <c r="T11" s="1019"/>
      <c r="U11" s="1022"/>
      <c r="V11" s="1037" t="str">
        <f t="shared" ref="V11:AC11" si="1">L11</f>
        <v>Cognome/Nome</v>
      </c>
      <c r="W11" s="1038" t="str">
        <f t="shared" si="1"/>
        <v xml:space="preserve">Classe </v>
      </c>
      <c r="X11" s="1039" t="str">
        <f t="shared" si="1"/>
        <v>Tutor scolastico</v>
      </c>
      <c r="Y11" s="1040" t="str">
        <f t="shared" si="1"/>
        <v xml:space="preserve"> Denominazione Azienda</v>
      </c>
      <c r="Z11" s="1075" t="str">
        <f t="shared" si="1"/>
        <v>Comune Tutor</v>
      </c>
      <c r="AA11" s="1041" t="str">
        <f t="shared" si="1"/>
        <v>Comune Azienda</v>
      </c>
      <c r="AB11" s="1075" t="str">
        <f t="shared" si="1"/>
        <v>km</v>
      </c>
      <c r="AC11" s="1074" t="str">
        <f t="shared" si="1"/>
        <v>Є</v>
      </c>
      <c r="AD11" s="1022"/>
      <c r="AE11" s="1016"/>
      <c r="AF11" s="1037" t="str">
        <f t="shared" ref="AF11:AM11" si="2">V11</f>
        <v>Cognome/Nome</v>
      </c>
      <c r="AG11" s="1038" t="str">
        <f t="shared" si="2"/>
        <v xml:space="preserve">Classe </v>
      </c>
      <c r="AH11" s="1039" t="str">
        <f t="shared" si="2"/>
        <v>Tutor scolastico</v>
      </c>
      <c r="AI11" s="1040" t="str">
        <f t="shared" si="2"/>
        <v xml:space="preserve"> Denominazione Azienda</v>
      </c>
      <c r="AJ11" s="1041" t="str">
        <f t="shared" si="2"/>
        <v>Comune Tutor</v>
      </c>
      <c r="AK11" s="1041" t="str">
        <f t="shared" si="2"/>
        <v>Comune Azienda</v>
      </c>
      <c r="AL11" s="1075" t="str">
        <f t="shared" si="2"/>
        <v>km</v>
      </c>
      <c r="AM11" s="1074" t="str">
        <f t="shared" si="2"/>
        <v>Є</v>
      </c>
      <c r="AN11" s="1016"/>
      <c r="AO11" s="1019"/>
      <c r="AP11" s="1037" t="str">
        <f t="shared" ref="AP11:AW11" si="3">AF11</f>
        <v>Cognome/Nome</v>
      </c>
      <c r="AQ11" s="1038" t="str">
        <f t="shared" si="3"/>
        <v xml:space="preserve">Classe </v>
      </c>
      <c r="AR11" s="1039" t="str">
        <f t="shared" si="3"/>
        <v>Tutor scolastico</v>
      </c>
      <c r="AS11" s="1040" t="str">
        <f t="shared" si="3"/>
        <v xml:space="preserve"> Denominazione Azienda</v>
      </c>
      <c r="AT11" s="1041" t="str">
        <f t="shared" si="3"/>
        <v>Comune Tutor</v>
      </c>
      <c r="AU11" s="1041" t="str">
        <f t="shared" si="3"/>
        <v>Comune Azienda</v>
      </c>
      <c r="AV11" s="1075" t="str">
        <f t="shared" si="3"/>
        <v>km</v>
      </c>
      <c r="AW11" s="1074" t="str">
        <f t="shared" si="3"/>
        <v>Є</v>
      </c>
      <c r="AX11" s="1019"/>
      <c r="AY11" s="1022"/>
      <c r="AZ11" s="1037" t="str">
        <f t="shared" ref="AZ11:BG11" si="4">AP11</f>
        <v>Cognome/Nome</v>
      </c>
      <c r="BA11" s="1038" t="str">
        <f t="shared" si="4"/>
        <v xml:space="preserve">Classe </v>
      </c>
      <c r="BB11" s="1039" t="str">
        <f t="shared" si="4"/>
        <v>Tutor scolastico</v>
      </c>
      <c r="BC11" s="1040" t="str">
        <f t="shared" si="4"/>
        <v xml:space="preserve"> Denominazione Azienda</v>
      </c>
      <c r="BD11" s="1041" t="str">
        <f t="shared" si="4"/>
        <v>Comune Tutor</v>
      </c>
      <c r="BE11" s="1041" t="str">
        <f t="shared" si="4"/>
        <v>Comune Azienda</v>
      </c>
      <c r="BF11" s="1075" t="str">
        <f t="shared" si="4"/>
        <v>km</v>
      </c>
      <c r="BG11" s="1074" t="str">
        <f t="shared" si="4"/>
        <v>Є</v>
      </c>
      <c r="BH11" s="1022"/>
      <c r="BI11" s="1016"/>
      <c r="BJ11" s="1037" t="str">
        <f t="shared" ref="BJ11:BQ11" si="5">AZ11</f>
        <v>Cognome/Nome</v>
      </c>
      <c r="BK11" s="1038" t="str">
        <f t="shared" si="5"/>
        <v xml:space="preserve">Classe </v>
      </c>
      <c r="BL11" s="1039" t="str">
        <f t="shared" si="5"/>
        <v>Tutor scolastico</v>
      </c>
      <c r="BM11" s="1040" t="str">
        <f t="shared" si="5"/>
        <v xml:space="preserve"> Denominazione Azienda</v>
      </c>
      <c r="BN11" s="1041" t="str">
        <f t="shared" si="5"/>
        <v>Comune Tutor</v>
      </c>
      <c r="BO11" s="1041" t="str">
        <f t="shared" si="5"/>
        <v>Comune Azienda</v>
      </c>
      <c r="BP11" s="1075" t="str">
        <f t="shared" si="5"/>
        <v>km</v>
      </c>
      <c r="BQ11" s="1074" t="str">
        <f t="shared" si="5"/>
        <v>Є</v>
      </c>
      <c r="BR11" s="1016"/>
      <c r="BS11" s="1019"/>
      <c r="BT11" s="1037" t="str">
        <f t="shared" ref="BT11:CA11" si="6">BJ11</f>
        <v>Cognome/Nome</v>
      </c>
      <c r="BU11" s="1038" t="str">
        <f t="shared" si="6"/>
        <v xml:space="preserve">Classe </v>
      </c>
      <c r="BV11" s="1039" t="str">
        <f t="shared" si="6"/>
        <v>Tutor scolastico</v>
      </c>
      <c r="BW11" s="1040" t="str">
        <f t="shared" si="6"/>
        <v xml:space="preserve"> Denominazione Azienda</v>
      </c>
      <c r="BX11" s="1041" t="str">
        <f t="shared" si="6"/>
        <v>Comune Tutor</v>
      </c>
      <c r="BY11" s="1041" t="str">
        <f t="shared" si="6"/>
        <v>Comune Azienda</v>
      </c>
      <c r="BZ11" s="1075" t="str">
        <f t="shared" si="6"/>
        <v>km</v>
      </c>
      <c r="CA11" s="1074" t="str">
        <f t="shared" si="6"/>
        <v>Є</v>
      </c>
      <c r="CB11" s="799"/>
      <c r="CC11" s="1022"/>
      <c r="CD11" s="1037" t="str">
        <f t="shared" ref="CD11:CK11" si="7">BT11</f>
        <v>Cognome/Nome</v>
      </c>
      <c r="CE11" s="1038" t="str">
        <f t="shared" si="7"/>
        <v xml:space="preserve">Classe </v>
      </c>
      <c r="CF11" s="1039" t="str">
        <f t="shared" si="7"/>
        <v>Tutor scolastico</v>
      </c>
      <c r="CG11" s="1040" t="str">
        <f t="shared" si="7"/>
        <v xml:space="preserve"> Denominazione Azienda</v>
      </c>
      <c r="CH11" s="1041" t="str">
        <f t="shared" si="7"/>
        <v>Comune Tutor</v>
      </c>
      <c r="CI11" s="1041" t="str">
        <f t="shared" si="7"/>
        <v>Comune Azienda</v>
      </c>
      <c r="CJ11" s="1075" t="str">
        <f t="shared" si="7"/>
        <v>km</v>
      </c>
      <c r="CK11" s="1074" t="str">
        <f t="shared" si="7"/>
        <v>Є</v>
      </c>
      <c r="CL11" s="1022"/>
    </row>
    <row r="12" spans="1:90" ht="15.05" customHeight="1">
      <c r="A12" s="1007"/>
      <c r="B12" s="1043" t="str">
        <f>'Tutor-Alunni'!B12</f>
        <v>BENETTON THOMAS</v>
      </c>
      <c r="C12" s="541" t="str">
        <f>'Tutor-Alunni'!C12</f>
        <v>4 AEE</v>
      </c>
      <c r="D12" s="1044" t="str">
        <f>VLOOKUP($B12,Totali!$C$13:$X$477,12,FALSE)</f>
        <v>Pozzobon Andrea</v>
      </c>
      <c r="E12" s="1045" t="str">
        <f>VLOOKUP($B12,Totali!$C$13:$X$477,14,FALSE)</f>
        <v>GEASTAR Srl</v>
      </c>
      <c r="F12" s="541" t="str">
        <f>VLOOKUP($D12,'Comuni tutor'!$A$2:$E$76,5,FALSE)</f>
        <v>S. BIAGIO DI CALLALTA</v>
      </c>
      <c r="G12" s="541" t="str">
        <f>VLOOKUP($B12,Totali!$C$13:$X$477,17,FALSE)</f>
        <v>Silea (TV)</v>
      </c>
      <c r="H12" s="1076">
        <f>VLOOKUP(CONCATENATE(F12," - ",G12),'Abbinamento comuni (2)'!$E$2:$I$127,3)</f>
        <v>1</v>
      </c>
      <c r="I12" s="1077">
        <f t="shared" ref="I12:I34" si="8">IF(H12&gt;10,50,30)</f>
        <v>30</v>
      </c>
      <c r="J12" s="1014"/>
      <c r="K12" s="1018"/>
      <c r="L12" s="1043" t="str">
        <f>'Tutor-Alunni'!L12</f>
        <v>BAGGIO FEDERICO</v>
      </c>
      <c r="M12" s="541" t="str">
        <f>'Tutor-Alunni'!M12</f>
        <v>4 BEA</v>
      </c>
      <c r="N12" s="1044" t="str">
        <f>VLOOKUP($L12,Totali!$C$13:$X$477,12,FALSE)</f>
        <v>Testa Franco</v>
      </c>
      <c r="O12" s="1045" t="str">
        <f>VLOOKUP($L12,Totali!$C$13:$X$477,14,FALSE)</f>
        <v>BPS CLIMA</v>
      </c>
      <c r="P12" s="541" t="e">
        <f>VLOOKUP($N12,'Comuni tutor'!$A$2:$E$76,5,FALSE)</f>
        <v>#N/A</v>
      </c>
      <c r="Q12" s="541" t="str">
        <f>VLOOKUP($L12,Totali!$C$13:$X$477,17,FALSE)</f>
        <v>Carbonera (TV)</v>
      </c>
      <c r="R12" s="1078" t="e">
        <f>VLOOKUP(CONCATENATE(P12," - ",Q12),'Abbinamento comuni (2)'!$E$2:$I$127,3)</f>
        <v>#N/A</v>
      </c>
      <c r="S12" s="1077" t="e">
        <f t="shared" ref="S12:S36" si="9">IF(R12&gt;10,50,30)</f>
        <v>#N/A</v>
      </c>
      <c r="T12" s="1018"/>
      <c r="U12" s="1021"/>
      <c r="V12" s="1043" t="str">
        <f>'Tutor-Alunni'!V12</f>
        <v>AZZALIN FILIPPO</v>
      </c>
      <c r="W12" s="541" t="str">
        <f>'Tutor-Alunni'!W12</f>
        <v>4 CEA</v>
      </c>
      <c r="X12" s="1044" t="str">
        <f>VLOOKUP($V12,Totali!$C$13:$X$477,12,FALSE)</f>
        <v>Barbon Michele</v>
      </c>
      <c r="Y12" s="1045" t="str">
        <f>VLOOKUP($V12,Totali!$C$13:$X$477,14,FALSE)</f>
        <v>EUROGROUP SPA</v>
      </c>
      <c r="Z12" s="1079" t="e">
        <f>VLOOKUP($X12,'Comuni tutor'!$A$2:$E$76,5,FALSE)</f>
        <v>#N/A</v>
      </c>
      <c r="AA12" s="541" t="str">
        <f>VLOOKUP($V12,Totali!$C$13:$X$477,17,FALSE)</f>
        <v>Silea (TV)</v>
      </c>
      <c r="AB12" s="1078" t="e">
        <f>VLOOKUP(CONCATENATE(Z12," - ",AA12),'Abbinamento comuni (2)'!$E$2:$I$127,3)</f>
        <v>#N/A</v>
      </c>
      <c r="AC12" s="1077" t="e">
        <f t="shared" ref="AC12:AC33" si="10">IF(AB12&gt;10,50,30)</f>
        <v>#N/A</v>
      </c>
      <c r="AD12" s="1021"/>
      <c r="AE12" s="1014"/>
      <c r="AF12" s="1043" t="str">
        <f>'Tutor-Alunni'!AF12</f>
        <v>AGOSTINETTO SAMUELE</v>
      </c>
      <c r="AG12" s="541" t="str">
        <f>'Tutor-Alunni'!AG12</f>
        <v>4 DEA</v>
      </c>
      <c r="AH12" s="1044" t="str">
        <f>VLOOKUP($AF12,Totali!$C$13:$X$477,12,FALSE)</f>
        <v>De Col Anna</v>
      </c>
      <c r="AI12" s="1045" t="str">
        <f>VLOOKUP($AF12,Totali!$C$13:$X$477,14,FALSE)</f>
        <v>TECNEL S.I.E.E. SRL</v>
      </c>
      <c r="AJ12" s="541" t="str">
        <f>VLOOKUP($AH12,'Comuni tutor'!$A$2:$E$76,5,FALSE)</f>
        <v>TREVISO</v>
      </c>
      <c r="AK12" s="541" t="str">
        <f>VLOOKUP($AF12,Totali!$C$13:$X$477,17,FALSE)</f>
        <v xml:space="preserve">Pontano Veneto (TV) </v>
      </c>
      <c r="AL12" s="1078">
        <f>VLOOKUP(CONCATENATE(AJ12," - ",AK12),'Abbinamento comuni (2)'!$E$2:$I$127,3)</f>
        <v>32.4</v>
      </c>
      <c r="AM12" s="1077">
        <f t="shared" ref="AM12:AM34" si="11">IF(AL12&gt;10,50,30)</f>
        <v>50</v>
      </c>
      <c r="AN12" s="1014"/>
      <c r="AO12" s="1018"/>
      <c r="AP12" s="1043" t="str">
        <f>'Tutor-Alunni'!AP12</f>
        <v>ALBERTI LORENZO</v>
      </c>
      <c r="AQ12" s="541" t="str">
        <f>'Tutor-Alunni'!AQ12</f>
        <v>4 BII</v>
      </c>
      <c r="AR12" s="1044" t="str">
        <f>VLOOKUP($AP12,Totali!$C$13:$X$477,12,FALSE)</f>
        <v>Dall'agata Michele</v>
      </c>
      <c r="AS12" s="1045" t="str">
        <f>VLOOKUP($AP12,Totali!$C$13:$X$477,14,FALSE)</f>
        <v>HENKO SRL</v>
      </c>
      <c r="AT12" s="541" t="e">
        <f>VLOOKUP($AR12,'Comuni tutor'!$A$2:$E$76,5,FALSE)</f>
        <v>#N/A</v>
      </c>
      <c r="AU12" s="541" t="str">
        <f>VLOOKUP($AP12,Totali!$C$13:$X$477,17,FALSE)</f>
        <v>Venezia (VE)</v>
      </c>
      <c r="AV12" s="1078" t="e">
        <f>VLOOKUP(CONCATENATE(AT12," - ",AU12),'Abbinamento comuni (2)'!$E$2:$I$127,3)</f>
        <v>#N/A</v>
      </c>
      <c r="AW12" s="1077" t="e">
        <f t="shared" ref="AW12:AW33" si="12">IF(AV12&gt;10,50,30)</f>
        <v>#N/A</v>
      </c>
      <c r="AX12" s="1018"/>
      <c r="AY12" s="1021"/>
      <c r="AZ12" s="1080" t="str">
        <f>'Tutor-Alunni'!AZ12</f>
        <v>ACQUILESI MATTIA</v>
      </c>
      <c r="BA12" s="541" t="str">
        <f>'Tutor-Alunni'!BA12</f>
        <v>5 CII</v>
      </c>
      <c r="BB12" s="1047" t="str">
        <f>VLOOKUP($AZ12,Totali!$C$13:$X$477,12,FALSE)</f>
        <v>Calella</v>
      </c>
      <c r="BC12" s="1045" t="str">
        <f>VLOOKUP($AZ12,Totali!$C$13:$X$477,14,FALSE)</f>
        <v>C 4 B SRL</v>
      </c>
      <c r="BD12" s="541" t="e">
        <f>VLOOKUP($BB12,'Comuni tutor'!$A$2:$E$76,5,FALSE)</f>
        <v>#N/A</v>
      </c>
      <c r="BE12" s="541" t="str">
        <f>VLOOKUP($AZ12,Totali!$C$13:$X$477,17,FALSE)</f>
        <v>Treviso (TV)</v>
      </c>
      <c r="BF12" s="1081" t="e">
        <f>VLOOKUP(CONCATENATE(BD12," - ",BE12),'Abbinamento comuni (2)'!$E$2:$I$127,3)</f>
        <v>#N/A</v>
      </c>
      <c r="BG12" s="1082" t="e">
        <f t="shared" ref="BG12:BG38" si="13">IF(BF12&gt;10,50,30)</f>
        <v>#N/A</v>
      </c>
      <c r="BH12" s="1021"/>
      <c r="BI12" s="1014"/>
      <c r="BJ12" s="1043" t="str">
        <f>'Tutor-Alunni'!BJ12</f>
        <v>BIASIN FILIPPO</v>
      </c>
      <c r="BK12" s="541" t="str">
        <f>'Tutor-Alunni'!BK12</f>
        <v>4 DAR</v>
      </c>
      <c r="BL12" s="1047" t="str">
        <f>VLOOKUP($BJ12,Totali!$C$13:$X$477,12,FALSE)</f>
        <v>SANFILIPPO GIUSEPPE</v>
      </c>
      <c r="BM12" s="1045" t="str">
        <f>VLOOKUP($BJ12,Totali!$C$13:$X$477,14,FALSE)</f>
        <v>EUROGROUP SPA</v>
      </c>
      <c r="BN12" s="541" t="str">
        <f>VLOOKUP($BL12,'Comuni tutor'!$A$2:$E$76,5,FALSE)</f>
        <v>TREVISO</v>
      </c>
      <c r="BO12" s="541" t="str">
        <f>VLOOKUP($BJ12,Totali!$C$13:$X$477,17,FALSE)</f>
        <v>Silea (TV)</v>
      </c>
      <c r="BP12" s="1078">
        <f>VLOOKUP(CONCATENATE(BN12," - ",BO12),'Abbinamento comuni (2)'!$E$2:$I$127,3)</f>
        <v>6</v>
      </c>
      <c r="BQ12" s="1077">
        <f t="shared" ref="BQ12:BQ37" si="14">IF(BP12&gt;10,50,30)</f>
        <v>30</v>
      </c>
      <c r="BR12" s="1014"/>
      <c r="BS12" s="1018"/>
      <c r="BT12" s="1043" t="str">
        <f>'Tutor-Alunni'!BT12</f>
        <v>MANIACI GABRIELE</v>
      </c>
      <c r="BU12" s="541" t="str">
        <f>'Tutor-Alunni'!BU12</f>
        <v>5 CII</v>
      </c>
      <c r="BV12" s="1047" t="str">
        <f>VLOOKUP($BT12,Totali!$C$13:$X$477,12,FALSE)</f>
        <v>Antonaci</v>
      </c>
      <c r="BW12" s="1045" t="str">
        <f>VLOOKUP($BT12,Totali!$C$13:$X$477,14,FALSE)</f>
        <v>ATON</v>
      </c>
      <c r="BX12" s="541" t="e">
        <f>VLOOKUP($BV12,'Comuni tutor'!$A$2:$E$76,5,FALSE)</f>
        <v>#N/A</v>
      </c>
      <c r="BY12" s="541" t="str">
        <f>VLOOKUP($BT12,Totali!$C$13:$X$477,17,FALSE)</f>
        <v>Villorba (TV)</v>
      </c>
      <c r="BZ12" s="1076" t="e">
        <f>VLOOKUP(CONCATENATE(BX12," - ",BY12),'Abbinamento comuni (2)'!$E$2:$I$127,3)</f>
        <v>#N/A</v>
      </c>
      <c r="CA12" s="1077" t="e">
        <f t="shared" ref="CA12:CA36" si="15">IF(BZ12&gt;10,50,30)</f>
        <v>#N/A</v>
      </c>
      <c r="CB12" s="799"/>
      <c r="CC12" s="1021"/>
      <c r="CD12" s="1080" t="str">
        <f>'Tutor-Alunni'!CD12</f>
        <v>ZANE GIACOMO</v>
      </c>
      <c r="CE12" s="541" t="str">
        <f>'Tutor-Alunni'!CE12</f>
        <v>4 BII</v>
      </c>
      <c r="CF12" s="1047" t="str">
        <f>VLOOKUP($AZ12,Totali!$C$13:$X$477,12,FALSE)</f>
        <v>Calella</v>
      </c>
      <c r="CG12" s="1045" t="str">
        <f>VLOOKUP($AZ12,Totali!$C$13:$X$477,14,FALSE)</f>
        <v>C 4 B SRL</v>
      </c>
      <c r="CH12" s="541" t="e">
        <f>VLOOKUP($CF12,'Comuni tutor'!$A$2:$E$76,5,FALSE)</f>
        <v>#N/A</v>
      </c>
      <c r="CI12" s="541" t="str">
        <f>VLOOKUP($CD12,Totali!$C$13:$X$477,17,FALSE)</f>
        <v>Monastier di Treviso (TV)</v>
      </c>
      <c r="CJ12" s="1081" t="e">
        <f>VLOOKUP(CONCATENATE(CH12," - ",CI12),'Abbinamento comuni (2)'!$E$2:$I$127,3)</f>
        <v>#N/A</v>
      </c>
      <c r="CK12" s="1082" t="e">
        <f t="shared" ref="CK12:CK38" si="16">IF(CJ12&gt;10,50,30)</f>
        <v>#N/A</v>
      </c>
      <c r="CL12" s="1021"/>
    </row>
    <row r="13" spans="1:90" ht="15.05" customHeight="1">
      <c r="A13" s="1007"/>
      <c r="B13" s="1043" t="str">
        <f>'Tutor-Alunni'!B13</f>
        <v>BERTUOLA EDOARDO</v>
      </c>
      <c r="C13" s="541" t="str">
        <f>'Tutor-Alunni'!C13</f>
        <v>4 AEE</v>
      </c>
      <c r="D13" s="1044" t="str">
        <f>VLOOKUP($B13,Totali!$C$13:$X$477,12,FALSE)</f>
        <v>D'Alessandro Rocco</v>
      </c>
      <c r="E13" s="1045" t="str">
        <f>VLOOKUP($B13,Totali!$C$13:$X$477,14,FALSE)</f>
        <v>PROSOFT SRL</v>
      </c>
      <c r="F13" s="541" t="e">
        <f>VLOOKUP($D13,'Comuni tutor'!$A$2:$E$76,5,FALSE)</f>
        <v>#N/A</v>
      </c>
      <c r="G13" s="541" t="str">
        <f>VLOOKUP($B13,Totali!$C$13:$X$477,17,FALSE)</f>
        <v>Silea (TV)</v>
      </c>
      <c r="H13" s="1076" t="e">
        <f>VLOOKUP(CONCATENATE(F13," - ",G13),'Abbinamento comuni (2)'!$E$2:$I$127,3)</f>
        <v>#N/A</v>
      </c>
      <c r="I13" s="1077" t="e">
        <f t="shared" si="8"/>
        <v>#N/A</v>
      </c>
      <c r="J13" s="1014"/>
      <c r="K13" s="1018"/>
      <c r="L13" s="1043" t="str">
        <f>'Tutor-Alunni'!L13</f>
        <v>BOTTA TOMMASO</v>
      </c>
      <c r="M13" s="541" t="str">
        <f>'Tutor-Alunni'!M13</f>
        <v>4 BEA</v>
      </c>
      <c r="N13" s="1044" t="str">
        <f>VLOOKUP($L13,Totali!$C$13:$X$477,12,FALSE)</f>
        <v>Testa Franco</v>
      </c>
      <c r="O13" s="1045" t="str">
        <f>VLOOKUP($L13,Totali!$C$13:$X$477,14,FALSE)</f>
        <v>MERMEC SPA</v>
      </c>
      <c r="P13" s="541" t="e">
        <f>VLOOKUP($N13,'Comuni tutor'!$A$2:$E$76,5,FALSE)</f>
        <v>#N/A</v>
      </c>
      <c r="Q13" s="541" t="str">
        <f>VLOOKUP($L13,Totali!$C$13:$X$477,17,FALSE)</f>
        <v>Morgano (TV)</v>
      </c>
      <c r="R13" s="1078" t="e">
        <f>VLOOKUP(CONCATENATE(P13," - ",Q13),'Abbinamento comuni (2)'!$E$2:$I$127,3)</f>
        <v>#N/A</v>
      </c>
      <c r="S13" s="1077" t="e">
        <f t="shared" si="9"/>
        <v>#N/A</v>
      </c>
      <c r="T13" s="1018"/>
      <c r="U13" s="1021"/>
      <c r="V13" s="1043" t="str">
        <f>'Tutor-Alunni'!V13</f>
        <v>BIDOGIA ALBERTO</v>
      </c>
      <c r="W13" s="541" t="str">
        <f>'Tutor-Alunni'!W13</f>
        <v>4 CEA</v>
      </c>
      <c r="X13" s="1044" t="str">
        <f>VLOOKUP($V13,Totali!$C$13:$X$477,12,FALSE)</f>
        <v>Barbon Michele</v>
      </c>
      <c r="Y13" s="1045" t="str">
        <f>VLOOKUP($V13,Totali!$C$13:$X$477,14,FALSE)</f>
        <v>CARTIERA BURGO GROUP SPA</v>
      </c>
      <c r="Z13" s="1079" t="e">
        <f>VLOOKUP($X13,'Comuni tutor'!$A$2:$E$76,5,FALSE)</f>
        <v>#N/A</v>
      </c>
      <c r="AA13" s="541" t="str">
        <f>VLOOKUP($V13,Totali!$C$13:$X$477,17,FALSE)</f>
        <v>Altavilla vicentina(VI)</v>
      </c>
      <c r="AB13" s="1078" t="e">
        <f>VLOOKUP(CONCATENATE(Z13," - ",AA13),'Abbinamento comuni (2)'!$E$2:$I$127,3)</f>
        <v>#N/A</v>
      </c>
      <c r="AC13" s="1077" t="e">
        <f t="shared" si="10"/>
        <v>#N/A</v>
      </c>
      <c r="AD13" s="1021"/>
      <c r="AE13" s="1014"/>
      <c r="AF13" s="1043" t="str">
        <f>'Tutor-Alunni'!AF13</f>
        <v>ANDREOLA MATTEO</v>
      </c>
      <c r="AG13" s="541" t="str">
        <f>'Tutor-Alunni'!AG13</f>
        <v>4 DEA</v>
      </c>
      <c r="AH13" s="1044" t="str">
        <f>VLOOKUP($AF13,Totali!$C$13:$X$477,12,FALSE)</f>
        <v>Milani Elisabetta</v>
      </c>
      <c r="AI13" s="1045" t="str">
        <f>VLOOKUP($AF13,Totali!$C$13:$X$477,14,FALSE)</f>
        <v>IEMMEDI SAS</v>
      </c>
      <c r="AJ13" s="541" t="e">
        <f>VLOOKUP($AH13,'Comuni tutor'!$A$2:$E$76,5,FALSE)</f>
        <v>#N/A</v>
      </c>
      <c r="AK13" s="541" t="str">
        <f>VLOOKUP($AF13,Totali!$C$13:$X$477,17,FALSE)</f>
        <v>Breda di Piave (TV)</v>
      </c>
      <c r="AL13" s="1078" t="e">
        <f>VLOOKUP(CONCATENATE(AJ13," - ",AK13),'Abbinamento comuni (2)'!$E$2:$I$127,3)</f>
        <v>#N/A</v>
      </c>
      <c r="AM13" s="1077" t="e">
        <f t="shared" si="11"/>
        <v>#N/A</v>
      </c>
      <c r="AN13" s="1014"/>
      <c r="AO13" s="1018"/>
      <c r="AP13" s="1043" t="str">
        <f>'Tutor-Alunni'!AP13</f>
        <v>BERTELLI TOMMASO</v>
      </c>
      <c r="AQ13" s="541" t="str">
        <f>'Tutor-Alunni'!AQ13</f>
        <v>4 BII</v>
      </c>
      <c r="AR13" s="1044" t="str">
        <f>VLOOKUP($AP13,Totali!$C$13:$X$477,12,FALSE)</f>
        <v>Zolli Piera</v>
      </c>
      <c r="AS13" s="1045" t="str">
        <f>VLOOKUP($AP13,Totali!$C$13:$X$477,14,FALSE)</f>
        <v>SMC TREVISO SRL</v>
      </c>
      <c r="AT13" s="541" t="str">
        <f>VLOOKUP($AR13,'Comuni tutor'!$A$2:$E$76,5,FALSE)</f>
        <v>MOGLIANO VENETO</v>
      </c>
      <c r="AU13" s="541" t="str">
        <f>VLOOKUP($AP13,Totali!$C$13:$X$477,17,FALSE)</f>
        <v>Villorba (TV)</v>
      </c>
      <c r="AV13" s="1078">
        <f>VLOOKUP(CONCATENATE(AT13," - ",AU13),'Abbinamento comuni (2)'!$E$2:$I$127,3)</f>
        <v>28</v>
      </c>
      <c r="AW13" s="1077">
        <f t="shared" si="12"/>
        <v>50</v>
      </c>
      <c r="AX13" s="1018"/>
      <c r="AY13" s="1021"/>
      <c r="AZ13" s="1080">
        <f>'Tutor-Alunni'!AZ13</f>
        <v>0</v>
      </c>
      <c r="BA13" s="541" t="e">
        <f>'Tutor-Alunni'!BA13</f>
        <v>#N/A</v>
      </c>
      <c r="BB13" s="1047" t="e">
        <f>VLOOKUP($AZ13,Totali!$C$13:$X$477,12,FALSE)</f>
        <v>#N/A</v>
      </c>
      <c r="BC13" s="1045" t="e">
        <f>VLOOKUP($AZ13,Totali!$C$13:$X$477,14,FALSE)</f>
        <v>#N/A</v>
      </c>
      <c r="BD13" s="541" t="e">
        <f>VLOOKUP($BB13,'Comuni tutor'!$A$2:$E$76,5,FALSE)</f>
        <v>#N/A</v>
      </c>
      <c r="BE13" s="541" t="e">
        <f>VLOOKUP($AZ13,Totali!$C$13:$X$477,17,FALSE)</f>
        <v>#N/A</v>
      </c>
      <c r="BF13" s="1081" t="e">
        <f>VLOOKUP(CONCATENATE(BD13," - ",BE13),'Abbinamento comuni (2)'!$E$2:$I$127,3)</f>
        <v>#N/A</v>
      </c>
      <c r="BG13" s="1082" t="e">
        <f t="shared" si="13"/>
        <v>#N/A</v>
      </c>
      <c r="BH13" s="1021"/>
      <c r="BI13" s="1014"/>
      <c r="BJ13" s="1043" t="str">
        <f>'Tutor-Alunni'!BJ13</f>
        <v>BORTOLETTO DAVIDE</v>
      </c>
      <c r="BK13" s="541" t="str">
        <f>'Tutor-Alunni'!BK13</f>
        <v>4 DAR</v>
      </c>
      <c r="BL13" s="1047" t="str">
        <f>VLOOKUP($BJ13,Totali!$C$13:$X$477,12,FALSE)</f>
        <v>VENTILI MARCO</v>
      </c>
      <c r="BM13" s="1045" t="str">
        <f>VLOOKUP($BJ13,Totali!$C$13:$X$477,14,FALSE)</f>
        <v>ABAR SRL</v>
      </c>
      <c r="BN13" s="541" t="e">
        <f>VLOOKUP($BL13,'Comuni tutor'!$A$2:$E$76,5,FALSE)</f>
        <v>#N/A</v>
      </c>
      <c r="BO13" s="541" t="str">
        <f>VLOOKUP($BJ13,Totali!$C$13:$X$477,17,FALSE)</f>
        <v>Spresiano (TV)</v>
      </c>
      <c r="BP13" s="1078" t="e">
        <f>VLOOKUP(CONCATENATE(BN13," - ",BO13),'Abbinamento comuni (2)'!$E$2:$I$127,3)</f>
        <v>#N/A</v>
      </c>
      <c r="BQ13" s="1077" t="e">
        <f t="shared" si="14"/>
        <v>#N/A</v>
      </c>
      <c r="BR13" s="1014"/>
      <c r="BS13" s="1018"/>
      <c r="BT13" s="1043">
        <f>'Tutor-Alunni'!BT13</f>
        <v>0</v>
      </c>
      <c r="BU13" s="541" t="e">
        <f>'Tutor-Alunni'!BU13</f>
        <v>#N/A</v>
      </c>
      <c r="BV13" s="1047" t="e">
        <f>VLOOKUP($BT13,Totali!$C$13:$X$477,12,FALSE)</f>
        <v>#N/A</v>
      </c>
      <c r="BW13" s="1045" t="e">
        <f>VLOOKUP($BT13,Totali!$C$13:$X$477,14,FALSE)</f>
        <v>#N/A</v>
      </c>
      <c r="BX13" s="541" t="e">
        <f>VLOOKUP($BV13,'Comuni tutor'!$A$2:$E$76,5,FALSE)</f>
        <v>#N/A</v>
      </c>
      <c r="BY13" s="541" t="e">
        <f>VLOOKUP($BT13,Totali!$C$13:$X$477,17,FALSE)</f>
        <v>#N/A</v>
      </c>
      <c r="BZ13" s="1076" t="e">
        <f>VLOOKUP(CONCATENATE(BX13," - ",BY13),'Abbinamento comuni (2)'!$E$2:$I$127,3)</f>
        <v>#N/A</v>
      </c>
      <c r="CA13" s="1077" t="e">
        <f t="shared" si="15"/>
        <v>#N/A</v>
      </c>
      <c r="CB13" s="799"/>
      <c r="CC13" s="1021"/>
      <c r="CD13" s="1080">
        <f>'Tutor-Alunni'!CD13</f>
        <v>0</v>
      </c>
      <c r="CE13" s="541" t="e">
        <f>'Tutor-Alunni'!CE13</f>
        <v>#N/A</v>
      </c>
      <c r="CF13" s="1047" t="e">
        <f>VLOOKUP($AZ13,Totali!$C$13:$X$477,12,FALSE)</f>
        <v>#N/A</v>
      </c>
      <c r="CG13" s="1045" t="e">
        <f>VLOOKUP($AZ13,Totali!$C$13:$X$477,14,FALSE)</f>
        <v>#N/A</v>
      </c>
      <c r="CH13" s="541" t="e">
        <f>VLOOKUP($CF13,'Comuni tutor'!$A$2:$E$76,5,FALSE)</f>
        <v>#N/A</v>
      </c>
      <c r="CI13" s="541" t="e">
        <f>VLOOKUP($CD13,Totali!$C$13:$X$477,17,FALSE)</f>
        <v>#N/A</v>
      </c>
      <c r="CJ13" s="1081" t="e">
        <f>VLOOKUP(CONCATENATE(CH13," - ",CI13),'Abbinamento comuni (2)'!$E$2:$I$127,3)</f>
        <v>#N/A</v>
      </c>
      <c r="CK13" s="1082" t="e">
        <f t="shared" si="16"/>
        <v>#N/A</v>
      </c>
      <c r="CL13" s="1021"/>
    </row>
    <row r="14" spans="1:90" ht="15.05" customHeight="1">
      <c r="A14" s="1007"/>
      <c r="B14" s="1043" t="str">
        <f>'Tutor-Alunni'!B14</f>
        <v>CAL PIERPAOLO</v>
      </c>
      <c r="C14" s="541" t="str">
        <f>'Tutor-Alunni'!C14</f>
        <v>4 AEE</v>
      </c>
      <c r="D14" s="1044" t="str">
        <f>VLOOKUP($B14,Totali!$C$13:$X$477,12,FALSE)</f>
        <v>Pozzobon Andrea</v>
      </c>
      <c r="E14" s="1045" t="str">
        <f>VLOOKUP($B14,Totali!$C$13:$X$477,14,FALSE)</f>
        <v>EUROGROUP SPA</v>
      </c>
      <c r="F14" s="541" t="str">
        <f>VLOOKUP($D14,'Comuni tutor'!$A$2:$E$76,5,FALSE)</f>
        <v>S. BIAGIO DI CALLALTA</v>
      </c>
      <c r="G14" s="541" t="str">
        <f>VLOOKUP($B14,Totali!$C$13:$X$477,17,FALSE)</f>
        <v>Silea (TV)</v>
      </c>
      <c r="H14" s="1076">
        <f>VLOOKUP(CONCATENATE(F14," - ",G14),'Abbinamento comuni (2)'!$E$2:$I$127,3)</f>
        <v>1</v>
      </c>
      <c r="I14" s="1077">
        <f t="shared" si="8"/>
        <v>30</v>
      </c>
      <c r="J14" s="1014"/>
      <c r="K14" s="1018"/>
      <c r="L14" s="1043" t="str">
        <f>'Tutor-Alunni'!L14</f>
        <v>BRIDDA GIANLUCA</v>
      </c>
      <c r="M14" s="541" t="str">
        <f>'Tutor-Alunni'!M14</f>
        <v>4 BEA</v>
      </c>
      <c r="N14" s="1044" t="str">
        <f>VLOOKUP($L14,Totali!$C$13:$X$477,12,FALSE)</f>
        <v>Marton Luisa</v>
      </c>
      <c r="O14" s="1045" t="str">
        <f>VLOOKUP($L14,Totali!$C$13:$X$477,14,FALSE)</f>
        <v>ROGER TECNOLOGY SRL</v>
      </c>
      <c r="P14" s="541" t="e">
        <f>VLOOKUP($N14,'Comuni tutor'!$A$2:$E$76,5,FALSE)</f>
        <v>#N/A</v>
      </c>
      <c r="Q14" s="541" t="str">
        <f>VLOOKUP($L14,Totali!$C$13:$X$477,17,FALSE)</f>
        <v>Mogliano Veneto (TV)</v>
      </c>
      <c r="R14" s="1078" t="e">
        <f>VLOOKUP(CONCATENATE(P14," - ",Q14),'Abbinamento comuni (2)'!$E$2:$I$127,3)</f>
        <v>#N/A</v>
      </c>
      <c r="S14" s="1077" t="e">
        <f t="shared" si="9"/>
        <v>#N/A</v>
      </c>
      <c r="T14" s="1018"/>
      <c r="U14" s="1021"/>
      <c r="V14" s="1043" t="str">
        <f>'Tutor-Alunni'!V14</f>
        <v>BRISOTTO ALBERTO</v>
      </c>
      <c r="W14" s="541" t="str">
        <f>'Tutor-Alunni'!W14</f>
        <v>4 CEA</v>
      </c>
      <c r="X14" s="1044" t="str">
        <f>VLOOKUP($V14,Totali!$C$13:$X$477,12,FALSE)</f>
        <v>Puglisi Alessandra</v>
      </c>
      <c r="Y14" s="1045" t="str">
        <f>VLOOKUP($V14,Totali!$C$13:$X$477,14,FALSE)</f>
        <v>ABAR SRL</v>
      </c>
      <c r="Z14" s="1079" t="str">
        <f>VLOOKUP($X14,'Comuni tutor'!$A$2:$E$76,5,FALSE)</f>
        <v>TREVISO</v>
      </c>
      <c r="AA14" s="541" t="str">
        <f>VLOOKUP($V14,Totali!$C$13:$X$477,17,FALSE)</f>
        <v>Spresiano (TV)</v>
      </c>
      <c r="AB14" s="1078">
        <f>VLOOKUP(CONCATENATE(Z14," - ",AA14),'Abbinamento comuni (2)'!$E$2:$I$127,3)</f>
        <v>14.1</v>
      </c>
      <c r="AC14" s="1077">
        <f t="shared" si="10"/>
        <v>50</v>
      </c>
      <c r="AD14" s="1021"/>
      <c r="AE14" s="1014"/>
      <c r="AF14" s="1043" t="str">
        <f>'Tutor-Alunni'!AF14</f>
        <v>ATZORI GIORGIO</v>
      </c>
      <c r="AG14" s="541" t="str">
        <f>'Tutor-Alunni'!AG14</f>
        <v>4 DEA</v>
      </c>
      <c r="AH14" s="1044" t="str">
        <f>VLOOKUP($AF14,Totali!$C$13:$X$477,12,FALSE)</f>
        <v>Barra laura</v>
      </c>
      <c r="AI14" s="1045" t="str">
        <f>VLOOKUP($AF14,Totali!$C$13:$X$477,14,FALSE)</f>
        <v>TECNO TUBI S.R.L.</v>
      </c>
      <c r="AJ14" s="541" t="str">
        <f>VLOOKUP($AH14,'Comuni tutor'!$A$2:$E$76,5,FALSE)</f>
        <v>SILEA</v>
      </c>
      <c r="AK14" s="541" t="str">
        <f>VLOOKUP($AF14,Totali!$C$13:$X$477,17,FALSE)</f>
        <v>Ponzano  (TV)</v>
      </c>
      <c r="AL14" s="1078">
        <f>VLOOKUP(CONCATENATE(AJ14," - ",AK14),'Abbinamento comuni (2)'!$E$2:$I$127,3)</f>
        <v>33</v>
      </c>
      <c r="AM14" s="1077">
        <f t="shared" si="11"/>
        <v>50</v>
      </c>
      <c r="AN14" s="1014"/>
      <c r="AO14" s="1018"/>
      <c r="AP14" s="1043" t="str">
        <f>'Tutor-Alunni'!AP14</f>
        <v>BERTOCCO GREGORIO</v>
      </c>
      <c r="AQ14" s="541" t="str">
        <f>'Tutor-Alunni'!AQ14</f>
        <v>4 BII</v>
      </c>
      <c r="AR14" s="1044" t="str">
        <f>VLOOKUP($AP14,Totali!$C$13:$X$477,12,FALSE)</f>
        <v>Disarò Monica</v>
      </c>
      <c r="AS14" s="1045" t="str">
        <f>VLOOKUP($AP14,Totali!$C$13:$X$477,14,FALSE)</f>
        <v>TEXA SPA</v>
      </c>
      <c r="AT14" s="541" t="str">
        <f>VLOOKUP($AR14,'Comuni tutor'!$A$2:$E$76,5,FALSE)</f>
        <v>TREVISO</v>
      </c>
      <c r="AU14" s="541" t="str">
        <f>VLOOKUP($AP14,Totali!$C$13:$X$477,17,FALSE)</f>
        <v>Monastier di Treviso (TV)</v>
      </c>
      <c r="AV14" s="1078">
        <f>VLOOKUP(CONCATENATE(AT14," - ",AU14),'Abbinamento comuni (2)'!$E$2:$I$127,3)</f>
        <v>12.2</v>
      </c>
      <c r="AW14" s="1077">
        <f t="shared" si="12"/>
        <v>50</v>
      </c>
      <c r="AX14" s="1018"/>
      <c r="AY14" s="1021"/>
      <c r="AZ14" s="1080">
        <f>'Tutor-Alunni'!AZ14</f>
        <v>0</v>
      </c>
      <c r="BA14" s="541" t="e">
        <f>'Tutor-Alunni'!BA14</f>
        <v>#N/A</v>
      </c>
      <c r="BB14" s="1047" t="e">
        <f>VLOOKUP($AZ14,Totali!$C$13:$X$477,12,FALSE)</f>
        <v>#N/A</v>
      </c>
      <c r="BC14" s="1045" t="e">
        <f>VLOOKUP($AZ14,Totali!$C$13:$X$477,14,FALSE)</f>
        <v>#N/A</v>
      </c>
      <c r="BD14" s="541" t="e">
        <f>VLOOKUP($BB14,'Comuni tutor'!$A$2:$E$76,5,FALSE)</f>
        <v>#N/A</v>
      </c>
      <c r="BE14" s="541" t="e">
        <f>VLOOKUP($AZ14,Totali!$C$13:$X$477,17,FALSE)</f>
        <v>#N/A</v>
      </c>
      <c r="BF14" s="1081" t="e">
        <f>VLOOKUP(CONCATENATE(BD14," - ",BE14),'Abbinamento comuni (2)'!$E$2:$I$127,3)</f>
        <v>#N/A</v>
      </c>
      <c r="BG14" s="1082" t="e">
        <f t="shared" si="13"/>
        <v>#N/A</v>
      </c>
      <c r="BH14" s="1021"/>
      <c r="BI14" s="1014"/>
      <c r="BJ14" s="1043" t="str">
        <f>'Tutor-Alunni'!BJ14</f>
        <v>BORTOLOZZO CHRISTIAN</v>
      </c>
      <c r="BK14" s="541" t="str">
        <f>'Tutor-Alunni'!BK14</f>
        <v>4 DAR</v>
      </c>
      <c r="BL14" s="1047" t="str">
        <f>VLOOKUP($BJ14,Totali!$C$13:$X$477,12,FALSE)</f>
        <v>TUVERI GUIDO</v>
      </c>
      <c r="BM14" s="1045" t="str">
        <f>VLOOKUP($BJ14,Totali!$C$13:$X$477,14,FALSE)</f>
        <v>TESSER ANTENNE</v>
      </c>
      <c r="BN14" s="541" t="str">
        <f>VLOOKUP($BL14,'Comuni tutor'!$A$2:$E$76,5,FALSE)</f>
        <v>TREVISO</v>
      </c>
      <c r="BO14" s="541" t="str">
        <f>VLOOKUP($BJ14,Totali!$C$13:$X$477,17,FALSE)</f>
        <v>Treviso (TV)</v>
      </c>
      <c r="BP14" s="1078">
        <f>VLOOKUP(CONCATENATE(BN14," - ",BO14),'Abbinamento comuni (2)'!$E$2:$I$127,3)</f>
        <v>1</v>
      </c>
      <c r="BQ14" s="1077">
        <f t="shared" si="14"/>
        <v>30</v>
      </c>
      <c r="BR14" s="1014"/>
      <c r="BS14" s="1018"/>
      <c r="BT14" s="1043">
        <f>'Tutor-Alunni'!BT14</f>
        <v>0</v>
      </c>
      <c r="BU14" s="541" t="e">
        <f>'Tutor-Alunni'!BU14</f>
        <v>#N/A</v>
      </c>
      <c r="BV14" s="1047" t="e">
        <f>VLOOKUP($BT14,Totali!$C$13:$X$477,12,FALSE)</f>
        <v>#N/A</v>
      </c>
      <c r="BW14" s="1045" t="e">
        <f>VLOOKUP($BT14,Totali!$C$13:$X$477,14,FALSE)</f>
        <v>#N/A</v>
      </c>
      <c r="BX14" s="541" t="e">
        <f>VLOOKUP($BV14,'Comuni tutor'!$A$2:$E$76,5,FALSE)</f>
        <v>#N/A</v>
      </c>
      <c r="BY14" s="541" t="e">
        <f>VLOOKUP($BT14,Totali!$C$13:$X$477,17,FALSE)</f>
        <v>#N/A</v>
      </c>
      <c r="BZ14" s="1076" t="e">
        <f>VLOOKUP(CONCATENATE(BX14," - ",BY14),'Abbinamento comuni (2)'!$E$2:$I$127,3)</f>
        <v>#N/A</v>
      </c>
      <c r="CA14" s="1077" t="e">
        <f t="shared" si="15"/>
        <v>#N/A</v>
      </c>
      <c r="CB14" s="799"/>
      <c r="CC14" s="1021"/>
      <c r="CD14" s="1080">
        <f>'Tutor-Alunni'!CD14</f>
        <v>0</v>
      </c>
      <c r="CE14" s="541" t="e">
        <f>'Tutor-Alunni'!CE14</f>
        <v>#N/A</v>
      </c>
      <c r="CF14" s="1047" t="e">
        <f>VLOOKUP($AZ14,Totali!$C$13:$X$477,12,FALSE)</f>
        <v>#N/A</v>
      </c>
      <c r="CG14" s="1045" t="e">
        <f>VLOOKUP($AZ14,Totali!$C$13:$X$477,14,FALSE)</f>
        <v>#N/A</v>
      </c>
      <c r="CH14" s="541" t="e">
        <f>VLOOKUP($CF14,'Comuni tutor'!$A$2:$E$76,5,FALSE)</f>
        <v>#N/A</v>
      </c>
      <c r="CI14" s="541" t="e">
        <f>VLOOKUP($CD14,Totali!$C$13:$X$477,17,FALSE)</f>
        <v>#N/A</v>
      </c>
      <c r="CJ14" s="1081" t="e">
        <f>VLOOKUP(CONCATENATE(CH14," - ",CI14),'Abbinamento comuni (2)'!$E$2:$I$127,3)</f>
        <v>#N/A</v>
      </c>
      <c r="CK14" s="1082" t="e">
        <f t="shared" si="16"/>
        <v>#N/A</v>
      </c>
      <c r="CL14" s="1021"/>
    </row>
    <row r="15" spans="1:90" ht="15.05" customHeight="1">
      <c r="A15" s="1007"/>
      <c r="B15" s="1043" t="str">
        <f>'Tutor-Alunni'!B15</f>
        <v>CAMAROTTO NICOLO'</v>
      </c>
      <c r="C15" s="541" t="str">
        <f>'Tutor-Alunni'!C15</f>
        <v>4 AEE</v>
      </c>
      <c r="D15" s="1044" t="str">
        <f>VLOOKUP($B15,Totali!$C$13:$X$477,12,FALSE)</f>
        <v>D'Alessandro Rocco</v>
      </c>
      <c r="E15" s="1045" t="str">
        <f>VLOOKUP($B15,Totali!$C$13:$X$477,14,FALSE)</f>
        <v>T.E.I. TREVISO ELETTRO IMPIANTI SNC</v>
      </c>
      <c r="F15" s="541" t="e">
        <f>VLOOKUP($D15,'Comuni tutor'!$A$2:$E$76,5,FALSE)</f>
        <v>#N/A</v>
      </c>
      <c r="G15" s="541" t="str">
        <f>VLOOKUP($B15,Totali!$C$13:$X$477,17,FALSE)</f>
        <v>Villorba (TV)</v>
      </c>
      <c r="H15" s="1076" t="e">
        <f>VLOOKUP(CONCATENATE(F15," - ",G15),'Abbinamento comuni (2)'!$E$2:$I$127,3)</f>
        <v>#N/A</v>
      </c>
      <c r="I15" s="1077" t="e">
        <f t="shared" si="8"/>
        <v>#N/A</v>
      </c>
      <c r="J15" s="1014"/>
      <c r="K15" s="1018"/>
      <c r="L15" s="1043" t="str">
        <f>'Tutor-Alunni'!L15</f>
        <v>CALDATO RICCARDO</v>
      </c>
      <c r="M15" s="541" t="str">
        <f>'Tutor-Alunni'!M15</f>
        <v>4 BEA</v>
      </c>
      <c r="N15" s="1044" t="str">
        <f>VLOOKUP($L15,Totali!$C$13:$X$477,12,FALSE)</f>
        <v>Battaglia Antimo</v>
      </c>
      <c r="O15" s="1045" t="str">
        <f>VLOOKUP($L15,Totali!$C$13:$X$477,14,FALSE)</f>
        <v>TREESSE PROGETTI SRL</v>
      </c>
      <c r="P15" s="541" t="str">
        <f>VLOOKUP($N15,'Comuni tutor'!$A$2:$E$76,5,FALSE)</f>
        <v>TREVISO</v>
      </c>
      <c r="Q15" s="541" t="str">
        <f>VLOOKUP($L15,Totali!$C$13:$X$477,17,FALSE)</f>
        <v>Quinto di Treviso (TV)</v>
      </c>
      <c r="R15" s="1078">
        <f>VLOOKUP(CONCATENATE(P15," - ",Q15),'Abbinamento comuni (2)'!$E$2:$I$127,3)</f>
        <v>8.8000000000000007</v>
      </c>
      <c r="S15" s="1077">
        <f t="shared" si="9"/>
        <v>30</v>
      </c>
      <c r="T15" s="1018"/>
      <c r="U15" s="1021"/>
      <c r="V15" s="1043" t="str">
        <f>'Tutor-Alunni'!V15</f>
        <v>COGHETTO ALESSIA</v>
      </c>
      <c r="W15" s="541" t="str">
        <f>'Tutor-Alunni'!W15</f>
        <v>4 CEA</v>
      </c>
      <c r="X15" s="1044" t="str">
        <f>VLOOKUP($V15,Totali!$C$13:$X$477,12,FALSE)</f>
        <v xml:space="preserve">Domenicale Ermanno </v>
      </c>
      <c r="Y15" s="1045" t="str">
        <f>VLOOKUP($V15,Totali!$C$13:$X$477,14,FALSE)</f>
        <v>L.R.E. IMPIANTI SRL</v>
      </c>
      <c r="Z15" s="1079" t="e">
        <f>VLOOKUP($X15,'Comuni tutor'!$A$2:$E$76,5,FALSE)</f>
        <v>#N/A</v>
      </c>
      <c r="AA15" s="541" t="str">
        <f>VLOOKUP($V15,Totali!$C$13:$X$477,17,FALSE)</f>
        <v>Giavera del Montello (TV)</v>
      </c>
      <c r="AB15" s="1078" t="e">
        <f>VLOOKUP(CONCATENATE(Z15," - ",AA15),'Abbinamento comuni (2)'!$E$2:$I$127,3)</f>
        <v>#N/A</v>
      </c>
      <c r="AC15" s="1077" t="e">
        <f t="shared" si="10"/>
        <v>#N/A</v>
      </c>
      <c r="AD15" s="1021"/>
      <c r="AE15" s="1014"/>
      <c r="AF15" s="1043" t="str">
        <f>'Tutor-Alunni'!AF15</f>
        <v>BANDIERA ALESSANDRO</v>
      </c>
      <c r="AG15" s="541" t="str">
        <f>'Tutor-Alunni'!AG15</f>
        <v>4 DEA</v>
      </c>
      <c r="AH15" s="1044" t="str">
        <f>VLOOKUP($AF15,Totali!$C$13:$X$477,12,FALSE)</f>
        <v>Bellotto Luca</v>
      </c>
      <c r="AI15" s="1045" t="str">
        <f>VLOOKUP($AF15,Totali!$C$13:$X$477,14,FALSE)</f>
        <v>BPS CLIMA</v>
      </c>
      <c r="AJ15" s="541" t="e">
        <f>VLOOKUP($AH15,'Comuni tutor'!$A$2:$E$76,5,FALSE)</f>
        <v>#N/A</v>
      </c>
      <c r="AK15" s="541" t="str">
        <f>VLOOKUP($AF15,Totali!$C$13:$X$477,17,FALSE)</f>
        <v>Carbonera (TV)</v>
      </c>
      <c r="AL15" s="1078" t="e">
        <f>VLOOKUP(CONCATENATE(AJ15," - ",AK15),'Abbinamento comuni (2)'!$E$2:$I$127,3)</f>
        <v>#N/A</v>
      </c>
      <c r="AM15" s="1077" t="e">
        <f t="shared" si="11"/>
        <v>#N/A</v>
      </c>
      <c r="AN15" s="1014"/>
      <c r="AO15" s="1018"/>
      <c r="AP15" s="1043" t="str">
        <f>'Tutor-Alunni'!AP15</f>
        <v>BOVO MATTEO</v>
      </c>
      <c r="AQ15" s="541" t="str">
        <f>'Tutor-Alunni'!AQ15</f>
        <v>4 BII</v>
      </c>
      <c r="AR15" s="1044" t="str">
        <f>VLOOKUP($AP15,Totali!$C$13:$X$477,12,FALSE)</f>
        <v>Cardullo Cristina</v>
      </c>
      <c r="AS15" s="1045" t="str">
        <f>VLOOKUP($AP15,Totali!$C$13:$X$477,14,FALSE)</f>
        <v>BLUDATA INFORMATICA SRL</v>
      </c>
      <c r="AT15" s="541" t="e">
        <f>VLOOKUP($AR15,'Comuni tutor'!$A$2:$E$76,5,FALSE)</f>
        <v>#N/A</v>
      </c>
      <c r="AU15" s="541" t="str">
        <f>VLOOKUP($AP15,Totali!$C$13:$X$477,17,FALSE)</f>
        <v>Breda di Piave (TV)</v>
      </c>
      <c r="AV15" s="1078" t="e">
        <f>VLOOKUP(CONCATENATE(AT15," - ",AU15),'Abbinamento comuni (2)'!$E$2:$I$127,3)</f>
        <v>#N/A</v>
      </c>
      <c r="AW15" s="1077" t="e">
        <f t="shared" si="12"/>
        <v>#N/A</v>
      </c>
      <c r="AX15" s="1018"/>
      <c r="AY15" s="1021"/>
      <c r="AZ15" s="1080">
        <f>'Tutor-Alunni'!AZ15</f>
        <v>0</v>
      </c>
      <c r="BA15" s="541" t="e">
        <f>'Tutor-Alunni'!BA15</f>
        <v>#N/A</v>
      </c>
      <c r="BB15" s="1047" t="e">
        <f>VLOOKUP($AZ15,Totali!$C$13:$X$477,12,FALSE)</f>
        <v>#N/A</v>
      </c>
      <c r="BC15" s="1045" t="e">
        <f>VLOOKUP($AZ15,Totali!$C$13:$X$477,14,FALSE)</f>
        <v>#N/A</v>
      </c>
      <c r="BD15" s="541" t="e">
        <f>VLOOKUP($BB15,'Comuni tutor'!$A$2:$E$76,5,FALSE)</f>
        <v>#N/A</v>
      </c>
      <c r="BE15" s="541" t="e">
        <f>VLOOKUP($AZ15,Totali!$C$13:$X$477,17,FALSE)</f>
        <v>#N/A</v>
      </c>
      <c r="BF15" s="1081" t="e">
        <f>VLOOKUP(CONCATENATE(BD15," - ",BE15),'Abbinamento comuni (2)'!$E$2:$I$127,3)</f>
        <v>#N/A</v>
      </c>
      <c r="BG15" s="1082" t="e">
        <f t="shared" si="13"/>
        <v>#N/A</v>
      </c>
      <c r="BH15" s="1021"/>
      <c r="BI15" s="1014"/>
      <c r="BJ15" s="1043" t="str">
        <f>'Tutor-Alunni'!BJ15</f>
        <v>CAVASIN GIULIA</v>
      </c>
      <c r="BK15" s="541" t="str">
        <f>'Tutor-Alunni'!BK15</f>
        <v>4 DAR</v>
      </c>
      <c r="BL15" s="1047" t="str">
        <f>VLOOKUP($BJ15,Totali!$C$13:$X$477,12,FALSE)</f>
        <v>DAMIAN GIORGIO</v>
      </c>
      <c r="BM15" s="1045" t="str">
        <f>VLOOKUP($BJ15,Totali!$C$13:$X$477,14,FALSE)</f>
        <v xml:space="preserve">ITIS MAX PLANCK </v>
      </c>
      <c r="BN15" s="541" t="str">
        <f>VLOOKUP($BL15,'Comuni tutor'!$A$2:$E$76,5,FALSE)</f>
        <v>S. VENDEMMIANO</v>
      </c>
      <c r="BO15" s="541" t="str">
        <f>VLOOKUP($BJ15,Totali!$C$13:$X$477,17,FALSE)</f>
        <v>Lancenigo Di Villorba (TV)</v>
      </c>
      <c r="BP15" s="1078">
        <f>VLOOKUP(CONCATENATE(BN15," - ",BO15),'Abbinamento comuni (2)'!$E$2:$I$127,3)</f>
        <v>30.6</v>
      </c>
      <c r="BQ15" s="1077">
        <f t="shared" si="14"/>
        <v>50</v>
      </c>
      <c r="BR15" s="1014"/>
      <c r="BS15" s="1018"/>
      <c r="BT15" s="1043">
        <f>'Tutor-Alunni'!BT15</f>
        <v>0</v>
      </c>
      <c r="BU15" s="541" t="e">
        <f>'Tutor-Alunni'!BU15</f>
        <v>#N/A</v>
      </c>
      <c r="BV15" s="1047" t="e">
        <f>VLOOKUP($BT15,Totali!$C$13:$X$477,12,FALSE)</f>
        <v>#N/A</v>
      </c>
      <c r="BW15" s="1045" t="e">
        <f>VLOOKUP($BT15,Totali!$C$13:$X$477,14,FALSE)</f>
        <v>#N/A</v>
      </c>
      <c r="BX15" s="541" t="e">
        <f>VLOOKUP($BV15,'Comuni tutor'!$A$2:$E$76,5,FALSE)</f>
        <v>#N/A</v>
      </c>
      <c r="BY15" s="541" t="e">
        <f>VLOOKUP($BT15,Totali!$C$13:$X$477,17,FALSE)</f>
        <v>#N/A</v>
      </c>
      <c r="BZ15" s="1076" t="e">
        <f>VLOOKUP(CONCATENATE(BX15," - ",BY15),'Abbinamento comuni (2)'!$E$2:$I$127,3)</f>
        <v>#N/A</v>
      </c>
      <c r="CA15" s="1077" t="e">
        <f t="shared" si="15"/>
        <v>#N/A</v>
      </c>
      <c r="CB15" s="799"/>
      <c r="CC15" s="1021"/>
      <c r="CD15" s="1080">
        <f>'Tutor-Alunni'!CD15</f>
        <v>0</v>
      </c>
      <c r="CE15" s="541" t="e">
        <f>'Tutor-Alunni'!CE15</f>
        <v>#N/A</v>
      </c>
      <c r="CF15" s="1047" t="e">
        <f>VLOOKUP($AZ15,Totali!$C$13:$X$477,12,FALSE)</f>
        <v>#N/A</v>
      </c>
      <c r="CG15" s="1045" t="e">
        <f>VLOOKUP($AZ15,Totali!$C$13:$X$477,14,FALSE)</f>
        <v>#N/A</v>
      </c>
      <c r="CH15" s="541" t="e">
        <f>VLOOKUP($CF15,'Comuni tutor'!$A$2:$E$76,5,FALSE)</f>
        <v>#N/A</v>
      </c>
      <c r="CI15" s="541" t="e">
        <f>VLOOKUP($CD15,Totali!$C$13:$X$477,17,FALSE)</f>
        <v>#N/A</v>
      </c>
      <c r="CJ15" s="1081" t="e">
        <f>VLOOKUP(CONCATENATE(CH15," - ",CI15),'Abbinamento comuni (2)'!$E$2:$I$127,3)</f>
        <v>#N/A</v>
      </c>
      <c r="CK15" s="1082" t="e">
        <f t="shared" si="16"/>
        <v>#N/A</v>
      </c>
      <c r="CL15" s="1021"/>
    </row>
    <row r="16" spans="1:90" ht="15.05" customHeight="1">
      <c r="A16" s="1007"/>
      <c r="B16" s="1043" t="str">
        <f>'Tutor-Alunni'!B16</f>
        <v>CANTEA ANDREI</v>
      </c>
      <c r="C16" s="541" t="str">
        <f>'Tutor-Alunni'!C16</f>
        <v>4 AEE</v>
      </c>
      <c r="D16" s="1044" t="str">
        <f>VLOOKUP($B16,Totali!$C$13:$X$477,12,FALSE)</f>
        <v>Pozzobon Andrea</v>
      </c>
      <c r="E16" s="1045" t="str">
        <f>VLOOKUP($B16,Totali!$C$13:$X$477,14,FALSE)</f>
        <v xml:space="preserve">ITIS MAX PLANCK </v>
      </c>
      <c r="F16" s="541" t="str">
        <f>VLOOKUP($D16,'Comuni tutor'!$A$2:$E$76,5,FALSE)</f>
        <v>S. BIAGIO DI CALLALTA</v>
      </c>
      <c r="G16" s="541" t="str">
        <f>VLOOKUP($B16,Totali!$C$13:$X$477,17,FALSE)</f>
        <v>Lancenigo Di Villorba (TV)</v>
      </c>
      <c r="H16" s="1076">
        <f>VLOOKUP(CONCATENATE(F16," - ",G16),'Abbinamento comuni (2)'!$E$2:$I$127,3)</f>
        <v>9.5</v>
      </c>
      <c r="I16" s="1077">
        <f t="shared" si="8"/>
        <v>30</v>
      </c>
      <c r="J16" s="1014"/>
      <c r="K16" s="1018"/>
      <c r="L16" s="1043" t="str">
        <f>'Tutor-Alunni'!L16</f>
        <v>CERON MARCO</v>
      </c>
      <c r="M16" s="541" t="str">
        <f>'Tutor-Alunni'!M16</f>
        <v>4 BEA</v>
      </c>
      <c r="N16" s="1044" t="str">
        <f>VLOOKUP($L16,Totali!$C$13:$X$477,12,FALSE)</f>
        <v>Gobbo Dino</v>
      </c>
      <c r="O16" s="1045" t="str">
        <f>VLOOKUP($L16,Totali!$C$13:$X$477,14,FALSE)</f>
        <v>FLEX SERVICE</v>
      </c>
      <c r="P16" s="541" t="e">
        <f>VLOOKUP($N16,'Comuni tutor'!$A$2:$E$76,5,FALSE)</f>
        <v>#N/A</v>
      </c>
      <c r="Q16" s="541" t="str">
        <f>VLOOKUP($L16,Totali!$C$13:$X$477,17,FALSE)</f>
        <v>Ponzano Veneto (TV)</v>
      </c>
      <c r="R16" s="1078" t="e">
        <f>VLOOKUP(CONCATENATE(P16," - ",Q16),'Abbinamento comuni (2)'!$E$2:$I$127,3)</f>
        <v>#N/A</v>
      </c>
      <c r="S16" s="1077" t="e">
        <f t="shared" si="9"/>
        <v>#N/A</v>
      </c>
      <c r="T16" s="1018"/>
      <c r="U16" s="1021"/>
      <c r="V16" s="1043" t="str">
        <f>'Tutor-Alunni'!V16</f>
        <v>DA RE ALICE</v>
      </c>
      <c r="W16" s="541" t="str">
        <f>'Tutor-Alunni'!W16</f>
        <v>4 CEA</v>
      </c>
      <c r="X16" s="1044" t="str">
        <f>VLOOKUP($V16,Totali!$C$13:$X$477,12,FALSE)</f>
        <v xml:space="preserve">Domenicale Ermanno </v>
      </c>
      <c r="Y16" s="1045" t="str">
        <f>VLOOKUP($V16,Totali!$C$13:$X$477,14,FALSE)</f>
        <v>T.E.I. TREVISO ELETTRO IMPIANTI SNC</v>
      </c>
      <c r="Z16" s="1079" t="e">
        <f>VLOOKUP($X16,'Comuni tutor'!$A$2:$E$76,5,FALSE)</f>
        <v>#N/A</v>
      </c>
      <c r="AA16" s="541" t="str">
        <f>VLOOKUP($V16,Totali!$C$13:$X$477,17,FALSE)</f>
        <v>Villorba (TV)</v>
      </c>
      <c r="AB16" s="1078" t="e">
        <f>VLOOKUP(CONCATENATE(Z16," - ",AA16),'Abbinamento comuni (2)'!$E$2:$I$127,3)</f>
        <v>#N/A</v>
      </c>
      <c r="AC16" s="1077" t="e">
        <f t="shared" si="10"/>
        <v>#N/A</v>
      </c>
      <c r="AD16" s="1021"/>
      <c r="AE16" s="1014"/>
      <c r="AF16" s="1043" t="str">
        <f>'Tutor-Alunni'!AF16</f>
        <v>BARBON ELIA</v>
      </c>
      <c r="AG16" s="541" t="str">
        <f>'Tutor-Alunni'!AG16</f>
        <v>4 DEA</v>
      </c>
      <c r="AH16" s="1044" t="str">
        <f>VLOOKUP($AF16,Totali!$C$13:$X$477,12,FALSE)</f>
        <v>Cimbaro Luigi</v>
      </c>
      <c r="AI16" s="1045" t="str">
        <f>VLOOKUP($AF16,Totali!$C$13:$X$477,14,FALSE)</f>
        <v>INNOVA.TEK SRL</v>
      </c>
      <c r="AJ16" s="541" t="e">
        <f>VLOOKUP($AH16,'Comuni tutor'!$A$2:$E$76,5,FALSE)</f>
        <v>#N/A</v>
      </c>
      <c r="AK16" s="541" t="str">
        <f>VLOOKUP($AF16,Totali!$C$13:$X$477,17,FALSE)</f>
        <v xml:space="preserve"> San Polo di Piave (TV)</v>
      </c>
      <c r="AL16" s="1078" t="e">
        <f>VLOOKUP(CONCATENATE(AJ16," - ",AK16),'Abbinamento comuni (2)'!$E$2:$I$127,3)</f>
        <v>#N/A</v>
      </c>
      <c r="AM16" s="1077" t="e">
        <f t="shared" si="11"/>
        <v>#N/A</v>
      </c>
      <c r="AN16" s="1014"/>
      <c r="AO16" s="1018"/>
      <c r="AP16" s="1043" t="str">
        <f>'Tutor-Alunni'!AP16</f>
        <v>BUSATO DAVIDE</v>
      </c>
      <c r="AQ16" s="541" t="str">
        <f>'Tutor-Alunni'!AQ16</f>
        <v>4 BII</v>
      </c>
      <c r="AR16" s="1044" t="str">
        <f>VLOOKUP($AP16,Totali!$C$13:$X$477,12,FALSE)</f>
        <v>Cardullo Cristina</v>
      </c>
      <c r="AS16" s="1045" t="str">
        <f>VLOOKUP($AP16,Totali!$C$13:$X$477,14,FALSE)</f>
        <v>VIDEO SERVICE DI LORENZO BIOTTI</v>
      </c>
      <c r="AT16" s="541" t="e">
        <f>VLOOKUP($AR16,'Comuni tutor'!$A$2:$E$76,5,FALSE)</f>
        <v>#N/A</v>
      </c>
      <c r="AU16" s="541" t="str">
        <f>VLOOKUP($AP16,Totali!$C$13:$X$477,17,FALSE)</f>
        <v>Casale sul Sile (TV)</v>
      </c>
      <c r="AV16" s="1078" t="e">
        <f>VLOOKUP(CONCATENATE(AT16," - ",AU16),'Abbinamento comuni (2)'!$E$2:$I$127,3)</f>
        <v>#N/A</v>
      </c>
      <c r="AW16" s="1077" t="e">
        <f t="shared" si="12"/>
        <v>#N/A</v>
      </c>
      <c r="AX16" s="1018"/>
      <c r="AY16" s="1021"/>
      <c r="AZ16" s="1080">
        <f>'Tutor-Alunni'!AZ16</f>
        <v>0</v>
      </c>
      <c r="BA16" s="541" t="e">
        <f>'Tutor-Alunni'!BA16</f>
        <v>#N/A</v>
      </c>
      <c r="BB16" s="1047" t="e">
        <f>VLOOKUP($AZ16,Totali!$C$13:$X$477,12,FALSE)</f>
        <v>#N/A</v>
      </c>
      <c r="BC16" s="1045" t="e">
        <f>VLOOKUP($AZ16,Totali!$C$13:$X$477,14,FALSE)</f>
        <v>#N/A</v>
      </c>
      <c r="BD16" s="541" t="e">
        <f>VLOOKUP($BB16,'Comuni tutor'!$A$2:$E$76,5,FALSE)</f>
        <v>#N/A</v>
      </c>
      <c r="BE16" s="541" t="e">
        <f>VLOOKUP($AZ16,Totali!$C$13:$X$477,17,FALSE)</f>
        <v>#N/A</v>
      </c>
      <c r="BF16" s="1081" t="e">
        <f>VLOOKUP(CONCATENATE(BD16," - ",BE16),'Abbinamento comuni (2)'!$E$2:$I$127,3)</f>
        <v>#N/A</v>
      </c>
      <c r="BG16" s="1082" t="e">
        <f t="shared" si="13"/>
        <v>#N/A</v>
      </c>
      <c r="BH16" s="1021"/>
      <c r="BI16" s="1014"/>
      <c r="BJ16" s="1043" t="str">
        <f>'Tutor-Alunni'!BJ16</f>
        <v>CESTARO ANDREA</v>
      </c>
      <c r="BK16" s="541" t="str">
        <f>'Tutor-Alunni'!BK16</f>
        <v>4 DAR</v>
      </c>
      <c r="BL16" s="1047" t="str">
        <f>VLOOKUP($BJ16,Totali!$C$13:$X$477,12,FALSE)</f>
        <v>TROZZO MARCO</v>
      </c>
      <c r="BM16" s="1045" t="str">
        <f>VLOOKUP($BJ16,Totali!$C$13:$X$477,14,FALSE)</f>
        <v>HENKO SRL</v>
      </c>
      <c r="BN16" s="541" t="e">
        <f>VLOOKUP($BL16,'Comuni tutor'!$A$2:$E$76,5,FALSE)</f>
        <v>#N/A</v>
      </c>
      <c r="BO16" s="541" t="str">
        <f>VLOOKUP($BJ16,Totali!$C$13:$X$477,17,FALSE)</f>
        <v>Venezia (VE)</v>
      </c>
      <c r="BP16" s="1078" t="e">
        <f>VLOOKUP(CONCATENATE(BN16," - ",BO16),'Abbinamento comuni (2)'!$E$2:$I$127,3)</f>
        <v>#N/A</v>
      </c>
      <c r="BQ16" s="1077" t="e">
        <f t="shared" si="14"/>
        <v>#N/A</v>
      </c>
      <c r="BR16" s="1014"/>
      <c r="BS16" s="1018"/>
      <c r="BT16" s="1043">
        <f>'Tutor-Alunni'!BT16</f>
        <v>0</v>
      </c>
      <c r="BU16" s="541" t="e">
        <f>'Tutor-Alunni'!BU16</f>
        <v>#N/A</v>
      </c>
      <c r="BV16" s="1047" t="e">
        <f>VLOOKUP($BT16,Totali!$C$13:$X$477,12,FALSE)</f>
        <v>#N/A</v>
      </c>
      <c r="BW16" s="1045" t="e">
        <f>VLOOKUP($BT16,Totali!$C$13:$X$477,14,FALSE)</f>
        <v>#N/A</v>
      </c>
      <c r="BX16" s="541" t="e">
        <f>VLOOKUP($BV16,'Comuni tutor'!$A$2:$E$76,5,FALSE)</f>
        <v>#N/A</v>
      </c>
      <c r="BY16" s="541" t="e">
        <f>VLOOKUP($BT16,Totali!$C$13:$X$477,17,FALSE)</f>
        <v>#N/A</v>
      </c>
      <c r="BZ16" s="1076" t="e">
        <f>VLOOKUP(CONCATENATE(BX16," - ",BY16),'Abbinamento comuni (2)'!$E$2:$I$127,3)</f>
        <v>#N/A</v>
      </c>
      <c r="CA16" s="1077" t="e">
        <f t="shared" si="15"/>
        <v>#N/A</v>
      </c>
      <c r="CB16" s="799"/>
      <c r="CC16" s="1021"/>
      <c r="CD16" s="1080">
        <f>'Tutor-Alunni'!CD16</f>
        <v>0</v>
      </c>
      <c r="CE16" s="541" t="e">
        <f>'Tutor-Alunni'!CE16</f>
        <v>#N/A</v>
      </c>
      <c r="CF16" s="1047" t="e">
        <f>VLOOKUP($AZ16,Totali!$C$13:$X$477,12,FALSE)</f>
        <v>#N/A</v>
      </c>
      <c r="CG16" s="1045" t="e">
        <f>VLOOKUP($AZ16,Totali!$C$13:$X$477,14,FALSE)</f>
        <v>#N/A</v>
      </c>
      <c r="CH16" s="541" t="e">
        <f>VLOOKUP($CF16,'Comuni tutor'!$A$2:$E$76,5,FALSE)</f>
        <v>#N/A</v>
      </c>
      <c r="CI16" s="541" t="e">
        <f>VLOOKUP($CD16,Totali!$C$13:$X$477,17,FALSE)</f>
        <v>#N/A</v>
      </c>
      <c r="CJ16" s="1081" t="e">
        <f>VLOOKUP(CONCATENATE(CH16," - ",CI16),'Abbinamento comuni (2)'!$E$2:$I$127,3)</f>
        <v>#N/A</v>
      </c>
      <c r="CK16" s="1082" t="e">
        <f t="shared" si="16"/>
        <v>#N/A</v>
      </c>
      <c r="CL16" s="1021"/>
    </row>
    <row r="17" spans="1:90" ht="15.05" customHeight="1">
      <c r="A17" s="1007"/>
      <c r="B17" s="1043" t="str">
        <f>'Tutor-Alunni'!B17</f>
        <v>COLLADON MARCO</v>
      </c>
      <c r="C17" s="541" t="str">
        <f>'Tutor-Alunni'!C17</f>
        <v>4 AEE</v>
      </c>
      <c r="D17" s="1044" t="str">
        <f>VLOOKUP($B17,Totali!$C$13:$X$477,12,FALSE)</f>
        <v>Gasparotto Dino</v>
      </c>
      <c r="E17" s="1045" t="str">
        <f>VLOOKUP($B17,Totali!$C$13:$X$477,14,FALSE)</f>
        <v>ELETTROTECNICA ZANATTA DANIELE</v>
      </c>
      <c r="F17" s="541" t="str">
        <f>VLOOKUP($D17,'Comuni tutor'!$A$2:$E$76,5,FALSE)</f>
        <v>VILLORBA</v>
      </c>
      <c r="G17" s="541" t="str">
        <f>VLOOKUP($B17,Totali!$C$13:$X$477,17,FALSE)</f>
        <v>Villorba (TV)</v>
      </c>
      <c r="H17" s="1076">
        <f>VLOOKUP(CONCATENATE(F17," - ",G17),'Abbinamento comuni (2)'!$E$2:$I$127,3)</f>
        <v>1</v>
      </c>
      <c r="I17" s="1077">
        <f t="shared" si="8"/>
        <v>30</v>
      </c>
      <c r="J17" s="1014"/>
      <c r="K17" s="1018"/>
      <c r="L17" s="1043" t="str">
        <f>'Tutor-Alunni'!L17</f>
        <v>CIOSU CONSTANTIN CATALIN</v>
      </c>
      <c r="M17" s="541" t="str">
        <f>'Tutor-Alunni'!M17</f>
        <v>4 BEA</v>
      </c>
      <c r="N17" s="1044" t="str">
        <f>VLOOKUP($L17,Totali!$C$13:$X$477,12,FALSE)</f>
        <v>Gobbo Dino</v>
      </c>
      <c r="O17" s="1045" t="str">
        <f>VLOOKUP($L17,Totali!$C$13:$X$477,14,FALSE)</f>
        <v>ZAGO ROMEO SNC</v>
      </c>
      <c r="P17" s="541" t="e">
        <f>VLOOKUP($N17,'Comuni tutor'!$A$2:$E$76,5,FALSE)</f>
        <v>#N/A</v>
      </c>
      <c r="Q17" s="541" t="str">
        <f>VLOOKUP($L17,Totali!$C$13:$X$477,17,FALSE)</f>
        <v>Villorba (TV)</v>
      </c>
      <c r="R17" s="1078" t="e">
        <f>VLOOKUP(CONCATENATE(P17," - ",Q17),'Abbinamento comuni (2)'!$E$2:$I$127,3)</f>
        <v>#N/A</v>
      </c>
      <c r="S17" s="1077" t="e">
        <f t="shared" si="9"/>
        <v>#N/A</v>
      </c>
      <c r="T17" s="1018"/>
      <c r="U17" s="1021"/>
      <c r="V17" s="1043" t="str">
        <f>'Tutor-Alunni'!V17</f>
        <v>DORIGO DAVIDE</v>
      </c>
      <c r="W17" s="541" t="str">
        <f>'Tutor-Alunni'!W17</f>
        <v>4 CEA</v>
      </c>
      <c r="X17" s="1044" t="str">
        <f>VLOOKUP($V17,Totali!$C$13:$X$477,12,FALSE)</f>
        <v>Marcellino Agatino</v>
      </c>
      <c r="Y17" s="1045" t="str">
        <f>VLOOKUP($V17,Totali!$C$13:$X$477,14,FALSE)</f>
        <v>PROSOFT SRL</v>
      </c>
      <c r="Z17" s="1079" t="e">
        <f>VLOOKUP($X17,'Comuni tutor'!$A$2:$E$76,5,FALSE)</f>
        <v>#N/A</v>
      </c>
      <c r="AA17" s="541" t="str">
        <f>VLOOKUP($V17,Totali!$C$13:$X$477,17,FALSE)</f>
        <v>Silea (TV)</v>
      </c>
      <c r="AB17" s="1078" t="e">
        <f>VLOOKUP(CONCATENATE(Z17," - ",AA17),'Abbinamento comuni (2)'!$E$2:$I$127,3)</f>
        <v>#N/A</v>
      </c>
      <c r="AC17" s="1077" t="e">
        <f t="shared" si="10"/>
        <v>#N/A</v>
      </c>
      <c r="AD17" s="1021"/>
      <c r="AE17" s="1014"/>
      <c r="AF17" s="1043" t="str">
        <f>'Tutor-Alunni'!AF17</f>
        <v>BARBON MARCO</v>
      </c>
      <c r="AG17" s="541" t="str">
        <f>'Tutor-Alunni'!AG17</f>
        <v>4 DEA</v>
      </c>
      <c r="AH17" s="1044" t="str">
        <f>VLOOKUP($AF17,Totali!$C$13:$X$477,12,FALSE)</f>
        <v>Cimbaro Luigi</v>
      </c>
      <c r="AI17" s="1045" t="str">
        <f>VLOOKUP($AF17,Totali!$C$13:$X$477,14,FALSE)</f>
        <v>PANOTEC SRL</v>
      </c>
      <c r="AJ17" s="541" t="e">
        <f>VLOOKUP($AH17,'Comuni tutor'!$A$2:$E$76,5,FALSE)</f>
        <v>#N/A</v>
      </c>
      <c r="AK17" s="541" t="str">
        <f>VLOOKUP($AF17,Totali!$C$13:$X$477,17,FALSE)</f>
        <v>Cimadolmo (TV)</v>
      </c>
      <c r="AL17" s="1078" t="e">
        <f>VLOOKUP(CONCATENATE(AJ17," - ",AK17),'Abbinamento comuni (2)'!$E$2:$I$127,3)</f>
        <v>#N/A</v>
      </c>
      <c r="AM17" s="1077" t="e">
        <f t="shared" si="11"/>
        <v>#N/A</v>
      </c>
      <c r="AN17" s="1014"/>
      <c r="AO17" s="1018"/>
      <c r="AP17" s="1043" t="str">
        <f>'Tutor-Alunni'!AP17</f>
        <v>COJOCARI CHIRIL</v>
      </c>
      <c r="AQ17" s="541" t="str">
        <f>'Tutor-Alunni'!AQ17</f>
        <v>4 BII</v>
      </c>
      <c r="AR17" s="1044" t="str">
        <f>VLOOKUP($AP17,Totali!$C$13:$X$477,12,FALSE)</f>
        <v>Cardullo Cristina</v>
      </c>
      <c r="AS17" s="1045" t="str">
        <f>VLOOKUP($AP17,Totali!$C$13:$X$477,14,FALSE)</f>
        <v>TEAM23 S.R.L.</v>
      </c>
      <c r="AT17" s="541" t="e">
        <f>VLOOKUP($AR17,'Comuni tutor'!$A$2:$E$76,5,FALSE)</f>
        <v>#N/A</v>
      </c>
      <c r="AU17" s="541" t="str">
        <f>VLOOKUP($AP17,Totali!$C$13:$X$477,17,FALSE)</f>
        <v>Carità di Villorba (TV)</v>
      </c>
      <c r="AV17" s="1078" t="e">
        <f>VLOOKUP(CONCATENATE(AT17," - ",AU17),'Abbinamento comuni (2)'!$E$2:$I$127,3)</f>
        <v>#N/A</v>
      </c>
      <c r="AW17" s="1077" t="e">
        <f t="shared" si="12"/>
        <v>#N/A</v>
      </c>
      <c r="AX17" s="1018"/>
      <c r="AY17" s="1021"/>
      <c r="AZ17" s="1080">
        <f>'Tutor-Alunni'!AZ17</f>
        <v>0</v>
      </c>
      <c r="BA17" s="541" t="e">
        <f>'Tutor-Alunni'!BA17</f>
        <v>#N/A</v>
      </c>
      <c r="BB17" s="1047" t="e">
        <f>VLOOKUP($AZ17,Totali!$C$13:$X$477,12,FALSE)</f>
        <v>#N/A</v>
      </c>
      <c r="BC17" s="1045" t="e">
        <f>VLOOKUP($AZ17,Totali!$C$13:$X$477,14,FALSE)</f>
        <v>#N/A</v>
      </c>
      <c r="BD17" s="541" t="e">
        <f>VLOOKUP($BB17,'Comuni tutor'!$A$2:$E$76,5,FALSE)</f>
        <v>#N/A</v>
      </c>
      <c r="BE17" s="541" t="e">
        <f>VLOOKUP($AZ17,Totali!$C$13:$X$477,17,FALSE)</f>
        <v>#N/A</v>
      </c>
      <c r="BF17" s="1081" t="e">
        <f>VLOOKUP(CONCATENATE(BD17," - ",BE17),'Abbinamento comuni (2)'!$E$2:$I$127,3)</f>
        <v>#N/A</v>
      </c>
      <c r="BG17" s="1082" t="e">
        <f t="shared" si="13"/>
        <v>#N/A</v>
      </c>
      <c r="BH17" s="1021"/>
      <c r="BI17" s="1014"/>
      <c r="BJ17" s="1043" t="str">
        <f>'Tutor-Alunni'!BJ17</f>
        <v>DARISI NICHOLAS</v>
      </c>
      <c r="BK17" s="541" t="str">
        <f>'Tutor-Alunni'!BK17</f>
        <v>4 DAR</v>
      </c>
      <c r="BL17" s="1047" t="str">
        <f>VLOOKUP($BJ17,Totali!$C$13:$X$477,12,FALSE)</f>
        <v>ZERILLI GIUSEPPE</v>
      </c>
      <c r="BM17" s="1045" t="str">
        <f>VLOOKUP($BJ17,Totali!$C$13:$X$477,14,FALSE)</f>
        <v>JAZZ INFORMATICA</v>
      </c>
      <c r="BN17" s="541" t="str">
        <f>VLOOKUP($BL17,'Comuni tutor'!$A$2:$E$76,5,FALSE)</f>
        <v>TREVISO</v>
      </c>
      <c r="BO17" s="541" t="str">
        <f>VLOOKUP($BJ17,Totali!$C$13:$X$477,17,FALSE)</f>
        <v>Villorba (TV)</v>
      </c>
      <c r="BP17" s="1078">
        <f>VLOOKUP(CONCATENATE(BN17," - ",BO17),'Abbinamento comuni (2)'!$E$2:$I$127,3)</f>
        <v>10.6</v>
      </c>
      <c r="BQ17" s="1077">
        <f t="shared" si="14"/>
        <v>50</v>
      </c>
      <c r="BR17" s="1014"/>
      <c r="BS17" s="1018"/>
      <c r="BT17" s="1043">
        <f>'Tutor-Alunni'!BT17</f>
        <v>0</v>
      </c>
      <c r="BU17" s="541" t="e">
        <f>'Tutor-Alunni'!BU17</f>
        <v>#N/A</v>
      </c>
      <c r="BV17" s="1047" t="e">
        <f>VLOOKUP($BT17,Totali!$C$13:$X$477,12,FALSE)</f>
        <v>#N/A</v>
      </c>
      <c r="BW17" s="1045" t="e">
        <f>VLOOKUP($BT17,Totali!$C$13:$X$477,14,FALSE)</f>
        <v>#N/A</v>
      </c>
      <c r="BX17" s="541" t="e">
        <f>VLOOKUP($BV17,'Comuni tutor'!$A$2:$E$76,5,FALSE)</f>
        <v>#N/A</v>
      </c>
      <c r="BY17" s="541" t="e">
        <f>VLOOKUP($BT17,Totali!$C$13:$X$477,17,FALSE)</f>
        <v>#N/A</v>
      </c>
      <c r="BZ17" s="1076" t="e">
        <f>VLOOKUP(CONCATENATE(BX17," - ",BY17),'Abbinamento comuni (2)'!$E$2:$I$127,3)</f>
        <v>#N/A</v>
      </c>
      <c r="CA17" s="1077" t="e">
        <f t="shared" si="15"/>
        <v>#N/A</v>
      </c>
      <c r="CB17" s="799"/>
      <c r="CC17" s="1021"/>
      <c r="CD17" s="1080">
        <f>'Tutor-Alunni'!CD17</f>
        <v>0</v>
      </c>
      <c r="CE17" s="541" t="e">
        <f>'Tutor-Alunni'!CE17</f>
        <v>#N/A</v>
      </c>
      <c r="CF17" s="1047" t="e">
        <f>VLOOKUP($AZ17,Totali!$C$13:$X$477,12,FALSE)</f>
        <v>#N/A</v>
      </c>
      <c r="CG17" s="1045" t="e">
        <f>VLOOKUP($AZ17,Totali!$C$13:$X$477,14,FALSE)</f>
        <v>#N/A</v>
      </c>
      <c r="CH17" s="541" t="e">
        <f>VLOOKUP($CF17,'Comuni tutor'!$A$2:$E$76,5,FALSE)</f>
        <v>#N/A</v>
      </c>
      <c r="CI17" s="541" t="e">
        <f>VLOOKUP($CD17,Totali!$C$13:$X$477,17,FALSE)</f>
        <v>#N/A</v>
      </c>
      <c r="CJ17" s="1081" t="e">
        <f>VLOOKUP(CONCATENATE(CH17," - ",CI17),'Abbinamento comuni (2)'!$E$2:$I$127,3)</f>
        <v>#N/A</v>
      </c>
      <c r="CK17" s="1082" t="e">
        <f t="shared" si="16"/>
        <v>#N/A</v>
      </c>
      <c r="CL17" s="1021"/>
    </row>
    <row r="18" spans="1:90" ht="15.05" customHeight="1">
      <c r="A18" s="1007"/>
      <c r="B18" s="1043" t="str">
        <f>'Tutor-Alunni'!B18</f>
        <v>DAL BIANCO MARCO</v>
      </c>
      <c r="C18" s="541" t="str">
        <f>'Tutor-Alunni'!C18</f>
        <v>4 AEE</v>
      </c>
      <c r="D18" s="1044" t="str">
        <f>VLOOKUP($B18,Totali!$C$13:$X$477,12,FALSE)</f>
        <v>ZANCHETTIN M.</v>
      </c>
      <c r="E18" s="1045" t="str">
        <f>VLOOKUP($B18,Totali!$C$13:$X$477,14,FALSE)</f>
        <v>ESSECI COMPUTER SAS</v>
      </c>
      <c r="F18" s="541" t="e">
        <f>VLOOKUP($D18,'Comuni tutor'!$A$2:$E$76,5,FALSE)</f>
        <v>#N/A</v>
      </c>
      <c r="G18" s="541" t="str">
        <f>VLOOKUP($B18,Totali!$C$13:$X$477,17,FALSE)</f>
        <v>Pieve di Soligo (TV)</v>
      </c>
      <c r="H18" s="1076" t="e">
        <f>VLOOKUP(CONCATENATE(F18," - ",G18),'Abbinamento comuni (2)'!$E$2:$I$127,3)</f>
        <v>#N/A</v>
      </c>
      <c r="I18" s="1077" t="e">
        <f t="shared" si="8"/>
        <v>#N/A</v>
      </c>
      <c r="J18" s="1014"/>
      <c r="K18" s="1018"/>
      <c r="L18" s="1043" t="str">
        <f>'Tutor-Alunni'!L18</f>
        <v>DAL BEN EDOARDO</v>
      </c>
      <c r="M18" s="541" t="str">
        <f>'Tutor-Alunni'!M18</f>
        <v>4 BEA</v>
      </c>
      <c r="N18" s="1044" t="str">
        <f>VLOOKUP($L18,Totali!$C$13:$X$477,12,FALSE)</f>
        <v>Gobbo Dino</v>
      </c>
      <c r="O18" s="1045" t="str">
        <f>VLOOKUP($L18,Totali!$C$13:$X$477,14,FALSE)</f>
        <v>Sirio Srl</v>
      </c>
      <c r="P18" s="541" t="e">
        <f>VLOOKUP($N18,'Comuni tutor'!$A$2:$E$76,5,FALSE)</f>
        <v>#N/A</v>
      </c>
      <c r="Q18" s="541" t="str">
        <f>VLOOKUP($L18,Totali!$C$13:$X$477,17,FALSE)</f>
        <v>CASALE SUL SILE (TV)</v>
      </c>
      <c r="R18" s="1078" t="e">
        <f>VLOOKUP(CONCATENATE(P18," - ",Q18),'Abbinamento comuni (2)'!$E$2:$I$127,3)</f>
        <v>#N/A</v>
      </c>
      <c r="S18" s="1077" t="e">
        <f t="shared" si="9"/>
        <v>#N/A</v>
      </c>
      <c r="T18" s="1018"/>
      <c r="U18" s="1021"/>
      <c r="V18" s="1043" t="str">
        <f>'Tutor-Alunni'!V18</f>
        <v>MANENTE GINO</v>
      </c>
      <c r="W18" s="541" t="str">
        <f>'Tutor-Alunni'!W18</f>
        <v>4 CEA</v>
      </c>
      <c r="X18" s="1044" t="str">
        <f>VLOOKUP($V18,Totali!$C$13:$X$477,12,FALSE)</f>
        <v>Marcellino Agatino</v>
      </c>
      <c r="Y18" s="1045" t="str">
        <f>VLOOKUP($V18,Totali!$C$13:$X$477,14,FALSE)</f>
        <v>DAIMEL SRL</v>
      </c>
      <c r="Z18" s="1079" t="e">
        <f>VLOOKUP($X18,'Comuni tutor'!$A$2:$E$76,5,FALSE)</f>
        <v>#N/A</v>
      </c>
      <c r="AA18" s="541" t="str">
        <f>VLOOKUP($V18,Totali!$C$13:$X$477,17,FALSE)</f>
        <v>Zero Branco (TV)</v>
      </c>
      <c r="AB18" s="1078" t="e">
        <f>VLOOKUP(CONCATENATE(Z18," - ",AA18),'Abbinamento comuni (2)'!$E$2:$I$127,3)</f>
        <v>#N/A</v>
      </c>
      <c r="AC18" s="1077" t="e">
        <f t="shared" si="10"/>
        <v>#N/A</v>
      </c>
      <c r="AD18" s="1021"/>
      <c r="AE18" s="1014"/>
      <c r="AF18" s="1043" t="str">
        <f>'Tutor-Alunni'!AF18</f>
        <v>BARDARE' FRANCESCO</v>
      </c>
      <c r="AG18" s="541" t="str">
        <f>'Tutor-Alunni'!AG18</f>
        <v>4 DEA</v>
      </c>
      <c r="AH18" s="1044" t="str">
        <f>VLOOKUP($AF18,Totali!$C$13:$X$477,12,FALSE)</f>
        <v>Maso Fiorenzo</v>
      </c>
      <c r="AI18" s="1045" t="str">
        <f>VLOOKUP($AF18,Totali!$C$13:$X$477,14,FALSE)</f>
        <v>ZULIAN FRANCESCO</v>
      </c>
      <c r="AJ18" s="541" t="str">
        <f>VLOOKUP($AH18,'Comuni tutor'!$A$2:$E$76,5,FALSE)</f>
        <v>VILLORBA</v>
      </c>
      <c r="AK18" s="541" t="str">
        <f>VLOOKUP($AF18,Totali!$C$13:$X$477,17,FALSE)</f>
        <v>Treviso (TV)</v>
      </c>
      <c r="AL18" s="1078">
        <f>VLOOKUP(CONCATENATE(AJ18," - ",AK18),'Abbinamento comuni (2)'!$E$2:$I$127,3)</f>
        <v>10.6</v>
      </c>
      <c r="AM18" s="1077">
        <f t="shared" si="11"/>
        <v>50</v>
      </c>
      <c r="AN18" s="1014"/>
      <c r="AO18" s="1018"/>
      <c r="AP18" s="1043" t="str">
        <f>'Tutor-Alunni'!AP18</f>
        <v>DALLA CIA ENRICO</v>
      </c>
      <c r="AQ18" s="541" t="str">
        <f>'Tutor-Alunni'!AQ18</f>
        <v>4 BII</v>
      </c>
      <c r="AR18" s="1044" t="str">
        <f>VLOOKUP($AP18,Totali!$C$13:$X$477,12,FALSE)</f>
        <v>Caregnato Sergio</v>
      </c>
      <c r="AS18" s="1045" t="str">
        <f>VLOOKUP($AP18,Totali!$C$13:$X$477,14,FALSE)</f>
        <v>ADFWEB SRL</v>
      </c>
      <c r="AT18" s="541" t="str">
        <f>VLOOKUP($AR18,'Comuni tutor'!$A$2:$E$76,5,FALSE)</f>
        <v>TREVISO</v>
      </c>
      <c r="AU18" s="541" t="str">
        <f>VLOOKUP($AP18,Totali!$C$13:$X$477,17,FALSE)</f>
        <v>Villorba (TV)</v>
      </c>
      <c r="AV18" s="1078">
        <f>VLOOKUP(CONCATENATE(AT18," - ",AU18),'Abbinamento comuni (2)'!$E$2:$I$127,3)</f>
        <v>10.6</v>
      </c>
      <c r="AW18" s="1077">
        <f t="shared" si="12"/>
        <v>50</v>
      </c>
      <c r="AX18" s="1018"/>
      <c r="AY18" s="1021"/>
      <c r="AZ18" s="1080">
        <f>'Tutor-Alunni'!AZ18</f>
        <v>0</v>
      </c>
      <c r="BA18" s="541" t="e">
        <f>'Tutor-Alunni'!BA18</f>
        <v>#N/A</v>
      </c>
      <c r="BB18" s="1047" t="e">
        <f>VLOOKUP($AZ18,Totali!$C$13:$X$477,12,FALSE)</f>
        <v>#N/A</v>
      </c>
      <c r="BC18" s="1045" t="e">
        <f>VLOOKUP($AZ18,Totali!$C$13:$X$477,14,FALSE)</f>
        <v>#N/A</v>
      </c>
      <c r="BD18" s="541" t="e">
        <f>VLOOKUP($BB18,'Comuni tutor'!$A$2:$E$76,5,FALSE)</f>
        <v>#N/A</v>
      </c>
      <c r="BE18" s="541" t="e">
        <f>VLOOKUP($AZ18,Totali!$C$13:$X$477,17,FALSE)</f>
        <v>#N/A</v>
      </c>
      <c r="BF18" s="1081" t="e">
        <f>VLOOKUP(CONCATENATE(BD18," - ",BE18),'Abbinamento comuni (2)'!$E$2:$I$127,3)</f>
        <v>#N/A</v>
      </c>
      <c r="BG18" s="1082" t="e">
        <f t="shared" si="13"/>
        <v>#N/A</v>
      </c>
      <c r="BH18" s="1021"/>
      <c r="BI18" s="1014"/>
      <c r="BJ18" s="1043" t="str">
        <f>'Tutor-Alunni'!BJ18</f>
        <v>DE NINNO RICCARDO</v>
      </c>
      <c r="BK18" s="541" t="str">
        <f>'Tutor-Alunni'!BK18</f>
        <v>4 DAR</v>
      </c>
      <c r="BL18" s="1047" t="str">
        <f>VLOOKUP($BJ18,Totali!$C$13:$X$477,12,FALSE)</f>
        <v>BISCARO FABIO</v>
      </c>
      <c r="BM18" s="1045" t="str">
        <f>VLOOKUP($BJ18,Totali!$C$13:$X$477,14,FALSE)</f>
        <v>C 4 B SRL</v>
      </c>
      <c r="BN18" s="541" t="e">
        <f>VLOOKUP($BL18,'Comuni tutor'!$A$2:$E$76,5,FALSE)</f>
        <v>#N/A</v>
      </c>
      <c r="BO18" s="541" t="str">
        <f>VLOOKUP($BJ18,Totali!$C$13:$X$477,17,FALSE)</f>
        <v>Treviso (TV)</v>
      </c>
      <c r="BP18" s="1078" t="e">
        <f>VLOOKUP(CONCATENATE(BN18," - ",BO18),'Abbinamento comuni (2)'!$E$2:$I$127,3)</f>
        <v>#N/A</v>
      </c>
      <c r="BQ18" s="1077" t="e">
        <f t="shared" si="14"/>
        <v>#N/A</v>
      </c>
      <c r="BR18" s="1014"/>
      <c r="BS18" s="1018"/>
      <c r="BT18" s="1043">
        <f>'Tutor-Alunni'!BT18</f>
        <v>0</v>
      </c>
      <c r="BU18" s="541" t="e">
        <f>'Tutor-Alunni'!BU18</f>
        <v>#N/A</v>
      </c>
      <c r="BV18" s="1047" t="e">
        <f>VLOOKUP($BT18,Totali!$C$13:$X$477,12,FALSE)</f>
        <v>#N/A</v>
      </c>
      <c r="BW18" s="1043" t="e">
        <f>VLOOKUP($BT18,Totali!$C$13:$X$477,14,FALSE)</f>
        <v>#N/A</v>
      </c>
      <c r="BX18" s="541" t="e">
        <f>VLOOKUP($BV18,'Comuni tutor'!$A$2:$E$76,5,FALSE)</f>
        <v>#N/A</v>
      </c>
      <c r="BY18" s="541" t="e">
        <f>VLOOKUP($BT18,Totali!$C$13:$X$477,17,FALSE)</f>
        <v>#N/A</v>
      </c>
      <c r="BZ18" s="1076" t="e">
        <f>VLOOKUP(CONCATENATE(BX18," - ",BY18),'Abbinamento comuni (2)'!$E$2:$I$127,3)</f>
        <v>#N/A</v>
      </c>
      <c r="CA18" s="1077" t="e">
        <f t="shared" si="15"/>
        <v>#N/A</v>
      </c>
      <c r="CB18" s="799"/>
      <c r="CC18" s="1021"/>
      <c r="CD18" s="1080">
        <f>'Tutor-Alunni'!CD18</f>
        <v>0</v>
      </c>
      <c r="CE18" s="541" t="e">
        <f>'Tutor-Alunni'!CE18</f>
        <v>#N/A</v>
      </c>
      <c r="CF18" s="1047" t="e">
        <f>VLOOKUP($AZ18,Totali!$C$13:$X$477,12,FALSE)</f>
        <v>#N/A</v>
      </c>
      <c r="CG18" s="1045" t="e">
        <f>VLOOKUP($AZ18,Totali!$C$13:$X$477,14,FALSE)</f>
        <v>#N/A</v>
      </c>
      <c r="CH18" s="541" t="e">
        <f>VLOOKUP($CF18,'Comuni tutor'!$A$2:$E$76,5,FALSE)</f>
        <v>#N/A</v>
      </c>
      <c r="CI18" s="541" t="e">
        <f>VLOOKUP($CD18,Totali!$C$13:$X$477,17,FALSE)</f>
        <v>#N/A</v>
      </c>
      <c r="CJ18" s="1081" t="e">
        <f>VLOOKUP(CONCATENATE(CH18," - ",CI18),'Abbinamento comuni (2)'!$E$2:$I$127,3)</f>
        <v>#N/A</v>
      </c>
      <c r="CK18" s="1082" t="e">
        <f t="shared" si="16"/>
        <v>#N/A</v>
      </c>
      <c r="CL18" s="1021"/>
    </row>
    <row r="19" spans="1:90" ht="15.05" customHeight="1">
      <c r="A19" s="1007"/>
      <c r="B19" s="1043" t="str">
        <f>'Tutor-Alunni'!B19</f>
        <v>DE RIVA PIETRO</v>
      </c>
      <c r="C19" s="541" t="str">
        <f>'Tutor-Alunni'!C19</f>
        <v>4 AEE</v>
      </c>
      <c r="D19" s="1044" t="str">
        <f>VLOOKUP($B19,Totali!$C$13:$X$477,12,FALSE)</f>
        <v>ZANCHETTIN M.</v>
      </c>
      <c r="E19" s="1045" t="str">
        <f>VLOOKUP($B19,Totali!$C$13:$X$477,14,FALSE)</f>
        <v>ELETTRICITA' V/R SNC</v>
      </c>
      <c r="F19" s="541" t="e">
        <f>VLOOKUP($D19,'Comuni tutor'!$A$2:$E$76,5,FALSE)</f>
        <v>#N/A</v>
      </c>
      <c r="G19" s="541" t="e">
        <f>VLOOKUP($B19,Totali!$C$13:$X$477,17,FALSE)</f>
        <v>#N/A</v>
      </c>
      <c r="H19" s="1076" t="e">
        <f>VLOOKUP(CONCATENATE(F19," - ",G19),'Abbinamento comuni (2)'!$E$2:$I$127,3)</f>
        <v>#N/A</v>
      </c>
      <c r="I19" s="1077" t="e">
        <f t="shared" si="8"/>
        <v>#N/A</v>
      </c>
      <c r="J19" s="1014"/>
      <c r="K19" s="1018"/>
      <c r="L19" s="1043" t="str">
        <f>'Tutor-Alunni'!L19</f>
        <v>DE PIERI PAOLO</v>
      </c>
      <c r="M19" s="541" t="str">
        <f>'Tutor-Alunni'!M19</f>
        <v>4 BEA</v>
      </c>
      <c r="N19" s="1044" t="str">
        <f>VLOOKUP($L19,Totali!$C$13:$X$477,12,FALSE)</f>
        <v>Marton Luisa</v>
      </c>
      <c r="O19" s="1045" t="str">
        <f>VLOOKUP($L19,Totali!$C$13:$X$477,14,FALSE)</f>
        <v>CAME</v>
      </c>
      <c r="P19" s="541" t="e">
        <f>VLOOKUP($N19,'Comuni tutor'!$A$2:$E$76,5,FALSE)</f>
        <v>#N/A</v>
      </c>
      <c r="Q19" s="541" t="str">
        <f>VLOOKUP($L19,Totali!$C$13:$X$477,17,FALSE)</f>
        <v>Casier (TV)</v>
      </c>
      <c r="R19" s="1078" t="e">
        <f>VLOOKUP(CONCATENATE(P19," - ",Q19),'Abbinamento comuni (2)'!$E$2:$I$127,3)</f>
        <v>#N/A</v>
      </c>
      <c r="S19" s="1077" t="e">
        <f t="shared" si="9"/>
        <v>#N/A</v>
      </c>
      <c r="T19" s="1018"/>
      <c r="U19" s="1021"/>
      <c r="V19" s="1043" t="str">
        <f>'Tutor-Alunni'!V19</f>
        <v>MARCHESIN FRANCESCO</v>
      </c>
      <c r="W19" s="541" t="str">
        <f>'Tutor-Alunni'!W19</f>
        <v>4 CEA</v>
      </c>
      <c r="X19" s="1044" t="str">
        <f>VLOOKUP($V19,Totali!$C$13:$X$477,12,FALSE)</f>
        <v>Marcellino Agatino</v>
      </c>
      <c r="Y19" s="1045" t="str">
        <f>VLOOKUP($V19,Totali!$C$13:$X$477,14,FALSE)</f>
        <v>PROSOFT SRL</v>
      </c>
      <c r="Z19" s="1079" t="e">
        <f>VLOOKUP($X19,'Comuni tutor'!$A$2:$E$76,5,FALSE)</f>
        <v>#N/A</v>
      </c>
      <c r="AA19" s="541" t="str">
        <f>VLOOKUP($V19,Totali!$C$13:$X$477,17,FALSE)</f>
        <v>Silea (TV)</v>
      </c>
      <c r="AB19" s="1078" t="e">
        <f>VLOOKUP(CONCATENATE(Z19," - ",AA19),'Abbinamento comuni (2)'!$E$2:$I$127,3)</f>
        <v>#N/A</v>
      </c>
      <c r="AC19" s="1077" t="e">
        <f t="shared" si="10"/>
        <v>#N/A</v>
      </c>
      <c r="AD19" s="1021"/>
      <c r="AE19" s="1014"/>
      <c r="AF19" s="1043" t="str">
        <f>'Tutor-Alunni'!AF19</f>
        <v>BORSATO KEVIN</v>
      </c>
      <c r="AG19" s="541" t="str">
        <f>'Tutor-Alunni'!AG19</f>
        <v>4 DEA</v>
      </c>
      <c r="AH19" s="1044" t="str">
        <f>VLOOKUP($AF19,Totali!$C$13:$X$477,12,FALSE)</f>
        <v>Maso Fiorenzo</v>
      </c>
      <c r="AI19" s="1045" t="str">
        <f>VLOOKUP($AF19,Totali!$C$13:$X$477,14,FALSE)</f>
        <v>BITFOX S.R.L</v>
      </c>
      <c r="AJ19" s="541" t="str">
        <f>VLOOKUP($AH19,'Comuni tutor'!$A$2:$E$76,5,FALSE)</f>
        <v>VILLORBA</v>
      </c>
      <c r="AK19" s="541" t="str">
        <f>VLOOKUP($AF19,Totali!$C$13:$X$477,17,FALSE)</f>
        <v>Giavera del Montello (TV)</v>
      </c>
      <c r="AL19" s="1078">
        <f>VLOOKUP(CONCATENATE(AJ19," - ",AK19),'Abbinamento comuni (2)'!$E$2:$I$127,3)</f>
        <v>12.8</v>
      </c>
      <c r="AM19" s="1077">
        <f t="shared" si="11"/>
        <v>50</v>
      </c>
      <c r="AN19" s="1014"/>
      <c r="AO19" s="1018"/>
      <c r="AP19" s="1043" t="str">
        <f>'Tutor-Alunni'!AP19</f>
        <v>FAVERO GIULIO</v>
      </c>
      <c r="AQ19" s="541" t="str">
        <f>'Tutor-Alunni'!AQ19</f>
        <v>4 BII</v>
      </c>
      <c r="AR19" s="1044" t="str">
        <f>VLOOKUP($AP19,Totali!$C$13:$X$477,12,FALSE)</f>
        <v>Zolli Piera</v>
      </c>
      <c r="AS19" s="1045" t="str">
        <f>VLOOKUP($AP19,Totali!$C$13:$X$477,14,FALSE)</f>
        <v>BEANTECH</v>
      </c>
      <c r="AT19" s="541" t="str">
        <f>VLOOKUP($AR19,'Comuni tutor'!$A$2:$E$76,5,FALSE)</f>
        <v>MOGLIANO VENETO</v>
      </c>
      <c r="AU19" s="541" t="str">
        <f>VLOOKUP($AP19,Totali!$C$13:$X$477,17,FALSE)</f>
        <v>Venezia (VE)</v>
      </c>
      <c r="AV19" s="1078">
        <f>VLOOKUP(CONCATENATE(AT19," - ",AU19),'Abbinamento comuni (2)'!$E$2:$I$127,3)</f>
        <v>13.3</v>
      </c>
      <c r="AW19" s="1077">
        <f t="shared" si="12"/>
        <v>50</v>
      </c>
      <c r="AX19" s="1018"/>
      <c r="AY19" s="1021"/>
      <c r="AZ19" s="1080">
        <f>'Tutor-Alunni'!AZ19</f>
        <v>0</v>
      </c>
      <c r="BA19" s="541" t="e">
        <f>'Tutor-Alunni'!BA19</f>
        <v>#N/A</v>
      </c>
      <c r="BB19" s="1047" t="e">
        <f>VLOOKUP($AZ19,Totali!$C$13:$X$477,12,FALSE)</f>
        <v>#N/A</v>
      </c>
      <c r="BC19" s="1045" t="e">
        <f>VLOOKUP($AZ19,Totali!$C$13:$X$477,14,FALSE)</f>
        <v>#N/A</v>
      </c>
      <c r="BD19" s="541" t="e">
        <f>VLOOKUP($BB19,'Comuni tutor'!$A$2:$E$76,5,FALSE)</f>
        <v>#N/A</v>
      </c>
      <c r="BE19" s="541" t="e">
        <f>VLOOKUP($AZ19,Totali!$C$13:$X$477,17,FALSE)</f>
        <v>#N/A</v>
      </c>
      <c r="BF19" s="1081" t="e">
        <f>VLOOKUP(CONCATENATE(BD19," - ",BE19),'Abbinamento comuni (2)'!$E$2:$I$127,3)</f>
        <v>#N/A</v>
      </c>
      <c r="BG19" s="1082" t="e">
        <f t="shared" si="13"/>
        <v>#N/A</v>
      </c>
      <c r="BH19" s="1021"/>
      <c r="BI19" s="1014"/>
      <c r="BJ19" s="1043" t="str">
        <f>'Tutor-Alunni'!BJ19</f>
        <v>DI GATI DAVIDE</v>
      </c>
      <c r="BK19" s="541" t="str">
        <f>'Tutor-Alunni'!BK19</f>
        <v>4 DAR</v>
      </c>
      <c r="BL19" s="1047" t="str">
        <f>VLOOKUP($BJ19,Totali!$C$13:$X$477,12,FALSE)</f>
        <v>DI MARIA G. CESARE</v>
      </c>
      <c r="BM19" s="1045" t="str">
        <f>VLOOKUP($BJ19,Totali!$C$13:$X$477,14,FALSE)</f>
        <v>TEXA SPA</v>
      </c>
      <c r="BN19" s="541" t="e">
        <f>VLOOKUP($BL19,'Comuni tutor'!$A$2:$E$76,5,FALSE)</f>
        <v>#N/A</v>
      </c>
      <c r="BO19" s="541" t="str">
        <f>VLOOKUP($BJ19,Totali!$C$13:$X$477,17,FALSE)</f>
        <v>Monastier di Treviso (TV)</v>
      </c>
      <c r="BP19" s="1078" t="e">
        <f>VLOOKUP(CONCATENATE(BN19," - ",BO19),'Abbinamento comuni (2)'!$E$2:$I$127,3)</f>
        <v>#N/A</v>
      </c>
      <c r="BQ19" s="1077" t="e">
        <f t="shared" si="14"/>
        <v>#N/A</v>
      </c>
      <c r="BR19" s="1014"/>
      <c r="BS19" s="1018"/>
      <c r="BT19" s="1043">
        <f>'Tutor-Alunni'!BT19</f>
        <v>0</v>
      </c>
      <c r="BU19" s="541" t="e">
        <f>'Tutor-Alunni'!BU19</f>
        <v>#N/A</v>
      </c>
      <c r="BV19" s="1047" t="e">
        <f>VLOOKUP($BT19,Totali!$C$13:$X$477,12,FALSE)</f>
        <v>#N/A</v>
      </c>
      <c r="BW19" s="1045" t="e">
        <f>VLOOKUP($BT19,Totali!$C$13:$X$477,14,FALSE)</f>
        <v>#N/A</v>
      </c>
      <c r="BX19" s="541" t="e">
        <f>VLOOKUP($BV19,'Comuni tutor'!$A$2:$E$76,5,FALSE)</f>
        <v>#N/A</v>
      </c>
      <c r="BY19" s="541" t="e">
        <f>VLOOKUP($BT19,Totali!$C$13:$X$477,17,FALSE)</f>
        <v>#N/A</v>
      </c>
      <c r="BZ19" s="1076" t="e">
        <f>VLOOKUP(CONCATENATE(BX19," - ",BY19),'Abbinamento comuni (2)'!$E$2:$I$127,3)</f>
        <v>#N/A</v>
      </c>
      <c r="CA19" s="1077" t="e">
        <f t="shared" si="15"/>
        <v>#N/A</v>
      </c>
      <c r="CB19" s="799"/>
      <c r="CC19" s="1021"/>
      <c r="CD19" s="1080">
        <f>'Tutor-Alunni'!CD19</f>
        <v>0</v>
      </c>
      <c r="CE19" s="541" t="e">
        <f>'Tutor-Alunni'!CE19</f>
        <v>#N/A</v>
      </c>
      <c r="CF19" s="1047" t="e">
        <f>VLOOKUP($AZ19,Totali!$C$13:$X$477,12,FALSE)</f>
        <v>#N/A</v>
      </c>
      <c r="CG19" s="1045" t="e">
        <f>VLOOKUP($AZ19,Totali!$C$13:$X$477,14,FALSE)</f>
        <v>#N/A</v>
      </c>
      <c r="CH19" s="541" t="e">
        <f>VLOOKUP($CF19,'Comuni tutor'!$A$2:$E$76,5,FALSE)</f>
        <v>#N/A</v>
      </c>
      <c r="CI19" s="541" t="e">
        <f>VLOOKUP($CD19,Totali!$C$13:$X$477,17,FALSE)</f>
        <v>#N/A</v>
      </c>
      <c r="CJ19" s="1081" t="e">
        <f>VLOOKUP(CONCATENATE(CH19," - ",CI19),'Abbinamento comuni (2)'!$E$2:$I$127,3)</f>
        <v>#N/A</v>
      </c>
      <c r="CK19" s="1082" t="e">
        <f t="shared" si="16"/>
        <v>#N/A</v>
      </c>
      <c r="CL19" s="1021"/>
    </row>
    <row r="20" spans="1:90" ht="15.05" customHeight="1">
      <c r="A20" s="1007"/>
      <c r="B20" s="1043" t="str">
        <f>'Tutor-Alunni'!B20</f>
        <v>DE ROSSI RICCARDO</v>
      </c>
      <c r="C20" s="541" t="str">
        <f>'Tutor-Alunni'!C20</f>
        <v>4 AEE</v>
      </c>
      <c r="D20" s="1044" t="str">
        <f>VLOOKUP($B20,Totali!$C$13:$X$477,12,FALSE)</f>
        <v>Pozzobon Andrea</v>
      </c>
      <c r="E20" s="1045" t="str">
        <f>VLOOKUP($B20,Totali!$C$13:$X$477,14,FALSE)</f>
        <v>EUROGROUP SPA</v>
      </c>
      <c r="F20" s="541" t="str">
        <f>VLOOKUP($D20,'Comuni tutor'!$A$2:$E$76,5,FALSE)</f>
        <v>S. BIAGIO DI CALLALTA</v>
      </c>
      <c r="G20" s="541" t="str">
        <f>VLOOKUP($B20,Totali!$C$13:$X$477,17,FALSE)</f>
        <v>Silea (TV)</v>
      </c>
      <c r="H20" s="1076">
        <f>VLOOKUP(CONCATENATE(F20," - ",G20),'Abbinamento comuni (2)'!$E$2:$I$127,3)</f>
        <v>1</v>
      </c>
      <c r="I20" s="1077">
        <f t="shared" si="8"/>
        <v>30</v>
      </c>
      <c r="J20" s="1014"/>
      <c r="K20" s="1018"/>
      <c r="L20" s="1043" t="str">
        <f>'Tutor-Alunni'!L20</f>
        <v>DONA' MATTIA</v>
      </c>
      <c r="M20" s="541" t="str">
        <f>'Tutor-Alunni'!M20</f>
        <v>4 BEA</v>
      </c>
      <c r="N20" s="1044" t="str">
        <f>VLOOKUP($L20,Totali!$C$13:$X$477,12,FALSE)</f>
        <v>Raimondi Carla</v>
      </c>
      <c r="O20" s="1045" t="str">
        <f>VLOOKUP($L20,Totali!$C$13:$X$477,14,FALSE)</f>
        <v>ASITRON Srl</v>
      </c>
      <c r="P20" s="541" t="str">
        <f>VLOOKUP($N20,'Comuni tutor'!$A$2:$E$76,5,FALSE)</f>
        <v>TREVISO</v>
      </c>
      <c r="Q20" s="541" t="str">
        <f>VLOOKUP($L20,Totali!$C$13:$X$477,17,FALSE)</f>
        <v>Casale sul Sile (TV)</v>
      </c>
      <c r="R20" s="1078">
        <f>VLOOKUP(CONCATENATE(P20," - ",Q20),'Abbinamento comuni (2)'!$E$2:$I$127,3)</f>
        <v>14.2</v>
      </c>
      <c r="S20" s="1077">
        <f t="shared" si="9"/>
        <v>50</v>
      </c>
      <c r="T20" s="1018"/>
      <c r="U20" s="1021"/>
      <c r="V20" s="1043" t="str">
        <f>'Tutor-Alunni'!V20</f>
        <v>MAZZARO MATTEO</v>
      </c>
      <c r="W20" s="541" t="str">
        <f>'Tutor-Alunni'!W20</f>
        <v>4 CEA</v>
      </c>
      <c r="X20" s="1044" t="str">
        <f>VLOOKUP($V20,Totali!$C$13:$X$477,12,FALSE)</f>
        <v>Bardarè Antonio</v>
      </c>
      <c r="Y20" s="1045" t="str">
        <f>VLOOKUP($V20,Totali!$C$13:$X$477,14,FALSE)</f>
        <v>DAIMEL SRL</v>
      </c>
      <c r="Z20" s="1079" t="e">
        <f>VLOOKUP($X20,'Comuni tutor'!$A$2:$E$76,5,FALSE)</f>
        <v>#N/A</v>
      </c>
      <c r="AA20" s="541" t="str">
        <f>VLOOKUP($V20,Totali!$C$13:$X$477,17,FALSE)</f>
        <v>Zero Branco (TV)</v>
      </c>
      <c r="AB20" s="1078" t="e">
        <f>VLOOKUP(CONCATENATE(Z20," - ",AA20),'Abbinamento comuni (2)'!$E$2:$I$127,3)</f>
        <v>#N/A</v>
      </c>
      <c r="AC20" s="1077" t="e">
        <f t="shared" si="10"/>
        <v>#N/A</v>
      </c>
      <c r="AD20" s="1021"/>
      <c r="AE20" s="1014"/>
      <c r="AF20" s="1043" t="str">
        <f>'Tutor-Alunni'!AF20</f>
        <v>BUSO LEONARDO</v>
      </c>
      <c r="AG20" s="541" t="str">
        <f>'Tutor-Alunni'!AG20</f>
        <v>4 DEA</v>
      </c>
      <c r="AH20" s="1044" t="str">
        <f>VLOOKUP($AF20,Totali!$C$13:$X$477,12,FALSE)</f>
        <v>Possamai Alberto</v>
      </c>
      <c r="AI20" s="1045" t="str">
        <f>VLOOKUP($AF20,Totali!$C$13:$X$477,14,FALSE)</f>
        <v>SGE SRL</v>
      </c>
      <c r="AJ20" s="541" t="str">
        <f>VLOOKUP($AH20,'Comuni tutor'!$A$2:$E$76,5,FALSE)</f>
        <v>CASIER</v>
      </c>
      <c r="AK20" s="541" t="str">
        <f>VLOOKUP($AF20,Totali!$C$13:$X$477,17,FALSE)</f>
        <v>Preganziol (TV)</v>
      </c>
      <c r="AL20" s="1078">
        <f>VLOOKUP(CONCATENATE(AJ20," - ",AK20),'Abbinamento comuni (2)'!$E$2:$I$127,3)</f>
        <v>4.7</v>
      </c>
      <c r="AM20" s="1077">
        <f t="shared" si="11"/>
        <v>30</v>
      </c>
      <c r="AN20" s="1014"/>
      <c r="AO20" s="1018"/>
      <c r="AP20" s="1043" t="str">
        <f>'Tutor-Alunni'!AP20</f>
        <v>FOLTRAN GIANLUCA</v>
      </c>
      <c r="AQ20" s="541" t="str">
        <f>'Tutor-Alunni'!AQ20</f>
        <v>4 BII</v>
      </c>
      <c r="AR20" s="1044" t="str">
        <f>VLOOKUP($AP20,Totali!$C$13:$X$477,12,FALSE)</f>
        <v>Zerilli Giuseppe</v>
      </c>
      <c r="AS20" s="1045" t="str">
        <f>VLOOKUP($AP20,Totali!$C$13:$X$477,14,FALSE)</f>
        <v>SER. COOP. DE. Soc. Coop.</v>
      </c>
      <c r="AT20" s="541" t="str">
        <f>VLOOKUP($AR20,'Comuni tutor'!$A$2:$E$76,5,FALSE)</f>
        <v>TREVISO</v>
      </c>
      <c r="AU20" s="541" t="str">
        <f>VLOOKUP($AP20,Totali!$C$13:$X$477,17,FALSE)</f>
        <v>Lancenigo di Villorba (TV)</v>
      </c>
      <c r="AV20" s="1078">
        <f>VLOOKUP(CONCATENATE(AT20," - ",AU20),'Abbinamento comuni (2)'!$E$2:$I$127,3)</f>
        <v>38.799999999999997</v>
      </c>
      <c r="AW20" s="1077">
        <f t="shared" si="12"/>
        <v>50</v>
      </c>
      <c r="AX20" s="1018"/>
      <c r="AY20" s="1021"/>
      <c r="AZ20" s="1080">
        <f>'Tutor-Alunni'!AZ20</f>
        <v>0</v>
      </c>
      <c r="BA20" s="541" t="e">
        <f>'Tutor-Alunni'!BA20</f>
        <v>#N/A</v>
      </c>
      <c r="BB20" s="1047" t="e">
        <f>VLOOKUP($AZ20,Totali!$C$13:$X$477,12,FALSE)</f>
        <v>#N/A</v>
      </c>
      <c r="BC20" s="1045" t="e">
        <f>VLOOKUP($AZ20,Totali!$C$13:$X$477,14,FALSE)</f>
        <v>#N/A</v>
      </c>
      <c r="BD20" s="541" t="e">
        <f>VLOOKUP($BB20,'Comuni tutor'!$A$2:$E$76,5,FALSE)</f>
        <v>#N/A</v>
      </c>
      <c r="BE20" s="541" t="e">
        <f>VLOOKUP($AZ20,Totali!$C$13:$X$477,17,FALSE)</f>
        <v>#N/A</v>
      </c>
      <c r="BF20" s="1081" t="e">
        <f>VLOOKUP(CONCATENATE(BD20," - ",BE20),'Abbinamento comuni (2)'!$E$2:$I$127,3)</f>
        <v>#N/A</v>
      </c>
      <c r="BG20" s="1082" t="e">
        <f t="shared" si="13"/>
        <v>#N/A</v>
      </c>
      <c r="BH20" s="1021"/>
      <c r="BI20" s="1014"/>
      <c r="BJ20" s="1043" t="str">
        <f>'Tutor-Alunni'!BJ20</f>
        <v>GIANESE LEONARDO</v>
      </c>
      <c r="BK20" s="541" t="str">
        <f>'Tutor-Alunni'!BK20</f>
        <v>4 DAR</v>
      </c>
      <c r="BL20" s="1047" t="str">
        <f>VLOOKUP($BJ20,Totali!$C$13:$X$477,12,FALSE)</f>
        <v>SCOVOTTO VANESSA</v>
      </c>
      <c r="BM20" s="1045" t="str">
        <f>VLOOKUP($BJ20,Totali!$C$13:$X$477,14,FALSE)</f>
        <v>ALTERNATIVA AMBIENTE COOPERATIVA</v>
      </c>
      <c r="BN20" s="541" t="e">
        <f>VLOOKUP($BL20,'Comuni tutor'!$A$2:$E$76,5,FALSE)</f>
        <v>#N/A</v>
      </c>
      <c r="BO20" s="541" t="str">
        <f>VLOOKUP($BJ20,Totali!$C$13:$X$477,17,FALSE)</f>
        <v>Carbonera (TV)</v>
      </c>
      <c r="BP20" s="1078" t="e">
        <f>VLOOKUP(CONCATENATE(BN20," - ",BO20),'Abbinamento comuni (2)'!$E$2:$I$127,3)</f>
        <v>#N/A</v>
      </c>
      <c r="BQ20" s="1077" t="e">
        <f t="shared" si="14"/>
        <v>#N/A</v>
      </c>
      <c r="BR20" s="1014"/>
      <c r="BS20" s="1018"/>
      <c r="BT20" s="1043">
        <f>'Tutor-Alunni'!BT20</f>
        <v>0</v>
      </c>
      <c r="BU20" s="541" t="e">
        <f>'Tutor-Alunni'!BU20</f>
        <v>#N/A</v>
      </c>
      <c r="BV20" s="1047" t="e">
        <f>VLOOKUP($BT20,Totali!$C$13:$X$477,12,FALSE)</f>
        <v>#N/A</v>
      </c>
      <c r="BW20" s="1045" t="e">
        <f>VLOOKUP($BT20,Totali!$C$13:$X$477,14,FALSE)</f>
        <v>#N/A</v>
      </c>
      <c r="BX20" s="541" t="e">
        <f>VLOOKUP($BV20,'Comuni tutor'!$A$2:$E$76,5,FALSE)</f>
        <v>#N/A</v>
      </c>
      <c r="BY20" s="541" t="e">
        <f>VLOOKUP($BT20,Totali!$C$13:$X$477,17,FALSE)</f>
        <v>#N/A</v>
      </c>
      <c r="BZ20" s="1076" t="e">
        <f>VLOOKUP(CONCATENATE(BX20," - ",BY20),'Abbinamento comuni (2)'!$E$2:$I$127,3)</f>
        <v>#N/A</v>
      </c>
      <c r="CA20" s="1077" t="e">
        <f t="shared" si="15"/>
        <v>#N/A</v>
      </c>
      <c r="CB20" s="799"/>
      <c r="CC20" s="1021"/>
      <c r="CD20" s="1080">
        <f>'Tutor-Alunni'!CD20</f>
        <v>0</v>
      </c>
      <c r="CE20" s="541" t="e">
        <f>'Tutor-Alunni'!CE20</f>
        <v>#N/A</v>
      </c>
      <c r="CF20" s="1047" t="e">
        <f>VLOOKUP($AZ20,Totali!$C$13:$X$477,12,FALSE)</f>
        <v>#N/A</v>
      </c>
      <c r="CG20" s="1045" t="e">
        <f>VLOOKUP($AZ20,Totali!$C$13:$X$477,14,FALSE)</f>
        <v>#N/A</v>
      </c>
      <c r="CH20" s="541" t="e">
        <f>VLOOKUP($CF20,'Comuni tutor'!$A$2:$E$76,5,FALSE)</f>
        <v>#N/A</v>
      </c>
      <c r="CI20" s="541" t="e">
        <f>VLOOKUP($CD20,Totali!$C$13:$X$477,17,FALSE)</f>
        <v>#N/A</v>
      </c>
      <c r="CJ20" s="1081" t="e">
        <f>VLOOKUP(CONCATENATE(CH20," - ",CI20),'Abbinamento comuni (2)'!$E$2:$I$127,3)</f>
        <v>#N/A</v>
      </c>
      <c r="CK20" s="1082" t="e">
        <f t="shared" si="16"/>
        <v>#N/A</v>
      </c>
      <c r="CL20" s="1021"/>
    </row>
    <row r="21" spans="1:90" ht="15.05" customHeight="1">
      <c r="A21" s="1007"/>
      <c r="B21" s="1043" t="str">
        <f>'Tutor-Alunni'!B21</f>
        <v>DONNINI SAVORELLI ROCCO</v>
      </c>
      <c r="C21" s="541" t="str">
        <f>'Tutor-Alunni'!C21</f>
        <v>4 AEE</v>
      </c>
      <c r="D21" s="1044" t="str">
        <f>VLOOKUP($B21,Totali!$C$13:$X$477,12,FALSE)</f>
        <v>D'Alessandro Rocco</v>
      </c>
      <c r="E21" s="1045" t="str">
        <f>VLOOKUP($B21,Totali!$C$13:$X$477,14,FALSE)</f>
        <v>PROSOFT SRL</v>
      </c>
      <c r="F21" s="541" t="e">
        <f>VLOOKUP($D21,'Comuni tutor'!$A$2:$E$76,5,FALSE)</f>
        <v>#N/A</v>
      </c>
      <c r="G21" s="541" t="str">
        <f>VLOOKUP($B21,Totali!$C$13:$X$477,17,FALSE)</f>
        <v>Silea (TV)</v>
      </c>
      <c r="H21" s="1076" t="e">
        <f>VLOOKUP(CONCATENATE(F21," - ",G21),'Abbinamento comuni (2)'!$E$2:$I$127,3)</f>
        <v>#N/A</v>
      </c>
      <c r="I21" s="1077" t="e">
        <f t="shared" si="8"/>
        <v>#N/A</v>
      </c>
      <c r="J21" s="1014"/>
      <c r="K21" s="1018"/>
      <c r="L21" s="1043" t="str">
        <f>'Tutor-Alunni'!L21</f>
        <v>GJOKA ALESSIO</v>
      </c>
      <c r="M21" s="541" t="str">
        <f>'Tutor-Alunni'!M21</f>
        <v>4 BEA</v>
      </c>
      <c r="N21" s="1044" t="str">
        <f>VLOOKUP($L21,Totali!$C$13:$X$477,12,FALSE)</f>
        <v>Raimondi Carla</v>
      </c>
      <c r="O21" s="1045" t="str">
        <f>VLOOKUP($L21,Totali!$C$13:$X$477,14,FALSE)</f>
        <v>G.L. ELETTROTECNICA</v>
      </c>
      <c r="P21" s="541" t="str">
        <f>VLOOKUP($N21,'Comuni tutor'!$A$2:$E$76,5,FALSE)</f>
        <v>TREVISO</v>
      </c>
      <c r="Q21" s="541" t="str">
        <f>VLOOKUP($L21,Totali!$C$13:$X$477,17,FALSE)</f>
        <v>Breda di Piave (TV)</v>
      </c>
      <c r="R21" s="1078">
        <f>VLOOKUP(CONCATENATE(P21," - ",Q21),'Abbinamento comuni (2)'!$E$2:$I$127,3)</f>
        <v>11.1</v>
      </c>
      <c r="S21" s="1077">
        <f t="shared" si="9"/>
        <v>50</v>
      </c>
      <c r="T21" s="1018"/>
      <c r="U21" s="1021"/>
      <c r="V21" s="1043" t="str">
        <f>'Tutor-Alunni'!V21</f>
        <v>MORANDIN MIRKO</v>
      </c>
      <c r="W21" s="541" t="str">
        <f>'Tutor-Alunni'!W21</f>
        <v>4 CEA</v>
      </c>
      <c r="X21" s="1044" t="str">
        <f>VLOOKUP($V21,Totali!$C$13:$X$477,12,FALSE)</f>
        <v>Possamai Alberto</v>
      </c>
      <c r="Y21" s="1045" t="str">
        <f>VLOOKUP($V21,Totali!$C$13:$X$477,14,FALSE)</f>
        <v>CLIMOSFERA SRL</v>
      </c>
      <c r="Z21" s="1079" t="str">
        <f>VLOOKUP($X21,'Comuni tutor'!$A$2:$E$76,5,FALSE)</f>
        <v>CASIER</v>
      </c>
      <c r="AA21" s="541" t="str">
        <f>VLOOKUP($V21,Totali!$C$13:$X$477,17,FALSE)</f>
        <v>Villorba (TV)</v>
      </c>
      <c r="AB21" s="1078">
        <f>VLOOKUP(CONCATENATE(Z21," - ",AA21),'Abbinamento comuni (2)'!$E$2:$I$127,3)</f>
        <v>8.1999999999999993</v>
      </c>
      <c r="AC21" s="1077">
        <f t="shared" si="10"/>
        <v>30</v>
      </c>
      <c r="AD21" s="1021"/>
      <c r="AE21" s="1014"/>
      <c r="AF21" s="1043" t="str">
        <f>'Tutor-Alunni'!AF21</f>
        <v>CROTTI PIETRO</v>
      </c>
      <c r="AG21" s="541" t="str">
        <f>'Tutor-Alunni'!AG21</f>
        <v>4 DEA</v>
      </c>
      <c r="AH21" s="1044" t="str">
        <f>VLOOKUP($AF21,Totali!$C$13:$X$477,12,FALSE)</f>
        <v>Frozza Enrico</v>
      </c>
      <c r="AI21" s="1045" t="str">
        <f>VLOOKUP($AF21,Totali!$C$13:$X$477,14,FALSE)</f>
        <v>CA.DI s.r.l.</v>
      </c>
      <c r="AJ21" s="541" t="str">
        <f>VLOOKUP($AH21,'Comuni tutor'!$A$2:$E$76,5,FALSE)</f>
        <v>VIDOR</v>
      </c>
      <c r="AK21" s="541" t="str">
        <f>VLOOKUP($AF21,Totali!$C$13:$X$477,17,FALSE)</f>
        <v>Dosson di Casier (TV)</v>
      </c>
      <c r="AL21" s="1078">
        <f>VLOOKUP(CONCATENATE(AJ21," - ",AK21),'Abbinamento comuni (2)'!$E$2:$I$127,3)</f>
        <v>16.3</v>
      </c>
      <c r="AM21" s="1077">
        <f t="shared" si="11"/>
        <v>50</v>
      </c>
      <c r="AN21" s="1014"/>
      <c r="AO21" s="1018"/>
      <c r="AP21" s="1043" t="str">
        <f>'Tutor-Alunni'!AP21</f>
        <v>GIANFREDA GONCALVES LEANDRO ANTONIO</v>
      </c>
      <c r="AQ21" s="541" t="str">
        <f>'Tutor-Alunni'!AQ21</f>
        <v>4 BII</v>
      </c>
      <c r="AR21" s="1044" t="str">
        <f>VLOOKUP($AP21,Totali!$C$13:$X$477,12,FALSE)</f>
        <v>Zerilli Giuseppe</v>
      </c>
      <c r="AS21" s="1045" t="str">
        <f>VLOOKUP($AP21,Totali!$C$13:$X$477,14,FALSE)</f>
        <v xml:space="preserve">ITIS MAX PLANCK </v>
      </c>
      <c r="AT21" s="541" t="str">
        <f>VLOOKUP($AR21,'Comuni tutor'!$A$2:$E$76,5,FALSE)</f>
        <v>TREVISO</v>
      </c>
      <c r="AU21" s="541" t="str">
        <f>VLOOKUP($AP21,Totali!$C$13:$X$477,17,FALSE)</f>
        <v>Lancenigo Di Villorba (TV)</v>
      </c>
      <c r="AV21" s="1078">
        <f>VLOOKUP(CONCATENATE(AT21," - ",AU21),'Abbinamento comuni (2)'!$E$2:$I$127,3)</f>
        <v>38.799999999999997</v>
      </c>
      <c r="AW21" s="1077">
        <f t="shared" si="12"/>
        <v>50</v>
      </c>
      <c r="AX21" s="1018"/>
      <c r="AY21" s="1021"/>
      <c r="AZ21" s="1080">
        <f>'Tutor-Alunni'!AZ21</f>
        <v>0</v>
      </c>
      <c r="BA21" s="541" t="e">
        <f>'Tutor-Alunni'!BA21</f>
        <v>#N/A</v>
      </c>
      <c r="BB21" s="1047" t="e">
        <f>VLOOKUP($AZ21,Totali!$C$13:$X$477,12,FALSE)</f>
        <v>#N/A</v>
      </c>
      <c r="BC21" s="1045" t="e">
        <f>VLOOKUP($AZ21,Totali!$C$13:$X$477,14,FALSE)</f>
        <v>#N/A</v>
      </c>
      <c r="BD21" s="541" t="e">
        <f>VLOOKUP($BB21,'Comuni tutor'!$A$2:$E$76,5,FALSE)</f>
        <v>#N/A</v>
      </c>
      <c r="BE21" s="541" t="e">
        <f>VLOOKUP($AZ21,Totali!$C$13:$X$477,17,FALSE)</f>
        <v>#N/A</v>
      </c>
      <c r="BF21" s="1081" t="e">
        <f>VLOOKUP(CONCATENATE(BD21," - ",BE21),'Abbinamento comuni (2)'!$E$2:$I$127,3)</f>
        <v>#N/A</v>
      </c>
      <c r="BG21" s="1082" t="e">
        <f t="shared" si="13"/>
        <v>#N/A</v>
      </c>
      <c r="BH21" s="1021"/>
      <c r="BI21" s="1014"/>
      <c r="BJ21" s="1043" t="str">
        <f>'Tutor-Alunni'!BJ21</f>
        <v>LIN RUIZE</v>
      </c>
      <c r="BK21" s="541" t="str">
        <f>'Tutor-Alunni'!BK21</f>
        <v>4 DAR</v>
      </c>
      <c r="BL21" s="1047" t="str">
        <f>VLOOKUP($BJ21,Totali!$C$13:$X$477,12,FALSE)</f>
        <v>GALAZZO MONICA</v>
      </c>
      <c r="BM21" s="1045" t="str">
        <f>VLOOKUP($BJ21,Totali!$C$13:$X$477,14,FALSE)</f>
        <v>UBWARE SRL</v>
      </c>
      <c r="BN21" s="541" t="e">
        <f>VLOOKUP($BL21,'Comuni tutor'!$A$2:$E$76,5,FALSE)</f>
        <v>#N/A</v>
      </c>
      <c r="BO21" s="541" t="str">
        <f>VLOOKUP($BJ21,Totali!$C$13:$X$477,17,FALSE)</f>
        <v>Treviso (TV)</v>
      </c>
      <c r="BP21" s="1078" t="e">
        <f>VLOOKUP(CONCATENATE(BN21," - ",BO21),'Abbinamento comuni (2)'!$E$2:$I$127,3)</f>
        <v>#N/A</v>
      </c>
      <c r="BQ21" s="1077" t="e">
        <f t="shared" si="14"/>
        <v>#N/A</v>
      </c>
      <c r="BR21" s="1014"/>
      <c r="BS21" s="1018"/>
      <c r="BT21" s="1043">
        <f>'Tutor-Alunni'!BT21</f>
        <v>0</v>
      </c>
      <c r="BU21" s="541" t="e">
        <f>'Tutor-Alunni'!BU21</f>
        <v>#N/A</v>
      </c>
      <c r="BV21" s="1047" t="e">
        <f>VLOOKUP($BT21,Totali!$C$13:$X$477,12,FALSE)</f>
        <v>#N/A</v>
      </c>
      <c r="BW21" s="1045" t="e">
        <f>VLOOKUP($BT21,Totali!$C$13:$X$477,14,FALSE)</f>
        <v>#N/A</v>
      </c>
      <c r="BX21" s="541" t="e">
        <f>VLOOKUP($BV21,'Comuni tutor'!$A$2:$E$76,5,FALSE)</f>
        <v>#N/A</v>
      </c>
      <c r="BY21" s="541" t="e">
        <f>VLOOKUP($BT21,Totali!$C$13:$X$477,17,FALSE)</f>
        <v>#N/A</v>
      </c>
      <c r="BZ21" s="1076" t="e">
        <f>VLOOKUP(CONCATENATE(BX21," - ",BY21),'Abbinamento comuni (2)'!$E$2:$I$127,3)</f>
        <v>#N/A</v>
      </c>
      <c r="CA21" s="1077" t="e">
        <f t="shared" si="15"/>
        <v>#N/A</v>
      </c>
      <c r="CB21" s="799"/>
      <c r="CC21" s="1021"/>
      <c r="CD21" s="1080">
        <f>'Tutor-Alunni'!CD21</f>
        <v>0</v>
      </c>
      <c r="CE21" s="541" t="e">
        <f>'Tutor-Alunni'!CE21</f>
        <v>#N/A</v>
      </c>
      <c r="CF21" s="1047" t="e">
        <f>VLOOKUP($AZ21,Totali!$C$13:$X$477,12,FALSE)</f>
        <v>#N/A</v>
      </c>
      <c r="CG21" s="1045" t="e">
        <f>VLOOKUP($AZ21,Totali!$C$13:$X$477,14,FALSE)</f>
        <v>#N/A</v>
      </c>
      <c r="CH21" s="541" t="e">
        <f>VLOOKUP($CF21,'Comuni tutor'!$A$2:$E$76,5,FALSE)</f>
        <v>#N/A</v>
      </c>
      <c r="CI21" s="541" t="e">
        <f>VLOOKUP($CD21,Totali!$C$13:$X$477,17,FALSE)</f>
        <v>#N/A</v>
      </c>
      <c r="CJ21" s="1081" t="e">
        <f>VLOOKUP(CONCATENATE(CH21," - ",CI21),'Abbinamento comuni (2)'!$E$2:$I$127,3)</f>
        <v>#N/A</v>
      </c>
      <c r="CK21" s="1082" t="e">
        <f t="shared" si="16"/>
        <v>#N/A</v>
      </c>
      <c r="CL21" s="1021"/>
    </row>
    <row r="22" spans="1:90" ht="15.05" customHeight="1">
      <c r="A22" s="1007"/>
      <c r="B22" s="1043" t="str">
        <f>'Tutor-Alunni'!B22</f>
        <v>DURANTE LORENZO</v>
      </c>
      <c r="C22" s="541" t="str">
        <f>'Tutor-Alunni'!C22</f>
        <v>4 AEE</v>
      </c>
      <c r="D22" s="1044" t="str">
        <f>VLOOKUP($B22,Totali!$C$13:$X$477,12,FALSE)</f>
        <v>ZANCHETTIN M.</v>
      </c>
      <c r="E22" s="1045" t="str">
        <f>VLOOKUP($B22,Totali!$C$13:$X$477,14,FALSE)</f>
        <v>L.R.E. IMPIANTI SRL</v>
      </c>
      <c r="F22" s="541" t="e">
        <f>VLOOKUP($D22,'Comuni tutor'!$A$2:$E$76,5,FALSE)</f>
        <v>#N/A</v>
      </c>
      <c r="G22" s="541" t="str">
        <f>VLOOKUP($B22,Totali!$C$13:$X$477,17,FALSE)</f>
        <v>Giavera del Montello (TV)</v>
      </c>
      <c r="H22" s="1076" t="e">
        <f>VLOOKUP(CONCATENATE(F22," - ",G22),'Abbinamento comuni (2)'!$E$2:$I$127,3)</f>
        <v>#N/A</v>
      </c>
      <c r="I22" s="1077" t="e">
        <f t="shared" si="8"/>
        <v>#N/A</v>
      </c>
      <c r="J22" s="1014"/>
      <c r="K22" s="1018"/>
      <c r="L22" s="1043" t="str">
        <f>'Tutor-Alunni'!L22</f>
        <v>GRANELLO NICOLA</v>
      </c>
      <c r="M22" s="541" t="str">
        <f>'Tutor-Alunni'!M22</f>
        <v>4 BEA</v>
      </c>
      <c r="N22" s="1044" t="str">
        <f>VLOOKUP($L22,Totali!$C$13:$X$477,12,FALSE)</f>
        <v>Brunetta Emanuele</v>
      </c>
      <c r="O22" s="1045" t="str">
        <f>VLOOKUP($L22,Totali!$C$13:$X$477,14,FALSE)</f>
        <v>SYTEC SRL</v>
      </c>
      <c r="P22" s="541" t="str">
        <f>VLOOKUP($N22,'Comuni tutor'!$A$2:$E$76,5,FALSE)</f>
        <v>TREVIGNANO</v>
      </c>
      <c r="Q22" s="541" t="str">
        <f>VLOOKUP($L22,Totali!$C$13:$X$477,17,FALSE)</f>
        <v>Ponzano Veneto (TV)</v>
      </c>
      <c r="R22" s="1078">
        <f>VLOOKUP(CONCATENATE(P22," - ",Q22),'Abbinamento comuni (2)'!$E$2:$I$127,3)</f>
        <v>12.3</v>
      </c>
      <c r="S22" s="1077">
        <f t="shared" si="9"/>
        <v>50</v>
      </c>
      <c r="T22" s="1018"/>
      <c r="U22" s="1021"/>
      <c r="V22" s="1043" t="str">
        <f>'Tutor-Alunni'!V22</f>
        <v>OFFREDO NICOLO'</v>
      </c>
      <c r="W22" s="541" t="str">
        <f>'Tutor-Alunni'!W22</f>
        <v>4 CEA</v>
      </c>
      <c r="X22" s="1044" t="str">
        <f>VLOOKUP($V22,Totali!$C$13:$X$477,12,FALSE)</f>
        <v>Zane Alba</v>
      </c>
      <c r="Y22" s="1045" t="str">
        <f>VLOOKUP($V22,Totali!$C$13:$X$477,14,FALSE)</f>
        <v>ALBA ELETTRONICA</v>
      </c>
      <c r="Z22" s="1079" t="e">
        <f>VLOOKUP($X22,'Comuni tutor'!$A$2:$E$76,5,FALSE)</f>
        <v>#N/A</v>
      </c>
      <c r="AA22" s="541" t="str">
        <f>VLOOKUP($V22,Totali!$C$13:$X$477,17,FALSE)</f>
        <v>Mogliano Veneto (TV)</v>
      </c>
      <c r="AB22" s="1078" t="e">
        <f>VLOOKUP(CONCATENATE(Z22," - ",AA22),'Abbinamento comuni (2)'!$E$2:$I$127,3)</f>
        <v>#N/A</v>
      </c>
      <c r="AC22" s="1077" t="e">
        <f t="shared" si="10"/>
        <v>#N/A</v>
      </c>
      <c r="AD22" s="1021"/>
      <c r="AE22" s="1014"/>
      <c r="AF22" s="1043" t="str">
        <f>'Tutor-Alunni'!AF22</f>
        <v>DANIEL MATTEO</v>
      </c>
      <c r="AG22" s="541" t="str">
        <f>'Tutor-Alunni'!AG22</f>
        <v>4 DEA</v>
      </c>
      <c r="AH22" s="1044" t="str">
        <f>VLOOKUP($AF22,Totali!$C$13:$X$477,12,FALSE)</f>
        <v>Milani Elisabetta</v>
      </c>
      <c r="AI22" s="1045" t="str">
        <f>VLOOKUP($AF22,Totali!$C$13:$X$477,14,FALSE)</f>
        <v>IEMMEDI SAS</v>
      </c>
      <c r="AJ22" s="541" t="e">
        <f>VLOOKUP($AH22,'Comuni tutor'!$A$2:$E$76,5,FALSE)</f>
        <v>#N/A</v>
      </c>
      <c r="AK22" s="541" t="str">
        <f>VLOOKUP($AF22,Totali!$C$13:$X$477,17,FALSE)</f>
        <v>Breda di Piave (TV)</v>
      </c>
      <c r="AL22" s="1078" t="e">
        <f>VLOOKUP(CONCATENATE(AJ22," - ",AK22),'Abbinamento comuni (2)'!$E$2:$I$127,3)</f>
        <v>#N/A</v>
      </c>
      <c r="AM22" s="1077" t="e">
        <f t="shared" si="11"/>
        <v>#N/A</v>
      </c>
      <c r="AN22" s="1014"/>
      <c r="AO22" s="1018"/>
      <c r="AP22" s="1043" t="str">
        <f>'Tutor-Alunni'!AP22</f>
        <v>KRYSHTAL NICOLO</v>
      </c>
      <c r="AQ22" s="541" t="str">
        <f>'Tutor-Alunni'!AQ22</f>
        <v>4 BII</v>
      </c>
      <c r="AR22" s="1044" t="str">
        <f>VLOOKUP($AP22,Totali!$C$13:$X$477,12,FALSE)</f>
        <v>Peduto Serena</v>
      </c>
      <c r="AS22" s="1045" t="str">
        <f>VLOOKUP($AP22,Totali!$C$13:$X$477,14,FALSE)</f>
        <v>FOURTEEN TEC</v>
      </c>
      <c r="AT22" s="541" t="e">
        <f>VLOOKUP($AR22,'Comuni tutor'!$A$2:$E$76,5,FALSE)</f>
        <v>#N/A</v>
      </c>
      <c r="AU22" s="541" t="str">
        <f>VLOOKUP($AP22,Totali!$C$13:$X$477,17,FALSE)</f>
        <v>Treviso (TV)</v>
      </c>
      <c r="AV22" s="1078" t="e">
        <f>VLOOKUP(CONCATENATE(AT22," - ",AU22),'Abbinamento comuni (2)'!$E$2:$I$127,3)</f>
        <v>#N/A</v>
      </c>
      <c r="AW22" s="1077" t="e">
        <f t="shared" si="12"/>
        <v>#N/A</v>
      </c>
      <c r="AX22" s="1018"/>
      <c r="AY22" s="1021"/>
      <c r="AZ22" s="1080">
        <f>'Tutor-Alunni'!AZ22</f>
        <v>0</v>
      </c>
      <c r="BA22" s="541" t="e">
        <f>'Tutor-Alunni'!BA22</f>
        <v>#N/A</v>
      </c>
      <c r="BB22" s="1047" t="e">
        <f>VLOOKUP($AZ22,Totali!$C$13:$X$477,12,FALSE)</f>
        <v>#N/A</v>
      </c>
      <c r="BC22" s="1045" t="e">
        <f>VLOOKUP($AZ22,Totali!$C$13:$X$477,14,FALSE)</f>
        <v>#N/A</v>
      </c>
      <c r="BD22" s="541" t="e">
        <f>VLOOKUP($BB22,'Comuni tutor'!$A$2:$E$76,5,FALSE)</f>
        <v>#N/A</v>
      </c>
      <c r="BE22" s="541" t="e">
        <f>VLOOKUP($AZ22,Totali!$C$13:$X$477,17,FALSE)</f>
        <v>#N/A</v>
      </c>
      <c r="BF22" s="1081" t="e">
        <f>VLOOKUP(CONCATENATE(BD22," - ",BE22),'Abbinamento comuni (2)'!$E$2:$I$127,3)</f>
        <v>#N/A</v>
      </c>
      <c r="BG22" s="1082" t="e">
        <f t="shared" si="13"/>
        <v>#N/A</v>
      </c>
      <c r="BH22" s="1021"/>
      <c r="BI22" s="1014"/>
      <c r="BJ22" s="1043" t="str">
        <f>'Tutor-Alunni'!BJ22</f>
        <v>MANCINI RICCARDO</v>
      </c>
      <c r="BK22" s="541" t="str">
        <f>'Tutor-Alunni'!BK22</f>
        <v>4 DAR</v>
      </c>
      <c r="BL22" s="1047" t="str">
        <f>VLOOKUP($BJ22,Totali!$C$13:$X$477,12,FALSE)</f>
        <v>TUVERI GUIDO</v>
      </c>
      <c r="BM22" s="1045" t="str">
        <f>VLOOKUP($BJ22,Totali!$C$13:$X$477,14,FALSE)</f>
        <v>TESSER ANTENNE</v>
      </c>
      <c r="BN22" s="541" t="str">
        <f>VLOOKUP($BL22,'Comuni tutor'!$A$2:$E$76,5,FALSE)</f>
        <v>TREVISO</v>
      </c>
      <c r="BO22" s="541" t="str">
        <f>VLOOKUP($BJ22,Totali!$C$13:$X$477,17,FALSE)</f>
        <v>Treviso (TV)</v>
      </c>
      <c r="BP22" s="1078">
        <f>VLOOKUP(CONCATENATE(BN22," - ",BO22),'Abbinamento comuni (2)'!$E$2:$I$127,3)</f>
        <v>1</v>
      </c>
      <c r="BQ22" s="1077">
        <f t="shared" si="14"/>
        <v>30</v>
      </c>
      <c r="BR22" s="1014"/>
      <c r="BS22" s="1018"/>
      <c r="BT22" s="1043">
        <f>'Tutor-Alunni'!BT22</f>
        <v>0</v>
      </c>
      <c r="BU22" s="541" t="e">
        <f>'Tutor-Alunni'!BU22</f>
        <v>#N/A</v>
      </c>
      <c r="BV22" s="1047" t="e">
        <f>VLOOKUP($BT22,Totali!$C$13:$X$477,12,FALSE)</f>
        <v>#N/A</v>
      </c>
      <c r="BW22" s="1045" t="e">
        <f>VLOOKUP($BT22,Totali!$C$13:$X$477,14,FALSE)</f>
        <v>#N/A</v>
      </c>
      <c r="BX22" s="541" t="e">
        <f>VLOOKUP($BV22,'Comuni tutor'!$A$2:$E$76,5,FALSE)</f>
        <v>#N/A</v>
      </c>
      <c r="BY22" s="541" t="e">
        <f>VLOOKUP($BT22,Totali!$C$13:$X$477,17,FALSE)</f>
        <v>#N/A</v>
      </c>
      <c r="BZ22" s="1076" t="e">
        <f>VLOOKUP(CONCATENATE(BX22," - ",BY22),'Abbinamento comuni (2)'!$E$2:$I$127,3)</f>
        <v>#N/A</v>
      </c>
      <c r="CA22" s="1077" t="e">
        <f t="shared" si="15"/>
        <v>#N/A</v>
      </c>
      <c r="CB22" s="799"/>
      <c r="CC22" s="1021"/>
      <c r="CD22" s="1080">
        <f>'Tutor-Alunni'!CD22</f>
        <v>0</v>
      </c>
      <c r="CE22" s="541" t="e">
        <f>'Tutor-Alunni'!CE22</f>
        <v>#N/A</v>
      </c>
      <c r="CF22" s="1047" t="e">
        <f>VLOOKUP($AZ22,Totali!$C$13:$X$477,12,FALSE)</f>
        <v>#N/A</v>
      </c>
      <c r="CG22" s="1045" t="e">
        <f>VLOOKUP($AZ22,Totali!$C$13:$X$477,14,FALSE)</f>
        <v>#N/A</v>
      </c>
      <c r="CH22" s="541" t="e">
        <f>VLOOKUP($CF22,'Comuni tutor'!$A$2:$E$76,5,FALSE)</f>
        <v>#N/A</v>
      </c>
      <c r="CI22" s="541" t="e">
        <f>VLOOKUP($CD22,Totali!$C$13:$X$477,17,FALSE)</f>
        <v>#N/A</v>
      </c>
      <c r="CJ22" s="1081" t="e">
        <f>VLOOKUP(CONCATENATE(CH22," - ",CI22),'Abbinamento comuni (2)'!$E$2:$I$127,3)</f>
        <v>#N/A</v>
      </c>
      <c r="CK22" s="1082" t="e">
        <f t="shared" si="16"/>
        <v>#N/A</v>
      </c>
      <c r="CL22" s="1021"/>
    </row>
    <row r="23" spans="1:90" ht="15.05" customHeight="1">
      <c r="A23" s="1007"/>
      <c r="B23" s="1043" t="str">
        <f>'Tutor-Alunni'!B23</f>
        <v>FILZ GUGLIELMO</v>
      </c>
      <c r="C23" s="541" t="str">
        <f>'Tutor-Alunni'!C23</f>
        <v>4 AEE</v>
      </c>
      <c r="D23" s="1044" t="str">
        <f>VLOOKUP($B23,Totali!$C$13:$X$477,12,FALSE)</f>
        <v>Zancanaro Rosanna</v>
      </c>
      <c r="E23" s="1045" t="str">
        <f>VLOOKUP($B23,Totali!$C$13:$X$477,14,FALSE)</f>
        <v>ZANATTA VALERIO ELETTRODOMESTICI</v>
      </c>
      <c r="F23" s="541" t="e">
        <f>VLOOKUP($D23,'Comuni tutor'!$A$2:$E$76,5,FALSE)</f>
        <v>#N/A</v>
      </c>
      <c r="G23" s="541" t="str">
        <f>VLOOKUP($B23,Totali!$C$13:$X$477,17,FALSE)</f>
        <v>Camalò di Povegliano (TV)</v>
      </c>
      <c r="H23" s="1076" t="e">
        <f>VLOOKUP(CONCATENATE(F23," - ",G23),'Abbinamento comuni (2)'!$E$2:$I$127,3)</f>
        <v>#N/A</v>
      </c>
      <c r="I23" s="1077" t="e">
        <f t="shared" si="8"/>
        <v>#N/A</v>
      </c>
      <c r="J23" s="1014"/>
      <c r="K23" s="1018"/>
      <c r="L23" s="1043" t="str">
        <f>'Tutor-Alunni'!L23</f>
        <v>MATTIAZZI GIACOMO</v>
      </c>
      <c r="M23" s="541" t="str">
        <f>'Tutor-Alunni'!M23</f>
        <v>4 BEA</v>
      </c>
      <c r="N23" s="1044" t="str">
        <f>VLOOKUP($L23,Totali!$C$13:$X$477,12,FALSE)</f>
        <v>Brunetta Emanuele</v>
      </c>
      <c r="O23" s="1045" t="str">
        <f>VLOOKUP($L23,Totali!$C$13:$X$477,14,FALSE)</f>
        <v>Proven Sas</v>
      </c>
      <c r="P23" s="541" t="str">
        <f>VLOOKUP($N23,'Comuni tutor'!$A$2:$E$76,5,FALSE)</f>
        <v>TREVIGNANO</v>
      </c>
      <c r="Q23" s="541" t="str">
        <f>VLOOKUP($L23,Totali!$C$13:$X$477,17,FALSE)</f>
        <v>Casale sul Sile (TV)</v>
      </c>
      <c r="R23" s="1078">
        <f>VLOOKUP(CONCATENATE(P23," - ",Q23),'Abbinamento comuni (2)'!$E$2:$I$127,3)</f>
        <v>14.4</v>
      </c>
      <c r="S23" s="1077">
        <f t="shared" si="9"/>
        <v>50</v>
      </c>
      <c r="T23" s="1018"/>
      <c r="U23" s="1021"/>
      <c r="V23" s="1043" t="str">
        <f>'Tutor-Alunni'!V23</f>
        <v>PERISSINOTTO GIANPAOLO</v>
      </c>
      <c r="W23" s="541" t="str">
        <f>'Tutor-Alunni'!W23</f>
        <v>4 CEA</v>
      </c>
      <c r="X23" s="1044" t="str">
        <f>VLOOKUP($V23,Totali!$C$13:$X$477,12,FALSE)</f>
        <v>Di Virgilio Sergio</v>
      </c>
      <c r="Y23" s="1045" t="str">
        <f>VLOOKUP($V23,Totali!$C$13:$X$477,14,FALSE)</f>
        <v>COMTEC ENGINEERING S.r.l.</v>
      </c>
      <c r="Z23" s="1079" t="str">
        <f>VLOOKUP($X23,'Comuni tutor'!$A$2:$E$76,5,FALSE)</f>
        <v>VILLORBA</v>
      </c>
      <c r="AA23" s="541" t="str">
        <f>VLOOKUP($V23,Totali!$C$13:$X$477,17,FALSE)</f>
        <v>Nervesa della Battaglia (TV)</v>
      </c>
      <c r="AB23" s="1078">
        <f>VLOOKUP(CONCATENATE(Z23," - ",AA23),'Abbinamento comuni (2)'!$E$2:$I$127,3)</f>
        <v>11.1</v>
      </c>
      <c r="AC23" s="1077">
        <f t="shared" si="10"/>
        <v>50</v>
      </c>
      <c r="AD23" s="1021"/>
      <c r="AE23" s="1014"/>
      <c r="AF23" s="1043" t="str">
        <f>'Tutor-Alunni'!AF23</f>
        <v>DE COL ANDREA</v>
      </c>
      <c r="AG23" s="541" t="str">
        <f>'Tutor-Alunni'!AG23</f>
        <v>4 DEA</v>
      </c>
      <c r="AH23" s="1044" t="str">
        <f>VLOOKUP($AF23,Totali!$C$13:$X$477,12,FALSE)</f>
        <v>De Col Anna</v>
      </c>
      <c r="AI23" s="1045" t="str">
        <f>VLOOKUP($AF23,Totali!$C$13:$X$477,14,FALSE)</f>
        <v>Fre Tor S.r.l.</v>
      </c>
      <c r="AJ23" s="541" t="str">
        <f>VLOOKUP($AH23,'Comuni tutor'!$A$2:$E$76,5,FALSE)</f>
        <v>TREVISO</v>
      </c>
      <c r="AK23" s="541" t="str">
        <f>VLOOKUP($AF23,Totali!$C$13:$X$477,17,FALSE)</f>
        <v>Farra D Alpago (BL)</v>
      </c>
      <c r="AL23" s="1078">
        <f>VLOOKUP(CONCATENATE(AJ23," - ",AK23),'Abbinamento comuni (2)'!$E$2:$I$127,3)</f>
        <v>6.2</v>
      </c>
      <c r="AM23" s="1077">
        <f t="shared" si="11"/>
        <v>30</v>
      </c>
      <c r="AN23" s="1014"/>
      <c r="AO23" s="1018"/>
      <c r="AP23" s="1043" t="str">
        <f>'Tutor-Alunni'!AP23</f>
        <v>LATTANZIO ANDREA</v>
      </c>
      <c r="AQ23" s="541" t="str">
        <f>'Tutor-Alunni'!AQ23</f>
        <v>4 BII</v>
      </c>
      <c r="AR23" s="1044" t="str">
        <f>VLOOKUP($AP23,Totali!$C$13:$X$477,12,FALSE)</f>
        <v>Zerilli Giuseppe</v>
      </c>
      <c r="AS23" s="1045" t="str">
        <f>VLOOKUP($AP23,Totali!$C$13:$X$477,14,FALSE)</f>
        <v>MP INFORMATICA TREVISO</v>
      </c>
      <c r="AT23" s="541" t="str">
        <f>VLOOKUP($AR23,'Comuni tutor'!$A$2:$E$76,5,FALSE)</f>
        <v>TREVISO</v>
      </c>
      <c r="AU23" s="541" t="str">
        <f>VLOOKUP($AP23,Totali!$C$13:$X$477,17,FALSE)</f>
        <v>Treviso (TV)</v>
      </c>
      <c r="AV23" s="1078">
        <f>VLOOKUP(CONCATENATE(AT23," - ",AU23),'Abbinamento comuni (2)'!$E$2:$I$127,3)</f>
        <v>1</v>
      </c>
      <c r="AW23" s="1077">
        <f t="shared" si="12"/>
        <v>30</v>
      </c>
      <c r="AX23" s="1018"/>
      <c r="AY23" s="1021"/>
      <c r="AZ23" s="1080">
        <f>'Tutor-Alunni'!AZ23</f>
        <v>0</v>
      </c>
      <c r="BA23" s="541" t="e">
        <f>'Tutor-Alunni'!BA23</f>
        <v>#N/A</v>
      </c>
      <c r="BB23" s="1047" t="e">
        <f>VLOOKUP($AZ23,Totali!$C$13:$X$477,12,FALSE)</f>
        <v>#N/A</v>
      </c>
      <c r="BC23" s="1045" t="e">
        <f>VLOOKUP($AZ23,Totali!$C$13:$X$477,14,FALSE)</f>
        <v>#N/A</v>
      </c>
      <c r="BD23" s="541" t="e">
        <f>VLOOKUP($BB23,'Comuni tutor'!$A$2:$E$76,5,FALSE)</f>
        <v>#N/A</v>
      </c>
      <c r="BE23" s="541" t="e">
        <f>VLOOKUP($AZ23,Totali!$C$13:$X$477,17,FALSE)</f>
        <v>#N/A</v>
      </c>
      <c r="BF23" s="1081" t="e">
        <f>VLOOKUP(CONCATENATE(BD23," - ",BE23),'Abbinamento comuni (2)'!$E$2:$I$127,3)</f>
        <v>#N/A</v>
      </c>
      <c r="BG23" s="1082" t="e">
        <f t="shared" si="13"/>
        <v>#N/A</v>
      </c>
      <c r="BH23" s="1021"/>
      <c r="BI23" s="1014"/>
      <c r="BJ23" s="1043" t="str">
        <f>'Tutor-Alunni'!BJ23</f>
        <v>MARIN DAVIDE</v>
      </c>
      <c r="BK23" s="541" t="str">
        <f>'Tutor-Alunni'!BK23</f>
        <v>4 DAR</v>
      </c>
      <c r="BL23" s="1047" t="str">
        <f>VLOOKUP($BJ23,Totali!$C$13:$X$477,12,FALSE)</f>
        <v>CIMBARO LUIGI</v>
      </c>
      <c r="BM23" s="1045" t="str">
        <f>VLOOKUP($BJ23,Totali!$C$13:$X$477,14,FALSE)</f>
        <v>IDEA GRIP SNC</v>
      </c>
      <c r="BN23" s="541" t="e">
        <f>VLOOKUP($BL23,'Comuni tutor'!$A$2:$E$76,5,FALSE)</f>
        <v>#N/A</v>
      </c>
      <c r="BO23" s="541" t="str">
        <f>VLOOKUP($BJ23,Totali!$C$13:$X$477,17,FALSE)</f>
        <v>Quinto di Treviso (TV)</v>
      </c>
      <c r="BP23" s="1078" t="e">
        <f>VLOOKUP(CONCATENATE(BN23," - ",BO23),'Abbinamento comuni (2)'!$E$2:$I$127,3)</f>
        <v>#N/A</v>
      </c>
      <c r="BQ23" s="1077" t="e">
        <f t="shared" si="14"/>
        <v>#N/A</v>
      </c>
      <c r="BR23" s="1014"/>
      <c r="BS23" s="1018"/>
      <c r="BT23" s="1043">
        <f>'Tutor-Alunni'!BT23</f>
        <v>0</v>
      </c>
      <c r="BU23" s="541" t="e">
        <f>'Tutor-Alunni'!BU23</f>
        <v>#N/A</v>
      </c>
      <c r="BV23" s="1047" t="e">
        <f>VLOOKUP($BT23,Totali!$C$13:$X$477,12,FALSE)</f>
        <v>#N/A</v>
      </c>
      <c r="BW23" s="1045" t="e">
        <f>VLOOKUP($BT23,Totali!$C$13:$X$477,14,FALSE)</f>
        <v>#N/A</v>
      </c>
      <c r="BX23" s="541" t="e">
        <f>VLOOKUP($BV23,'Comuni tutor'!$A$2:$E$76,5,FALSE)</f>
        <v>#N/A</v>
      </c>
      <c r="BY23" s="541" t="e">
        <f>VLOOKUP($BT23,Totali!$C$13:$X$477,17,FALSE)</f>
        <v>#N/A</v>
      </c>
      <c r="BZ23" s="1076" t="e">
        <f>VLOOKUP(CONCATENATE(BX23," - ",BY23),'Abbinamento comuni (2)'!$E$2:$I$127,3)</f>
        <v>#N/A</v>
      </c>
      <c r="CA23" s="1077" t="e">
        <f t="shared" si="15"/>
        <v>#N/A</v>
      </c>
      <c r="CB23" s="799"/>
      <c r="CC23" s="1021"/>
      <c r="CD23" s="1080">
        <f>'Tutor-Alunni'!CD23</f>
        <v>0</v>
      </c>
      <c r="CE23" s="541" t="e">
        <f>'Tutor-Alunni'!CE23</f>
        <v>#N/A</v>
      </c>
      <c r="CF23" s="1047" t="e">
        <f>VLOOKUP($AZ23,Totali!$C$13:$X$477,12,FALSE)</f>
        <v>#N/A</v>
      </c>
      <c r="CG23" s="1045" t="e">
        <f>VLOOKUP($AZ23,Totali!$C$13:$X$477,14,FALSE)</f>
        <v>#N/A</v>
      </c>
      <c r="CH23" s="541" t="e">
        <f>VLOOKUP($CF23,'Comuni tutor'!$A$2:$E$76,5,FALSE)</f>
        <v>#N/A</v>
      </c>
      <c r="CI23" s="541" t="e">
        <f>VLOOKUP($CD23,Totali!$C$13:$X$477,17,FALSE)</f>
        <v>#N/A</v>
      </c>
      <c r="CJ23" s="1081" t="e">
        <f>VLOOKUP(CONCATENATE(CH23," - ",CI23),'Abbinamento comuni (2)'!$E$2:$I$127,3)</f>
        <v>#N/A</v>
      </c>
      <c r="CK23" s="1082" t="e">
        <f t="shared" si="16"/>
        <v>#N/A</v>
      </c>
      <c r="CL23" s="1021"/>
    </row>
    <row r="24" spans="1:90" ht="15.05" customHeight="1">
      <c r="A24" s="1007"/>
      <c r="B24" s="1043" t="str">
        <f>'Tutor-Alunni'!B24</f>
        <v>LANZA ALESSANDRO</v>
      </c>
      <c r="C24" s="541" t="str">
        <f>'Tutor-Alunni'!C24</f>
        <v>4 AEE</v>
      </c>
      <c r="D24" s="1044" t="str">
        <f>VLOOKUP($B24,Totali!$C$13:$X$477,12,FALSE)</f>
        <v>Gasparotto Dino</v>
      </c>
      <c r="E24" s="1045" t="str">
        <f>VLOOKUP($B24,Totali!$C$13:$X$477,14,FALSE)</f>
        <v>RADIO TV 2000 SRL</v>
      </c>
      <c r="F24" s="541" t="str">
        <f>VLOOKUP($D24,'Comuni tutor'!$A$2:$E$76,5,FALSE)</f>
        <v>VILLORBA</v>
      </c>
      <c r="G24" s="541" t="str">
        <f>VLOOKUP($B24,Totali!$C$13:$X$477,17,FALSE)</f>
        <v>Spresiano (TV)</v>
      </c>
      <c r="H24" s="1076">
        <f>VLOOKUP(CONCATENATE(F24," - ",G24),'Abbinamento comuni (2)'!$E$2:$I$127,3)</f>
        <v>5.7</v>
      </c>
      <c r="I24" s="1077">
        <f t="shared" si="8"/>
        <v>30</v>
      </c>
      <c r="J24" s="1014"/>
      <c r="K24" s="1018"/>
      <c r="L24" s="1043" t="str">
        <f>'Tutor-Alunni'!L24</f>
        <v>MATTIUZZO MATTIA</v>
      </c>
      <c r="M24" s="541" t="str">
        <f>'Tutor-Alunni'!M24</f>
        <v>4 BEA</v>
      </c>
      <c r="N24" s="1044" t="str">
        <f>VLOOKUP($L24,Totali!$C$13:$X$477,12,FALSE)</f>
        <v>Burei Enrico</v>
      </c>
      <c r="O24" s="1045" t="str">
        <f>VLOOKUP($L24,Totali!$C$13:$X$477,14,FALSE)</f>
        <v>ELETTRICITA' PILON SRL</v>
      </c>
      <c r="P24" s="541" t="str">
        <f>VLOOKUP($N24,'Comuni tutor'!$A$2:$E$76,5,FALSE)</f>
        <v>TREVISO</v>
      </c>
      <c r="Q24" s="541" t="e">
        <f>VLOOKUP($L24,Totali!$C$13:$X$477,17,FALSE)</f>
        <v>#N/A</v>
      </c>
      <c r="R24" s="1078" t="e">
        <f>VLOOKUP(CONCATENATE(P24," - ",Q24),'Abbinamento comuni (2)'!$E$2:$I$127,3)</f>
        <v>#N/A</v>
      </c>
      <c r="S24" s="1077" t="e">
        <f t="shared" si="9"/>
        <v>#N/A</v>
      </c>
      <c r="T24" s="1018"/>
      <c r="U24" s="1021"/>
      <c r="V24" s="1043" t="str">
        <f>'Tutor-Alunni'!V24</f>
        <v>PIOVESAN SEBASTIANO</v>
      </c>
      <c r="W24" s="541" t="str">
        <f>'Tutor-Alunni'!W24</f>
        <v>4 CEA</v>
      </c>
      <c r="X24" s="1044" t="str">
        <f>VLOOKUP($V24,Totali!$C$13:$X$477,12,FALSE)</f>
        <v>Puglisi Alessandra</v>
      </c>
      <c r="Y24" s="1045" t="str">
        <f>VLOOKUP($V24,Totali!$C$13:$X$477,14,FALSE)</f>
        <v>PAPER ECO SRL</v>
      </c>
      <c r="Z24" s="1079" t="str">
        <f>VLOOKUP($X24,'Comuni tutor'!$A$2:$E$76,5,FALSE)</f>
        <v>TREVISO</v>
      </c>
      <c r="AA24" s="541" t="str">
        <f>VLOOKUP($V24,Totali!$C$13:$X$477,17,FALSE)</f>
        <v>Casale sul Sile (TV)</v>
      </c>
      <c r="AB24" s="1078">
        <f>VLOOKUP(CONCATENATE(Z24," - ",AA24),'Abbinamento comuni (2)'!$E$2:$I$127,3)</f>
        <v>14.2</v>
      </c>
      <c r="AC24" s="1077">
        <f t="shared" si="10"/>
        <v>50</v>
      </c>
      <c r="AD24" s="1021"/>
      <c r="AE24" s="1014"/>
      <c r="AF24" s="1043" t="str">
        <f>'Tutor-Alunni'!AF24</f>
        <v>DONATI ALBERTO</v>
      </c>
      <c r="AG24" s="541" t="str">
        <f>'Tutor-Alunni'!AG24</f>
        <v>4 DEA</v>
      </c>
      <c r="AH24" s="1044" t="str">
        <f>VLOOKUP($AF24,Totali!$C$13:$X$477,12,FALSE)</f>
        <v>Frozza Enrico</v>
      </c>
      <c r="AI24" s="1045" t="str">
        <f>VLOOKUP($AF24,Totali!$C$13:$X$477,14,FALSE)</f>
        <v>CA.DI s.r.l.</v>
      </c>
      <c r="AJ24" s="541" t="str">
        <f>VLOOKUP($AH24,'Comuni tutor'!$A$2:$E$76,5,FALSE)</f>
        <v>VIDOR</v>
      </c>
      <c r="AK24" s="541" t="str">
        <f>VLOOKUP($AF24,Totali!$C$13:$X$477,17,FALSE)</f>
        <v>Dosson di Casier (TV)</v>
      </c>
      <c r="AL24" s="1078">
        <f>VLOOKUP(CONCATENATE(AJ24," - ",AK24),'Abbinamento comuni (2)'!$E$2:$I$127,3)</f>
        <v>16.3</v>
      </c>
      <c r="AM24" s="1077">
        <f t="shared" si="11"/>
        <v>50</v>
      </c>
      <c r="AN24" s="1014"/>
      <c r="AO24" s="1018"/>
      <c r="AP24" s="1043" t="str">
        <f>'Tutor-Alunni'!AP24</f>
        <v>NABOUSSY KARIM</v>
      </c>
      <c r="AQ24" s="541" t="str">
        <f>'Tutor-Alunni'!AQ24</f>
        <v>4 BII</v>
      </c>
      <c r="AR24" s="1044" t="str">
        <f>VLOOKUP($AP24,Totali!$C$13:$X$477,12,FALSE)</f>
        <v>Trozzo Marco</v>
      </c>
      <c r="AS24" s="1045" t="str">
        <f>VLOOKUP($AP24,Totali!$C$13:$X$477,14,FALSE)</f>
        <v>COMUNE DI TREVISO</v>
      </c>
      <c r="AT24" s="541" t="e">
        <f>VLOOKUP($AR24,'Comuni tutor'!$A$2:$E$76,5,FALSE)</f>
        <v>#N/A</v>
      </c>
      <c r="AU24" s="541" t="str">
        <f>VLOOKUP($AP24,Totali!$C$13:$X$477,17,FALSE)</f>
        <v>Treviso (TV)</v>
      </c>
      <c r="AV24" s="1078" t="e">
        <f>VLOOKUP(CONCATENATE(AT24," - ",AU24),'Abbinamento comuni (2)'!$E$2:$I$127,3)</f>
        <v>#N/A</v>
      </c>
      <c r="AW24" s="1077" t="e">
        <f t="shared" si="12"/>
        <v>#N/A</v>
      </c>
      <c r="AX24" s="1018"/>
      <c r="AY24" s="1021"/>
      <c r="AZ24" s="1080">
        <f>'Tutor-Alunni'!AZ24</f>
        <v>0</v>
      </c>
      <c r="BA24" s="541" t="e">
        <f>'Tutor-Alunni'!BA24</f>
        <v>#N/A</v>
      </c>
      <c r="BB24" s="1047" t="e">
        <f>VLOOKUP($AZ24,Totali!$C$13:$X$477,12,FALSE)</f>
        <v>#N/A</v>
      </c>
      <c r="BC24" s="1045" t="e">
        <f>VLOOKUP($AZ24,Totali!$C$13:$X$477,14,FALSE)</f>
        <v>#N/A</v>
      </c>
      <c r="BD24" s="541" t="e">
        <f>VLOOKUP($BB24,'Comuni tutor'!$A$2:$E$76,5,FALSE)</f>
        <v>#N/A</v>
      </c>
      <c r="BE24" s="541" t="e">
        <f>VLOOKUP($AZ24,Totali!$C$13:$X$477,17,FALSE)</f>
        <v>#N/A</v>
      </c>
      <c r="BF24" s="1081" t="e">
        <f>VLOOKUP(CONCATENATE(BD24," - ",BE24),'Abbinamento comuni (2)'!$E$2:$I$127,3)</f>
        <v>#N/A</v>
      </c>
      <c r="BG24" s="1082" t="e">
        <f t="shared" si="13"/>
        <v>#N/A</v>
      </c>
      <c r="BH24" s="1021"/>
      <c r="BI24" s="1014"/>
      <c r="BJ24" s="1043" t="str">
        <f>'Tutor-Alunni'!BJ24</f>
        <v>MARIOTTO FRANCESCO</v>
      </c>
      <c r="BK24" s="541" t="str">
        <f>'Tutor-Alunni'!BK24</f>
        <v>4 DAR</v>
      </c>
      <c r="BL24" s="1047" t="str">
        <f>VLOOKUP($BJ24,Totali!$C$13:$X$477,12,FALSE)</f>
        <v>COCCHIARA GRAZIANA</v>
      </c>
      <c r="BM24" s="1045" t="str">
        <f>VLOOKUP($BJ24,Totali!$C$13:$X$477,14,FALSE)</f>
        <v>RADIO TV 2000 SRL</v>
      </c>
      <c r="BN24" s="541" t="e">
        <f>VLOOKUP($BL24,'Comuni tutor'!$A$2:$E$76,5,FALSE)</f>
        <v>#N/A</v>
      </c>
      <c r="BO24" s="541" t="str">
        <f>VLOOKUP($BJ24,Totali!$C$13:$X$477,17,FALSE)</f>
        <v>Spresiano (TV)</v>
      </c>
      <c r="BP24" s="1078" t="e">
        <f>VLOOKUP(CONCATENATE(BN24," - ",BO24),'Abbinamento comuni (2)'!$E$2:$I$127,3)</f>
        <v>#N/A</v>
      </c>
      <c r="BQ24" s="1077" t="e">
        <f t="shared" si="14"/>
        <v>#N/A</v>
      </c>
      <c r="BR24" s="1014"/>
      <c r="BS24" s="1018"/>
      <c r="BT24" s="1043">
        <f>'Tutor-Alunni'!BT24</f>
        <v>0</v>
      </c>
      <c r="BU24" s="541" t="e">
        <f>'Tutor-Alunni'!BU24</f>
        <v>#N/A</v>
      </c>
      <c r="BV24" s="1047" t="e">
        <f>VLOOKUP($BT24,Totali!$C$13:$X$477,12,FALSE)</f>
        <v>#N/A</v>
      </c>
      <c r="BW24" s="1045" t="e">
        <f>VLOOKUP($BT24,Totali!$C$13:$X$477,14,FALSE)</f>
        <v>#N/A</v>
      </c>
      <c r="BX24" s="541" t="e">
        <f>VLOOKUP($BV24,'Comuni tutor'!$A$2:$E$76,5,FALSE)</f>
        <v>#N/A</v>
      </c>
      <c r="BY24" s="541" t="e">
        <f>VLOOKUP($BT24,Totali!$C$13:$X$477,17,FALSE)</f>
        <v>#N/A</v>
      </c>
      <c r="BZ24" s="1076" t="e">
        <f>VLOOKUP(CONCATENATE(BX24," - ",BY24),'Abbinamento comuni (2)'!$E$2:$I$127,3)</f>
        <v>#N/A</v>
      </c>
      <c r="CA24" s="1077" t="e">
        <f t="shared" si="15"/>
        <v>#N/A</v>
      </c>
      <c r="CB24" s="799"/>
      <c r="CC24" s="1021"/>
      <c r="CD24" s="1080">
        <f>'Tutor-Alunni'!CD24</f>
        <v>0</v>
      </c>
      <c r="CE24" s="541" t="e">
        <f>'Tutor-Alunni'!CE24</f>
        <v>#N/A</v>
      </c>
      <c r="CF24" s="1047" t="e">
        <f>VLOOKUP($AZ24,Totali!$C$13:$X$477,12,FALSE)</f>
        <v>#N/A</v>
      </c>
      <c r="CG24" s="1045" t="e">
        <f>VLOOKUP($AZ24,Totali!$C$13:$X$477,14,FALSE)</f>
        <v>#N/A</v>
      </c>
      <c r="CH24" s="541" t="e">
        <f>VLOOKUP($CF24,'Comuni tutor'!$A$2:$E$76,5,FALSE)</f>
        <v>#N/A</v>
      </c>
      <c r="CI24" s="541" t="e">
        <f>VLOOKUP($CD24,Totali!$C$13:$X$477,17,FALSE)</f>
        <v>#N/A</v>
      </c>
      <c r="CJ24" s="1081" t="e">
        <f>VLOOKUP(CONCATENATE(CH24," - ",CI24),'Abbinamento comuni (2)'!$E$2:$I$127,3)</f>
        <v>#N/A</v>
      </c>
      <c r="CK24" s="1082" t="e">
        <f t="shared" si="16"/>
        <v>#N/A</v>
      </c>
      <c r="CL24" s="1021"/>
    </row>
    <row r="25" spans="1:90" ht="15.05" customHeight="1">
      <c r="A25" s="1007"/>
      <c r="B25" s="1043" t="str">
        <f>'Tutor-Alunni'!B25</f>
        <v>PAJAZETOVIC EMAN</v>
      </c>
      <c r="C25" s="541" t="str">
        <f>'Tutor-Alunni'!C25</f>
        <v>4 AEE</v>
      </c>
      <c r="D25" s="1044" t="str">
        <f>VLOOKUP($B25,Totali!$C$13:$X$477,12,FALSE)</f>
        <v>De Pieri Roberto</v>
      </c>
      <c r="E25" s="1045" t="str">
        <f>VLOOKUP($B25,Totali!$C$13:$X$477,14,FALSE)</f>
        <v>V.I.P. GROUP SRL</v>
      </c>
      <c r="F25" s="541" t="e">
        <f>VLOOKUP($D25,'Comuni tutor'!$A$2:$E$76,5,FALSE)</f>
        <v>#N/A</v>
      </c>
      <c r="G25" s="541" t="str">
        <f>VLOOKUP($B25,Totali!$C$13:$X$477,17,FALSE)</f>
        <v>Arcade(TV)</v>
      </c>
      <c r="H25" s="1076" t="e">
        <f>VLOOKUP(CONCATENATE(F25," - ",G25),'Abbinamento comuni (2)'!$E$2:$I$127,3)</f>
        <v>#N/A</v>
      </c>
      <c r="I25" s="1077" t="e">
        <f t="shared" si="8"/>
        <v>#N/A</v>
      </c>
      <c r="J25" s="1014"/>
      <c r="K25" s="1018"/>
      <c r="L25" s="1043" t="str">
        <f>'Tutor-Alunni'!L25</f>
        <v>MORO NICOLO'</v>
      </c>
      <c r="M25" s="541" t="str">
        <f>'Tutor-Alunni'!M25</f>
        <v>4 BEA</v>
      </c>
      <c r="N25" s="1044" t="str">
        <f>VLOOKUP($L25,Totali!$C$13:$X$477,12,FALSE)</f>
        <v>Burei Enrico</v>
      </c>
      <c r="O25" s="1045" t="str">
        <f>VLOOKUP($L25,Totali!$C$13:$X$477,14,FALSE)</f>
        <v>SONEPAR ITALIA SPA</v>
      </c>
      <c r="P25" s="541" t="str">
        <f>VLOOKUP($N25,'Comuni tutor'!$A$2:$E$76,5,FALSE)</f>
        <v>TREVISO</v>
      </c>
      <c r="Q25" s="541" t="str">
        <f>VLOOKUP($L25,Totali!$C$13:$X$477,17,FALSE)</f>
        <v>Villorba (TV)</v>
      </c>
      <c r="R25" s="1078">
        <f>VLOOKUP(CONCATENATE(P25," - ",Q25),'Abbinamento comuni (2)'!$E$2:$I$127,3)</f>
        <v>10.6</v>
      </c>
      <c r="S25" s="1077">
        <f t="shared" si="9"/>
        <v>50</v>
      </c>
      <c r="T25" s="1018"/>
      <c r="U25" s="1021"/>
      <c r="V25" s="1043" t="str">
        <f>'Tutor-Alunni'!V25</f>
        <v>REQUALE RICCARDO</v>
      </c>
      <c r="W25" s="541" t="str">
        <f>'Tutor-Alunni'!W25</f>
        <v>4 CEA</v>
      </c>
      <c r="X25" s="1044" t="str">
        <f>VLOOKUP($V25,Totali!$C$13:$X$477,12,FALSE)</f>
        <v>Zane Alba</v>
      </c>
      <c r="Y25" s="1045" t="str">
        <f>VLOOKUP($V25,Totali!$C$13:$X$477,14,FALSE)</f>
        <v>BJOSORA SRL</v>
      </c>
      <c r="Z25" s="1079" t="e">
        <f>VLOOKUP($X25,'Comuni tutor'!$A$2:$E$76,5,FALSE)</f>
        <v>#N/A</v>
      </c>
      <c r="AA25" s="541" t="str">
        <f>VLOOKUP($V25,Totali!$C$13:$X$477,17,FALSE)</f>
        <v>Noale (VE)</v>
      </c>
      <c r="AB25" s="1078" t="e">
        <f>VLOOKUP(CONCATENATE(Z25," - ",AA25),'Abbinamento comuni (2)'!$E$2:$I$127,3)</f>
        <v>#N/A</v>
      </c>
      <c r="AC25" s="1077" t="e">
        <f t="shared" si="10"/>
        <v>#N/A</v>
      </c>
      <c r="AD25" s="1021"/>
      <c r="AE25" s="1014"/>
      <c r="AF25" s="1043" t="str">
        <f>'Tutor-Alunni'!AF25</f>
        <v>DURANTE FRANCESCO</v>
      </c>
      <c r="AG25" s="541" t="str">
        <f>'Tutor-Alunni'!AG25</f>
        <v>4 DEA</v>
      </c>
      <c r="AH25" s="1044" t="str">
        <f>VLOOKUP($AF25,Totali!$C$13:$X$477,12,FALSE)</f>
        <v>Frozza Enrico</v>
      </c>
      <c r="AI25" s="1045" t="str">
        <f>VLOOKUP($AF25,Totali!$C$13:$X$477,14,FALSE)</f>
        <v>TEMA ENERGY</v>
      </c>
      <c r="AJ25" s="541" t="str">
        <f>VLOOKUP($AH25,'Comuni tutor'!$A$2:$E$76,5,FALSE)</f>
        <v>VIDOR</v>
      </c>
      <c r="AK25" s="541" t="str">
        <f>VLOOKUP($AF25,Totali!$C$13:$X$477,17,FALSE)</f>
        <v>Giavera del Montello (TV)</v>
      </c>
      <c r="AL25" s="1078">
        <f>VLOOKUP(CONCATENATE(AJ25," - ",AK25),'Abbinamento comuni (2)'!$E$2:$I$127,3)</f>
        <v>16.3</v>
      </c>
      <c r="AM25" s="1077">
        <f t="shared" si="11"/>
        <v>50</v>
      </c>
      <c r="AN25" s="1014"/>
      <c r="AO25" s="1018"/>
      <c r="AP25" s="1043" t="str">
        <f>'Tutor-Alunni'!AP25</f>
        <v>NICOLA THOMAS</v>
      </c>
      <c r="AQ25" s="541" t="str">
        <f>'Tutor-Alunni'!AQ25</f>
        <v>4 BII</v>
      </c>
      <c r="AR25" s="1044" t="str">
        <f>VLOOKUP($AP25,Totali!$C$13:$X$477,12,FALSE)</f>
        <v>Trozzo Marco</v>
      </c>
      <c r="AS25" s="1045" t="str">
        <f>VLOOKUP($AP25,Totali!$C$13:$X$477,14,FALSE)</f>
        <v>MERMEC SPA</v>
      </c>
      <c r="AT25" s="541" t="e">
        <f>VLOOKUP($AR25,'Comuni tutor'!$A$2:$E$76,5,FALSE)</f>
        <v>#N/A</v>
      </c>
      <c r="AU25" s="541" t="str">
        <f>VLOOKUP($AP25,Totali!$C$13:$X$477,17,FALSE)</f>
        <v>Morgano (TV)</v>
      </c>
      <c r="AV25" s="1078" t="e">
        <f>VLOOKUP(CONCATENATE(AT25," - ",AU25),'Abbinamento comuni (2)'!$E$2:$I$127,3)</f>
        <v>#N/A</v>
      </c>
      <c r="AW25" s="1077" t="e">
        <f t="shared" si="12"/>
        <v>#N/A</v>
      </c>
      <c r="AX25" s="1018"/>
      <c r="AY25" s="1021"/>
      <c r="AZ25" s="1080">
        <f>'Tutor-Alunni'!AZ25</f>
        <v>0</v>
      </c>
      <c r="BA25" s="541" t="e">
        <f>'Tutor-Alunni'!BA25</f>
        <v>#N/A</v>
      </c>
      <c r="BB25" s="1047" t="e">
        <f>VLOOKUP($AZ25,Totali!$C$13:$X$477,12,FALSE)</f>
        <v>#N/A</v>
      </c>
      <c r="BC25" s="1045" t="e">
        <f>VLOOKUP($AZ25,Totali!$C$13:$X$477,14,FALSE)</f>
        <v>#N/A</v>
      </c>
      <c r="BD25" s="541" t="e">
        <f>VLOOKUP($BB25,'Comuni tutor'!$A$2:$E$76,5,FALSE)</f>
        <v>#N/A</v>
      </c>
      <c r="BE25" s="541" t="e">
        <f>VLOOKUP($AZ25,Totali!$C$13:$X$477,17,FALSE)</f>
        <v>#N/A</v>
      </c>
      <c r="BF25" s="1081" t="e">
        <f>VLOOKUP(CONCATENATE(BD25," - ",BE25),'Abbinamento comuni (2)'!$E$2:$I$127,3)</f>
        <v>#N/A</v>
      </c>
      <c r="BG25" s="1082" t="e">
        <f t="shared" si="13"/>
        <v>#N/A</v>
      </c>
      <c r="BH25" s="1021"/>
      <c r="BI25" s="1014"/>
      <c r="BJ25" s="1043" t="str">
        <f>'Tutor-Alunni'!BJ25</f>
        <v>MARSURA FRANCESCO EMANUEL</v>
      </c>
      <c r="BK25" s="541" t="str">
        <f>'Tutor-Alunni'!BK25</f>
        <v>4 DAR</v>
      </c>
      <c r="BL25" s="1047" t="str">
        <f>VLOOKUP($BJ25,Totali!$C$13:$X$477,12,FALSE)</f>
        <v>VENTILI MARCO</v>
      </c>
      <c r="BM25" s="1045" t="str">
        <f>VLOOKUP($BJ25,Totali!$C$13:$X$477,14,FALSE)</f>
        <v>ABAR SRL</v>
      </c>
      <c r="BN25" s="541" t="e">
        <f>VLOOKUP($BL25,'Comuni tutor'!$A$2:$E$76,5,FALSE)</f>
        <v>#N/A</v>
      </c>
      <c r="BO25" s="541" t="str">
        <f>VLOOKUP($BJ25,Totali!$C$13:$X$477,17,FALSE)</f>
        <v>Spresiano (TV)</v>
      </c>
      <c r="BP25" s="1078" t="e">
        <f>VLOOKUP(CONCATENATE(BN25," - ",BO25),'Abbinamento comuni (2)'!$E$2:$I$127,3)</f>
        <v>#N/A</v>
      </c>
      <c r="BQ25" s="1077" t="e">
        <f t="shared" si="14"/>
        <v>#N/A</v>
      </c>
      <c r="BR25" s="1014"/>
      <c r="BS25" s="1018"/>
      <c r="BT25" s="1043">
        <f>'Tutor-Alunni'!BT25</f>
        <v>0</v>
      </c>
      <c r="BU25" s="541" t="e">
        <f>'Tutor-Alunni'!BU25</f>
        <v>#N/A</v>
      </c>
      <c r="BV25" s="1047" t="e">
        <f>VLOOKUP($BT25,Totali!$C$13:$X$477,12,FALSE)</f>
        <v>#N/A</v>
      </c>
      <c r="BW25" s="1045" t="e">
        <f>VLOOKUP($BT25,Totali!$C$13:$X$477,14,FALSE)</f>
        <v>#N/A</v>
      </c>
      <c r="BX25" s="541" t="e">
        <f>VLOOKUP($BV25,'Comuni tutor'!$A$2:$E$76,5,FALSE)</f>
        <v>#N/A</v>
      </c>
      <c r="BY25" s="541" t="e">
        <f>VLOOKUP($BT25,Totali!$C$13:$X$477,17,FALSE)</f>
        <v>#N/A</v>
      </c>
      <c r="BZ25" s="1076" t="e">
        <f>VLOOKUP(CONCATENATE(BX25," - ",BY25),'Abbinamento comuni (2)'!$E$2:$I$127,3)</f>
        <v>#N/A</v>
      </c>
      <c r="CA25" s="1077" t="e">
        <f t="shared" si="15"/>
        <v>#N/A</v>
      </c>
      <c r="CB25" s="799"/>
      <c r="CC25" s="1021"/>
      <c r="CD25" s="1080">
        <f>'Tutor-Alunni'!CD25</f>
        <v>0</v>
      </c>
      <c r="CE25" s="541" t="e">
        <f>'Tutor-Alunni'!CE25</f>
        <v>#N/A</v>
      </c>
      <c r="CF25" s="1047" t="e">
        <f>VLOOKUP($AZ25,Totali!$C$13:$X$477,12,FALSE)</f>
        <v>#N/A</v>
      </c>
      <c r="CG25" s="1045" t="e">
        <f>VLOOKUP($AZ25,Totali!$C$13:$X$477,14,FALSE)</f>
        <v>#N/A</v>
      </c>
      <c r="CH25" s="541" t="e">
        <f>VLOOKUP($CF25,'Comuni tutor'!$A$2:$E$76,5,FALSE)</f>
        <v>#N/A</v>
      </c>
      <c r="CI25" s="541" t="e">
        <f>VLOOKUP($CD25,Totali!$C$13:$X$477,17,FALSE)</f>
        <v>#N/A</v>
      </c>
      <c r="CJ25" s="1081" t="e">
        <f>VLOOKUP(CONCATENATE(CH25," - ",CI25),'Abbinamento comuni (2)'!$E$2:$I$127,3)</f>
        <v>#N/A</v>
      </c>
      <c r="CK25" s="1082" t="e">
        <f t="shared" si="16"/>
        <v>#N/A</v>
      </c>
      <c r="CL25" s="1021"/>
    </row>
    <row r="26" spans="1:90" ht="15.05" customHeight="1">
      <c r="A26" s="1007"/>
      <c r="B26" s="1043" t="str">
        <f>'Tutor-Alunni'!B26</f>
        <v>PIOVESAN MARCO</v>
      </c>
      <c r="C26" s="541" t="str">
        <f>'Tutor-Alunni'!C26</f>
        <v>4 AEE</v>
      </c>
      <c r="D26" s="1044" t="str">
        <f>VLOOKUP($B26,Totali!$C$13:$X$477,12,FALSE)</f>
        <v>Bardarè Antonio</v>
      </c>
      <c r="E26" s="1045" t="str">
        <f>VLOOKUP($B26,Totali!$C$13:$X$477,14,FALSE)</f>
        <v>RVR  ERREVERRE DI Biscaro Michela</v>
      </c>
      <c r="F26" s="541" t="e">
        <f>VLOOKUP($D26,'Comuni tutor'!$A$2:$E$76,5,FALSE)</f>
        <v>#N/A</v>
      </c>
      <c r="G26" s="541" t="str">
        <f>VLOOKUP($B26,Totali!$C$13:$X$477,17,FALSE)</f>
        <v>Villorba (TV)</v>
      </c>
      <c r="H26" s="1076" t="e">
        <f>VLOOKUP(CONCATENATE(F26," - ",G26),'Abbinamento comuni (2)'!$E$2:$I$127,3)</f>
        <v>#N/A</v>
      </c>
      <c r="I26" s="1077" t="e">
        <f t="shared" si="8"/>
        <v>#N/A</v>
      </c>
      <c r="J26" s="1014"/>
      <c r="K26" s="1018"/>
      <c r="L26" s="1043" t="str">
        <f>'Tutor-Alunni'!L26</f>
        <v>PERIN RICCARDO</v>
      </c>
      <c r="M26" s="541" t="str">
        <f>'Tutor-Alunni'!M26</f>
        <v>4 BEA</v>
      </c>
      <c r="N26" s="1044" t="str">
        <f>VLOOKUP($L26,Totali!$C$13:$X$477,12,FALSE)</f>
        <v>Brunetta Emanuele</v>
      </c>
      <c r="O26" s="1045" t="str">
        <f>VLOOKUP($L26,Totali!$C$13:$X$477,14,FALSE)</f>
        <v>STARMATIK  S.R.L. U.</v>
      </c>
      <c r="P26" s="541" t="str">
        <f>VLOOKUP($N26,'Comuni tutor'!$A$2:$E$76,5,FALSE)</f>
        <v>TREVIGNANO</v>
      </c>
      <c r="Q26" s="541" t="str">
        <f>VLOOKUP($L26,Totali!$C$13:$X$477,17,FALSE)</f>
        <v>Spresiano (TV)</v>
      </c>
      <c r="R26" s="1078">
        <f>VLOOKUP(CONCATENATE(P26," - ",Q26),'Abbinamento comuni (2)'!$E$2:$I$127,3)</f>
        <v>12.3</v>
      </c>
      <c r="S26" s="1077">
        <f t="shared" si="9"/>
        <v>50</v>
      </c>
      <c r="T26" s="1018"/>
      <c r="U26" s="1021"/>
      <c r="V26" s="1043" t="str">
        <f>'Tutor-Alunni'!V26</f>
        <v>SANTUS SIMONE</v>
      </c>
      <c r="W26" s="541" t="str">
        <f>'Tutor-Alunni'!W26</f>
        <v>4 CEA</v>
      </c>
      <c r="X26" s="1044" t="str">
        <f>VLOOKUP($V26,Totali!$C$13:$X$477,12,FALSE)</f>
        <v>Renon Fulvio</v>
      </c>
      <c r="Y26" s="1045" t="str">
        <f>VLOOKUP($V26,Totali!$C$13:$X$477,14,FALSE)</f>
        <v>EMMECI SISTEMI SRL</v>
      </c>
      <c r="Z26" s="1079" t="e">
        <f>VLOOKUP($X26,'Comuni tutor'!$A$2:$E$76,5,FALSE)</f>
        <v>#N/A</v>
      </c>
      <c r="AA26" s="541" t="str">
        <f>VLOOKUP($V26,Totali!$C$13:$X$477,17,FALSE)</f>
        <v>Paese (TV)</v>
      </c>
      <c r="AB26" s="1078" t="e">
        <f>VLOOKUP(CONCATENATE(Z26," - ",AA26),'Abbinamento comuni (2)'!$E$2:$I$127,3)</f>
        <v>#N/A</v>
      </c>
      <c r="AC26" s="1077" t="e">
        <f t="shared" si="10"/>
        <v>#N/A</v>
      </c>
      <c r="AD26" s="1021"/>
      <c r="AE26" s="1014"/>
      <c r="AF26" s="1043" t="str">
        <f>'Tutor-Alunni'!AF26</f>
        <v>MODAFFARI MICHELE</v>
      </c>
      <c r="AG26" s="541" t="str">
        <f>'Tutor-Alunni'!AG26</f>
        <v>4 DEA</v>
      </c>
      <c r="AH26" s="1044" t="str">
        <f>VLOOKUP($AF26,Totali!$C$13:$X$477,12,FALSE)</f>
        <v>Schileo Monica</v>
      </c>
      <c r="AI26" s="1045" t="str">
        <f>VLOOKUP($AF26,Totali!$C$13:$X$477,14,FALSE)</f>
        <v>TECNOELETTRA SRL IMPIANTI</v>
      </c>
      <c r="AJ26" s="541" t="e">
        <f>VLOOKUP($AH26,'Comuni tutor'!$A$2:$E$76,5,FALSE)</f>
        <v>#N/A</v>
      </c>
      <c r="AK26" s="541" t="str">
        <f>VLOOKUP($AF26,Totali!$C$13:$X$477,17,FALSE)</f>
        <v>Treviso (TV)</v>
      </c>
      <c r="AL26" s="1078" t="e">
        <f>VLOOKUP(CONCATENATE(AJ26," - ",AK26),'Abbinamento comuni (2)'!$E$2:$I$127,3)</f>
        <v>#N/A</v>
      </c>
      <c r="AM26" s="1077" t="e">
        <f t="shared" si="11"/>
        <v>#N/A</v>
      </c>
      <c r="AN26" s="1014"/>
      <c r="AO26" s="1018"/>
      <c r="AP26" s="1043" t="str">
        <f>'Tutor-Alunni'!AP26</f>
        <v>PARATO GIUSEPPE</v>
      </c>
      <c r="AQ26" s="541" t="str">
        <f>'Tutor-Alunni'!AQ26</f>
        <v>4 BII</v>
      </c>
      <c r="AR26" s="1044" t="str">
        <f>VLOOKUP($AP26,Totali!$C$13:$X$477,12,FALSE)</f>
        <v>Rizzo Fabio</v>
      </c>
      <c r="AS26" s="1045" t="str">
        <f>VLOOKUP($AP26,Totali!$C$13:$X$477,14,FALSE)</f>
        <v>KART 2000 INTERNATIONAL SRL</v>
      </c>
      <c r="AT26" s="541" t="e">
        <f>VLOOKUP($AR26,'Comuni tutor'!$A$2:$E$76,5,FALSE)</f>
        <v>#N/A</v>
      </c>
      <c r="AU26" s="541" t="str">
        <f>VLOOKUP($AP26,Totali!$C$13:$X$477,17,FALSE)</f>
        <v>Oderzo (TV)</v>
      </c>
      <c r="AV26" s="1078" t="e">
        <f>VLOOKUP(CONCATENATE(AT26," - ",AU26),'Abbinamento comuni (2)'!$E$2:$I$127,3)</f>
        <v>#N/A</v>
      </c>
      <c r="AW26" s="1077" t="e">
        <f t="shared" si="12"/>
        <v>#N/A</v>
      </c>
      <c r="AX26" s="1018"/>
      <c r="AY26" s="1021"/>
      <c r="AZ26" s="1080">
        <f>'Tutor-Alunni'!AZ26</f>
        <v>0</v>
      </c>
      <c r="BA26" s="541" t="e">
        <f>'Tutor-Alunni'!BA26</f>
        <v>#N/A</v>
      </c>
      <c r="BB26" s="1047" t="e">
        <f>VLOOKUP($AZ26,Totali!$C$13:$X$477,12,FALSE)</f>
        <v>#N/A</v>
      </c>
      <c r="BC26" s="1045" t="e">
        <f>VLOOKUP($AZ26,Totali!$C$13:$X$477,14,FALSE)</f>
        <v>#N/A</v>
      </c>
      <c r="BD26" s="541" t="e">
        <f>VLOOKUP($BB26,'Comuni tutor'!$A$2:$E$76,5,FALSE)</f>
        <v>#N/A</v>
      </c>
      <c r="BE26" s="541" t="e">
        <f>VLOOKUP($AZ26,Totali!$C$13:$X$477,17,FALSE)</f>
        <v>#N/A</v>
      </c>
      <c r="BF26" s="1081" t="e">
        <f>VLOOKUP(CONCATENATE(BD26," - ",BE26),'Abbinamento comuni (2)'!$E$2:$I$127,3)</f>
        <v>#N/A</v>
      </c>
      <c r="BG26" s="1082" t="e">
        <f t="shared" si="13"/>
        <v>#N/A</v>
      </c>
      <c r="BH26" s="1021"/>
      <c r="BI26" s="1014"/>
      <c r="BJ26" s="1043" t="str">
        <f>'Tutor-Alunni'!BJ26</f>
        <v>MURA MARCO</v>
      </c>
      <c r="BK26" s="541" t="str">
        <f>'Tutor-Alunni'!BK26</f>
        <v>4 DAR</v>
      </c>
      <c r="BL26" s="1047" t="str">
        <f>VLOOKUP($BJ26,Totali!$C$13:$X$477,12,FALSE)</f>
        <v>BARBON MICHELE</v>
      </c>
      <c r="BM26" s="1045" t="str">
        <f>VLOOKUP($BJ26,Totali!$C$13:$X$477,14,FALSE)</f>
        <v>EMERGO S.R.L.</v>
      </c>
      <c r="BN26" s="541" t="e">
        <f>VLOOKUP($BL26,'Comuni tutor'!$A$2:$E$76,5,FALSE)</f>
        <v>#N/A</v>
      </c>
      <c r="BO26" s="541" t="str">
        <f>VLOOKUP($BJ26,Totali!$C$13:$X$477,17,FALSE)</f>
        <v>Quinto (TV)</v>
      </c>
      <c r="BP26" s="1078" t="e">
        <f>VLOOKUP(CONCATENATE(BN26," - ",BO26),'Abbinamento comuni (2)'!$E$2:$I$127,3)</f>
        <v>#N/A</v>
      </c>
      <c r="BQ26" s="1077" t="e">
        <f t="shared" si="14"/>
        <v>#N/A</v>
      </c>
      <c r="BR26" s="1014"/>
      <c r="BS26" s="1018"/>
      <c r="BT26" s="1043">
        <f>'Tutor-Alunni'!BT26</f>
        <v>0</v>
      </c>
      <c r="BU26" s="541" t="e">
        <f>'Tutor-Alunni'!BU26</f>
        <v>#N/A</v>
      </c>
      <c r="BV26" s="1047" t="e">
        <f>VLOOKUP($BT26,Totali!$C$13:$X$477,12,FALSE)</f>
        <v>#N/A</v>
      </c>
      <c r="BW26" s="1045" t="e">
        <f>VLOOKUP($BT26,Totali!$C$13:$X$477,14,FALSE)</f>
        <v>#N/A</v>
      </c>
      <c r="BX26" s="541" t="e">
        <f>VLOOKUP($BV26,'Comuni tutor'!$A$2:$E$76,5,FALSE)</f>
        <v>#N/A</v>
      </c>
      <c r="BY26" s="541" t="e">
        <f>VLOOKUP($BT26,Totali!$C$13:$X$477,17,FALSE)</f>
        <v>#N/A</v>
      </c>
      <c r="BZ26" s="1076" t="e">
        <f>VLOOKUP(CONCATENATE(BX26," - ",BY26),'Abbinamento comuni (2)'!$E$2:$I$127,3)</f>
        <v>#N/A</v>
      </c>
      <c r="CA26" s="1077" t="e">
        <f t="shared" si="15"/>
        <v>#N/A</v>
      </c>
      <c r="CB26" s="799"/>
      <c r="CC26" s="1021"/>
      <c r="CD26" s="1080">
        <f>'Tutor-Alunni'!CD26</f>
        <v>0</v>
      </c>
      <c r="CE26" s="541" t="e">
        <f>'Tutor-Alunni'!CE26</f>
        <v>#N/A</v>
      </c>
      <c r="CF26" s="1047" t="e">
        <f>VLOOKUP($AZ26,Totali!$C$13:$X$477,12,FALSE)</f>
        <v>#N/A</v>
      </c>
      <c r="CG26" s="1045" t="e">
        <f>VLOOKUP($AZ26,Totali!$C$13:$X$477,14,FALSE)</f>
        <v>#N/A</v>
      </c>
      <c r="CH26" s="541" t="e">
        <f>VLOOKUP($CF26,'Comuni tutor'!$A$2:$E$76,5,FALSE)</f>
        <v>#N/A</v>
      </c>
      <c r="CI26" s="541" t="e">
        <f>VLOOKUP($CD26,Totali!$C$13:$X$477,17,FALSE)</f>
        <v>#N/A</v>
      </c>
      <c r="CJ26" s="1081" t="e">
        <f>VLOOKUP(CONCATENATE(CH26," - ",CI26),'Abbinamento comuni (2)'!$E$2:$I$127,3)</f>
        <v>#N/A</v>
      </c>
      <c r="CK26" s="1082" t="e">
        <f t="shared" si="16"/>
        <v>#N/A</v>
      </c>
      <c r="CL26" s="1021"/>
    </row>
    <row r="27" spans="1:90" ht="15.05" customHeight="1">
      <c r="A27" s="1007"/>
      <c r="B27" s="1043" t="str">
        <f>'Tutor-Alunni'!B27</f>
        <v>SALMASO FRANCESCO</v>
      </c>
      <c r="C27" s="541" t="str">
        <f>'Tutor-Alunni'!C27</f>
        <v>4 AEE</v>
      </c>
      <c r="D27" s="1044" t="str">
        <f>VLOOKUP($B27,Totali!$C$13:$X$477,12,FALSE)</f>
        <v>Riccardo Roberto</v>
      </c>
      <c r="E27" s="1045" t="str">
        <f>VLOOKUP($B27,Totali!$C$13:$X$477,14,FALSE)</f>
        <v>F.A.R.T. srl</v>
      </c>
      <c r="F27" s="541" t="str">
        <f>VLOOKUP($D27,'Comuni tutor'!$A$2:$E$76,5,FALSE)</f>
        <v>VEDELAGO</v>
      </c>
      <c r="G27" s="541" t="str">
        <f>VLOOKUP($B27,Totali!$C$13:$X$477,17,FALSE)</f>
        <v>Preganziol (TV)</v>
      </c>
      <c r="H27" s="1076">
        <f>VLOOKUP(CONCATENATE(F27," - ",G27),'Abbinamento comuni (2)'!$E$2:$I$127,3)</f>
        <v>12.4</v>
      </c>
      <c r="I27" s="1077">
        <f t="shared" si="8"/>
        <v>50</v>
      </c>
      <c r="J27" s="1014"/>
      <c r="K27" s="1018"/>
      <c r="L27" s="1043" t="str">
        <f>'Tutor-Alunni'!L27</f>
        <v>POL FRANCESCO</v>
      </c>
      <c r="M27" s="541" t="str">
        <f>'Tutor-Alunni'!M27</f>
        <v>4 BEA</v>
      </c>
      <c r="N27" s="1044" t="str">
        <f>VLOOKUP($L27,Totali!$C$13:$X$477,12,FALSE)</f>
        <v>Marton Luisa</v>
      </c>
      <c r="O27" s="1045" t="str">
        <f>VLOOKUP($L27,Totali!$C$13:$X$477,14,FALSE)</f>
        <v>CAME</v>
      </c>
      <c r="P27" s="541" t="e">
        <f>VLOOKUP($N27,'Comuni tutor'!$A$2:$E$76,5,FALSE)</f>
        <v>#N/A</v>
      </c>
      <c r="Q27" s="541" t="str">
        <f>VLOOKUP($L27,Totali!$C$13:$X$477,17,FALSE)</f>
        <v>Casier (TV)</v>
      </c>
      <c r="R27" s="1078" t="e">
        <f>VLOOKUP(CONCATENATE(P27," - ",Q27),'Abbinamento comuni (2)'!$E$2:$I$127,3)</f>
        <v>#N/A</v>
      </c>
      <c r="S27" s="1077" t="e">
        <f t="shared" si="9"/>
        <v>#N/A</v>
      </c>
      <c r="T27" s="1018"/>
      <c r="U27" s="1021"/>
      <c r="V27" s="1043" t="str">
        <f>'Tutor-Alunni'!V27</f>
        <v>SARTORI CRISTIANO</v>
      </c>
      <c r="W27" s="541" t="str">
        <f>'Tutor-Alunni'!W27</f>
        <v>4 CEA</v>
      </c>
      <c r="X27" s="1044" t="str">
        <f>VLOOKUP($V27,Totali!$C$13:$X$477,12,FALSE)</f>
        <v>De Col Anna</v>
      </c>
      <c r="Y27" s="1045" t="str">
        <f>VLOOKUP($V27,Totali!$C$13:$X$477,14,FALSE)</f>
        <v>TA AUTOMATION</v>
      </c>
      <c r="Z27" s="1079" t="str">
        <f>VLOOKUP($X27,'Comuni tutor'!$A$2:$E$76,5,FALSE)</f>
        <v>TREVISO</v>
      </c>
      <c r="AA27" s="541" t="str">
        <f>VLOOKUP($V27,Totali!$C$13:$X$477,17,FALSE)</f>
        <v>Casale sul Sile (TV)</v>
      </c>
      <c r="AB27" s="1078">
        <f>VLOOKUP(CONCATENATE(Z27," - ",AA27),'Abbinamento comuni (2)'!$E$2:$I$127,3)</f>
        <v>14.2</v>
      </c>
      <c r="AC27" s="1077">
        <f t="shared" si="10"/>
        <v>50</v>
      </c>
      <c r="AD27" s="1021"/>
      <c r="AE27" s="1014"/>
      <c r="AF27" s="1043" t="str">
        <f>'Tutor-Alunni'!AF27</f>
        <v>PERISSINOTTO TOMMASO</v>
      </c>
      <c r="AG27" s="541" t="str">
        <f>'Tutor-Alunni'!AG27</f>
        <v>4 DEA</v>
      </c>
      <c r="AH27" s="1044" t="str">
        <f>VLOOKUP($AF27,Totali!$C$13:$X$477,12,FALSE)</f>
        <v>Lucchesi Domenico</v>
      </c>
      <c r="AI27" s="1045" t="str">
        <f>VLOOKUP($AF27,Totali!$C$13:$X$477,14,FALSE)</f>
        <v>COMTEC ENGINEERING S.r.l.</v>
      </c>
      <c r="AJ27" s="541" t="str">
        <f>VLOOKUP($AH27,'Comuni tutor'!$A$2:$E$76,5,FALSE)</f>
        <v>TREVISO</v>
      </c>
      <c r="AK27" s="541" t="str">
        <f>VLOOKUP($AF27,Totali!$C$13:$X$477,17,FALSE)</f>
        <v>Nervesa della Battaglia (TV)</v>
      </c>
      <c r="AL27" s="1078">
        <f>VLOOKUP(CONCATENATE(AJ27," - ",AK27),'Abbinamento comuni (2)'!$E$2:$I$127,3)</f>
        <v>12.2</v>
      </c>
      <c r="AM27" s="1077">
        <f t="shared" si="11"/>
        <v>50</v>
      </c>
      <c r="AN27" s="1014"/>
      <c r="AO27" s="1018"/>
      <c r="AP27" s="1043" t="str">
        <f>'Tutor-Alunni'!AP27</f>
        <v>PIRVU GIULIA</v>
      </c>
      <c r="AQ27" s="541" t="str">
        <f>'Tutor-Alunni'!AQ27</f>
        <v>4 BII</v>
      </c>
      <c r="AR27" s="1044" t="str">
        <f>VLOOKUP($AP27,Totali!$C$13:$X$477,12,FALSE)</f>
        <v>Trozzo Marco</v>
      </c>
      <c r="AS27" s="1045" t="str">
        <f>VLOOKUP($AP27,Totali!$C$13:$X$477,14,FALSE)</f>
        <v>CONSULMARC SVILUPPO</v>
      </c>
      <c r="AT27" s="541" t="e">
        <f>VLOOKUP($AR27,'Comuni tutor'!$A$2:$E$76,5,FALSE)</f>
        <v>#N/A</v>
      </c>
      <c r="AU27" s="541" t="str">
        <f>VLOOKUP($AP27,Totali!$C$13:$X$477,17,FALSE)</f>
        <v>Oderzo (TV)</v>
      </c>
      <c r="AV27" s="1078" t="e">
        <f>VLOOKUP(CONCATENATE(AT27," - ",AU27),'Abbinamento comuni (2)'!$E$2:$I$127,3)</f>
        <v>#N/A</v>
      </c>
      <c r="AW27" s="1077" t="e">
        <f t="shared" si="12"/>
        <v>#N/A</v>
      </c>
      <c r="AX27" s="1018"/>
      <c r="AY27" s="1021"/>
      <c r="AZ27" s="1080">
        <f>'Tutor-Alunni'!AZ27</f>
        <v>0</v>
      </c>
      <c r="BA27" s="541" t="e">
        <f>'Tutor-Alunni'!BA27</f>
        <v>#N/A</v>
      </c>
      <c r="BB27" s="1047" t="e">
        <f>VLOOKUP($AZ27,Totali!$C$13:$X$477,12,FALSE)</f>
        <v>#N/A</v>
      </c>
      <c r="BC27" s="1045" t="e">
        <f>VLOOKUP($AZ27,Totali!$C$13:$X$477,14,FALSE)</f>
        <v>#N/A</v>
      </c>
      <c r="BD27" s="541" t="e">
        <f>VLOOKUP($BB27,'Comuni tutor'!$A$2:$E$76,5,FALSE)</f>
        <v>#N/A</v>
      </c>
      <c r="BE27" s="541" t="e">
        <f>VLOOKUP($AZ27,Totali!$C$13:$X$477,17,FALSE)</f>
        <v>#N/A</v>
      </c>
      <c r="BF27" s="1081" t="e">
        <f>VLOOKUP(CONCATENATE(BD27," - ",BE27),'Abbinamento comuni (2)'!$E$2:$I$127,3)</f>
        <v>#N/A</v>
      </c>
      <c r="BG27" s="1082" t="e">
        <f t="shared" si="13"/>
        <v>#N/A</v>
      </c>
      <c r="BH27" s="1021"/>
      <c r="BI27" s="1014"/>
      <c r="BJ27" s="1043" t="str">
        <f>'Tutor-Alunni'!BJ27</f>
        <v>NAVE LAURA</v>
      </c>
      <c r="BK27" s="541" t="str">
        <f>'Tutor-Alunni'!BK27</f>
        <v>4 DAR</v>
      </c>
      <c r="BL27" s="1047" t="str">
        <f>VLOOKUP($BJ27,Totali!$C$13:$X$477,12,FALSE)</f>
        <v>PIOVESAN MARCO</v>
      </c>
      <c r="BM27" s="1045" t="str">
        <f>VLOOKUP($BJ27,Totali!$C$13:$X$477,14,FALSE)</f>
        <v>ADFWEB SRL</v>
      </c>
      <c r="BN27" s="541" t="str">
        <f>VLOOKUP($BL27,'Comuni tutor'!$A$2:$E$76,5,FALSE)</f>
        <v>PONZANO V.</v>
      </c>
      <c r="BO27" s="541" t="str">
        <f>VLOOKUP($BJ27,Totali!$C$13:$X$477,17,FALSE)</f>
        <v>Villorba (TV)</v>
      </c>
      <c r="BP27" s="1078">
        <f>VLOOKUP(CONCATENATE(BN27," - ",BO27),'Abbinamento comuni (2)'!$E$2:$I$127,3)</f>
        <v>10.3</v>
      </c>
      <c r="BQ27" s="1077">
        <f t="shared" si="14"/>
        <v>50</v>
      </c>
      <c r="BR27" s="1014"/>
      <c r="BS27" s="1018"/>
      <c r="BT27" s="1043">
        <f>'Tutor-Alunni'!BT27</f>
        <v>0</v>
      </c>
      <c r="BU27" s="541" t="e">
        <f>'Tutor-Alunni'!BU27</f>
        <v>#N/A</v>
      </c>
      <c r="BV27" s="1047" t="e">
        <f>VLOOKUP($BT27,Totali!$C$13:$X$477,12,FALSE)</f>
        <v>#N/A</v>
      </c>
      <c r="BW27" s="1045" t="e">
        <f>VLOOKUP($BT27,Totali!$C$13:$X$477,14,FALSE)</f>
        <v>#N/A</v>
      </c>
      <c r="BX27" s="541" t="e">
        <f>VLOOKUP($BV27,'Comuni tutor'!$A$2:$E$76,5,FALSE)</f>
        <v>#N/A</v>
      </c>
      <c r="BY27" s="541" t="e">
        <f>VLOOKUP($BT27,Totali!$C$13:$X$477,17,FALSE)</f>
        <v>#N/A</v>
      </c>
      <c r="BZ27" s="1076" t="e">
        <f>VLOOKUP(CONCATENATE(BX27," - ",BY27),'Abbinamento comuni (2)'!$E$2:$I$127,3)</f>
        <v>#N/A</v>
      </c>
      <c r="CA27" s="1077" t="e">
        <f t="shared" si="15"/>
        <v>#N/A</v>
      </c>
      <c r="CB27" s="799"/>
      <c r="CC27" s="1021"/>
      <c r="CD27" s="1080">
        <f>'Tutor-Alunni'!CD27</f>
        <v>0</v>
      </c>
      <c r="CE27" s="541" t="e">
        <f>'Tutor-Alunni'!CE27</f>
        <v>#N/A</v>
      </c>
      <c r="CF27" s="1047" t="e">
        <f>VLOOKUP($AZ27,Totali!$C$13:$X$477,12,FALSE)</f>
        <v>#N/A</v>
      </c>
      <c r="CG27" s="1045" t="e">
        <f>VLOOKUP($AZ27,Totali!$C$13:$X$477,14,FALSE)</f>
        <v>#N/A</v>
      </c>
      <c r="CH27" s="541" t="e">
        <f>VLOOKUP($CF27,'Comuni tutor'!$A$2:$E$76,5,FALSE)</f>
        <v>#N/A</v>
      </c>
      <c r="CI27" s="541" t="e">
        <f>VLOOKUP($CD27,Totali!$C$13:$X$477,17,FALSE)</f>
        <v>#N/A</v>
      </c>
      <c r="CJ27" s="1081" t="e">
        <f>VLOOKUP(CONCATENATE(CH27," - ",CI27),'Abbinamento comuni (2)'!$E$2:$I$127,3)</f>
        <v>#N/A</v>
      </c>
      <c r="CK27" s="1082" t="e">
        <f t="shared" si="16"/>
        <v>#N/A</v>
      </c>
      <c r="CL27" s="1021"/>
    </row>
    <row r="28" spans="1:90" ht="15.05" customHeight="1">
      <c r="A28" s="1007"/>
      <c r="B28" s="1043" t="str">
        <f>'Tutor-Alunni'!B29</f>
        <v>SALVADORI ALBERTO</v>
      </c>
      <c r="C28" s="541" t="str">
        <f>'Tutor-Alunni'!C29</f>
        <v>4 AEE</v>
      </c>
      <c r="D28" s="1044" t="str">
        <f>VLOOKUP($B28,Totali!$C$13:$X$477,12,FALSE)</f>
        <v>Riccardo Roberto</v>
      </c>
      <c r="E28" s="1045" t="str">
        <f>VLOOKUP($B28,Totali!$C$13:$X$477,14,FALSE)</f>
        <v>F.A.R.T. srl</v>
      </c>
      <c r="F28" s="541" t="str">
        <f>VLOOKUP($D28,'Comuni tutor'!$A$2:$E$76,5,FALSE)</f>
        <v>VEDELAGO</v>
      </c>
      <c r="G28" s="541" t="str">
        <f>VLOOKUP($B28,Totali!$C$13:$X$477,17,FALSE)</f>
        <v>Preganziol (TV)</v>
      </c>
      <c r="H28" s="1076">
        <f>VLOOKUP(CONCATENATE(F28," - ",G28),'Abbinamento comuni (2)'!$E$2:$I$127,3)</f>
        <v>12.4</v>
      </c>
      <c r="I28" s="1077">
        <f t="shared" si="8"/>
        <v>50</v>
      </c>
      <c r="J28" s="1014"/>
      <c r="K28" s="1018"/>
      <c r="L28" s="1043" t="str">
        <f>'Tutor-Alunni'!L29</f>
        <v>PREGEL ALESSANDRO</v>
      </c>
      <c r="M28" s="541" t="str">
        <f>'Tutor-Alunni'!M29</f>
        <v>4 BEA</v>
      </c>
      <c r="N28" s="1044" t="str">
        <f>VLOOKUP($L28,Totali!$C$13:$X$477,12,FALSE)</f>
        <v>Marton Luisa</v>
      </c>
      <c r="O28" s="1045" t="str">
        <f>VLOOKUP($L28,Totali!$C$13:$X$477,14,FALSE)</f>
        <v>ROGER TECNOLOGY SRL</v>
      </c>
      <c r="P28" s="541" t="e">
        <f>VLOOKUP($N28,'Comuni tutor'!$A$2:$E$76,5,FALSE)</f>
        <v>#N/A</v>
      </c>
      <c r="Q28" s="541" t="str">
        <f>VLOOKUP($L28,Totali!$C$13:$X$477,17,FALSE)</f>
        <v>Mogliano Veneto (TV)</v>
      </c>
      <c r="R28" s="1078" t="e">
        <f>VLOOKUP(CONCATENATE(P28," - ",Q28),'Abbinamento comuni (2)'!$E$2:$I$127,3)</f>
        <v>#N/A</v>
      </c>
      <c r="S28" s="1077" t="e">
        <f t="shared" si="9"/>
        <v>#N/A</v>
      </c>
      <c r="T28" s="1018"/>
      <c r="U28" s="1021"/>
      <c r="V28" s="1043" t="str">
        <f>'Tutor-Alunni'!V29</f>
        <v>TONELLATO MATTEO</v>
      </c>
      <c r="W28" s="541" t="str">
        <f>'Tutor-Alunni'!W29</f>
        <v>4 CEA</v>
      </c>
      <c r="X28" s="1044" t="str">
        <f>VLOOKUP($V28,Totali!$C$13:$X$477,12,FALSE)</f>
        <v>Di Virgilio Sergio</v>
      </c>
      <c r="Y28" s="1045" t="str">
        <f>VLOOKUP($V28,Totali!$C$13:$X$477,14,FALSE)</f>
        <v>MASTER BUILDERS SOLUTIONS ITALIA SPA</v>
      </c>
      <c r="Z28" s="1079" t="str">
        <f>VLOOKUP($X28,'Comuni tutor'!$A$2:$E$76,5,FALSE)</f>
        <v>VILLORBA</v>
      </c>
      <c r="AA28" s="541" t="str">
        <f>VLOOKUP($V28,Totali!$C$13:$X$477,17,FALSE)</f>
        <v>Treviso (TV)</v>
      </c>
      <c r="AB28" s="1078">
        <f>VLOOKUP(CONCATENATE(Z28," - ",AA28),'Abbinamento comuni (2)'!$E$2:$I$127,3)</f>
        <v>10.6</v>
      </c>
      <c r="AC28" s="1077">
        <f t="shared" si="10"/>
        <v>50</v>
      </c>
      <c r="AD28" s="1021"/>
      <c r="AE28" s="1014"/>
      <c r="AF28" s="1043" t="str">
        <f>'Tutor-Alunni'!AF29</f>
        <v>SAVORGNAN FILIPPO</v>
      </c>
      <c r="AG28" s="541" t="str">
        <f>'Tutor-Alunni'!AG29</f>
        <v>4 DEA</v>
      </c>
      <c r="AH28" s="1044" t="str">
        <f>VLOOKUP($AF28,Totali!$C$13:$X$477,12,FALSE)</f>
        <v>Schileo Monica</v>
      </c>
      <c r="AI28" s="1045" t="str">
        <f>VLOOKUP($AF28,Totali!$C$13:$X$477,14,FALSE)</f>
        <v>TECNOELETTRA SRL IMPIANTI</v>
      </c>
      <c r="AJ28" s="541" t="e">
        <f>VLOOKUP($AH28,'Comuni tutor'!$A$2:$E$76,5,FALSE)</f>
        <v>#N/A</v>
      </c>
      <c r="AK28" s="541" t="str">
        <f>VLOOKUP($AF28,Totali!$C$13:$X$477,17,FALSE)</f>
        <v>Treviso (TV)</v>
      </c>
      <c r="AL28" s="1078" t="e">
        <f>VLOOKUP(CONCATENATE(AJ28," - ",AK28),'Abbinamento comuni (2)'!$E$2:$I$127,3)</f>
        <v>#N/A</v>
      </c>
      <c r="AM28" s="1077" t="e">
        <f t="shared" si="11"/>
        <v>#N/A</v>
      </c>
      <c r="AN28" s="1014"/>
      <c r="AO28" s="1018"/>
      <c r="AP28" s="1043" t="str">
        <f>'Tutor-Alunni'!AP29</f>
        <v>SCABELLO SAMUELE</v>
      </c>
      <c r="AQ28" s="541" t="str">
        <f>'Tutor-Alunni'!AQ29</f>
        <v>4 BII</v>
      </c>
      <c r="AR28" s="1044" t="str">
        <f>VLOOKUP($AP28,Totali!$C$13:$X$477,12,FALSE)</f>
        <v>Battaglia Antimo</v>
      </c>
      <c r="AS28" s="1045" t="str">
        <f>VLOOKUP($AP28,Totali!$C$13:$X$477,14,FALSE)</f>
        <v>ECMA SRL</v>
      </c>
      <c r="AT28" s="541" t="str">
        <f>VLOOKUP($AR28,'Comuni tutor'!$A$2:$E$76,5,FALSE)</f>
        <v>TREVISO</v>
      </c>
      <c r="AU28" s="541" t="str">
        <f>VLOOKUP($AP28,Totali!$C$13:$X$477,17,FALSE)</f>
        <v>Giavera del Montello (TV)</v>
      </c>
      <c r="AV28" s="1078">
        <f>VLOOKUP(CONCATENATE(AT28," - ",AU28),'Abbinamento comuni (2)'!$E$2:$I$127,3)</f>
        <v>6.2</v>
      </c>
      <c r="AW28" s="1077">
        <f t="shared" si="12"/>
        <v>30</v>
      </c>
      <c r="AX28" s="1018"/>
      <c r="AY28" s="1021"/>
      <c r="AZ28" s="1080">
        <f>'Tutor-Alunni'!AZ29</f>
        <v>0</v>
      </c>
      <c r="BA28" s="541" t="e">
        <f>'Tutor-Alunni'!BA29</f>
        <v>#N/A</v>
      </c>
      <c r="BB28" s="1047" t="e">
        <f>VLOOKUP($AZ28,Totali!$C$13:$X$477,12,FALSE)</f>
        <v>#N/A</v>
      </c>
      <c r="BC28" s="1045" t="e">
        <f>VLOOKUP($AZ28,Totali!$C$13:$X$477,14,FALSE)</f>
        <v>#N/A</v>
      </c>
      <c r="BD28" s="541" t="e">
        <f>VLOOKUP($BB28,'Comuni tutor'!$A$2:$E$76,5,FALSE)</f>
        <v>#N/A</v>
      </c>
      <c r="BE28" s="541" t="e">
        <f>VLOOKUP($AZ28,Totali!$C$13:$X$477,17,FALSE)</f>
        <v>#N/A</v>
      </c>
      <c r="BF28" s="1081" t="e">
        <f>VLOOKUP(CONCATENATE(BD28," - ",BE28),'Abbinamento comuni (2)'!$E$2:$I$127,3)</f>
        <v>#N/A</v>
      </c>
      <c r="BG28" s="1082" t="e">
        <f t="shared" si="13"/>
        <v>#N/A</v>
      </c>
      <c r="BH28" s="1021"/>
      <c r="BI28" s="1014"/>
      <c r="BJ28" s="1043" t="str">
        <f>'Tutor-Alunni'!BJ29</f>
        <v>SACCON MANUELE</v>
      </c>
      <c r="BK28" s="541" t="str">
        <f>'Tutor-Alunni'!BK29</f>
        <v>4 DAR</v>
      </c>
      <c r="BL28" s="1047" t="str">
        <f>VLOOKUP($BJ28,Totali!$C$13:$X$477,12,FALSE)</f>
        <v>BISCARO FABIO</v>
      </c>
      <c r="BM28" s="1045" t="str">
        <f>VLOOKUP($BJ28,Totali!$C$13:$X$477,14,FALSE)</f>
        <v>C 4 B SRL</v>
      </c>
      <c r="BN28" s="541" t="e">
        <f>VLOOKUP($BL28,'Comuni tutor'!$A$2:$E$76,5,FALSE)</f>
        <v>#N/A</v>
      </c>
      <c r="BO28" s="541" t="str">
        <f>VLOOKUP($BJ28,Totali!$C$13:$X$477,17,FALSE)</f>
        <v>Treviso (TV)</v>
      </c>
      <c r="BP28" s="1078" t="e">
        <f>VLOOKUP(CONCATENATE(BN28," - ",BO28),'Abbinamento comuni (2)'!$E$2:$I$127,3)</f>
        <v>#N/A</v>
      </c>
      <c r="BQ28" s="1077" t="e">
        <f t="shared" si="14"/>
        <v>#N/A</v>
      </c>
      <c r="BR28" s="1014"/>
      <c r="BS28" s="1018"/>
      <c r="BT28" s="1043">
        <f>'Tutor-Alunni'!BT29</f>
        <v>0</v>
      </c>
      <c r="BU28" s="541" t="e">
        <f>'Tutor-Alunni'!BU29</f>
        <v>#N/A</v>
      </c>
      <c r="BV28" s="1047" t="e">
        <f>VLOOKUP($BT28,Totali!$C$13:$X$477,12,FALSE)</f>
        <v>#N/A</v>
      </c>
      <c r="BW28" s="1045" t="e">
        <f>VLOOKUP($BT28,Totali!$C$13:$X$477,14,FALSE)</f>
        <v>#N/A</v>
      </c>
      <c r="BX28" s="541" t="e">
        <f>VLOOKUP($BV28,'Comuni tutor'!$A$2:$E$76,5,FALSE)</f>
        <v>#N/A</v>
      </c>
      <c r="BY28" s="541" t="e">
        <f>VLOOKUP($BT28,Totali!$C$13:$X$477,17,FALSE)</f>
        <v>#N/A</v>
      </c>
      <c r="BZ28" s="1076" t="e">
        <f>VLOOKUP(CONCATENATE(BX28," - ",BY28),'Abbinamento comuni (2)'!$E$2:$I$127,3)</f>
        <v>#N/A</v>
      </c>
      <c r="CA28" s="1077" t="e">
        <f t="shared" si="15"/>
        <v>#N/A</v>
      </c>
      <c r="CB28" s="799"/>
      <c r="CC28" s="1021"/>
      <c r="CD28" s="1080">
        <f>'Tutor-Alunni'!CD29</f>
        <v>0</v>
      </c>
      <c r="CE28" s="541" t="e">
        <f>'Tutor-Alunni'!CE29</f>
        <v>#N/A</v>
      </c>
      <c r="CF28" s="1047" t="e">
        <f>VLOOKUP($AZ28,Totali!$C$13:$X$477,12,FALSE)</f>
        <v>#N/A</v>
      </c>
      <c r="CG28" s="1045" t="e">
        <f>VLOOKUP($AZ28,Totali!$C$13:$X$477,14,FALSE)</f>
        <v>#N/A</v>
      </c>
      <c r="CH28" s="541" t="e">
        <f>VLOOKUP($CF28,'Comuni tutor'!$A$2:$E$76,5,FALSE)</f>
        <v>#N/A</v>
      </c>
      <c r="CI28" s="541" t="e">
        <f>VLOOKUP($CD28,Totali!$C$13:$X$477,17,FALSE)</f>
        <v>#N/A</v>
      </c>
      <c r="CJ28" s="1081" t="e">
        <f>VLOOKUP(CONCATENATE(CH28," - ",CI28),'Abbinamento comuni (2)'!$E$2:$I$127,3)</f>
        <v>#N/A</v>
      </c>
      <c r="CK28" s="1082" t="e">
        <f t="shared" si="16"/>
        <v>#N/A</v>
      </c>
      <c r="CL28" s="1021"/>
    </row>
    <row r="29" spans="1:90" ht="15.05" customHeight="1">
      <c r="A29" s="1007"/>
      <c r="B29" s="1043" t="str">
        <f>'Tutor-Alunni'!B28</f>
        <v>SANTORO MARCO</v>
      </c>
      <c r="C29" s="541" t="str">
        <f>'Tutor-Alunni'!C28</f>
        <v>4 AEE</v>
      </c>
      <c r="D29" s="1044" t="str">
        <f>VLOOKUP($B29,Totali!$C$13:$X$477,12,FALSE)</f>
        <v>Gasparotto Dino</v>
      </c>
      <c r="E29" s="1045" t="str">
        <f>VLOOKUP($B29,Totali!$C$13:$X$477,14,FALSE)</f>
        <v>BOTTER ELETTROTECNICA SRL</v>
      </c>
      <c r="F29" s="541" t="str">
        <f>VLOOKUP($D29,'Comuni tutor'!$A$2:$E$76,5,FALSE)</f>
        <v>VILLORBA</v>
      </c>
      <c r="G29" s="541" t="str">
        <f>VLOOKUP($B29,Totali!$C$13:$X$477,17,FALSE)</f>
        <v>Silea (TV)</v>
      </c>
      <c r="H29" s="1076">
        <f>VLOOKUP(CONCATENATE(F29," - ",G29),'Abbinamento comuni (2)'!$E$2:$I$127,3)</f>
        <v>15.6</v>
      </c>
      <c r="I29" s="1077">
        <f t="shared" si="8"/>
        <v>50</v>
      </c>
      <c r="J29" s="1014"/>
      <c r="K29" s="1018"/>
      <c r="L29" s="1043" t="str">
        <f>'Tutor-Alunni'!L28</f>
        <v>ROMANO ALESSANDRO</v>
      </c>
      <c r="M29" s="541" t="str">
        <f>'Tutor-Alunni'!M28</f>
        <v>4 BEA</v>
      </c>
      <c r="N29" s="1044" t="str">
        <f>VLOOKUP($L29,Totali!$C$13:$X$477,12,FALSE)</f>
        <v>Milani Elisabetta</v>
      </c>
      <c r="O29" s="1045" t="str">
        <f>VLOOKUP($L29,Totali!$C$13:$X$477,14,FALSE)</f>
        <v>A.C. AUTOMAZIONI S.R.L.S.</v>
      </c>
      <c r="P29" s="541" t="e">
        <f>VLOOKUP($N29,'Comuni tutor'!$A$2:$E$76,5,FALSE)</f>
        <v>#N/A</v>
      </c>
      <c r="Q29" s="541" t="str">
        <f>VLOOKUP($L29,Totali!$C$13:$X$477,17,FALSE)</f>
        <v>Paese (TV)</v>
      </c>
      <c r="R29" s="1078" t="e">
        <f>VLOOKUP(CONCATENATE(P29," - ",Q29),'Abbinamento comuni (2)'!$E$2:$I$127,3)</f>
        <v>#N/A</v>
      </c>
      <c r="S29" s="1077" t="e">
        <f t="shared" si="9"/>
        <v>#N/A</v>
      </c>
      <c r="T29" s="1018"/>
      <c r="U29" s="1021"/>
      <c r="V29" s="1043" t="str">
        <f>'Tutor-Alunni'!V28</f>
        <v>SOLOPERTO MIRKO ANTONIO</v>
      </c>
      <c r="W29" s="541" t="str">
        <f>'Tutor-Alunni'!W28</f>
        <v>4 CEA</v>
      </c>
      <c r="X29" s="1044" t="str">
        <f>VLOOKUP($V29,Totali!$C$13:$X$477,12,FALSE)</f>
        <v>De Col Anna</v>
      </c>
      <c r="Y29" s="1045" t="str">
        <f>VLOOKUP($V29,Totali!$C$13:$X$477,14,FALSE)</f>
        <v>TA AUTOMATION</v>
      </c>
      <c r="Z29" s="1079" t="str">
        <f>VLOOKUP($X29,'Comuni tutor'!$A$2:$E$76,5,FALSE)</f>
        <v>TREVISO</v>
      </c>
      <c r="AA29" s="541" t="str">
        <f>VLOOKUP($V29,Totali!$C$13:$X$477,17,FALSE)</f>
        <v>Casale sul Sile (TV)</v>
      </c>
      <c r="AB29" s="1078">
        <f>VLOOKUP(CONCATENATE(Z29," - ",AA29),'Abbinamento comuni (2)'!$E$2:$I$127,3)</f>
        <v>14.2</v>
      </c>
      <c r="AC29" s="1077">
        <f t="shared" si="10"/>
        <v>50</v>
      </c>
      <c r="AD29" s="1021"/>
      <c r="AE29" s="1014"/>
      <c r="AF29" s="1043" t="str">
        <f>'Tutor-Alunni'!AF28</f>
        <v>PINARELLO EDDY</v>
      </c>
      <c r="AG29" s="541" t="str">
        <f>'Tutor-Alunni'!AG28</f>
        <v>4 DEA</v>
      </c>
      <c r="AH29" s="1044" t="str">
        <f>VLOOKUP($AF29,Totali!$C$13:$X$477,12,FALSE)</f>
        <v>Lucchesi Domenico</v>
      </c>
      <c r="AI29" s="1045" t="str">
        <f>VLOOKUP($AF29,Totali!$C$13:$X$477,14,FALSE)</f>
        <v>CARRETTA SRL</v>
      </c>
      <c r="AJ29" s="541" t="str">
        <f>VLOOKUP($AH29,'Comuni tutor'!$A$2:$E$76,5,FALSE)</f>
        <v>TREVISO</v>
      </c>
      <c r="AK29" s="541" t="str">
        <f>VLOOKUP($AF29,Totali!$C$13:$X$477,17,FALSE)</f>
        <v>Quinto di Treviso (TV)</v>
      </c>
      <c r="AL29" s="1078">
        <f>VLOOKUP(CONCATENATE(AJ29," - ",AK29),'Abbinamento comuni (2)'!$E$2:$I$127,3)</f>
        <v>8.8000000000000007</v>
      </c>
      <c r="AM29" s="1077">
        <f t="shared" si="11"/>
        <v>30</v>
      </c>
      <c r="AN29" s="1014"/>
      <c r="AO29" s="1018"/>
      <c r="AP29" s="1043" t="str">
        <f>'Tutor-Alunni'!AP28</f>
        <v>PLAKA XHULIO</v>
      </c>
      <c r="AQ29" s="541" t="str">
        <f>'Tutor-Alunni'!AQ28</f>
        <v>4 BII</v>
      </c>
      <c r="AR29" s="1044" t="str">
        <f>VLOOKUP($AP29,Totali!$C$13:$X$477,12,FALSE)</f>
        <v>Battaglia Antimo</v>
      </c>
      <c r="AS29" s="1045" t="str">
        <f>VLOOKUP($AP29,Totali!$C$13:$X$477,14,FALSE)</f>
        <v>MION VENTOLTERMICO SPA</v>
      </c>
      <c r="AT29" s="541" t="str">
        <f>VLOOKUP($AR29,'Comuni tutor'!$A$2:$E$76,5,FALSE)</f>
        <v>TREVISO</v>
      </c>
      <c r="AU29" s="541" t="str">
        <f>VLOOKUP($AP29,Totali!$C$13:$X$477,17,FALSE)</f>
        <v>Maserada sul Piave (TV)</v>
      </c>
      <c r="AV29" s="1078">
        <f>VLOOKUP(CONCATENATE(AT29," - ",AU29),'Abbinamento comuni (2)'!$E$2:$I$127,3)</f>
        <v>12.2</v>
      </c>
      <c r="AW29" s="1077">
        <f t="shared" si="12"/>
        <v>50</v>
      </c>
      <c r="AX29" s="1018"/>
      <c r="AY29" s="1021"/>
      <c r="AZ29" s="1080">
        <f>'Tutor-Alunni'!AZ28</f>
        <v>0</v>
      </c>
      <c r="BA29" s="541" t="e">
        <f>'Tutor-Alunni'!BA28</f>
        <v>#N/A</v>
      </c>
      <c r="BB29" s="1047" t="e">
        <f>VLOOKUP($AZ29,Totali!$C$13:$X$477,12,FALSE)</f>
        <v>#N/A</v>
      </c>
      <c r="BC29" s="1045" t="e">
        <f>VLOOKUP($AZ29,Totali!$C$13:$X$477,14,FALSE)</f>
        <v>#N/A</v>
      </c>
      <c r="BD29" s="541" t="e">
        <f>VLOOKUP($BB29,'Comuni tutor'!$A$2:$E$76,5,FALSE)</f>
        <v>#N/A</v>
      </c>
      <c r="BE29" s="541" t="e">
        <f>VLOOKUP($AZ29,Totali!$C$13:$X$477,17,FALSE)</f>
        <v>#N/A</v>
      </c>
      <c r="BF29" s="1081" t="e">
        <f>VLOOKUP(CONCATENATE(BD29," - ",BE29),'Abbinamento comuni (2)'!$E$2:$I$127,3)</f>
        <v>#N/A</v>
      </c>
      <c r="BG29" s="1082" t="e">
        <f t="shared" si="13"/>
        <v>#N/A</v>
      </c>
      <c r="BH29" s="1021"/>
      <c r="BI29" s="1014"/>
      <c r="BJ29" s="1043" t="str">
        <f>'Tutor-Alunni'!BJ28</f>
        <v>PRETTO MATTEO</v>
      </c>
      <c r="BK29" s="541" t="str">
        <f>'Tutor-Alunni'!BK28</f>
        <v>4 DAR</v>
      </c>
      <c r="BL29" s="1047" t="str">
        <f>VLOOKUP($BJ29,Totali!$C$13:$X$477,12,FALSE)</f>
        <v>ZERILLI GIUSEPPE</v>
      </c>
      <c r="BM29" s="1045" t="str">
        <f>VLOOKUP($BJ29,Totali!$C$13:$X$477,14,FALSE)</f>
        <v>JAZZ INFORMATICA</v>
      </c>
      <c r="BN29" s="541" t="str">
        <f>VLOOKUP($BL29,'Comuni tutor'!$A$2:$E$76,5,FALSE)</f>
        <v>TREVISO</v>
      </c>
      <c r="BO29" s="541" t="str">
        <f>VLOOKUP($BJ29,Totali!$C$13:$X$477,17,FALSE)</f>
        <v>Villorba (TV)</v>
      </c>
      <c r="BP29" s="1078">
        <f>VLOOKUP(CONCATENATE(BN29," - ",BO29),'Abbinamento comuni (2)'!$E$2:$I$127,3)</f>
        <v>10.6</v>
      </c>
      <c r="BQ29" s="1077">
        <f t="shared" si="14"/>
        <v>50</v>
      </c>
      <c r="BR29" s="1014"/>
      <c r="BS29" s="1018"/>
      <c r="BT29" s="1043">
        <f>'Tutor-Alunni'!BT28</f>
        <v>0</v>
      </c>
      <c r="BU29" s="541" t="e">
        <f>'Tutor-Alunni'!BU28</f>
        <v>#N/A</v>
      </c>
      <c r="BV29" s="1047" t="e">
        <f>VLOOKUP($BT29,Totali!$C$13:$X$477,12,FALSE)</f>
        <v>#N/A</v>
      </c>
      <c r="BW29" s="1045" t="e">
        <f>VLOOKUP($BT29,Totali!$C$13:$X$477,14,FALSE)</f>
        <v>#N/A</v>
      </c>
      <c r="BX29" s="541" t="e">
        <f>VLOOKUP($BV29,'Comuni tutor'!$A$2:$E$76,5,FALSE)</f>
        <v>#N/A</v>
      </c>
      <c r="BY29" s="541" t="e">
        <f>VLOOKUP($BT29,Totali!$C$13:$X$477,17,FALSE)</f>
        <v>#N/A</v>
      </c>
      <c r="BZ29" s="1076" t="e">
        <f>VLOOKUP(CONCATENATE(BX29," - ",BY29),'Abbinamento comuni (2)'!$E$2:$I$127,3)</f>
        <v>#N/A</v>
      </c>
      <c r="CA29" s="1077" t="e">
        <f t="shared" si="15"/>
        <v>#N/A</v>
      </c>
      <c r="CB29" s="799"/>
      <c r="CC29" s="1021"/>
      <c r="CD29" s="1080">
        <f>'Tutor-Alunni'!CD28</f>
        <v>0</v>
      </c>
      <c r="CE29" s="541" t="e">
        <f>'Tutor-Alunni'!CE28</f>
        <v>#N/A</v>
      </c>
      <c r="CF29" s="1047" t="e">
        <f>VLOOKUP($AZ29,Totali!$C$13:$X$477,12,FALSE)</f>
        <v>#N/A</v>
      </c>
      <c r="CG29" s="1045" t="e">
        <f>VLOOKUP($AZ29,Totali!$C$13:$X$477,14,FALSE)</f>
        <v>#N/A</v>
      </c>
      <c r="CH29" s="541" t="e">
        <f>VLOOKUP($CF29,'Comuni tutor'!$A$2:$E$76,5,FALSE)</f>
        <v>#N/A</v>
      </c>
      <c r="CI29" s="541" t="e">
        <f>VLOOKUP($CD29,Totali!$C$13:$X$477,17,FALSE)</f>
        <v>#N/A</v>
      </c>
      <c r="CJ29" s="1081" t="e">
        <f>VLOOKUP(CONCATENATE(CH29," - ",CI29),'Abbinamento comuni (2)'!$E$2:$I$127,3)</f>
        <v>#N/A</v>
      </c>
      <c r="CK29" s="1082" t="e">
        <f t="shared" si="16"/>
        <v>#N/A</v>
      </c>
      <c r="CL29" s="1021"/>
    </row>
    <row r="30" spans="1:90" ht="15.05" customHeight="1">
      <c r="A30" s="1007"/>
      <c r="B30" s="1043" t="str">
        <f>'Tutor-Alunni'!B30</f>
        <v>SEVERIN DAVIDE</v>
      </c>
      <c r="C30" s="541" t="str">
        <f>'Tutor-Alunni'!C30</f>
        <v>4 AEE</v>
      </c>
      <c r="D30" s="1044" t="str">
        <f>VLOOKUP($B30,Totali!$C$13:$X$477,12,FALSE)</f>
        <v>Riccardo Roberto</v>
      </c>
      <c r="E30" s="1045" t="str">
        <f>VLOOKUP($B30,Totali!$C$13:$X$477,14,FALSE)</f>
        <v>REDO GROUP ITALIA SRL</v>
      </c>
      <c r="F30" s="541" t="str">
        <f>VLOOKUP($D30,'Comuni tutor'!$A$2:$E$76,5,FALSE)</f>
        <v>VEDELAGO</v>
      </c>
      <c r="G30" s="541" t="str">
        <f>VLOOKUP($B30,Totali!$C$13:$X$477,17,FALSE)</f>
        <v>Treviso (TV)</v>
      </c>
      <c r="H30" s="1076">
        <f>VLOOKUP(CONCATENATE(F30," - ",G30),'Abbinamento comuni (2)'!$E$2:$I$127,3)</f>
        <v>16.3</v>
      </c>
      <c r="I30" s="1077">
        <f t="shared" si="8"/>
        <v>50</v>
      </c>
      <c r="J30" s="1014"/>
      <c r="K30" s="1018"/>
      <c r="L30" s="1043" t="str">
        <f>'Tutor-Alunni'!L30</f>
        <v>RUBINATO MATTEO</v>
      </c>
      <c r="M30" s="541" t="str">
        <f>'Tutor-Alunni'!M30</f>
        <v>4 BEA</v>
      </c>
      <c r="N30" s="1044" t="str">
        <f>VLOOKUP($L30,Totali!$C$13:$X$477,12,FALSE)</f>
        <v>Milani Elisabetta</v>
      </c>
      <c r="O30" s="1045" t="str">
        <f>VLOOKUP($L30,Totali!$C$13:$X$477,14,FALSE)</f>
        <v>CDFP</v>
      </c>
      <c r="P30" s="541" t="e">
        <f>VLOOKUP($N30,'Comuni tutor'!$A$2:$E$76,5,FALSE)</f>
        <v>#N/A</v>
      </c>
      <c r="Q30" s="541" t="str">
        <f>VLOOKUP($L30,Totali!$C$13:$X$477,17,FALSE)</f>
        <v>Treviso (TV)</v>
      </c>
      <c r="R30" s="1078" t="e">
        <f>VLOOKUP(CONCATENATE(P30," - ",Q30),'Abbinamento comuni (2)'!$E$2:$I$127,3)</f>
        <v>#N/A</v>
      </c>
      <c r="S30" s="1077" t="e">
        <f t="shared" si="9"/>
        <v>#N/A</v>
      </c>
      <c r="T30" s="1018"/>
      <c r="U30" s="1021"/>
      <c r="V30" s="1043" t="str">
        <f>'Tutor-Alunni'!V30</f>
        <v>TORESAN ALESSANDRO</v>
      </c>
      <c r="W30" s="541" t="str">
        <f>'Tutor-Alunni'!W30</f>
        <v>4 CEA</v>
      </c>
      <c r="X30" s="1044" t="str">
        <f>VLOOKUP($V30,Totali!$C$13:$X$477,12,FALSE)</f>
        <v>Barbon Michele</v>
      </c>
      <c r="Y30" s="1045" t="str">
        <f>VLOOKUP($V30,Totali!$C$13:$X$477,14,FALSE)</f>
        <v>EUROGROUP SPA</v>
      </c>
      <c r="Z30" s="1079" t="e">
        <f>VLOOKUP($X30,'Comuni tutor'!$A$2:$E$76,5,FALSE)</f>
        <v>#N/A</v>
      </c>
      <c r="AA30" s="541" t="str">
        <f>VLOOKUP($V30,Totali!$C$13:$X$477,17,FALSE)</f>
        <v>Silea (TV)</v>
      </c>
      <c r="AB30" s="1078" t="e">
        <f>VLOOKUP(CONCATENATE(Z30," - ",AA30),'Abbinamento comuni (2)'!$E$2:$I$127,3)</f>
        <v>#N/A</v>
      </c>
      <c r="AC30" s="1077" t="e">
        <f t="shared" si="10"/>
        <v>#N/A</v>
      </c>
      <c r="AD30" s="1021"/>
      <c r="AE30" s="1014"/>
      <c r="AF30" s="1043" t="str">
        <f>'Tutor-Alunni'!AF30</f>
        <v>VARALLO ANDREA</v>
      </c>
      <c r="AG30" s="541" t="str">
        <f>'Tutor-Alunni'!AG30</f>
        <v>4 DEA</v>
      </c>
      <c r="AH30" s="1044" t="str">
        <f>VLOOKUP($AF30,Totali!$C$13:$X$477,12,FALSE)</f>
        <v>Lucchesi Domenico</v>
      </c>
      <c r="AI30" s="1045" t="str">
        <f>VLOOKUP($AF30,Totali!$C$13:$X$477,14,FALSE)</f>
        <v>Studio Tecnico Zanin</v>
      </c>
      <c r="AJ30" s="541" t="str">
        <f>VLOOKUP($AH30,'Comuni tutor'!$A$2:$E$76,5,FALSE)</f>
        <v>TREVISO</v>
      </c>
      <c r="AK30" s="541" t="str">
        <f>VLOOKUP($AF30,Totali!$C$13:$X$477,17,FALSE)</f>
        <v>Treviso (TV)</v>
      </c>
      <c r="AL30" s="1078">
        <f>VLOOKUP(CONCATENATE(AJ30," - ",AK30),'Abbinamento comuni (2)'!$E$2:$I$127,3)</f>
        <v>1</v>
      </c>
      <c r="AM30" s="1077">
        <f t="shared" si="11"/>
        <v>30</v>
      </c>
      <c r="AN30" s="1014"/>
      <c r="AO30" s="1018"/>
      <c r="AP30" s="1043" t="str">
        <f>'Tutor-Alunni'!AP30</f>
        <v>SEGATO LEONARDO</v>
      </c>
      <c r="AQ30" s="541" t="str">
        <f>'Tutor-Alunni'!AQ30</f>
        <v>4 BII</v>
      </c>
      <c r="AR30" s="1044" t="str">
        <f>VLOOKUP($AP30,Totali!$C$13:$X$477,12,FALSE)</f>
        <v>Zolli Piera</v>
      </c>
      <c r="AS30" s="1045" t="str">
        <f>VLOOKUP($AP30,Totali!$C$13:$X$477,14,FALSE)</f>
        <v>SMC TREVISO SRL</v>
      </c>
      <c r="AT30" s="541" t="str">
        <f>VLOOKUP($AR30,'Comuni tutor'!$A$2:$E$76,5,FALSE)</f>
        <v>MOGLIANO VENETO</v>
      </c>
      <c r="AU30" s="541" t="str">
        <f>VLOOKUP($AP30,Totali!$C$13:$X$477,17,FALSE)</f>
        <v>Villorba (TV)</v>
      </c>
      <c r="AV30" s="1078">
        <f>VLOOKUP(CONCATENATE(AT30," - ",AU30),'Abbinamento comuni (2)'!$E$2:$I$127,3)</f>
        <v>28</v>
      </c>
      <c r="AW30" s="1077">
        <f t="shared" si="12"/>
        <v>50</v>
      </c>
      <c r="AX30" s="1018"/>
      <c r="AY30" s="1021"/>
      <c r="AZ30" s="1080">
        <f>'Tutor-Alunni'!AZ30</f>
        <v>0</v>
      </c>
      <c r="BA30" s="541" t="e">
        <f>'Tutor-Alunni'!BA30</f>
        <v>#N/A</v>
      </c>
      <c r="BB30" s="1047" t="e">
        <f>VLOOKUP($AZ30,Totali!$C$13:$X$477,12,FALSE)</f>
        <v>#N/A</v>
      </c>
      <c r="BC30" s="1045" t="e">
        <f>VLOOKUP($AZ30,Totali!$C$13:$X$477,14,FALSE)</f>
        <v>#N/A</v>
      </c>
      <c r="BD30" s="541" t="e">
        <f>VLOOKUP($BB30,'Comuni tutor'!$A$2:$E$76,5,FALSE)</f>
        <v>#N/A</v>
      </c>
      <c r="BE30" s="541" t="e">
        <f>VLOOKUP($AZ30,Totali!$C$13:$X$477,17,FALSE)</f>
        <v>#N/A</v>
      </c>
      <c r="BF30" s="1081" t="e">
        <f>VLOOKUP(CONCATENATE(BD30," - ",BE30),'Abbinamento comuni (2)'!$E$2:$I$127,3)</f>
        <v>#N/A</v>
      </c>
      <c r="BG30" s="1082" t="e">
        <f t="shared" si="13"/>
        <v>#N/A</v>
      </c>
      <c r="BH30" s="1021"/>
      <c r="BI30" s="1014"/>
      <c r="BJ30" s="1043" t="str">
        <f>'Tutor-Alunni'!BJ30</f>
        <v>SARTORETTO ALESSIO</v>
      </c>
      <c r="BK30" s="541" t="str">
        <f>'Tutor-Alunni'!BK30</f>
        <v>4 DAR</v>
      </c>
      <c r="BL30" s="1047" t="str">
        <f>VLOOKUP($BJ30,Totali!$C$13:$X$477,12,FALSE)</f>
        <v>GALAZZO MONICA</v>
      </c>
      <c r="BM30" s="1045" t="str">
        <f>VLOOKUP($BJ30,Totali!$C$13:$X$477,14,FALSE)</f>
        <v>UBWARE SRL</v>
      </c>
      <c r="BN30" s="541" t="e">
        <f>VLOOKUP($BL30,'Comuni tutor'!$A$2:$E$76,5,FALSE)</f>
        <v>#N/A</v>
      </c>
      <c r="BO30" s="541" t="str">
        <f>VLOOKUP($BJ30,Totali!$C$13:$X$477,17,FALSE)</f>
        <v>Treviso (TV)</v>
      </c>
      <c r="BP30" s="1078" t="e">
        <f>VLOOKUP(CONCATENATE(BN30," - ",BO30),'Abbinamento comuni (2)'!$E$2:$I$127,3)</f>
        <v>#N/A</v>
      </c>
      <c r="BQ30" s="1077" t="e">
        <f t="shared" si="14"/>
        <v>#N/A</v>
      </c>
      <c r="BR30" s="1014"/>
      <c r="BS30" s="1018"/>
      <c r="BT30" s="1043">
        <f>'Tutor-Alunni'!BT30</f>
        <v>0</v>
      </c>
      <c r="BU30" s="541" t="e">
        <f>'Tutor-Alunni'!BU30</f>
        <v>#N/A</v>
      </c>
      <c r="BV30" s="1047" t="e">
        <f>VLOOKUP($BT30,Totali!$C$13:$X$477,12,FALSE)</f>
        <v>#N/A</v>
      </c>
      <c r="BW30" s="1045" t="e">
        <f>VLOOKUP($BT30,Totali!$C$13:$X$477,14,FALSE)</f>
        <v>#N/A</v>
      </c>
      <c r="BX30" s="541" t="e">
        <f>VLOOKUP($BV30,'Comuni tutor'!$A$2:$E$76,5,FALSE)</f>
        <v>#N/A</v>
      </c>
      <c r="BY30" s="541" t="e">
        <f>VLOOKUP($BT30,Totali!$C$13:$X$477,17,FALSE)</f>
        <v>#N/A</v>
      </c>
      <c r="BZ30" s="1076" t="e">
        <f>VLOOKUP(CONCATENATE(BX30," - ",BY30),'Abbinamento comuni (2)'!$E$2:$I$127,3)</f>
        <v>#N/A</v>
      </c>
      <c r="CA30" s="1077" t="e">
        <f t="shared" si="15"/>
        <v>#N/A</v>
      </c>
      <c r="CB30" s="799"/>
      <c r="CC30" s="1021"/>
      <c r="CD30" s="1080">
        <f>'Tutor-Alunni'!CD30</f>
        <v>0</v>
      </c>
      <c r="CE30" s="541" t="e">
        <f>'Tutor-Alunni'!CE30</f>
        <v>#N/A</v>
      </c>
      <c r="CF30" s="1047" t="e">
        <f>VLOOKUP($AZ30,Totali!$C$13:$X$477,12,FALSE)</f>
        <v>#N/A</v>
      </c>
      <c r="CG30" s="1045" t="e">
        <f>VLOOKUP($AZ30,Totali!$C$13:$X$477,14,FALSE)</f>
        <v>#N/A</v>
      </c>
      <c r="CH30" s="541" t="e">
        <f>VLOOKUP($CF30,'Comuni tutor'!$A$2:$E$76,5,FALSE)</f>
        <v>#N/A</v>
      </c>
      <c r="CI30" s="541" t="e">
        <f>VLOOKUP($CD30,Totali!$C$13:$X$477,17,FALSE)</f>
        <v>#N/A</v>
      </c>
      <c r="CJ30" s="1081" t="e">
        <f>VLOOKUP(CONCATENATE(CH30," - ",CI30),'Abbinamento comuni (2)'!$E$2:$I$127,3)</f>
        <v>#N/A</v>
      </c>
      <c r="CK30" s="1082" t="e">
        <f t="shared" si="16"/>
        <v>#N/A</v>
      </c>
      <c r="CL30" s="1021"/>
    </row>
    <row r="31" spans="1:90" ht="15.05" customHeight="1">
      <c r="A31" s="1007"/>
      <c r="B31" s="1043" t="str">
        <f>'Tutor-Alunni'!B31</f>
        <v>TOMASETTO ENRICO</v>
      </c>
      <c r="C31" s="541" t="str">
        <f>'Tutor-Alunni'!C31</f>
        <v>4 AEE</v>
      </c>
      <c r="D31" s="1044" t="str">
        <f>VLOOKUP($B31,Totali!$C$13:$X$477,12,FALSE)</f>
        <v>Di Maria Cesare</v>
      </c>
      <c r="E31" s="1045" t="str">
        <f>VLOOKUP($B31,Totali!$C$13:$X$477,14,FALSE)</f>
        <v>MION VENTOLTERMICO SPA</v>
      </c>
      <c r="F31" s="541" t="str">
        <f>VLOOKUP($D31,'Comuni tutor'!$A$2:$E$76,5,FALSE)</f>
        <v>VILLORBA</v>
      </c>
      <c r="G31" s="541" t="str">
        <f>VLOOKUP($B31,Totali!$C$13:$X$477,17,FALSE)</f>
        <v>Maserada sul Piave (TV)</v>
      </c>
      <c r="H31" s="1076">
        <f>VLOOKUP(CONCATENATE(F31," - ",G31),'Abbinamento comuni (2)'!$E$2:$I$127,3)</f>
        <v>4.8</v>
      </c>
      <c r="I31" s="1077">
        <f t="shared" si="8"/>
        <v>30</v>
      </c>
      <c r="J31" s="1014"/>
      <c r="K31" s="1018"/>
      <c r="L31" s="1043" t="str">
        <f>'Tutor-Alunni'!L31</f>
        <v>SAVIAN ALESSANDRO</v>
      </c>
      <c r="M31" s="541" t="str">
        <f>'Tutor-Alunni'!M31</f>
        <v>4 BEA</v>
      </c>
      <c r="N31" s="1044" t="str">
        <f>VLOOKUP($L31,Totali!$C$13:$X$477,12,FALSE)</f>
        <v>Catalano Emanuela</v>
      </c>
      <c r="O31" s="1045" t="str">
        <f>VLOOKUP($L31,Totali!$C$13:$X$477,14,FALSE)</f>
        <v>Ing. Matteo Pozzobon</v>
      </c>
      <c r="P31" s="541" t="e">
        <f>VLOOKUP($N31,'Comuni tutor'!$A$2:$E$76,5,FALSE)</f>
        <v>#N/A</v>
      </c>
      <c r="Q31" s="541" t="str">
        <f>VLOOKUP($L31,Totali!$C$13:$X$477,17,FALSE)</f>
        <v>Maserada sul Piave (TV)</v>
      </c>
      <c r="R31" s="1078" t="e">
        <f>VLOOKUP(CONCATENATE(P31," - ",Q31),'Abbinamento comuni (2)'!$E$2:$I$127,3)</f>
        <v>#N/A</v>
      </c>
      <c r="S31" s="1077" t="e">
        <f t="shared" si="9"/>
        <v>#N/A</v>
      </c>
      <c r="T31" s="1018"/>
      <c r="U31" s="1021"/>
      <c r="V31" s="1043" t="str">
        <f>'Tutor-Alunni'!V31</f>
        <v>UCCELLO MARTINA</v>
      </c>
      <c r="W31" s="541" t="str">
        <f>'Tutor-Alunni'!W31</f>
        <v>4 CEA</v>
      </c>
      <c r="X31" s="1044" t="str">
        <f>VLOOKUP($V31,Totali!$C$13:$X$477,12,FALSE)</f>
        <v>Puglisi Alessandra</v>
      </c>
      <c r="Y31" s="1045" t="str">
        <f>VLOOKUP($V31,Totali!$C$13:$X$477,14,FALSE)</f>
        <v>ABAR SRL</v>
      </c>
      <c r="Z31" s="1079" t="str">
        <f>VLOOKUP($X31,'Comuni tutor'!$A$2:$E$76,5,FALSE)</f>
        <v>TREVISO</v>
      </c>
      <c r="AA31" s="541" t="str">
        <f>VLOOKUP($V31,Totali!$C$13:$X$477,17,FALSE)</f>
        <v>Spresiano (TV)</v>
      </c>
      <c r="AB31" s="1078">
        <f>VLOOKUP(CONCATENATE(Z31," - ",AA31),'Abbinamento comuni (2)'!$E$2:$I$127,3)</f>
        <v>14.1</v>
      </c>
      <c r="AC31" s="1077">
        <f t="shared" si="10"/>
        <v>50</v>
      </c>
      <c r="AD31" s="1021"/>
      <c r="AE31" s="1014"/>
      <c r="AF31" s="1043" t="str">
        <f>'Tutor-Alunni'!AF31</f>
        <v>VENDRAME MIRKO</v>
      </c>
      <c r="AG31" s="541" t="str">
        <f>'Tutor-Alunni'!AG31</f>
        <v>4 DEA</v>
      </c>
      <c r="AH31" s="1044" t="str">
        <f>VLOOKUP($AF31,Totali!$C$13:$X$477,12,FALSE)</f>
        <v>Schileo Monica</v>
      </c>
      <c r="AI31" s="1045" t="str">
        <f>VLOOKUP($AF31,Totali!$C$13:$X$477,14,FALSE)</f>
        <v>TECNOELETTRA SRL IMPIANTI</v>
      </c>
      <c r="AJ31" s="541" t="e">
        <f>VLOOKUP($AH31,'Comuni tutor'!$A$2:$E$76,5,FALSE)</f>
        <v>#N/A</v>
      </c>
      <c r="AK31" s="541" t="str">
        <f>VLOOKUP($AF31,Totali!$C$13:$X$477,17,FALSE)</f>
        <v>Treviso (TV)</v>
      </c>
      <c r="AL31" s="1078" t="e">
        <f>VLOOKUP(CONCATENATE(AJ31," - ",AK31),'Abbinamento comuni (2)'!$E$2:$I$127,3)</f>
        <v>#N/A</v>
      </c>
      <c r="AM31" s="1077" t="e">
        <f t="shared" si="11"/>
        <v>#N/A</v>
      </c>
      <c r="AN31" s="1014"/>
      <c r="AO31" s="1018"/>
      <c r="AP31" s="1043" t="str">
        <f>'Tutor-Alunni'!AP31</f>
        <v>TREVISANI ANDREA</v>
      </c>
      <c r="AQ31" s="541" t="str">
        <f>'Tutor-Alunni'!AQ31</f>
        <v>4 BII</v>
      </c>
      <c r="AR31" s="1044" t="str">
        <f>VLOOKUP($AP31,Totali!$C$13:$X$477,12,FALSE)</f>
        <v>Caregnato Sergio</v>
      </c>
      <c r="AS31" s="1045" t="str">
        <f>VLOOKUP($AP31,Totali!$C$13:$X$477,14,FALSE)</f>
        <v>ALTERNATIVA AMBIENTE COOPERATIVA</v>
      </c>
      <c r="AT31" s="541" t="str">
        <f>VLOOKUP($AR31,'Comuni tutor'!$A$2:$E$76,5,FALSE)</f>
        <v>TREVISO</v>
      </c>
      <c r="AU31" s="541" t="str">
        <f>VLOOKUP($AP31,Totali!$C$13:$X$477,17,FALSE)</f>
        <v>Carbonera (TV)</v>
      </c>
      <c r="AV31" s="1078">
        <f>VLOOKUP(CONCATENATE(AT31," - ",AU31),'Abbinamento comuni (2)'!$E$2:$I$127,3)</f>
        <v>4.9000000000000004</v>
      </c>
      <c r="AW31" s="1077">
        <f t="shared" si="12"/>
        <v>30</v>
      </c>
      <c r="AX31" s="1018"/>
      <c r="AY31" s="1021"/>
      <c r="AZ31" s="1080">
        <f>'Tutor-Alunni'!AZ31</f>
        <v>0</v>
      </c>
      <c r="BA31" s="541" t="e">
        <f>'Tutor-Alunni'!BA31</f>
        <v>#N/A</v>
      </c>
      <c r="BB31" s="1047" t="e">
        <f>VLOOKUP($AZ31,Totali!$C$13:$X$477,12,FALSE)</f>
        <v>#N/A</v>
      </c>
      <c r="BC31" s="1045" t="e">
        <f>VLOOKUP($AZ31,Totali!$C$13:$X$477,14,FALSE)</f>
        <v>#N/A</v>
      </c>
      <c r="BD31" s="541" t="e">
        <f>VLOOKUP($BB31,'Comuni tutor'!$A$2:$E$76,5,FALSE)</f>
        <v>#N/A</v>
      </c>
      <c r="BE31" s="541" t="e">
        <f>VLOOKUP($AZ31,Totali!$C$13:$X$477,17,FALSE)</f>
        <v>#N/A</v>
      </c>
      <c r="BF31" s="1081" t="e">
        <f>VLOOKUP(CONCATENATE(BD31," - ",BE31),'Abbinamento comuni (2)'!$E$2:$I$127,3)</f>
        <v>#N/A</v>
      </c>
      <c r="BG31" s="1082" t="e">
        <f t="shared" si="13"/>
        <v>#N/A</v>
      </c>
      <c r="BH31" s="1021"/>
      <c r="BI31" s="1014"/>
      <c r="BJ31" s="1043" t="str">
        <f>'Tutor-Alunni'!BJ31</f>
        <v>SCANDIUZZI ELEONORA</v>
      </c>
      <c r="BK31" s="541" t="str">
        <f>'Tutor-Alunni'!BK31</f>
        <v>4 DAR</v>
      </c>
      <c r="BL31" s="1047" t="str">
        <f>VLOOKUP($BJ31,Totali!$C$13:$X$477,12,FALSE)</f>
        <v>SANFILIPPO GIUSEPPE</v>
      </c>
      <c r="BM31" s="1045" t="str">
        <f>VLOOKUP($BJ31,Totali!$C$13:$X$477,14,FALSE)</f>
        <v>EUROGROUP SPA</v>
      </c>
      <c r="BN31" s="541" t="str">
        <f>VLOOKUP($BL31,'Comuni tutor'!$A$2:$E$76,5,FALSE)</f>
        <v>TREVISO</v>
      </c>
      <c r="BO31" s="541" t="str">
        <f>VLOOKUP($BJ31,Totali!$C$13:$X$477,17,FALSE)</f>
        <v>Silea (TV)</v>
      </c>
      <c r="BP31" s="1078">
        <f>VLOOKUP(CONCATENATE(BN31," - ",BO31),'Abbinamento comuni (2)'!$E$2:$I$127,3)</f>
        <v>6</v>
      </c>
      <c r="BQ31" s="1077">
        <f t="shared" si="14"/>
        <v>30</v>
      </c>
      <c r="BR31" s="1014"/>
      <c r="BS31" s="1018"/>
      <c r="BT31" s="1043">
        <f>'Tutor-Alunni'!BT31</f>
        <v>0</v>
      </c>
      <c r="BU31" s="541" t="e">
        <f>'Tutor-Alunni'!BU31</f>
        <v>#N/A</v>
      </c>
      <c r="BV31" s="1047" t="e">
        <f>VLOOKUP($BT31,Totali!$C$13:$X$477,12,FALSE)</f>
        <v>#N/A</v>
      </c>
      <c r="BW31" s="1045" t="e">
        <f>VLOOKUP($BT31,Totali!$C$13:$X$477,14,FALSE)</f>
        <v>#N/A</v>
      </c>
      <c r="BX31" s="541" t="e">
        <f>VLOOKUP($BV31,'Comuni tutor'!$A$2:$E$76,5,FALSE)</f>
        <v>#N/A</v>
      </c>
      <c r="BY31" s="541" t="e">
        <f>VLOOKUP($BT31,Totali!$C$13:$X$477,17,FALSE)</f>
        <v>#N/A</v>
      </c>
      <c r="BZ31" s="1076" t="e">
        <f>VLOOKUP(CONCATENATE(BX31," - ",BY31),'Abbinamento comuni (2)'!$E$2:$I$127,3)</f>
        <v>#N/A</v>
      </c>
      <c r="CA31" s="1077" t="e">
        <f t="shared" si="15"/>
        <v>#N/A</v>
      </c>
      <c r="CB31" s="799"/>
      <c r="CC31" s="1021"/>
      <c r="CD31" s="1080">
        <f>'Tutor-Alunni'!CD31</f>
        <v>0</v>
      </c>
      <c r="CE31" s="541" t="e">
        <f>'Tutor-Alunni'!CE31</f>
        <v>#N/A</v>
      </c>
      <c r="CF31" s="1047" t="e">
        <f>VLOOKUP($AZ31,Totali!$C$13:$X$477,12,FALSE)</f>
        <v>#N/A</v>
      </c>
      <c r="CG31" s="1045" t="e">
        <f>VLOOKUP($AZ31,Totali!$C$13:$X$477,14,FALSE)</f>
        <v>#N/A</v>
      </c>
      <c r="CH31" s="541" t="e">
        <f>VLOOKUP($CF31,'Comuni tutor'!$A$2:$E$76,5,FALSE)</f>
        <v>#N/A</v>
      </c>
      <c r="CI31" s="541" t="e">
        <f>VLOOKUP($CD31,Totali!$C$13:$X$477,17,FALSE)</f>
        <v>#N/A</v>
      </c>
      <c r="CJ31" s="1081" t="e">
        <f>VLOOKUP(CONCATENATE(CH31," - ",CI31),'Abbinamento comuni (2)'!$E$2:$I$127,3)</f>
        <v>#N/A</v>
      </c>
      <c r="CK31" s="1082" t="e">
        <f t="shared" si="16"/>
        <v>#N/A</v>
      </c>
      <c r="CL31" s="1021"/>
    </row>
    <row r="32" spans="1:90" ht="15.05" customHeight="1">
      <c r="A32" s="1007"/>
      <c r="B32" s="1043" t="str">
        <f>'Tutor-Alunni'!B32</f>
        <v>TORRESAN PIETRO</v>
      </c>
      <c r="C32" s="541" t="str">
        <f>'Tutor-Alunni'!C32</f>
        <v>4 AEE</v>
      </c>
      <c r="D32" s="1044" t="str">
        <f>VLOOKUP($B32,Totali!$C$13:$X$477,12,FALSE)</f>
        <v>Borsato Lorenzo</v>
      </c>
      <c r="E32" s="1045" t="str">
        <f>VLOOKUP($B32,Totali!$C$13:$X$477,14,FALSE)</f>
        <v>TECNOSTUDIO</v>
      </c>
      <c r="F32" s="541" t="str">
        <f>VLOOKUP($D32,'Comuni tutor'!$A$2:$E$76,5,FALSE)</f>
        <v>VILLORBA</v>
      </c>
      <c r="G32" s="541" t="str">
        <f>VLOOKUP($B32,Totali!$C$13:$X$477,17,FALSE)</f>
        <v>Treviso (TV)</v>
      </c>
      <c r="H32" s="1076">
        <f>VLOOKUP(CONCATENATE(F32," - ",G32),'Abbinamento comuni (2)'!$E$2:$I$127,3)</f>
        <v>10.6</v>
      </c>
      <c r="I32" s="1077">
        <f t="shared" si="8"/>
        <v>50</v>
      </c>
      <c r="J32" s="1014"/>
      <c r="K32" s="1018"/>
      <c r="L32" s="1043" t="str">
        <f>'Tutor-Alunni'!L32</f>
        <v>ZATTA ALESSANDRO</v>
      </c>
      <c r="M32" s="541" t="str">
        <f>'Tutor-Alunni'!M32</f>
        <v>4 BEA</v>
      </c>
      <c r="N32" s="1044" t="str">
        <f>VLOOKUP($L32,Totali!$C$13:$X$477,12,FALSE)</f>
        <v>Borsato Lorenzo</v>
      </c>
      <c r="O32" s="1045" t="str">
        <f>VLOOKUP($L32,Totali!$C$13:$X$477,14,FALSE)</f>
        <v>A.R.I.A.M.</v>
      </c>
      <c r="P32" s="541" t="str">
        <f>VLOOKUP($N32,'Comuni tutor'!$A$2:$E$76,5,FALSE)</f>
        <v>VILLORBA</v>
      </c>
      <c r="Q32" s="541" t="str">
        <f>VLOOKUP($L32,Totali!$C$13:$X$477,17,FALSE)</f>
        <v>VEDELAGO</v>
      </c>
      <c r="R32" s="1078">
        <f>VLOOKUP(CONCATENATE(P32," - ",Q32),'Abbinamento comuni (2)'!$E$2:$I$127,3)</f>
        <v>20.6</v>
      </c>
      <c r="S32" s="1077">
        <f t="shared" si="9"/>
        <v>50</v>
      </c>
      <c r="T32" s="1018"/>
      <c r="U32" s="1021"/>
      <c r="V32" s="1043" t="str">
        <f>'Tutor-Alunni'!V32</f>
        <v>VITANGELI MAURO</v>
      </c>
      <c r="W32" s="541" t="str">
        <f>'Tutor-Alunni'!W32</f>
        <v>4 CEA</v>
      </c>
      <c r="X32" s="1044" t="str">
        <f>VLOOKUP($V32,Totali!$C$13:$X$477,12,FALSE)</f>
        <v>Renon Fulvio</v>
      </c>
      <c r="Y32" s="1045" t="str">
        <f>VLOOKUP($V32,Totali!$C$13:$X$477,14,FALSE)</f>
        <v>TECNOSTUDIO</v>
      </c>
      <c r="Z32" s="1079" t="e">
        <f>VLOOKUP($X32,'Comuni tutor'!$A$2:$E$76,5,FALSE)</f>
        <v>#N/A</v>
      </c>
      <c r="AA32" s="541" t="str">
        <f>VLOOKUP($V32,Totali!$C$13:$X$477,17,FALSE)</f>
        <v>Treviso (TV)</v>
      </c>
      <c r="AB32" s="1078" t="e">
        <f>VLOOKUP(CONCATENATE(Z32," - ",AA32),'Abbinamento comuni (2)'!$E$2:$I$127,3)</f>
        <v>#N/A</v>
      </c>
      <c r="AC32" s="1077" t="e">
        <f t="shared" si="10"/>
        <v>#N/A</v>
      </c>
      <c r="AD32" s="1021"/>
      <c r="AE32" s="1014"/>
      <c r="AF32" s="1043" t="str">
        <f>'Tutor-Alunni'!AF32</f>
        <v>VOLPATO TIZIANO</v>
      </c>
      <c r="AG32" s="541" t="str">
        <f>'Tutor-Alunni'!AG32</f>
        <v>4 DEA</v>
      </c>
      <c r="AH32" s="1044" t="str">
        <f>VLOOKUP($AF32,Totali!$C$13:$X$477,12,FALSE)</f>
        <v>Schileo Monica</v>
      </c>
      <c r="AI32" s="1045" t="str">
        <f>VLOOKUP($AF32,Totali!$C$13:$X$477,14,FALSE)</f>
        <v>BRILLAUTOMATION</v>
      </c>
      <c r="AJ32" s="541" t="e">
        <f>VLOOKUP($AH32,'Comuni tutor'!$A$2:$E$76,5,FALSE)</f>
        <v>#N/A</v>
      </c>
      <c r="AK32" s="541" t="str">
        <f>VLOOKUP($AF32,Totali!$C$13:$X$477,17,FALSE)</f>
        <v>Quinto di Treviso (TV)</v>
      </c>
      <c r="AL32" s="1078" t="e">
        <f>VLOOKUP(CONCATENATE(AJ32," - ",AK32),'Abbinamento comuni (2)'!$E$2:$I$127,3)</f>
        <v>#N/A</v>
      </c>
      <c r="AM32" s="1077" t="e">
        <f t="shared" si="11"/>
        <v>#N/A</v>
      </c>
      <c r="AN32" s="1014"/>
      <c r="AO32" s="1018"/>
      <c r="AP32" s="1043" t="str">
        <f>'Tutor-Alunni'!AP32</f>
        <v>ZAMENGO RICCARDO</v>
      </c>
      <c r="AQ32" s="541" t="str">
        <f>'Tutor-Alunni'!AQ32</f>
        <v>4 BII</v>
      </c>
      <c r="AR32" s="1044" t="str">
        <f>VLOOKUP($AP32,Totali!$C$13:$X$477,12,FALSE)</f>
        <v>Cappelletto Giovanni</v>
      </c>
      <c r="AS32" s="1045" t="str">
        <f>VLOOKUP($AP32,Totali!$C$13:$X$477,14,FALSE)</f>
        <v>ROBYONE SRL</v>
      </c>
      <c r="AT32" s="541" t="str">
        <f>VLOOKUP($AR32,'Comuni tutor'!$A$2:$E$76,5,FALSE)</f>
        <v>SILEA</v>
      </c>
      <c r="AU32" s="541" t="str">
        <f>VLOOKUP($AP32,Totali!$C$13:$X$477,17,FALSE)</f>
        <v>Trebaselehe (PD)</v>
      </c>
      <c r="AV32" s="1078">
        <f>VLOOKUP(CONCATENATE(AT32," - ",AU32),'Abbinamento comuni (2)'!$E$2:$I$127,3)</f>
        <v>1</v>
      </c>
      <c r="AW32" s="1077">
        <f t="shared" si="12"/>
        <v>30</v>
      </c>
      <c r="AX32" s="1018"/>
      <c r="AY32" s="1021"/>
      <c r="AZ32" s="1080">
        <f>'Tutor-Alunni'!AZ32</f>
        <v>0</v>
      </c>
      <c r="BA32" s="541" t="e">
        <f>'Tutor-Alunni'!BA32</f>
        <v>#N/A</v>
      </c>
      <c r="BB32" s="1047"/>
      <c r="BC32" s="1045" t="e">
        <f>VLOOKUP($AZ32,Totali!$C$13:$X$477,14,FALSE)</f>
        <v>#N/A</v>
      </c>
      <c r="BD32" s="541" t="e">
        <f>VLOOKUP($BB32,'Comuni tutor'!$A$2:$E$76,5,FALSE)</f>
        <v>#N/A</v>
      </c>
      <c r="BE32" s="541" t="e">
        <f>VLOOKUP($AZ32,Totali!$C$13:$X$477,17,FALSE)</f>
        <v>#N/A</v>
      </c>
      <c r="BF32" s="1081" t="e">
        <f>VLOOKUP(CONCATENATE(BD32," - ",BE32),'Abbinamento comuni (2)'!$E$2:$I$127,3)</f>
        <v>#N/A</v>
      </c>
      <c r="BG32" s="1082" t="e">
        <f t="shared" si="13"/>
        <v>#N/A</v>
      </c>
      <c r="BH32" s="1021"/>
      <c r="BI32" s="1014"/>
      <c r="BJ32" s="1043" t="str">
        <f>'Tutor-Alunni'!BJ32</f>
        <v>SOTTANA GIACOMO</v>
      </c>
      <c r="BK32" s="541" t="str">
        <f>'Tutor-Alunni'!BK32</f>
        <v>4 DAR</v>
      </c>
      <c r="BL32" s="1047" t="str">
        <f>VLOOKUP($BJ32,Totali!$C$13:$X$477,12,FALSE)</f>
        <v>SANFILIPPO GIUSEPPE</v>
      </c>
      <c r="BM32" s="1045" t="str">
        <f>VLOOKUP($BJ32,Totali!$C$13:$X$477,14,FALSE)</f>
        <v>EUROGROUP SPA</v>
      </c>
      <c r="BN32" s="541" t="str">
        <f>VLOOKUP($BL32,'Comuni tutor'!$A$2:$E$76,5,FALSE)</f>
        <v>TREVISO</v>
      </c>
      <c r="BO32" s="541" t="str">
        <f>VLOOKUP($BJ32,Totali!$C$13:$X$477,17,FALSE)</f>
        <v>Silea (TV)</v>
      </c>
      <c r="BP32" s="1078">
        <f>VLOOKUP(CONCATENATE(BN32," - ",BO32),'Abbinamento comuni (2)'!$E$2:$I$127,3)</f>
        <v>6</v>
      </c>
      <c r="BQ32" s="1077">
        <f t="shared" si="14"/>
        <v>30</v>
      </c>
      <c r="BR32" s="1014"/>
      <c r="BS32" s="1018"/>
      <c r="BT32" s="1043">
        <f>'Tutor-Alunni'!BT32</f>
        <v>0</v>
      </c>
      <c r="BU32" s="541" t="e">
        <f>'Tutor-Alunni'!BU32</f>
        <v>#N/A</v>
      </c>
      <c r="BV32" s="1047" t="e">
        <f>VLOOKUP($BT32,Totali!$C$13:$X$477,12,FALSE)</f>
        <v>#N/A</v>
      </c>
      <c r="BW32" s="1045" t="e">
        <f>VLOOKUP($BT32,Totali!$C$13:$X$477,14,FALSE)</f>
        <v>#N/A</v>
      </c>
      <c r="BX32" s="541" t="e">
        <f>VLOOKUP($BV32,'Comuni tutor'!$A$2:$E$76,5,FALSE)</f>
        <v>#N/A</v>
      </c>
      <c r="BY32" s="541" t="e">
        <f>VLOOKUP($BT32,Totali!$C$13:$X$477,17,FALSE)</f>
        <v>#N/A</v>
      </c>
      <c r="BZ32" s="1076" t="e">
        <f>VLOOKUP(CONCATENATE(BX32," - ",BY32),'Abbinamento comuni (2)'!$E$2:$I$127,3)</f>
        <v>#N/A</v>
      </c>
      <c r="CA32" s="1077" t="e">
        <f t="shared" si="15"/>
        <v>#N/A</v>
      </c>
      <c r="CB32" s="799"/>
      <c r="CC32" s="1021"/>
      <c r="CD32" s="1080">
        <f>'Tutor-Alunni'!CD32</f>
        <v>0</v>
      </c>
      <c r="CE32" s="541" t="e">
        <f>'Tutor-Alunni'!CE32</f>
        <v>#N/A</v>
      </c>
      <c r="CF32" s="1047"/>
      <c r="CG32" s="1045" t="e">
        <f>VLOOKUP($AZ32,Totali!$C$13:$X$477,14,FALSE)</f>
        <v>#N/A</v>
      </c>
      <c r="CH32" s="541" t="e">
        <f>VLOOKUP($CF32,'Comuni tutor'!$A$2:$E$76,5,FALSE)</f>
        <v>#N/A</v>
      </c>
      <c r="CI32" s="541" t="e">
        <f>VLOOKUP($CD32,Totali!$C$13:$X$477,17,FALSE)</f>
        <v>#N/A</v>
      </c>
      <c r="CJ32" s="1081" t="e">
        <f>VLOOKUP(CONCATENATE(CH32," - ",CI32),'Abbinamento comuni (2)'!$E$2:$I$127,3)</f>
        <v>#N/A</v>
      </c>
      <c r="CK32" s="1082" t="e">
        <f t="shared" si="16"/>
        <v>#N/A</v>
      </c>
      <c r="CL32" s="1021"/>
    </row>
    <row r="33" spans="1:90" ht="15.05" customHeight="1">
      <c r="A33" s="1007"/>
      <c r="B33" s="1043" t="str">
        <f>'Tutor-Alunni'!B33</f>
        <v>TOSATTO LORENZO</v>
      </c>
      <c r="C33" s="541" t="str">
        <f>'Tutor-Alunni'!C33</f>
        <v>4 AEE</v>
      </c>
      <c r="D33" s="1044" t="str">
        <f>VLOOKUP($B33,Totali!$C$13:$X$477,12,FALSE)</f>
        <v>CHIEPPA A.</v>
      </c>
      <c r="E33" s="1045" t="str">
        <f>VLOOKUP($B33,Totali!$C$13:$X$477,14,FALSE)</f>
        <v>EFFICIENTA SCRL</v>
      </c>
      <c r="F33" s="541" t="e">
        <f>VLOOKUP($D33,'Comuni tutor'!$A$2:$E$76,5,FALSE)</f>
        <v>#N/A</v>
      </c>
      <c r="G33" s="541" t="str">
        <f>VLOOKUP($B33,Totali!$C$13:$X$477,17,FALSE)</f>
        <v>Zero Branco (TV)</v>
      </c>
      <c r="H33" s="1076" t="e">
        <f>VLOOKUP(CONCATENATE(F33," - ",G33),'Abbinamento comuni (2)'!$E$2:$I$127,3)</f>
        <v>#N/A</v>
      </c>
      <c r="I33" s="1077" t="e">
        <f t="shared" si="8"/>
        <v>#N/A</v>
      </c>
      <c r="J33" s="1014"/>
      <c r="K33" s="1018"/>
      <c r="L33" s="1043">
        <f>'Tutor-Alunni'!L33</f>
        <v>0</v>
      </c>
      <c r="M33" s="541">
        <f>'Tutor-Alunni'!M33</f>
        <v>0</v>
      </c>
      <c r="N33" s="1044" t="e">
        <f>VLOOKUP($L33,Totali!$C$13:$X$477,12,FALSE)</f>
        <v>#N/A</v>
      </c>
      <c r="O33" s="1045" t="e">
        <f>VLOOKUP($L33,Totali!$C$13:$X$477,14,FALSE)</f>
        <v>#N/A</v>
      </c>
      <c r="P33" s="541" t="e">
        <f>VLOOKUP($N33,'Comuni tutor'!$A$2:$E$76,5,FALSE)</f>
        <v>#N/A</v>
      </c>
      <c r="Q33" s="541" t="e">
        <f>VLOOKUP($L33,Totali!$C$13:$X$477,17,FALSE)</f>
        <v>#N/A</v>
      </c>
      <c r="R33" s="1078" t="e">
        <f>VLOOKUP(CONCATENATE(P33," - ",Q33),'Abbinamento comuni (2)'!$E$2:$I$127,3)</f>
        <v>#N/A</v>
      </c>
      <c r="S33" s="1077" t="e">
        <f t="shared" si="9"/>
        <v>#N/A</v>
      </c>
      <c r="T33" s="1018"/>
      <c r="U33" s="1021"/>
      <c r="V33" s="1043">
        <f>'Tutor-Alunni'!V33</f>
        <v>0</v>
      </c>
      <c r="W33" s="541">
        <f>'Tutor-Alunni'!W33</f>
        <v>0</v>
      </c>
      <c r="X33" s="1044" t="e">
        <f>VLOOKUP($V33,Totali!$C$13:$X$477,12,FALSE)</f>
        <v>#N/A</v>
      </c>
      <c r="Y33" s="1045" t="e">
        <f>VLOOKUP($V33,Totali!$C$13:$X$477,14,FALSE)</f>
        <v>#N/A</v>
      </c>
      <c r="Z33" s="1079" t="e">
        <f>VLOOKUP($X33,'Comuni tutor'!$A$2:$E$76,5,FALSE)</f>
        <v>#N/A</v>
      </c>
      <c r="AA33" s="541" t="e">
        <f>VLOOKUP($V33,Totali!$C$13:$X$477,17,FALSE)</f>
        <v>#N/A</v>
      </c>
      <c r="AB33" s="1078" t="e">
        <f>VLOOKUP(CONCATENATE(Z33," - ",AA33),'Abbinamento comuni (2)'!$E$2:$I$127,3)</f>
        <v>#N/A</v>
      </c>
      <c r="AC33" s="1077" t="e">
        <f t="shared" si="10"/>
        <v>#N/A</v>
      </c>
      <c r="AD33" s="1021"/>
      <c r="AE33" s="1014"/>
      <c r="AF33" s="1043">
        <f>'Tutor-Alunni'!AF33</f>
        <v>0</v>
      </c>
      <c r="AG33" s="541">
        <f>'Tutor-Alunni'!AG33</f>
        <v>0</v>
      </c>
      <c r="AH33" s="1044" t="e">
        <f>VLOOKUP($AF33,Totali!$C$13:$X$477,12,FALSE)</f>
        <v>#N/A</v>
      </c>
      <c r="AI33" s="1043" t="e">
        <f>VLOOKUP($AF33,Totali!$C$13:$X$477,14,FALSE)</f>
        <v>#N/A</v>
      </c>
      <c r="AJ33" s="541" t="e">
        <f>VLOOKUP($AH33,'Comuni tutor'!$A$2:$E$76,5,FALSE)</f>
        <v>#N/A</v>
      </c>
      <c r="AK33" s="541" t="e">
        <f>VLOOKUP($AF33,Totali!$C$13:$X$477,17,FALSE)</f>
        <v>#N/A</v>
      </c>
      <c r="AL33" s="1078" t="e">
        <f>VLOOKUP(CONCATENATE(AJ33," - ",AK33),'Abbinamento comuni (2)'!$E$2:$I$127,3)</f>
        <v>#N/A</v>
      </c>
      <c r="AM33" s="1077" t="e">
        <f t="shared" si="11"/>
        <v>#N/A</v>
      </c>
      <c r="AN33" s="1014"/>
      <c r="AO33" s="1018"/>
      <c r="AP33" s="1043" t="str">
        <f>'Tutor-Alunni'!AP33</f>
        <v>ZAMPOLLI ENRICO</v>
      </c>
      <c r="AQ33" s="541" t="str">
        <f>'Tutor-Alunni'!AQ33</f>
        <v>4 BII</v>
      </c>
      <c r="AR33" s="1044" t="str">
        <f>VLOOKUP($AP33,Totali!$C$13:$X$477,12,FALSE)</f>
        <v>Dall'agata Michele</v>
      </c>
      <c r="AS33" s="1045" t="str">
        <f>VLOOKUP($AP33,Totali!$C$13:$X$477,14,FALSE)</f>
        <v xml:space="preserve">ADL S.R.L. </v>
      </c>
      <c r="AT33" s="541" t="e">
        <f>VLOOKUP($AR33,'Comuni tutor'!$A$2:$E$76,5,FALSE)</f>
        <v>#N/A</v>
      </c>
      <c r="AU33" s="541" t="str">
        <f>VLOOKUP($AP33,Totali!$C$13:$X$477,17,FALSE)</f>
        <v>Conegliano (TV)</v>
      </c>
      <c r="AV33" s="1078" t="e">
        <f>VLOOKUP(CONCATENATE(AT33," - ",AU33),'Abbinamento comuni (2)'!$E$2:$I$127,3)</f>
        <v>#N/A</v>
      </c>
      <c r="AW33" s="1077" t="e">
        <f t="shared" si="12"/>
        <v>#N/A</v>
      </c>
      <c r="AX33" s="1018"/>
      <c r="AY33" s="1021"/>
      <c r="AZ33" s="1080">
        <f>'Tutor-Alunni'!AZ33</f>
        <v>0</v>
      </c>
      <c r="BA33" s="541" t="e">
        <f>'Tutor-Alunni'!BA33</f>
        <v>#N/A</v>
      </c>
      <c r="BB33" s="1047"/>
      <c r="BC33" s="1045" t="e">
        <f>VLOOKUP($AZ33,Totali!$C$13:$X$477,14,FALSE)</f>
        <v>#N/A</v>
      </c>
      <c r="BD33" s="541" t="e">
        <f>VLOOKUP($BB33,'Comuni tutor'!$A$2:$E$76,5,FALSE)</f>
        <v>#N/A</v>
      </c>
      <c r="BE33" s="541" t="e">
        <f>VLOOKUP($AZ33,Totali!$C$13:$X$477,17,FALSE)</f>
        <v>#N/A</v>
      </c>
      <c r="BF33" s="1081" t="e">
        <f>VLOOKUP(CONCATENATE(BD33," - ",BE33),'Abbinamento comuni (2)'!$E$2:$I$127,3)</f>
        <v>#N/A</v>
      </c>
      <c r="BG33" s="1082" t="e">
        <f t="shared" si="13"/>
        <v>#N/A</v>
      </c>
      <c r="BH33" s="1021"/>
      <c r="BI33" s="1014"/>
      <c r="BJ33" s="1043">
        <f>'Tutor-Alunni'!BJ33</f>
        <v>0</v>
      </c>
      <c r="BK33" s="541">
        <f>'Tutor-Alunni'!BK33</f>
        <v>0</v>
      </c>
      <c r="BL33" s="1047" t="e">
        <f>VLOOKUP($BJ33,Totali!$C$13:$X$477,12,FALSE)</f>
        <v>#N/A</v>
      </c>
      <c r="BM33" s="1045" t="e">
        <f>VLOOKUP($BJ33,Totali!$C$13:$X$477,14,FALSE)</f>
        <v>#N/A</v>
      </c>
      <c r="BN33" s="541" t="e">
        <f>VLOOKUP($BL33,'Comuni tutor'!$A$2:$E$76,5,FALSE)</f>
        <v>#N/A</v>
      </c>
      <c r="BO33" s="541" t="e">
        <f>VLOOKUP($BJ33,Totali!$C$13:$X$477,17,FALSE)</f>
        <v>#N/A</v>
      </c>
      <c r="BP33" s="1078" t="e">
        <f>VLOOKUP(CONCATENATE(BN33," - ",BO33),'Abbinamento comuni (2)'!$E$2:$I$127,3)</f>
        <v>#N/A</v>
      </c>
      <c r="BQ33" s="1077" t="e">
        <f t="shared" si="14"/>
        <v>#N/A</v>
      </c>
      <c r="BR33" s="1014"/>
      <c r="BS33" s="1018"/>
      <c r="BT33" s="1043">
        <f>'Tutor-Alunni'!BT33</f>
        <v>0</v>
      </c>
      <c r="BU33" s="541" t="e">
        <f>'Tutor-Alunni'!BU33</f>
        <v>#N/A</v>
      </c>
      <c r="BV33" s="1047" t="e">
        <f>VLOOKUP($BT33,Totali!$C$13:$X$477,12,FALSE)</f>
        <v>#N/A</v>
      </c>
      <c r="BW33" s="1045" t="e">
        <f>VLOOKUP($BT33,Totali!$C$13:$X$477,14,FALSE)</f>
        <v>#N/A</v>
      </c>
      <c r="BX33" s="541" t="e">
        <f>VLOOKUP($BV33,'Comuni tutor'!$A$2:$E$76,5,FALSE)</f>
        <v>#N/A</v>
      </c>
      <c r="BY33" s="541" t="e">
        <f>VLOOKUP($BT33,Totali!$C$13:$X$477,17,FALSE)</f>
        <v>#N/A</v>
      </c>
      <c r="BZ33" s="1076" t="e">
        <f>VLOOKUP(CONCATENATE(BX33," - ",BY33),'Abbinamento comuni (2)'!$E$2:$I$127,3)</f>
        <v>#N/A</v>
      </c>
      <c r="CA33" s="1077" t="e">
        <f t="shared" si="15"/>
        <v>#N/A</v>
      </c>
      <c r="CB33" s="799"/>
      <c r="CC33" s="1021"/>
      <c r="CD33" s="1080">
        <f>'Tutor-Alunni'!CD33</f>
        <v>0</v>
      </c>
      <c r="CE33" s="541" t="e">
        <f>'Tutor-Alunni'!CE33</f>
        <v>#N/A</v>
      </c>
      <c r="CF33" s="1047"/>
      <c r="CG33" s="1045" t="e">
        <f>VLOOKUP($AZ33,Totali!$C$13:$X$477,14,FALSE)</f>
        <v>#N/A</v>
      </c>
      <c r="CH33" s="541" t="e">
        <f>VLOOKUP($CF33,'Comuni tutor'!$A$2:$E$76,5,FALSE)</f>
        <v>#N/A</v>
      </c>
      <c r="CI33" s="541" t="e">
        <f>VLOOKUP($CD33,Totali!$C$13:$X$477,17,FALSE)</f>
        <v>#N/A</v>
      </c>
      <c r="CJ33" s="1081" t="e">
        <f>VLOOKUP(CONCATENATE(CH33," - ",CI33),'Abbinamento comuni (2)'!$E$2:$I$127,3)</f>
        <v>#N/A</v>
      </c>
      <c r="CK33" s="1082" t="e">
        <f t="shared" si="16"/>
        <v>#N/A</v>
      </c>
      <c r="CL33" s="1021"/>
    </row>
    <row r="34" spans="1:90" ht="15.05" customHeight="1">
      <c r="A34" s="1007"/>
      <c r="B34" s="1043" t="str">
        <f>'Tutor-Alunni'!B34</f>
        <v>TREVISAN RICCARDO</v>
      </c>
      <c r="C34" s="541" t="str">
        <f>'Tutor-Alunni'!C34</f>
        <v>4 AEE</v>
      </c>
      <c r="D34" s="1044" t="str">
        <f>VLOOKUP($B34,Totali!$C$13:$X$477,12,FALSE)</f>
        <v>D'Alessandro Rocco</v>
      </c>
      <c r="E34" s="1045" t="str">
        <f>VLOOKUP($B34,Totali!$C$13:$X$477,14,FALSE)</f>
        <v>ISTRA S.R.L</v>
      </c>
      <c r="F34" s="541" t="e">
        <f>VLOOKUP($D34,'Comuni tutor'!$A$2:$E$76,5,FALSE)</f>
        <v>#N/A</v>
      </c>
      <c r="G34" s="541" t="str">
        <f>VLOOKUP($B34,Totali!$C$13:$X$477,17,FALSE)</f>
        <v>Vilorba (TV)</v>
      </c>
      <c r="H34" s="1076" t="e">
        <f>VLOOKUP(CONCATENATE(F34," - ",G34),'Abbinamento comuni (2)'!$E$2:$I$127,3)</f>
        <v>#N/A</v>
      </c>
      <c r="I34" s="1077" t="e">
        <f t="shared" si="8"/>
        <v>#N/A</v>
      </c>
      <c r="J34" s="1014"/>
      <c r="K34" s="1018"/>
      <c r="L34" s="1043">
        <f>'Tutor-Alunni'!L34</f>
        <v>0</v>
      </c>
      <c r="M34" s="541">
        <f>'Tutor-Alunni'!M34</f>
        <v>0</v>
      </c>
      <c r="N34" s="1044" t="e">
        <f>VLOOKUP($L34,Totali!$C$13:$X$477,12,FALSE)</f>
        <v>#N/A</v>
      </c>
      <c r="O34" s="1045" t="e">
        <f>VLOOKUP($L34,Totali!$C$13:$X$477,14,FALSE)</f>
        <v>#N/A</v>
      </c>
      <c r="P34" s="541" t="e">
        <f>VLOOKUP($N34,'Comuni tutor'!$A$2:$E$76,5,FALSE)</f>
        <v>#N/A</v>
      </c>
      <c r="Q34" s="541" t="e">
        <f>VLOOKUP($L34,Totali!$C$13:$X$477,17,FALSE)</f>
        <v>#N/A</v>
      </c>
      <c r="R34" s="1078" t="e">
        <f>VLOOKUP(CONCATENATE(P34," - ",Q34),'Abbinamento comuni (2)'!$E$2:$I$127,3)</f>
        <v>#N/A</v>
      </c>
      <c r="S34" s="1077" t="e">
        <f t="shared" si="9"/>
        <v>#N/A</v>
      </c>
      <c r="T34" s="1018"/>
      <c r="U34" s="1021"/>
      <c r="V34" s="1043"/>
      <c r="W34" s="541"/>
      <c r="X34" s="1047"/>
      <c r="Y34" s="1043"/>
      <c r="Z34" s="1079"/>
      <c r="AA34" s="541"/>
      <c r="AB34" s="1078"/>
      <c r="AC34" s="1077"/>
      <c r="AD34" s="1021"/>
      <c r="AE34" s="1014"/>
      <c r="AF34" s="1043">
        <f>'Tutor-Alunni'!AF34</f>
        <v>0</v>
      </c>
      <c r="AG34" s="541">
        <f>'Tutor-Alunni'!AG34</f>
        <v>0</v>
      </c>
      <c r="AH34" s="1044" t="e">
        <f>VLOOKUP($AF34,Totali!$C$13:$X$477,12,FALSE)</f>
        <v>#N/A</v>
      </c>
      <c r="AI34" s="1043" t="e">
        <f>VLOOKUP($AF34,Totali!$C$13:$X$477,14,FALSE)</f>
        <v>#N/A</v>
      </c>
      <c r="AJ34" s="541" t="e">
        <f>VLOOKUP($AH34,'Comuni tutor'!$A$2:$E$76,5,FALSE)</f>
        <v>#N/A</v>
      </c>
      <c r="AK34" s="541" t="e">
        <f>VLOOKUP($AF34,Totali!$C$13:$X$477,17,FALSE)</f>
        <v>#N/A</v>
      </c>
      <c r="AL34" s="1078" t="e">
        <f>VLOOKUP(CONCATENATE(AJ34," - ",AK34),'Abbinamento comuni (2)'!$E$2:$I$127,3)</f>
        <v>#N/A</v>
      </c>
      <c r="AM34" s="1077" t="e">
        <f t="shared" si="11"/>
        <v>#N/A</v>
      </c>
      <c r="AN34" s="1014"/>
      <c r="AO34" s="1018"/>
      <c r="AP34" s="1043"/>
      <c r="AQ34" s="541"/>
      <c r="AR34" s="1047"/>
      <c r="AS34" s="1043"/>
      <c r="AT34" s="541"/>
      <c r="AU34" s="541"/>
      <c r="AV34" s="1078"/>
      <c r="AW34" s="1077"/>
      <c r="AX34" s="1018"/>
      <c r="AY34" s="1021"/>
      <c r="AZ34" s="1080">
        <f>'Tutor-Alunni'!AZ34</f>
        <v>0</v>
      </c>
      <c r="BA34" s="541" t="e">
        <f>'Tutor-Alunni'!BA34</f>
        <v>#N/A</v>
      </c>
      <c r="BB34" s="1047"/>
      <c r="BC34" s="1045" t="e">
        <f>VLOOKUP($AZ34,Totali!$C$13:$X$477,14,FALSE)</f>
        <v>#N/A</v>
      </c>
      <c r="BD34" s="541" t="e">
        <f>VLOOKUP($BB34,'Comuni tutor'!$A$2:$E$76,5,FALSE)</f>
        <v>#N/A</v>
      </c>
      <c r="BE34" s="541" t="e">
        <f>VLOOKUP($AZ34,Totali!$C$13:$X$477,17,FALSE)</f>
        <v>#N/A</v>
      </c>
      <c r="BF34" s="1081" t="e">
        <f>VLOOKUP(CONCATENATE(BD34," - ",BE34),'Abbinamento comuni (2)'!$E$2:$I$127,3)</f>
        <v>#N/A</v>
      </c>
      <c r="BG34" s="1082" t="e">
        <f t="shared" si="13"/>
        <v>#N/A</v>
      </c>
      <c r="BH34" s="1021"/>
      <c r="BI34" s="1014"/>
      <c r="BJ34" s="1043">
        <f>'Tutor-Alunni'!BJ34</f>
        <v>0</v>
      </c>
      <c r="BK34" s="541">
        <f>'Tutor-Alunni'!BK34</f>
        <v>0</v>
      </c>
      <c r="BL34" s="1047"/>
      <c r="BM34" s="1045" t="e">
        <f>VLOOKUP($BJ34,Totali!$C$13:$X$477,14,FALSE)</f>
        <v>#N/A</v>
      </c>
      <c r="BN34" s="541" t="e">
        <f>VLOOKUP($BL34,'Comuni tutor'!$A$2:$E$76,5,FALSE)</f>
        <v>#N/A</v>
      </c>
      <c r="BO34" s="541" t="e">
        <f>VLOOKUP($BJ34,Totali!$C$13:$X$477,17,FALSE)</f>
        <v>#N/A</v>
      </c>
      <c r="BP34" s="1078" t="e">
        <f>VLOOKUP(CONCATENATE(BN34," - ",BO34),'Abbinamento comuni (2)'!$E$2:$I$127,3)</f>
        <v>#N/A</v>
      </c>
      <c r="BQ34" s="1077" t="e">
        <f t="shared" si="14"/>
        <v>#N/A</v>
      </c>
      <c r="BR34" s="1014"/>
      <c r="BS34" s="1018"/>
      <c r="BT34" s="1043">
        <f>'Tutor-Alunni'!BT34</f>
        <v>0</v>
      </c>
      <c r="BU34" s="541" t="e">
        <f>'Tutor-Alunni'!BU34</f>
        <v>#N/A</v>
      </c>
      <c r="BV34" s="1047"/>
      <c r="BW34" s="1045" t="e">
        <f>VLOOKUP($BT34,Totali!$C$13:$X$477,14,FALSE)</f>
        <v>#N/A</v>
      </c>
      <c r="BX34" s="541" t="e">
        <f>VLOOKUP($BV34,'Comuni tutor'!$A$2:$E$76,5,FALSE)</f>
        <v>#N/A</v>
      </c>
      <c r="BY34" s="541" t="e">
        <f>VLOOKUP($BT34,Totali!$C$13:$X$477,17,FALSE)</f>
        <v>#N/A</v>
      </c>
      <c r="BZ34" s="1076" t="e">
        <f>VLOOKUP(CONCATENATE(BX34," - ",BY34),'Abbinamento comuni (2)'!$E$2:$I$127,3)</f>
        <v>#N/A</v>
      </c>
      <c r="CA34" s="1077" t="e">
        <f t="shared" si="15"/>
        <v>#N/A</v>
      </c>
      <c r="CB34" s="799"/>
      <c r="CC34" s="1021"/>
      <c r="CD34" s="1080">
        <f>'Tutor-Alunni'!CD34</f>
        <v>0</v>
      </c>
      <c r="CE34" s="541" t="e">
        <f>'Tutor-Alunni'!CE34</f>
        <v>#N/A</v>
      </c>
      <c r="CF34" s="1047"/>
      <c r="CG34" s="1045" t="e">
        <f>VLOOKUP($AZ34,Totali!$C$13:$X$477,14,FALSE)</f>
        <v>#N/A</v>
      </c>
      <c r="CH34" s="541" t="e">
        <f>VLOOKUP($CF34,'Comuni tutor'!$A$2:$E$76,5,FALSE)</f>
        <v>#N/A</v>
      </c>
      <c r="CI34" s="541" t="e">
        <f>VLOOKUP($CD34,Totali!$C$13:$X$477,17,FALSE)</f>
        <v>#N/A</v>
      </c>
      <c r="CJ34" s="1081" t="e">
        <f>VLOOKUP(CONCATENATE(CH34," - ",CI34),'Abbinamento comuni (2)'!$E$2:$I$127,3)</f>
        <v>#N/A</v>
      </c>
      <c r="CK34" s="1082" t="e">
        <f t="shared" si="16"/>
        <v>#N/A</v>
      </c>
      <c r="CL34" s="1021"/>
    </row>
    <row r="35" spans="1:90" ht="15.05" customHeight="1">
      <c r="A35" s="1007"/>
      <c r="B35" s="1043"/>
      <c r="C35" s="541"/>
      <c r="D35" s="1047"/>
      <c r="E35" s="1043"/>
      <c r="F35" s="541"/>
      <c r="G35" s="541"/>
      <c r="H35" s="1076"/>
      <c r="I35" s="1077"/>
      <c r="J35" s="1014"/>
      <c r="K35" s="1018"/>
      <c r="L35" s="1043">
        <f>'Tutor-Alunni'!L35</f>
        <v>0</v>
      </c>
      <c r="M35" s="541">
        <f>'Tutor-Alunni'!M35</f>
        <v>0</v>
      </c>
      <c r="N35" s="1044" t="e">
        <f>VLOOKUP($L35,Totali!$C$13:$X$477,12,FALSE)</f>
        <v>#N/A</v>
      </c>
      <c r="O35" s="1045" t="e">
        <f>VLOOKUP($L35,Totali!$C$13:$X$477,14,FALSE)</f>
        <v>#N/A</v>
      </c>
      <c r="P35" s="541" t="e">
        <f>VLOOKUP($N35,'Comuni tutor'!$A$2:$E$76,5,FALSE)</f>
        <v>#N/A</v>
      </c>
      <c r="Q35" s="541" t="e">
        <f>VLOOKUP($L35,Totali!$C$13:$X$477,17,FALSE)</f>
        <v>#N/A</v>
      </c>
      <c r="R35" s="1078" t="e">
        <f>VLOOKUP(CONCATENATE(P35," - ",Q35),'Abbinamento comuni (2)'!$E$2:$I$127,3)</f>
        <v>#N/A</v>
      </c>
      <c r="S35" s="1077" t="e">
        <f t="shared" si="9"/>
        <v>#N/A</v>
      </c>
      <c r="T35" s="1018"/>
      <c r="U35" s="1021"/>
      <c r="V35" s="1043"/>
      <c r="W35" s="541"/>
      <c r="X35" s="1047"/>
      <c r="Y35" s="1043"/>
      <c r="Z35" s="1079"/>
      <c r="AA35" s="541"/>
      <c r="AB35" s="1078"/>
      <c r="AC35" s="1077"/>
      <c r="AD35" s="1021"/>
      <c r="AE35" s="1014"/>
      <c r="AF35" s="1043"/>
      <c r="AG35" s="541"/>
      <c r="AH35" s="1047"/>
      <c r="AI35" s="1043"/>
      <c r="AJ35" s="541"/>
      <c r="AK35" s="541"/>
      <c r="AL35" s="1078"/>
      <c r="AM35" s="1077"/>
      <c r="AN35" s="1014"/>
      <c r="AO35" s="1018"/>
      <c r="AP35" s="1043"/>
      <c r="AQ35" s="541"/>
      <c r="AR35" s="1047"/>
      <c r="AS35" s="1043"/>
      <c r="AT35" s="541"/>
      <c r="AU35" s="541"/>
      <c r="AV35" s="1078"/>
      <c r="AW35" s="1077"/>
      <c r="AX35" s="1018"/>
      <c r="AY35" s="1021"/>
      <c r="AZ35" s="1080">
        <f>'Tutor-Alunni'!AZ35</f>
        <v>0</v>
      </c>
      <c r="BA35" s="541" t="e">
        <f>'Tutor-Alunni'!BA35</f>
        <v>#N/A</v>
      </c>
      <c r="BB35" s="1047"/>
      <c r="BC35" s="1045" t="e">
        <f>VLOOKUP($AZ35,Totali!$C$13:$X$477,14,FALSE)</f>
        <v>#N/A</v>
      </c>
      <c r="BD35" s="541" t="e">
        <f>VLOOKUP($BB35,'Comuni tutor'!$A$2:$E$76,5,FALSE)</f>
        <v>#N/A</v>
      </c>
      <c r="BE35" s="541" t="e">
        <f>VLOOKUP($AZ35,Totali!$C$13:$X$477,17,FALSE)</f>
        <v>#N/A</v>
      </c>
      <c r="BF35" s="1081" t="e">
        <f>VLOOKUP(CONCATENATE(BD35," - ",BE35),'Abbinamento comuni (2)'!$E$2:$I$127,3)</f>
        <v>#N/A</v>
      </c>
      <c r="BG35" s="1082" t="e">
        <f t="shared" si="13"/>
        <v>#N/A</v>
      </c>
      <c r="BH35" s="1021"/>
      <c r="BI35" s="1014"/>
      <c r="BJ35" s="1043">
        <f>'Tutor-Alunni'!BJ35</f>
        <v>0</v>
      </c>
      <c r="BK35" s="541">
        <f>'Tutor-Alunni'!BK35</f>
        <v>0</v>
      </c>
      <c r="BL35" s="1047"/>
      <c r="BM35" s="1045" t="e">
        <f>VLOOKUP($BJ35,Totali!$C$13:$X$477,14,FALSE)</f>
        <v>#N/A</v>
      </c>
      <c r="BN35" s="541" t="e">
        <f>VLOOKUP($BL35,'Comuni tutor'!$A$2:$E$76,5,FALSE)</f>
        <v>#N/A</v>
      </c>
      <c r="BO35" s="541" t="e">
        <f>VLOOKUP($BJ35,Totali!$C$13:$X$477,17,FALSE)</f>
        <v>#N/A</v>
      </c>
      <c r="BP35" s="1078" t="e">
        <f>VLOOKUP(CONCATENATE(BN35," - ",BO35),'Abbinamento comuni (2)'!$E$2:$I$127,3)</f>
        <v>#N/A</v>
      </c>
      <c r="BQ35" s="1077" t="e">
        <f t="shared" si="14"/>
        <v>#N/A</v>
      </c>
      <c r="BR35" s="1014"/>
      <c r="BS35" s="1018"/>
      <c r="BT35" s="1043">
        <f>'Tutor-Alunni'!BT35</f>
        <v>0</v>
      </c>
      <c r="BU35" s="541" t="e">
        <f>'Tutor-Alunni'!BU35</f>
        <v>#N/A</v>
      </c>
      <c r="BV35" s="1047"/>
      <c r="BW35" s="1045" t="e">
        <f>VLOOKUP($BT35,Totali!$C$13:$X$477,14,FALSE)</f>
        <v>#N/A</v>
      </c>
      <c r="BX35" s="541" t="e">
        <f>VLOOKUP($BV35,'Comuni tutor'!$A$2:$E$76,5,FALSE)</f>
        <v>#N/A</v>
      </c>
      <c r="BY35" s="541" t="e">
        <f>VLOOKUP($BT35,Totali!$C$13:$X$477,17,FALSE)</f>
        <v>#N/A</v>
      </c>
      <c r="BZ35" s="1076" t="e">
        <f>VLOOKUP(CONCATENATE(BX35," - ",BY35),'Abbinamento comuni (2)'!$E$2:$I$127,3)</f>
        <v>#N/A</v>
      </c>
      <c r="CA35" s="1077" t="e">
        <f t="shared" si="15"/>
        <v>#N/A</v>
      </c>
      <c r="CB35" s="799"/>
      <c r="CC35" s="1021"/>
      <c r="CD35" s="1080">
        <f>'Tutor-Alunni'!CD35</f>
        <v>0</v>
      </c>
      <c r="CE35" s="541" t="e">
        <f>'Tutor-Alunni'!CE35</f>
        <v>#N/A</v>
      </c>
      <c r="CF35" s="1047"/>
      <c r="CG35" s="1045" t="e">
        <f>VLOOKUP($AZ35,Totali!$C$13:$X$477,14,FALSE)</f>
        <v>#N/A</v>
      </c>
      <c r="CH35" s="541" t="e">
        <f>VLOOKUP($CF35,'Comuni tutor'!$A$2:$E$76,5,FALSE)</f>
        <v>#N/A</v>
      </c>
      <c r="CI35" s="541" t="e">
        <f>VLOOKUP($CD35,Totali!$C$13:$X$477,17,FALSE)</f>
        <v>#N/A</v>
      </c>
      <c r="CJ35" s="1081" t="e">
        <f>VLOOKUP(CONCATENATE(CH35," - ",CI35),'Abbinamento comuni (2)'!$E$2:$I$127,3)</f>
        <v>#N/A</v>
      </c>
      <c r="CK35" s="1082" t="e">
        <f t="shared" si="16"/>
        <v>#N/A</v>
      </c>
      <c r="CL35" s="1021"/>
    </row>
    <row r="36" spans="1:90" ht="15.05" customHeight="1">
      <c r="A36" s="1007"/>
      <c r="B36" s="1043"/>
      <c r="C36" s="541"/>
      <c r="D36" s="1047"/>
      <c r="E36" s="1043"/>
      <c r="F36" s="541"/>
      <c r="G36" s="541"/>
      <c r="H36" s="1076"/>
      <c r="I36" s="1077"/>
      <c r="J36" s="1014"/>
      <c r="K36" s="1018"/>
      <c r="L36" s="1043">
        <f>'Tutor-Alunni'!L36</f>
        <v>0</v>
      </c>
      <c r="M36" s="541">
        <f>'Tutor-Alunni'!M36</f>
        <v>0</v>
      </c>
      <c r="N36" s="1044" t="e">
        <f>VLOOKUP($L36,Totali!$C$13:$X$477,12,FALSE)</f>
        <v>#N/A</v>
      </c>
      <c r="O36" s="1045" t="e">
        <f>VLOOKUP($L36,Totali!$C$13:$X$477,14,FALSE)</f>
        <v>#N/A</v>
      </c>
      <c r="P36" s="541" t="e">
        <f>VLOOKUP($N36,'Comuni tutor'!$A$2:$E$76,5,FALSE)</f>
        <v>#N/A</v>
      </c>
      <c r="Q36" s="541" t="e">
        <f>VLOOKUP($L36,Totali!$C$13:$X$477,17,FALSE)</f>
        <v>#N/A</v>
      </c>
      <c r="R36" s="1078" t="e">
        <f>VLOOKUP(CONCATENATE(P36," - ",Q36),'Abbinamento comuni (2)'!$E$2:$I$127,3)</f>
        <v>#N/A</v>
      </c>
      <c r="S36" s="1077" t="e">
        <f t="shared" si="9"/>
        <v>#N/A</v>
      </c>
      <c r="T36" s="1018"/>
      <c r="U36" s="1021"/>
      <c r="V36" s="1043"/>
      <c r="W36" s="541"/>
      <c r="X36" s="1047"/>
      <c r="Y36" s="1043"/>
      <c r="Z36" s="1079"/>
      <c r="AA36" s="541"/>
      <c r="AB36" s="1078"/>
      <c r="AC36" s="1077"/>
      <c r="AD36" s="1021"/>
      <c r="AE36" s="1014"/>
      <c r="AF36" s="1043"/>
      <c r="AG36" s="541"/>
      <c r="AH36" s="1047"/>
      <c r="AI36" s="1043"/>
      <c r="AJ36" s="541"/>
      <c r="AK36" s="541"/>
      <c r="AL36" s="1078"/>
      <c r="AM36" s="1077"/>
      <c r="AN36" s="1014"/>
      <c r="AO36" s="1018"/>
      <c r="AP36" s="1043"/>
      <c r="AQ36" s="541"/>
      <c r="AR36" s="1047"/>
      <c r="AS36" s="1043"/>
      <c r="AT36" s="541"/>
      <c r="AU36" s="541"/>
      <c r="AV36" s="1078"/>
      <c r="AW36" s="1077"/>
      <c r="AX36" s="1018"/>
      <c r="AY36" s="1021"/>
      <c r="AZ36" s="1080">
        <f>'Tutor-Alunni'!AZ36</f>
        <v>0</v>
      </c>
      <c r="BA36" s="541" t="e">
        <f>'Tutor-Alunni'!BA36</f>
        <v>#N/A</v>
      </c>
      <c r="BB36" s="1047"/>
      <c r="BC36" s="1045" t="e">
        <f>VLOOKUP($AZ36,Totali!$C$13:$X$477,14,FALSE)</f>
        <v>#N/A</v>
      </c>
      <c r="BD36" s="541" t="e">
        <f>VLOOKUP($BB36,'Comuni tutor'!$A$2:$E$76,5,FALSE)</f>
        <v>#N/A</v>
      </c>
      <c r="BE36" s="541" t="e">
        <f>VLOOKUP($AZ36,Totali!$C$13:$X$477,17,FALSE)</f>
        <v>#N/A</v>
      </c>
      <c r="BF36" s="1081" t="e">
        <f>VLOOKUP(CONCATENATE(BD36," - ",BE36),'Abbinamento comuni (2)'!$E$2:$I$127,3)</f>
        <v>#N/A</v>
      </c>
      <c r="BG36" s="1082" t="e">
        <f t="shared" si="13"/>
        <v>#N/A</v>
      </c>
      <c r="BH36" s="1021"/>
      <c r="BI36" s="1014"/>
      <c r="BJ36" s="1043">
        <f>'Tutor-Alunni'!BJ36</f>
        <v>0</v>
      </c>
      <c r="BK36" s="541">
        <f>'Tutor-Alunni'!BK36</f>
        <v>0</v>
      </c>
      <c r="BL36" s="1047"/>
      <c r="BM36" s="1045" t="e">
        <f>VLOOKUP($BJ36,Totali!$C$13:$X$477,14,FALSE)</f>
        <v>#N/A</v>
      </c>
      <c r="BN36" s="541" t="e">
        <f>VLOOKUP($BL36,'Comuni tutor'!$A$2:$E$76,5,FALSE)</f>
        <v>#N/A</v>
      </c>
      <c r="BO36" s="541" t="e">
        <f>VLOOKUP($BJ36,Totali!$C$13:$X$477,17,FALSE)</f>
        <v>#N/A</v>
      </c>
      <c r="BP36" s="1078" t="e">
        <f>VLOOKUP(CONCATENATE(BN36," - ",BO36),'Abbinamento comuni (2)'!$E$2:$I$127,3)</f>
        <v>#N/A</v>
      </c>
      <c r="BQ36" s="1077" t="e">
        <f t="shared" si="14"/>
        <v>#N/A</v>
      </c>
      <c r="BR36" s="1014"/>
      <c r="BS36" s="1018"/>
      <c r="BT36" s="1043">
        <f>'Tutor-Alunni'!BT36</f>
        <v>0</v>
      </c>
      <c r="BU36" s="541" t="e">
        <f>'Tutor-Alunni'!BU36</f>
        <v>#N/A</v>
      </c>
      <c r="BV36" s="1047"/>
      <c r="BW36" s="1045" t="e">
        <f>VLOOKUP($BT36,Totali!$C$13:$X$477,14,FALSE)</f>
        <v>#N/A</v>
      </c>
      <c r="BX36" s="541" t="e">
        <f>VLOOKUP($BV36,'Comuni tutor'!$A$2:$E$76,5,FALSE)</f>
        <v>#N/A</v>
      </c>
      <c r="BY36" s="541" t="e">
        <f>VLOOKUP($BT36,Totali!$C$13:$X$477,17,FALSE)</f>
        <v>#N/A</v>
      </c>
      <c r="BZ36" s="1076" t="e">
        <f>VLOOKUP(CONCATENATE(BX36," - ",BY36),'Abbinamento comuni (2)'!$E$2:$I$127,3)</f>
        <v>#N/A</v>
      </c>
      <c r="CA36" s="1077" t="e">
        <f t="shared" si="15"/>
        <v>#N/A</v>
      </c>
      <c r="CB36" s="799"/>
      <c r="CC36" s="1021"/>
      <c r="CD36" s="1080">
        <f>'Tutor-Alunni'!CD36</f>
        <v>0</v>
      </c>
      <c r="CE36" s="541" t="e">
        <f>'Tutor-Alunni'!CE36</f>
        <v>#N/A</v>
      </c>
      <c r="CF36" s="1047"/>
      <c r="CG36" s="1045" t="e">
        <f>VLOOKUP($AZ36,Totali!$C$13:$X$477,14,FALSE)</f>
        <v>#N/A</v>
      </c>
      <c r="CH36" s="541" t="e">
        <f>VLOOKUP($CF36,'Comuni tutor'!$A$2:$E$76,5,FALSE)</f>
        <v>#N/A</v>
      </c>
      <c r="CI36" s="541" t="e">
        <f>VLOOKUP($CD36,Totali!$C$13:$X$477,17,FALSE)</f>
        <v>#N/A</v>
      </c>
      <c r="CJ36" s="1081" t="e">
        <f>VLOOKUP(CONCATENATE(CH36," - ",CI36),'Abbinamento comuni (2)'!$E$2:$I$127,3)</f>
        <v>#N/A</v>
      </c>
      <c r="CK36" s="1082" t="e">
        <f t="shared" si="16"/>
        <v>#N/A</v>
      </c>
      <c r="CL36" s="1021"/>
    </row>
    <row r="37" spans="1:90" ht="15.05" customHeight="1">
      <c r="A37" s="1007"/>
      <c r="B37" s="1049"/>
      <c r="C37" s="541"/>
      <c r="D37" s="1050"/>
      <c r="E37" s="1051"/>
      <c r="F37" s="541"/>
      <c r="G37" s="541"/>
      <c r="H37" s="1076"/>
      <c r="I37" s="1047"/>
      <c r="J37" s="1014"/>
      <c r="K37" s="1018"/>
      <c r="L37" s="1043"/>
      <c r="M37" s="541"/>
      <c r="N37" s="1047"/>
      <c r="O37" s="1043"/>
      <c r="P37" s="541"/>
      <c r="Q37" s="541"/>
      <c r="R37" s="1078"/>
      <c r="S37" s="1077"/>
      <c r="T37" s="1018"/>
      <c r="U37" s="1021"/>
      <c r="V37" s="1043"/>
      <c r="W37" s="541"/>
      <c r="X37" s="1047"/>
      <c r="Y37" s="1043"/>
      <c r="Z37" s="1079"/>
      <c r="AA37" s="541"/>
      <c r="AB37" s="1078"/>
      <c r="AC37" s="1077"/>
      <c r="AD37" s="1021"/>
      <c r="AE37" s="1014"/>
      <c r="AF37" s="1043"/>
      <c r="AG37" s="541"/>
      <c r="AH37" s="1047"/>
      <c r="AI37" s="1043"/>
      <c r="AJ37" s="541"/>
      <c r="AK37" s="541"/>
      <c r="AL37" s="1078"/>
      <c r="AM37" s="1077"/>
      <c r="AN37" s="1014"/>
      <c r="AO37" s="1018"/>
      <c r="AP37" s="1043"/>
      <c r="AQ37" s="541"/>
      <c r="AR37" s="1047"/>
      <c r="AS37" s="1043"/>
      <c r="AT37" s="541"/>
      <c r="AU37" s="541"/>
      <c r="AV37" s="1078"/>
      <c r="AW37" s="1077"/>
      <c r="AX37" s="1018"/>
      <c r="AY37" s="1021"/>
      <c r="AZ37" s="1080">
        <f>'Tutor-Alunni'!AZ37</f>
        <v>0</v>
      </c>
      <c r="BA37" s="541" t="e">
        <f>'Tutor-Alunni'!BA37</f>
        <v>#N/A</v>
      </c>
      <c r="BB37" s="1050"/>
      <c r="BC37" s="1045" t="e">
        <f>VLOOKUP($AZ37,Totali!$C$13:$X$477,14,FALSE)</f>
        <v>#N/A</v>
      </c>
      <c r="BD37" s="541" t="e">
        <f>VLOOKUP($BB37,'Comuni tutor'!$A$2:$E$76,5,FALSE)</f>
        <v>#N/A</v>
      </c>
      <c r="BE37" s="541" t="e">
        <f>VLOOKUP($AZ37,Totali!$C$13:$X$477,17,FALSE)</f>
        <v>#N/A</v>
      </c>
      <c r="BF37" s="1081" t="e">
        <f>VLOOKUP(CONCATENATE(BD37," - ",BE37),'Abbinamento comuni (2)'!$E$2:$I$127,3)</f>
        <v>#N/A</v>
      </c>
      <c r="BG37" s="1082" t="e">
        <f t="shared" si="13"/>
        <v>#N/A</v>
      </c>
      <c r="BH37" s="1021"/>
      <c r="BI37" s="1014"/>
      <c r="BJ37" s="1043">
        <f>'Tutor-Alunni'!BJ37</f>
        <v>0</v>
      </c>
      <c r="BK37" s="541">
        <f>'Tutor-Alunni'!BK37</f>
        <v>0</v>
      </c>
      <c r="BL37" s="1050"/>
      <c r="BM37" s="1045" t="e">
        <f>VLOOKUP($BJ37,Totali!$C$13:$X$477,14,FALSE)</f>
        <v>#N/A</v>
      </c>
      <c r="BN37" s="541" t="e">
        <f>VLOOKUP($BL37,'Comuni tutor'!$A$2:$E$76,5,FALSE)</f>
        <v>#N/A</v>
      </c>
      <c r="BO37" s="541" t="e">
        <f>VLOOKUP($BJ37,Totali!$C$13:$X$477,17,FALSE)</f>
        <v>#N/A</v>
      </c>
      <c r="BP37" s="1078" t="e">
        <f>VLOOKUP(CONCATENATE(BN37," - ",BO37),'Abbinamento comuni (2)'!$E$2:$I$127,3)</f>
        <v>#N/A</v>
      </c>
      <c r="BQ37" s="1077" t="e">
        <f t="shared" si="14"/>
        <v>#N/A</v>
      </c>
      <c r="BR37" s="1014"/>
      <c r="BS37" s="1018"/>
      <c r="BT37" s="1049"/>
      <c r="BU37" s="541"/>
      <c r="BV37" s="1050"/>
      <c r="BW37" s="1051"/>
      <c r="BX37" s="541"/>
      <c r="BY37" s="541"/>
      <c r="BZ37" s="541"/>
      <c r="CA37" s="1047"/>
      <c r="CB37" s="799"/>
      <c r="CC37" s="1021"/>
      <c r="CD37" s="1080">
        <f>'Tutor-Alunni'!CD37</f>
        <v>0</v>
      </c>
      <c r="CE37" s="541" t="e">
        <f>'Tutor-Alunni'!CE37</f>
        <v>#N/A</v>
      </c>
      <c r="CF37" s="1050"/>
      <c r="CG37" s="1045" t="e">
        <f>VLOOKUP($AZ37,Totali!$C$13:$X$477,14,FALSE)</f>
        <v>#N/A</v>
      </c>
      <c r="CH37" s="541" t="e">
        <f>VLOOKUP($CF37,'Comuni tutor'!$A$2:$E$76,5,FALSE)</f>
        <v>#N/A</v>
      </c>
      <c r="CI37" s="541" t="e">
        <f>VLOOKUP($CD37,Totali!$C$13:$X$477,17,FALSE)</f>
        <v>#N/A</v>
      </c>
      <c r="CJ37" s="1081" t="e">
        <f>VLOOKUP(CONCATENATE(CH37," - ",CI37),'Abbinamento comuni (2)'!$E$2:$I$127,3)</f>
        <v>#N/A</v>
      </c>
      <c r="CK37" s="1082" t="e">
        <f t="shared" si="16"/>
        <v>#N/A</v>
      </c>
      <c r="CL37" s="1021"/>
    </row>
    <row r="38" spans="1:90" ht="15.05" customHeight="1">
      <c r="A38" s="1007"/>
      <c r="B38" s="1049"/>
      <c r="C38" s="541"/>
      <c r="D38" s="1050"/>
      <c r="E38" s="1051"/>
      <c r="F38" s="541"/>
      <c r="G38" s="541"/>
      <c r="H38" s="541"/>
      <c r="I38" s="1047"/>
      <c r="J38" s="1014"/>
      <c r="K38" s="1018"/>
      <c r="L38" s="1043"/>
      <c r="M38" s="541"/>
      <c r="N38" s="1050"/>
      <c r="O38" s="1051"/>
      <c r="P38" s="541"/>
      <c r="Q38" s="541"/>
      <c r="R38" s="541"/>
      <c r="S38" s="1047"/>
      <c r="T38" s="1018"/>
      <c r="U38" s="1021"/>
      <c r="V38" s="1043"/>
      <c r="W38" s="541"/>
      <c r="X38" s="1047"/>
      <c r="Y38" s="1043"/>
      <c r="Z38" s="1079"/>
      <c r="AA38" s="541"/>
      <c r="AB38" s="1078"/>
      <c r="AC38" s="1077"/>
      <c r="AD38" s="1021"/>
      <c r="AE38" s="1014"/>
      <c r="AF38" s="1043"/>
      <c r="AG38" s="541"/>
      <c r="AH38" s="1047"/>
      <c r="AI38" s="1043"/>
      <c r="AJ38" s="541"/>
      <c r="AK38" s="541"/>
      <c r="AL38" s="1078"/>
      <c r="AM38" s="1077"/>
      <c r="AN38" s="1014"/>
      <c r="AO38" s="1018"/>
      <c r="AP38" s="1043"/>
      <c r="AQ38" s="541"/>
      <c r="AR38" s="1047"/>
      <c r="AS38" s="1043"/>
      <c r="AT38" s="541"/>
      <c r="AU38" s="541"/>
      <c r="AV38" s="1078"/>
      <c r="AW38" s="1077"/>
      <c r="AX38" s="1018"/>
      <c r="AY38" s="1021"/>
      <c r="AZ38" s="1080">
        <f>'Tutor-Alunni'!AZ38</f>
        <v>0</v>
      </c>
      <c r="BA38" s="541" t="e">
        <f>'Tutor-Alunni'!BA38</f>
        <v>#N/A</v>
      </c>
      <c r="BB38" s="1050"/>
      <c r="BC38" s="1045" t="e">
        <f>VLOOKUP($AZ38,Totali!$C$13:$X$477,14,FALSE)</f>
        <v>#N/A</v>
      </c>
      <c r="BD38" s="541" t="e">
        <f>VLOOKUP($BB38,'Comuni tutor'!$A$2:$E$76,5,FALSE)</f>
        <v>#N/A</v>
      </c>
      <c r="BE38" s="541" t="e">
        <f>VLOOKUP($AZ38,Totali!$C$13:$X$477,17,FALSE)</f>
        <v>#N/A</v>
      </c>
      <c r="BF38" s="1081" t="e">
        <f>VLOOKUP(CONCATENATE(BD38," - ",BE38),'Abbinamento comuni (2)'!$E$2:$I$127,3)</f>
        <v>#N/A</v>
      </c>
      <c r="BG38" s="1082" t="e">
        <f t="shared" si="13"/>
        <v>#N/A</v>
      </c>
      <c r="BH38" s="1021"/>
      <c r="BI38" s="1014"/>
      <c r="BJ38" s="1049"/>
      <c r="BK38" s="541"/>
      <c r="BL38" s="1050"/>
      <c r="BM38" s="1051"/>
      <c r="BN38" s="541"/>
      <c r="BO38" s="541"/>
      <c r="BP38" s="541"/>
      <c r="BQ38" s="1047"/>
      <c r="BR38" s="1014"/>
      <c r="BS38" s="1018"/>
      <c r="BT38" s="1049"/>
      <c r="BU38" s="541"/>
      <c r="BV38" s="1050"/>
      <c r="BW38" s="1051"/>
      <c r="BX38" s="541"/>
      <c r="BY38" s="541"/>
      <c r="BZ38" s="541"/>
      <c r="CA38" s="1047"/>
      <c r="CB38" s="799"/>
      <c r="CC38" s="1021"/>
      <c r="CD38" s="1080">
        <f>'Tutor-Alunni'!CD38</f>
        <v>0</v>
      </c>
      <c r="CE38" s="541" t="e">
        <f>'Tutor-Alunni'!CE38</f>
        <v>#N/A</v>
      </c>
      <c r="CF38" s="1050"/>
      <c r="CG38" s="1045" t="e">
        <f>VLOOKUP($AZ38,Totali!$C$13:$X$477,14,FALSE)</f>
        <v>#N/A</v>
      </c>
      <c r="CH38" s="541" t="e">
        <f>VLOOKUP($CF38,'Comuni tutor'!$A$2:$E$76,5,FALSE)</f>
        <v>#N/A</v>
      </c>
      <c r="CI38" s="541" t="e">
        <f>VLOOKUP($CD38,Totali!$C$13:$X$477,17,FALSE)</f>
        <v>#N/A</v>
      </c>
      <c r="CJ38" s="1081" t="e">
        <f>VLOOKUP(CONCATENATE(CH38," - ",CI38),'Abbinamento comuni (2)'!$E$2:$I$127,3)</f>
        <v>#N/A</v>
      </c>
      <c r="CK38" s="1082" t="e">
        <f t="shared" si="16"/>
        <v>#N/A</v>
      </c>
      <c r="CL38" s="1021"/>
    </row>
    <row r="39" spans="1:90" ht="15.05" customHeight="1">
      <c r="A39" s="1007"/>
      <c r="B39" s="1049"/>
      <c r="C39" s="541"/>
      <c r="D39" s="1050"/>
      <c r="E39" s="1051"/>
      <c r="F39" s="541"/>
      <c r="G39" s="541"/>
      <c r="H39" s="541"/>
      <c r="I39" s="1047"/>
      <c r="J39" s="1014"/>
      <c r="K39" s="1018"/>
      <c r="L39" s="1049"/>
      <c r="M39" s="541"/>
      <c r="N39" s="1050"/>
      <c r="O39" s="1051"/>
      <c r="P39" s="541"/>
      <c r="Q39" s="541"/>
      <c r="R39" s="541"/>
      <c r="S39" s="1047"/>
      <c r="T39" s="1018"/>
      <c r="U39" s="1021"/>
      <c r="V39" s="1043"/>
      <c r="W39" s="541"/>
      <c r="X39" s="1047"/>
      <c r="Y39" s="1043"/>
      <c r="Z39" s="1079"/>
      <c r="AA39" s="541"/>
      <c r="AB39" s="1078"/>
      <c r="AC39" s="1077"/>
      <c r="AD39" s="1021"/>
      <c r="AE39" s="1014"/>
      <c r="AF39" s="1043"/>
      <c r="AG39" s="541"/>
      <c r="AH39" s="1047"/>
      <c r="AI39" s="1043"/>
      <c r="AJ39" s="541"/>
      <c r="AK39" s="541"/>
      <c r="AL39" s="1078"/>
      <c r="AM39" s="1077"/>
      <c r="AN39" s="1014"/>
      <c r="AO39" s="1018"/>
      <c r="AP39" s="1043"/>
      <c r="AQ39" s="541"/>
      <c r="AR39" s="1050"/>
      <c r="AS39" s="1051"/>
      <c r="AT39" s="541"/>
      <c r="AU39" s="541"/>
      <c r="AV39" s="541"/>
      <c r="AW39" s="1047"/>
      <c r="AX39" s="1018"/>
      <c r="AY39" s="1021"/>
      <c r="AZ39" s="1049"/>
      <c r="BA39" s="541"/>
      <c r="BB39" s="1050"/>
      <c r="BC39" s="1051"/>
      <c r="BD39" s="541"/>
      <c r="BE39" s="541"/>
      <c r="BF39" s="541"/>
      <c r="BG39" s="1047"/>
      <c r="BH39" s="1021"/>
      <c r="BI39" s="1014"/>
      <c r="BJ39" s="1049"/>
      <c r="BK39" s="541"/>
      <c r="BL39" s="1050"/>
      <c r="BM39" s="1051"/>
      <c r="BN39" s="541"/>
      <c r="BO39" s="541"/>
      <c r="BP39" s="541"/>
      <c r="BQ39" s="1047"/>
      <c r="BR39" s="1014"/>
      <c r="BS39" s="1018"/>
      <c r="BT39" s="1049"/>
      <c r="BU39" s="541"/>
      <c r="BV39" s="1050"/>
      <c r="BW39" s="1051"/>
      <c r="BX39" s="541"/>
      <c r="BY39" s="541"/>
      <c r="BZ39" s="541"/>
      <c r="CA39" s="1047"/>
      <c r="CB39" s="799"/>
      <c r="CC39" s="1021"/>
      <c r="CD39" s="1049"/>
      <c r="CE39" s="541"/>
      <c r="CF39" s="1050"/>
      <c r="CG39" s="1051"/>
      <c r="CH39" s="541"/>
      <c r="CI39" s="541"/>
      <c r="CJ39" s="541"/>
      <c r="CK39" s="1047"/>
      <c r="CL39" s="1021"/>
    </row>
    <row r="40" spans="1:90" ht="15.05" customHeight="1">
      <c r="A40" s="1007"/>
      <c r="B40" s="1049"/>
      <c r="C40" s="541"/>
      <c r="D40" s="1050"/>
      <c r="E40" s="1051"/>
      <c r="F40" s="541"/>
      <c r="G40" s="541"/>
      <c r="H40" s="541"/>
      <c r="I40" s="1047"/>
      <c r="J40" s="1014"/>
      <c r="K40" s="1018"/>
      <c r="L40" s="1049"/>
      <c r="M40" s="541"/>
      <c r="N40" s="1050"/>
      <c r="O40" s="1051"/>
      <c r="P40" s="541"/>
      <c r="Q40" s="541"/>
      <c r="R40" s="541"/>
      <c r="S40" s="1047"/>
      <c r="T40" s="1018"/>
      <c r="U40" s="1021"/>
      <c r="V40" s="1043"/>
      <c r="W40" s="541"/>
      <c r="X40" s="1047"/>
      <c r="Y40" s="1043"/>
      <c r="Z40" s="1079"/>
      <c r="AA40" s="541"/>
      <c r="AB40" s="1078"/>
      <c r="AC40" s="1077"/>
      <c r="AD40" s="1021"/>
      <c r="AE40" s="1014"/>
      <c r="AF40" s="1043"/>
      <c r="AG40" s="541"/>
      <c r="AH40" s="1047"/>
      <c r="AI40" s="1043"/>
      <c r="AJ40" s="541"/>
      <c r="AK40" s="541"/>
      <c r="AL40" s="1078"/>
      <c r="AM40" s="1077"/>
      <c r="AN40" s="1014"/>
      <c r="AO40" s="1018"/>
      <c r="AP40" s="1049"/>
      <c r="AQ40" s="541"/>
      <c r="AR40" s="1050"/>
      <c r="AS40" s="1051"/>
      <c r="AT40" s="541"/>
      <c r="AU40" s="541"/>
      <c r="AV40" s="541"/>
      <c r="AW40" s="1047"/>
      <c r="AX40" s="1018"/>
      <c r="AY40" s="1021"/>
      <c r="AZ40" s="1049"/>
      <c r="BA40" s="541"/>
      <c r="BB40" s="1050"/>
      <c r="BC40" s="1051"/>
      <c r="BD40" s="541"/>
      <c r="BE40" s="541"/>
      <c r="BF40" s="541"/>
      <c r="BG40" s="1047"/>
      <c r="BH40" s="1021"/>
      <c r="BI40" s="1014"/>
      <c r="BJ40" s="1049"/>
      <c r="BK40" s="541"/>
      <c r="BL40" s="1050"/>
      <c r="BM40" s="1051"/>
      <c r="BN40" s="541"/>
      <c r="BO40" s="541"/>
      <c r="BP40" s="541"/>
      <c r="BQ40" s="1047"/>
      <c r="BR40" s="1014"/>
      <c r="BS40" s="1018"/>
      <c r="BT40" s="1049"/>
      <c r="BU40" s="541"/>
      <c r="BV40" s="1050"/>
      <c r="BW40" s="1051"/>
      <c r="BX40" s="541"/>
      <c r="BY40" s="541"/>
      <c r="BZ40" s="541"/>
      <c r="CA40" s="1047"/>
      <c r="CB40" s="799"/>
      <c r="CC40" s="1021"/>
      <c r="CD40" s="1049"/>
      <c r="CE40" s="541"/>
      <c r="CF40" s="1050"/>
      <c r="CG40" s="1051"/>
      <c r="CH40" s="541"/>
      <c r="CI40" s="541"/>
      <c r="CJ40" s="541"/>
      <c r="CK40" s="1047"/>
      <c r="CL40" s="1021"/>
    </row>
    <row r="41" spans="1:90" ht="15.05" customHeight="1">
      <c r="A41" s="1007"/>
      <c r="B41" s="1053"/>
      <c r="C41" s="1054"/>
      <c r="D41" s="1055"/>
      <c r="E41" s="1056"/>
      <c r="F41" s="1054"/>
      <c r="G41" s="1054"/>
      <c r="H41" s="1054"/>
      <c r="I41" s="1057"/>
      <c r="J41" s="1014"/>
      <c r="K41" s="1018"/>
      <c r="L41" s="1053"/>
      <c r="M41" s="1054"/>
      <c r="N41" s="1055"/>
      <c r="O41" s="1056"/>
      <c r="P41" s="1054"/>
      <c r="Q41" s="1054"/>
      <c r="R41" s="1054"/>
      <c r="S41" s="1057"/>
      <c r="T41" s="1018"/>
      <c r="U41" s="1021"/>
      <c r="V41" s="1053"/>
      <c r="W41" s="1054"/>
      <c r="X41" s="1055" t="s">
        <v>3553</v>
      </c>
      <c r="Y41" s="1056" t="s">
        <v>3553</v>
      </c>
      <c r="Z41" s="1083"/>
      <c r="AA41" s="1054"/>
      <c r="AB41" s="1083"/>
      <c r="AC41" s="1084"/>
      <c r="AD41" s="1021"/>
      <c r="AE41" s="1014"/>
      <c r="AF41" s="1053"/>
      <c r="AG41" s="1054"/>
      <c r="AH41" s="1057"/>
      <c r="AI41" s="1053"/>
      <c r="AJ41" s="1054"/>
      <c r="AK41" s="1054"/>
      <c r="AL41" s="1085"/>
      <c r="AM41" s="1086"/>
      <c r="AN41" s="1014"/>
      <c r="AO41" s="1018"/>
      <c r="AP41" s="1053"/>
      <c r="AQ41" s="1054"/>
      <c r="AR41" s="1055"/>
      <c r="AS41" s="1056"/>
      <c r="AT41" s="1054"/>
      <c r="AU41" s="1054"/>
      <c r="AV41" s="1054"/>
      <c r="AW41" s="1057"/>
      <c r="AX41" s="1018"/>
      <c r="AY41" s="1021"/>
      <c r="AZ41" s="1053"/>
      <c r="BA41" s="1054"/>
      <c r="BB41" s="1055"/>
      <c r="BC41" s="1056"/>
      <c r="BD41" s="1054"/>
      <c r="BE41" s="1054"/>
      <c r="BF41" s="1054"/>
      <c r="BG41" s="1057"/>
      <c r="BH41" s="1021"/>
      <c r="BI41" s="1014"/>
      <c r="BJ41" s="1053"/>
      <c r="BK41" s="1054"/>
      <c r="BL41" s="1055"/>
      <c r="BM41" s="1056"/>
      <c r="BN41" s="1054"/>
      <c r="BO41" s="1054"/>
      <c r="BP41" s="1054"/>
      <c r="BQ41" s="1057"/>
      <c r="BR41" s="1014"/>
      <c r="BS41" s="1018"/>
      <c r="BT41" s="1053"/>
      <c r="BU41" s="1054"/>
      <c r="BV41" s="1055"/>
      <c r="BW41" s="1056"/>
      <c r="BX41" s="1054"/>
      <c r="BY41" s="1054"/>
      <c r="BZ41" s="1054"/>
      <c r="CA41" s="1057"/>
      <c r="CB41" s="799"/>
      <c r="CC41" s="1021"/>
      <c r="CD41" s="1053"/>
      <c r="CE41" s="1054"/>
      <c r="CF41" s="1055"/>
      <c r="CG41" s="1056"/>
      <c r="CH41" s="1054"/>
      <c r="CI41" s="1054"/>
      <c r="CJ41" s="1054"/>
      <c r="CK41" s="1057"/>
      <c r="CL41" s="1021"/>
    </row>
    <row r="42" spans="1:90" ht="15.05" customHeight="1">
      <c r="A42" s="1007"/>
      <c r="B42" s="1007"/>
      <c r="C42" s="1007"/>
      <c r="D42" s="1007"/>
      <c r="E42" s="1007"/>
      <c r="F42" s="1007"/>
      <c r="G42" s="1007"/>
      <c r="H42" s="1007"/>
      <c r="I42" s="1007"/>
      <c r="J42" s="1007"/>
      <c r="K42" s="799"/>
      <c r="L42" s="799"/>
      <c r="M42" s="799"/>
      <c r="N42" s="799"/>
      <c r="O42" s="799"/>
      <c r="P42" s="799"/>
      <c r="Q42" s="799"/>
      <c r="R42" s="799"/>
      <c r="S42" s="799"/>
      <c r="T42" s="799"/>
      <c r="U42" s="1058"/>
      <c r="V42" s="1058"/>
      <c r="W42" s="1058"/>
      <c r="X42" s="1058"/>
      <c r="Y42" s="1058"/>
      <c r="Z42" s="1087"/>
      <c r="AA42" s="1058"/>
      <c r="AB42" s="1058"/>
      <c r="AC42" s="1058"/>
      <c r="AD42" s="1058"/>
      <c r="AE42" s="1007"/>
      <c r="AF42" s="1007"/>
      <c r="AG42" s="1007"/>
      <c r="AH42" s="1007"/>
      <c r="AI42" s="1007"/>
      <c r="AJ42" s="1007"/>
      <c r="AK42" s="1007"/>
      <c r="AL42" s="1007"/>
      <c r="AM42" s="1007"/>
      <c r="AN42" s="1007"/>
      <c r="AO42" s="799"/>
      <c r="AP42" s="799"/>
      <c r="AQ42" s="799"/>
      <c r="AR42" s="799"/>
      <c r="AS42" s="799"/>
      <c r="AT42" s="799"/>
      <c r="AU42" s="799"/>
      <c r="AV42" s="799"/>
      <c r="AW42" s="799"/>
      <c r="AX42" s="799"/>
      <c r="AY42" s="1058"/>
      <c r="AZ42" s="1058"/>
      <c r="BA42" s="1058"/>
      <c r="BB42" s="1058"/>
      <c r="BC42" s="1058"/>
      <c r="BD42" s="1058"/>
      <c r="BE42" s="1058"/>
      <c r="BF42" s="1058"/>
      <c r="BG42" s="1058"/>
      <c r="BH42" s="1058"/>
      <c r="BI42" s="1007"/>
      <c r="BJ42" s="1007"/>
      <c r="BK42" s="1007"/>
      <c r="BL42" s="1007"/>
      <c r="BM42" s="1007"/>
      <c r="BN42" s="1007"/>
      <c r="BO42" s="1007"/>
      <c r="BP42" s="1007"/>
      <c r="BQ42" s="1007"/>
      <c r="BR42" s="1007"/>
      <c r="BS42" s="799"/>
      <c r="BT42" s="799"/>
      <c r="BU42" s="799"/>
      <c r="BV42" s="799"/>
      <c r="BW42" s="799"/>
      <c r="BX42" s="799"/>
      <c r="BY42" s="799"/>
      <c r="BZ42" s="799"/>
      <c r="CA42" s="799"/>
      <c r="CB42" s="799"/>
      <c r="CC42" s="1058"/>
      <c r="CD42" s="1058"/>
      <c r="CE42" s="1058"/>
      <c r="CF42" s="1058"/>
      <c r="CG42" s="1058"/>
      <c r="CH42" s="1058"/>
      <c r="CI42" s="1058"/>
      <c r="CJ42" s="1058"/>
      <c r="CK42" s="1058"/>
      <c r="CL42" s="1058"/>
    </row>
    <row r="43" spans="1:90" ht="15.05" customHeight="1">
      <c r="A43" s="1007"/>
      <c r="B43" s="1007"/>
      <c r="C43" s="1007"/>
      <c r="D43" s="1007"/>
      <c r="E43" s="1007"/>
      <c r="F43" s="1007"/>
      <c r="G43" s="1007"/>
      <c r="H43" s="1007"/>
      <c r="I43" s="1007"/>
      <c r="J43" s="1007"/>
      <c r="K43" s="799"/>
      <c r="L43" s="799"/>
      <c r="M43" s="799"/>
      <c r="N43" s="799"/>
      <c r="O43" s="799"/>
      <c r="P43" s="799"/>
      <c r="Q43" s="799"/>
      <c r="R43" s="799"/>
      <c r="S43" s="799"/>
      <c r="T43" s="799"/>
      <c r="U43" s="1058"/>
      <c r="V43" s="1058"/>
      <c r="W43" s="1058"/>
      <c r="X43" s="1058"/>
      <c r="Y43" s="1058"/>
      <c r="Z43" s="1087"/>
      <c r="AA43" s="1058"/>
      <c r="AB43" s="1058"/>
      <c r="AC43" s="1058"/>
      <c r="AD43" s="1058"/>
      <c r="AE43" s="1007"/>
      <c r="AF43" s="1007"/>
      <c r="AG43" s="1007"/>
      <c r="AH43" s="1007"/>
      <c r="AI43" s="1007"/>
      <c r="AJ43" s="1007"/>
      <c r="AK43" s="1007"/>
      <c r="AL43" s="1007"/>
      <c r="AM43" s="1007"/>
      <c r="AN43" s="1007"/>
      <c r="AO43" s="799"/>
      <c r="AP43" s="799"/>
      <c r="AQ43" s="799"/>
      <c r="AR43" s="799"/>
      <c r="AS43" s="799"/>
      <c r="AT43" s="799"/>
      <c r="AU43" s="799"/>
      <c r="AV43" s="799"/>
      <c r="AW43" s="799"/>
      <c r="AX43" s="799"/>
      <c r="AY43" s="1058"/>
      <c r="AZ43" s="1058"/>
      <c r="BA43" s="1058"/>
      <c r="BB43" s="1058"/>
      <c r="BC43" s="1058"/>
      <c r="BD43" s="1058"/>
      <c r="BE43" s="1058"/>
      <c r="BF43" s="1058"/>
      <c r="BG43" s="1058"/>
      <c r="BH43" s="1058"/>
      <c r="BI43" s="1007"/>
      <c r="BJ43" s="1007"/>
      <c r="BK43" s="1007"/>
      <c r="BL43" s="1007"/>
      <c r="BM43" s="1007"/>
      <c r="BN43" s="1007"/>
      <c r="BO43" s="1007"/>
      <c r="BP43" s="1007"/>
      <c r="BQ43" s="1007"/>
      <c r="BR43" s="1007"/>
      <c r="BS43" s="799"/>
      <c r="BT43" s="799"/>
      <c r="BU43" s="799"/>
      <c r="BV43" s="799"/>
      <c r="BW43" s="799"/>
      <c r="BX43" s="799"/>
      <c r="BY43" s="799"/>
      <c r="BZ43" s="799"/>
      <c r="CA43" s="799"/>
      <c r="CB43" s="799"/>
      <c r="CC43" s="1058"/>
      <c r="CD43" s="1058"/>
      <c r="CE43" s="1058"/>
      <c r="CF43" s="1058"/>
      <c r="CG43" s="1058"/>
      <c r="CH43" s="1058"/>
      <c r="CI43" s="1058"/>
      <c r="CJ43" s="1058"/>
      <c r="CK43" s="1058"/>
      <c r="CL43" s="1058"/>
    </row>
    <row r="44" spans="1:90" ht="15.05" customHeight="1">
      <c r="A44" s="1007"/>
      <c r="B44" s="1007"/>
      <c r="C44" s="1007"/>
      <c r="D44" s="1007"/>
      <c r="E44" s="1007"/>
      <c r="F44" s="1007"/>
      <c r="G44" s="1007"/>
      <c r="H44" s="1007"/>
      <c r="I44" s="1007"/>
      <c r="J44" s="1007"/>
      <c r="K44" s="799"/>
      <c r="L44" s="799"/>
      <c r="M44" s="799"/>
      <c r="N44" s="799"/>
      <c r="O44" s="799"/>
      <c r="P44" s="799"/>
      <c r="Q44" s="799"/>
      <c r="R44" s="799"/>
      <c r="S44" s="799"/>
      <c r="T44" s="799"/>
      <c r="U44" s="1058"/>
      <c r="V44" s="1058"/>
      <c r="W44" s="1058"/>
      <c r="X44" s="1058"/>
      <c r="Y44" s="1058"/>
      <c r="Z44" s="1087"/>
      <c r="AA44" s="1058"/>
      <c r="AB44" s="1058"/>
      <c r="AC44" s="1058"/>
      <c r="AD44" s="1058"/>
      <c r="AE44" s="1007"/>
      <c r="AF44" s="1007"/>
      <c r="AG44" s="1007"/>
      <c r="AH44" s="1007"/>
      <c r="AI44" s="1007"/>
      <c r="AJ44" s="1007"/>
      <c r="AK44" s="1007"/>
      <c r="AL44" s="1007"/>
      <c r="AM44" s="1007"/>
      <c r="AN44" s="1007"/>
      <c r="AO44" s="799"/>
      <c r="AP44" s="799"/>
      <c r="AQ44" s="799"/>
      <c r="AR44" s="799"/>
      <c r="AS44" s="799"/>
      <c r="AT44" s="799"/>
      <c r="AU44" s="799"/>
      <c r="AV44" s="799"/>
      <c r="AW44" s="799"/>
      <c r="AX44" s="799"/>
      <c r="AY44" s="1058"/>
      <c r="AZ44" s="1058"/>
      <c r="BA44" s="1058"/>
      <c r="BB44" s="1058"/>
      <c r="BC44" s="1058"/>
      <c r="BD44" s="1058"/>
      <c r="BE44" s="1058"/>
      <c r="BF44" s="1058"/>
      <c r="BG44" s="1058"/>
      <c r="BH44" s="1058"/>
      <c r="BI44" s="1007"/>
      <c r="BJ44" s="1007"/>
      <c r="BK44" s="1007"/>
      <c r="BL44" s="1007"/>
      <c r="BM44" s="1007"/>
      <c r="BN44" s="1007"/>
      <c r="BO44" s="1007"/>
      <c r="BP44" s="1007"/>
      <c r="BQ44" s="1007"/>
      <c r="BR44" s="1007"/>
      <c r="BS44" s="799"/>
      <c r="BT44" s="799"/>
      <c r="BU44" s="799"/>
      <c r="BV44" s="799"/>
      <c r="BW44" s="799"/>
      <c r="BX44" s="799"/>
      <c r="BY44" s="799"/>
      <c r="BZ44" s="799"/>
      <c r="CA44" s="799"/>
      <c r="CB44" s="799"/>
      <c r="CC44" s="1058"/>
      <c r="CD44" s="1058"/>
      <c r="CE44" s="1058"/>
      <c r="CF44" s="1058"/>
      <c r="CG44" s="1058"/>
      <c r="CH44" s="1058"/>
      <c r="CI44" s="1058"/>
      <c r="CJ44" s="1058"/>
      <c r="CK44" s="1058"/>
      <c r="CL44" s="1058"/>
    </row>
    <row r="45" spans="1:90" ht="15.05" customHeight="1">
      <c r="A45" s="1007"/>
      <c r="B45" s="1007"/>
      <c r="C45" s="1007"/>
      <c r="D45" s="1007"/>
      <c r="E45" s="1007"/>
      <c r="F45" s="1007"/>
      <c r="G45" s="1007"/>
      <c r="H45" s="1007"/>
      <c r="I45" s="1007"/>
      <c r="J45" s="1007"/>
      <c r="K45" s="799"/>
      <c r="L45" s="799"/>
      <c r="M45" s="799"/>
      <c r="N45" s="799"/>
      <c r="O45" s="799"/>
      <c r="P45" s="799"/>
      <c r="Q45" s="799"/>
      <c r="R45" s="799"/>
      <c r="S45" s="799"/>
      <c r="T45" s="799"/>
      <c r="U45" s="1058"/>
      <c r="V45" s="1058"/>
      <c r="W45" s="1058"/>
      <c r="X45" s="1058"/>
      <c r="Y45" s="1058"/>
      <c r="Z45" s="1087"/>
      <c r="AA45" s="1058"/>
      <c r="AB45" s="1058"/>
      <c r="AC45" s="1058"/>
      <c r="AD45" s="1058"/>
      <c r="AE45" s="1007"/>
      <c r="AF45" s="1007"/>
      <c r="AG45" s="1007"/>
      <c r="AH45" s="1007"/>
      <c r="AI45" s="1007"/>
      <c r="AJ45" s="1007"/>
      <c r="AK45" s="1007"/>
      <c r="AL45" s="1007"/>
      <c r="AM45" s="1007"/>
      <c r="AN45" s="1007"/>
      <c r="AO45" s="799"/>
      <c r="AP45" s="799"/>
      <c r="AQ45" s="799"/>
      <c r="AR45" s="799"/>
      <c r="AS45" s="799"/>
      <c r="AT45" s="799"/>
      <c r="AU45" s="799"/>
      <c r="AV45" s="799"/>
      <c r="AW45" s="799"/>
      <c r="AX45" s="799"/>
      <c r="AY45" s="1058"/>
      <c r="AZ45" s="1058"/>
      <c r="BA45" s="1058"/>
      <c r="BB45" s="1058"/>
      <c r="BC45" s="1058"/>
      <c r="BD45" s="1058"/>
      <c r="BE45" s="1058"/>
      <c r="BF45" s="1058"/>
      <c r="BG45" s="1058"/>
      <c r="BH45" s="1058"/>
      <c r="BI45" s="1007"/>
      <c r="BJ45" s="1007"/>
      <c r="BK45" s="1007"/>
      <c r="BL45" s="1007"/>
      <c r="BM45" s="1007"/>
      <c r="BN45" s="1007"/>
      <c r="BO45" s="1007"/>
      <c r="BP45" s="1007"/>
      <c r="BQ45" s="1007"/>
      <c r="BR45" s="1007"/>
      <c r="BS45" s="799"/>
      <c r="BT45" s="799"/>
      <c r="BU45" s="799"/>
      <c r="BV45" s="799"/>
      <c r="BW45" s="799"/>
      <c r="BX45" s="799"/>
      <c r="BY45" s="799"/>
      <c r="BZ45" s="799"/>
      <c r="CA45" s="799"/>
      <c r="CB45" s="799"/>
      <c r="CC45" s="1058"/>
      <c r="CD45" s="1058"/>
      <c r="CE45" s="1058"/>
      <c r="CF45" s="1058"/>
      <c r="CG45" s="1058"/>
      <c r="CH45" s="1058"/>
      <c r="CI45" s="1058"/>
      <c r="CJ45" s="1058"/>
      <c r="CK45" s="1058"/>
      <c r="CL45" s="1058"/>
    </row>
    <row r="46" spans="1:90" ht="15.05" customHeight="1">
      <c r="A46" s="1007"/>
      <c r="B46" s="1007"/>
      <c r="C46" s="1007"/>
      <c r="D46" s="1007"/>
      <c r="E46" s="1007"/>
      <c r="F46" s="1059"/>
      <c r="G46" s="1059"/>
      <c r="H46" s="1059"/>
      <c r="I46" s="1059"/>
      <c r="J46" s="1059"/>
      <c r="K46" s="1060"/>
      <c r="L46" s="799"/>
      <c r="M46" s="799"/>
      <c r="N46" s="799"/>
      <c r="O46" s="799"/>
      <c r="P46" s="1061"/>
      <c r="Q46" s="1061"/>
      <c r="R46" s="1061"/>
      <c r="S46" s="1061"/>
      <c r="T46" s="1061"/>
      <c r="U46" s="1062"/>
      <c r="V46" s="1058"/>
      <c r="W46" s="1058"/>
      <c r="X46" s="1058"/>
      <c r="Y46" s="1062"/>
      <c r="Z46" s="1087"/>
      <c r="AA46" s="1062"/>
      <c r="AB46" s="1062"/>
      <c r="AC46" s="1062"/>
      <c r="AD46" s="1062"/>
      <c r="AE46" s="1063"/>
      <c r="AF46" s="1007"/>
      <c r="AG46" s="1007"/>
      <c r="AH46" s="1007"/>
      <c r="AI46" s="1063"/>
      <c r="AJ46" s="1063"/>
      <c r="AK46" s="1063"/>
      <c r="AL46" s="1063"/>
      <c r="AM46" s="1063"/>
      <c r="AN46" s="1059"/>
      <c r="AO46" s="1060"/>
      <c r="AP46" s="799"/>
      <c r="AQ46" s="799"/>
      <c r="AR46" s="799"/>
      <c r="AS46" s="1061"/>
      <c r="AT46" s="1061"/>
      <c r="AU46" s="1061"/>
      <c r="AV46" s="1061"/>
      <c r="AW46" s="1061"/>
      <c r="AX46" s="1061"/>
      <c r="AY46" s="1062"/>
      <c r="AZ46" s="1058"/>
      <c r="BA46" s="1058"/>
      <c r="BB46" s="1058"/>
      <c r="BC46" s="1062"/>
      <c r="BD46" s="1062"/>
      <c r="BE46" s="1062"/>
      <c r="BF46" s="1062"/>
      <c r="BG46" s="1062"/>
      <c r="BH46" s="1062"/>
      <c r="BI46" s="1063"/>
      <c r="BJ46" s="1007"/>
      <c r="BK46" s="1007"/>
      <c r="BL46" s="1007"/>
      <c r="BM46" s="1063"/>
      <c r="BN46" s="1063"/>
      <c r="BO46" s="1063"/>
      <c r="BP46" s="1063"/>
      <c r="BQ46" s="1063"/>
      <c r="BR46" s="1059"/>
      <c r="BS46" s="1060"/>
      <c r="BT46" s="799"/>
      <c r="BU46" s="799"/>
      <c r="BV46" s="799"/>
      <c r="BW46" s="1061"/>
      <c r="BX46" s="1061"/>
      <c r="BY46" s="1061"/>
      <c r="BZ46" s="1061"/>
      <c r="CA46" s="1061"/>
      <c r="CB46" s="799"/>
      <c r="CC46" s="1062"/>
      <c r="CD46" s="1058"/>
      <c r="CE46" s="1058"/>
      <c r="CF46" s="1058"/>
      <c r="CG46" s="1062"/>
      <c r="CH46" s="1062"/>
      <c r="CI46" s="1062"/>
      <c r="CJ46" s="1062"/>
      <c r="CK46" s="1062"/>
      <c r="CL46" s="1062"/>
    </row>
    <row r="47" spans="1:90" ht="15.05" customHeight="1">
      <c r="A47" s="6"/>
      <c r="B47" s="6"/>
      <c r="C47" s="6"/>
      <c r="D47" s="6"/>
      <c r="E47" s="6"/>
      <c r="F47" s="1064"/>
      <c r="G47" s="1064"/>
      <c r="H47" s="1064"/>
      <c r="I47" s="1064"/>
      <c r="J47" s="1064"/>
      <c r="K47" s="1064"/>
      <c r="L47" s="6"/>
      <c r="M47" s="6"/>
      <c r="N47" s="6"/>
      <c r="O47" s="6"/>
      <c r="P47" s="1065"/>
      <c r="Q47" s="1065"/>
      <c r="R47" s="1065"/>
      <c r="S47" s="1065"/>
      <c r="T47" s="1065"/>
      <c r="U47" s="1065"/>
      <c r="V47" s="6"/>
      <c r="W47" s="6"/>
      <c r="X47" s="6"/>
      <c r="Y47" s="1065"/>
      <c r="Z47" s="97"/>
      <c r="AA47" s="1065"/>
      <c r="AB47" s="1065"/>
      <c r="AC47" s="1065"/>
      <c r="AD47" s="1065"/>
      <c r="AE47" s="1065"/>
      <c r="AF47" s="6"/>
      <c r="AG47" s="6"/>
      <c r="AH47" s="6"/>
      <c r="AI47" s="1065"/>
      <c r="AJ47" s="1065"/>
      <c r="AK47" s="1065"/>
      <c r="AL47" s="1065"/>
      <c r="AM47" s="1065"/>
      <c r="AN47" s="1064"/>
      <c r="AO47" s="1064"/>
      <c r="AP47" s="6"/>
      <c r="AQ47" s="6"/>
      <c r="AR47" s="6"/>
      <c r="AS47" s="1065"/>
      <c r="AT47" s="1065"/>
      <c r="AU47" s="1065"/>
      <c r="AV47" s="1065"/>
      <c r="AW47" s="1065"/>
      <c r="AX47" s="1065"/>
      <c r="AY47" s="1065"/>
      <c r="AZ47" s="6"/>
      <c r="BA47" s="6"/>
      <c r="BB47" s="6"/>
      <c r="BC47" s="1065"/>
      <c r="BD47" s="1065"/>
      <c r="BE47" s="1065"/>
      <c r="BF47" s="1065"/>
      <c r="BG47" s="1065"/>
      <c r="BH47" s="1065"/>
      <c r="BI47" s="1065"/>
      <c r="BJ47" s="6"/>
      <c r="BK47" s="6"/>
      <c r="BL47" s="6"/>
      <c r="BM47" s="1065"/>
      <c r="BN47" s="1065"/>
      <c r="BO47" s="1065"/>
      <c r="BP47" s="1065"/>
      <c r="BQ47" s="1065"/>
      <c r="BR47" s="1064"/>
      <c r="BS47" s="1064"/>
      <c r="BT47" s="6"/>
      <c r="BU47" s="6"/>
      <c r="BV47" s="6"/>
      <c r="BW47" s="1065"/>
      <c r="BX47" s="1065"/>
      <c r="BY47" s="1065"/>
      <c r="BZ47" s="1065"/>
      <c r="CA47" s="1065"/>
      <c r="CB47" s="6"/>
      <c r="CC47" s="1065"/>
      <c r="CD47" s="6"/>
      <c r="CE47" s="6"/>
      <c r="CF47" s="6"/>
      <c r="CG47" s="1065"/>
      <c r="CH47" s="1065"/>
      <c r="CI47" s="1065"/>
      <c r="CJ47" s="1065"/>
      <c r="CK47" s="1065"/>
      <c r="CL47" s="1065"/>
    </row>
    <row r="48" spans="1:90" ht="15.05" customHeight="1">
      <c r="A48" s="6"/>
      <c r="B48" s="6"/>
      <c r="C48" s="6"/>
      <c r="D48" s="6"/>
      <c r="E48" s="1059" t="s">
        <v>3559</v>
      </c>
      <c r="F48" s="1064"/>
      <c r="G48" s="1064"/>
      <c r="H48" s="1064"/>
      <c r="I48" s="1064"/>
      <c r="J48" s="1064"/>
      <c r="K48" s="1064"/>
      <c r="L48" s="6"/>
      <c r="M48" s="6"/>
      <c r="N48" s="6"/>
      <c r="O48" s="6"/>
      <c r="P48" s="1065"/>
      <c r="Q48" s="1065"/>
      <c r="R48" s="1065"/>
      <c r="S48" s="1065"/>
      <c r="T48" s="1065"/>
      <c r="U48" s="1065"/>
      <c r="V48" s="6"/>
      <c r="W48" s="6"/>
      <c r="X48" s="6"/>
      <c r="Y48" s="1065"/>
      <c r="Z48" s="97"/>
      <c r="AA48" s="1065"/>
      <c r="AB48" s="1065"/>
      <c r="AC48" s="1065"/>
      <c r="AD48" s="1065"/>
      <c r="AE48" s="1065"/>
      <c r="AF48" s="6"/>
      <c r="AG48" s="6"/>
      <c r="AH48" s="6"/>
      <c r="AI48" s="1065"/>
      <c r="AJ48" s="1065"/>
      <c r="AK48" s="1065"/>
      <c r="AL48" s="1065"/>
      <c r="AM48" s="1065"/>
      <c r="AN48" s="1064"/>
      <c r="AO48" s="1064"/>
      <c r="AP48" s="6"/>
      <c r="AQ48" s="6"/>
      <c r="AR48" s="6"/>
      <c r="AS48" s="1065"/>
      <c r="AT48" s="1065"/>
      <c r="AU48" s="1065"/>
      <c r="AV48" s="1065"/>
      <c r="AW48" s="1065"/>
      <c r="AX48" s="1065"/>
      <c r="AY48" s="1065"/>
      <c r="AZ48" s="6"/>
      <c r="BA48" s="6"/>
      <c r="BB48" s="6"/>
      <c r="BC48" s="1065"/>
      <c r="BD48" s="1065"/>
      <c r="BE48" s="1065"/>
      <c r="BF48" s="1065"/>
      <c r="BG48" s="1065"/>
      <c r="BH48" s="1065"/>
      <c r="BI48" s="1065"/>
      <c r="BJ48" s="6"/>
      <c r="BK48" s="6"/>
      <c r="BL48" s="6"/>
      <c r="BM48" s="1065"/>
      <c r="BN48" s="1065"/>
      <c r="BO48" s="1065"/>
      <c r="BP48" s="1065"/>
      <c r="BQ48" s="1065"/>
      <c r="BR48" s="1064"/>
      <c r="BS48" s="1064"/>
      <c r="BT48" s="6"/>
      <c r="BU48" s="6"/>
      <c r="BV48" s="6"/>
      <c r="BW48" s="1065"/>
      <c r="BX48" s="1065"/>
      <c r="BY48" s="1065"/>
      <c r="BZ48" s="1065"/>
      <c r="CA48" s="1065"/>
      <c r="CB48" s="6"/>
      <c r="CC48" s="1065"/>
      <c r="CD48" s="6"/>
      <c r="CE48" s="6"/>
      <c r="CF48" s="6"/>
      <c r="CG48" s="1065"/>
      <c r="CH48" s="1065"/>
      <c r="CI48" s="1065"/>
      <c r="CJ48" s="1065"/>
      <c r="CK48" s="1065"/>
      <c r="CL48" s="1065"/>
    </row>
    <row r="49" spans="1:90" ht="15.0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1088" t="s">
        <v>3560</v>
      </c>
      <c r="O49" s="1089"/>
      <c r="P49" s="1089"/>
      <c r="Q49" s="1090">
        <v>70</v>
      </c>
      <c r="R49" s="6"/>
      <c r="S49" s="6"/>
      <c r="T49" s="6"/>
      <c r="U49" s="6"/>
      <c r="V49" s="6"/>
      <c r="W49" s="6"/>
      <c r="X49" s="6"/>
      <c r="Y49" s="6"/>
      <c r="Z49" s="97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</row>
    <row r="50" spans="1:90" ht="33.049999999999997" customHeight="1">
      <c r="A50" s="6"/>
      <c r="B50" s="6"/>
      <c r="C50" s="6"/>
      <c r="D50" s="1091" t="s">
        <v>3561</v>
      </c>
      <c r="E50" s="1092" t="s">
        <v>3562</v>
      </c>
      <c r="F50" s="1093" t="s">
        <v>3563</v>
      </c>
      <c r="G50" s="1093" t="s">
        <v>3564</v>
      </c>
      <c r="H50" s="1094"/>
      <c r="I50" s="1095"/>
      <c r="J50" s="1095"/>
      <c r="K50" s="1095"/>
      <c r="L50" s="1095" t="s">
        <v>3554</v>
      </c>
      <c r="M50" s="1067"/>
      <c r="N50" s="1067"/>
      <c r="O50" s="1067"/>
      <c r="P50" s="1067"/>
      <c r="Q50" s="1067" t="s">
        <v>3565</v>
      </c>
      <c r="R50" s="1067" t="s">
        <v>3566</v>
      </c>
      <c r="S50" s="1067" t="s">
        <v>3567</v>
      </c>
      <c r="T50" s="1067"/>
      <c r="U50" s="1067"/>
      <c r="V50" s="1067"/>
      <c r="W50" s="6"/>
      <c r="X50" s="6"/>
      <c r="Y50" s="6"/>
      <c r="Z50" s="97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</row>
    <row r="51" spans="1:90" ht="15.0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97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</row>
    <row r="52" spans="1:90" ht="18" customHeight="1">
      <c r="A52" s="6"/>
      <c r="B52" s="1065">
        <v>1</v>
      </c>
      <c r="C52" s="1096" t="s">
        <v>3368</v>
      </c>
      <c r="D52" s="1097" t="s">
        <v>3401</v>
      </c>
      <c r="E52" s="1098" t="s">
        <v>3426</v>
      </c>
      <c r="F52" s="1099">
        <f t="shared" ref="F52:F116" si="17">SUMIFS($Z$52:$Z$300,$N$52:$N$300,E52,$Z$52:$Z$300,"=30")</f>
        <v>0</v>
      </c>
      <c r="G52" s="1099">
        <f t="shared" ref="G52:G116" si="18">SUMIFS($Z$52:$Z$300,$N$52:$N$300,E52,$Z$52:$Z$300,"=50")</f>
        <v>0</v>
      </c>
      <c r="H52" s="1099"/>
      <c r="I52" s="1099"/>
      <c r="J52" s="1099"/>
      <c r="K52" s="1099"/>
      <c r="L52" s="1100">
        <f t="shared" ref="L52:L116" si="19">SUM(F52:G52)</f>
        <v>0</v>
      </c>
      <c r="M52" s="1382" t="str">
        <f>$C$12</f>
        <v>4 AEE</v>
      </c>
      <c r="N52" s="1101">
        <v>1</v>
      </c>
      <c r="O52" s="1102" t="str">
        <f t="shared" ref="O52:O81" si="20">D12</f>
        <v>Pozzobon Andrea</v>
      </c>
      <c r="P52" s="1103" t="str">
        <f t="shared" ref="P52:P81" si="21">E12</f>
        <v>GEASTAR Srl</v>
      </c>
      <c r="Q52" s="1104" t="str">
        <f t="shared" ref="Q52:Q81" si="22">F12</f>
        <v>S. BIAGIO DI CALLALTA</v>
      </c>
      <c r="R52" s="1104" t="str">
        <f t="shared" ref="R52:R81" si="23">G12</f>
        <v>Silea (TV)</v>
      </c>
      <c r="S52" s="1104" t="str">
        <f t="shared" ref="S52:S81" si="24">CONCATENATE($Q52," - ",$R52)</f>
        <v>S. BIAGIO DI CALLALTA - Silea (TV)</v>
      </c>
      <c r="T52" s="1105">
        <f t="shared" ref="T52:T81" si="25">I12</f>
        <v>30</v>
      </c>
      <c r="U52" s="1106"/>
      <c r="V52" s="1106"/>
      <c r="W52" s="1107" t="str">
        <f t="shared" ref="W52:W81" si="26">CONCATENATE(O52," - ",P52)</f>
        <v>Pozzobon Andrea - GEASTAR Srl</v>
      </c>
      <c r="X52" s="3"/>
      <c r="Y52" s="3"/>
      <c r="Z52" s="3" t="e">
        <f>VLOOKUP(W52,$V50:V$51,1,0)</f>
        <v>#N/A</v>
      </c>
      <c r="AA52" s="1108">
        <f t="shared" ref="AA52:AA81" si="27">IF((ISNA(Z52)),T52,0)</f>
        <v>30</v>
      </c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</row>
    <row r="53" spans="1:90" ht="15.05" customHeight="1">
      <c r="A53" s="6"/>
      <c r="B53" s="1065">
        <v>2</v>
      </c>
      <c r="C53" s="1109" t="s">
        <v>3568</v>
      </c>
      <c r="D53" s="1110" t="s">
        <v>3419</v>
      </c>
      <c r="E53" s="1098" t="s">
        <v>3569</v>
      </c>
      <c r="F53" s="1111">
        <f t="shared" si="17"/>
        <v>0</v>
      </c>
      <c r="G53" s="1111">
        <f t="shared" si="18"/>
        <v>0</v>
      </c>
      <c r="H53" s="1111"/>
      <c r="I53" s="149"/>
      <c r="J53" s="149"/>
      <c r="K53" s="149"/>
      <c r="L53" s="1112">
        <f t="shared" si="19"/>
        <v>0</v>
      </c>
      <c r="M53" s="1383"/>
      <c r="N53" s="1007">
        <v>2</v>
      </c>
      <c r="O53" s="1113" t="str">
        <f t="shared" si="20"/>
        <v>D'Alessandro Rocco</v>
      </c>
      <c r="P53" s="1114" t="str">
        <f t="shared" si="21"/>
        <v>PROSOFT SRL</v>
      </c>
      <c r="Q53" s="1115" t="e">
        <f t="shared" si="22"/>
        <v>#N/A</v>
      </c>
      <c r="R53" s="1115" t="str">
        <f t="shared" si="23"/>
        <v>Silea (TV)</v>
      </c>
      <c r="S53" s="1115" t="e">
        <f t="shared" si="24"/>
        <v>#N/A</v>
      </c>
      <c r="T53" s="1116" t="e">
        <f t="shared" si="25"/>
        <v>#N/A</v>
      </c>
      <c r="U53" s="1069"/>
      <c r="V53" s="1069"/>
      <c r="W53" s="1117" t="str">
        <f t="shared" si="26"/>
        <v>D'Alessandro Rocco - PROSOFT SRL</v>
      </c>
      <c r="X53" s="6"/>
      <c r="Y53" s="6"/>
      <c r="Z53" s="6" t="e">
        <f t="shared" ref="Z53:Z81" si="28">VLOOKUP(W53,$V$51:$V52,1,0)</f>
        <v>#N/A</v>
      </c>
      <c r="AA53" s="1118" t="e">
        <f t="shared" si="27"/>
        <v>#N/A</v>
      </c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</row>
    <row r="54" spans="1:90" ht="15.05" customHeight="1">
      <c r="A54" s="6"/>
      <c r="B54" s="1065">
        <v>3</v>
      </c>
      <c r="C54" s="1109" t="s">
        <v>3369</v>
      </c>
      <c r="D54" s="1119" t="s">
        <v>3302</v>
      </c>
      <c r="E54" s="1098" t="s">
        <v>3436</v>
      </c>
      <c r="F54" s="1111">
        <f t="shared" si="17"/>
        <v>0</v>
      </c>
      <c r="G54" s="1111">
        <f t="shared" si="18"/>
        <v>50</v>
      </c>
      <c r="H54" s="1111"/>
      <c r="I54" s="149"/>
      <c r="J54" s="149"/>
      <c r="K54" s="149"/>
      <c r="L54" s="1112">
        <f t="shared" si="19"/>
        <v>50</v>
      </c>
      <c r="M54" s="1383"/>
      <c r="N54" s="1007">
        <v>3</v>
      </c>
      <c r="O54" s="1113" t="str">
        <f t="shared" si="20"/>
        <v>Pozzobon Andrea</v>
      </c>
      <c r="P54" s="1114" t="str">
        <f t="shared" si="21"/>
        <v>EUROGROUP SPA</v>
      </c>
      <c r="Q54" s="1115" t="str">
        <f t="shared" si="22"/>
        <v>S. BIAGIO DI CALLALTA</v>
      </c>
      <c r="R54" s="1115" t="str">
        <f t="shared" si="23"/>
        <v>Silea (TV)</v>
      </c>
      <c r="S54" s="1115" t="str">
        <f t="shared" si="24"/>
        <v>S. BIAGIO DI CALLALTA - Silea (TV)</v>
      </c>
      <c r="T54" s="1116">
        <f t="shared" si="25"/>
        <v>30</v>
      </c>
      <c r="U54" s="1069"/>
      <c r="V54" s="1069"/>
      <c r="W54" s="1117" t="str">
        <f t="shared" si="26"/>
        <v>Pozzobon Andrea - EUROGROUP SPA</v>
      </c>
      <c r="X54" s="6"/>
      <c r="Y54" s="6"/>
      <c r="Z54" s="1120" t="e">
        <f t="shared" si="28"/>
        <v>#N/A</v>
      </c>
      <c r="AA54" s="1118">
        <f t="shared" si="27"/>
        <v>30</v>
      </c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</row>
    <row r="55" spans="1:90" ht="18" customHeight="1">
      <c r="A55" s="6"/>
      <c r="B55" s="1065">
        <v>4</v>
      </c>
      <c r="C55" s="1109" t="s">
        <v>3570</v>
      </c>
      <c r="D55" s="1121" t="s">
        <v>3443</v>
      </c>
      <c r="E55" s="1122" t="s">
        <v>3571</v>
      </c>
      <c r="F55" s="1111">
        <f t="shared" si="17"/>
        <v>60</v>
      </c>
      <c r="G55" s="1111">
        <f t="shared" si="18"/>
        <v>50</v>
      </c>
      <c r="H55" s="1111"/>
      <c r="I55" s="149"/>
      <c r="J55" s="149"/>
      <c r="K55" s="149"/>
      <c r="L55" s="1112">
        <f t="shared" si="19"/>
        <v>110</v>
      </c>
      <c r="M55" s="1383"/>
      <c r="N55" s="1007">
        <v>4</v>
      </c>
      <c r="O55" s="1113" t="str">
        <f t="shared" si="20"/>
        <v>D'Alessandro Rocco</v>
      </c>
      <c r="P55" s="1114" t="str">
        <f t="shared" si="21"/>
        <v>T.E.I. TREVISO ELETTRO IMPIANTI SNC</v>
      </c>
      <c r="Q55" s="1115" t="e">
        <f t="shared" si="22"/>
        <v>#N/A</v>
      </c>
      <c r="R55" s="1115" t="str">
        <f t="shared" si="23"/>
        <v>Villorba (TV)</v>
      </c>
      <c r="S55" s="1115" t="e">
        <f t="shared" si="24"/>
        <v>#N/A</v>
      </c>
      <c r="T55" s="1116" t="e">
        <f t="shared" si="25"/>
        <v>#N/A</v>
      </c>
      <c r="U55" s="1069"/>
      <c r="V55" s="1069"/>
      <c r="W55" s="1117" t="str">
        <f t="shared" si="26"/>
        <v>D'Alessandro Rocco - T.E.I. TREVISO ELETTRO IMPIANTI SNC</v>
      </c>
      <c r="X55" s="6"/>
      <c r="Y55" s="6"/>
      <c r="Z55" s="1120" t="e">
        <f t="shared" si="28"/>
        <v>#N/A</v>
      </c>
      <c r="AA55" s="1118" t="e">
        <f t="shared" si="27"/>
        <v>#N/A</v>
      </c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</row>
    <row r="56" spans="1:90" ht="15.05" customHeight="1">
      <c r="A56" s="6"/>
      <c r="B56" s="1065">
        <v>5</v>
      </c>
      <c r="C56" s="1109" t="s">
        <v>3572</v>
      </c>
      <c r="D56" s="1119" t="s">
        <v>3573</v>
      </c>
      <c r="E56" s="1098" t="s">
        <v>3437</v>
      </c>
      <c r="F56" s="1111">
        <f t="shared" si="17"/>
        <v>0</v>
      </c>
      <c r="G56" s="1111">
        <f t="shared" si="18"/>
        <v>0</v>
      </c>
      <c r="H56" s="1111"/>
      <c r="I56" s="149"/>
      <c r="J56" s="149"/>
      <c r="K56" s="149"/>
      <c r="L56" s="1112">
        <f t="shared" si="19"/>
        <v>0</v>
      </c>
      <c r="M56" s="1383"/>
      <c r="N56" s="1007">
        <v>5</v>
      </c>
      <c r="O56" s="1113" t="str">
        <f t="shared" si="20"/>
        <v>Pozzobon Andrea</v>
      </c>
      <c r="P56" s="1114" t="str">
        <f t="shared" si="21"/>
        <v xml:space="preserve">ITIS MAX PLANCK </v>
      </c>
      <c r="Q56" s="1115" t="str">
        <f t="shared" si="22"/>
        <v>S. BIAGIO DI CALLALTA</v>
      </c>
      <c r="R56" s="1115" t="str">
        <f t="shared" si="23"/>
        <v>Lancenigo Di Villorba (TV)</v>
      </c>
      <c r="S56" s="1115" t="str">
        <f t="shared" si="24"/>
        <v>S. BIAGIO DI CALLALTA - Lancenigo Di Villorba (TV)</v>
      </c>
      <c r="T56" s="1116">
        <f t="shared" si="25"/>
        <v>30</v>
      </c>
      <c r="U56" s="1069"/>
      <c r="V56" s="1069"/>
      <c r="W56" s="1117" t="str">
        <f t="shared" si="26"/>
        <v xml:space="preserve">Pozzobon Andrea - ITIS MAX PLANCK </v>
      </c>
      <c r="X56" s="6"/>
      <c r="Y56" s="6"/>
      <c r="Z56" s="1120" t="e">
        <f t="shared" si="28"/>
        <v>#N/A</v>
      </c>
      <c r="AA56" s="1118">
        <f t="shared" si="27"/>
        <v>30</v>
      </c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</row>
    <row r="57" spans="1:90" ht="15.05" customHeight="1">
      <c r="A57" s="6"/>
      <c r="B57" s="1065">
        <v>6</v>
      </c>
      <c r="C57" s="1109" t="s">
        <v>3574</v>
      </c>
      <c r="D57" s="1119" t="s">
        <v>3476</v>
      </c>
      <c r="E57" s="541" t="s">
        <v>3575</v>
      </c>
      <c r="F57" s="1111">
        <f t="shared" si="17"/>
        <v>0</v>
      </c>
      <c r="G57" s="1111">
        <f t="shared" si="18"/>
        <v>50</v>
      </c>
      <c r="H57" s="1111"/>
      <c r="I57" s="1111"/>
      <c r="J57" s="1111"/>
      <c r="K57" s="1111"/>
      <c r="L57" s="1112">
        <f t="shared" si="19"/>
        <v>50</v>
      </c>
      <c r="M57" s="1383"/>
      <c r="N57" s="1007">
        <v>6</v>
      </c>
      <c r="O57" s="1113" t="str">
        <f t="shared" si="20"/>
        <v>Gasparotto Dino</v>
      </c>
      <c r="P57" s="1114" t="str">
        <f t="shared" si="21"/>
        <v>ELETTROTECNICA ZANATTA DANIELE</v>
      </c>
      <c r="Q57" s="1115" t="str">
        <f t="shared" si="22"/>
        <v>VILLORBA</v>
      </c>
      <c r="R57" s="1115" t="str">
        <f t="shared" si="23"/>
        <v>Villorba (TV)</v>
      </c>
      <c r="S57" s="1115" t="str">
        <f t="shared" si="24"/>
        <v>VILLORBA - Villorba (TV)</v>
      </c>
      <c r="T57" s="1116">
        <f t="shared" si="25"/>
        <v>30</v>
      </c>
      <c r="U57" s="1069"/>
      <c r="V57" s="1069"/>
      <c r="W57" s="1117" t="str">
        <f t="shared" si="26"/>
        <v>Gasparotto Dino - ELETTROTECNICA ZANATTA DANIELE</v>
      </c>
      <c r="X57" s="6"/>
      <c r="Y57" s="6"/>
      <c r="Z57" s="1120" t="e">
        <f t="shared" si="28"/>
        <v>#N/A</v>
      </c>
      <c r="AA57" s="1118">
        <f t="shared" si="27"/>
        <v>30</v>
      </c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</row>
    <row r="58" spans="1:90" ht="15.05" customHeight="1">
      <c r="A58" s="6"/>
      <c r="B58" s="1065">
        <v>7</v>
      </c>
      <c r="C58" s="1109" t="s">
        <v>3576</v>
      </c>
      <c r="D58" s="1119" t="s">
        <v>3437</v>
      </c>
      <c r="E58" s="541" t="s">
        <v>3577</v>
      </c>
      <c r="F58" s="1111">
        <f t="shared" si="17"/>
        <v>0</v>
      </c>
      <c r="G58" s="1111">
        <f t="shared" si="18"/>
        <v>0</v>
      </c>
      <c r="H58" s="1111"/>
      <c r="I58" s="1111"/>
      <c r="J58" s="1111"/>
      <c r="K58" s="1111"/>
      <c r="L58" s="1112">
        <f t="shared" si="19"/>
        <v>0</v>
      </c>
      <c r="M58" s="1383"/>
      <c r="N58" s="1007">
        <v>7</v>
      </c>
      <c r="O58" s="1113" t="str">
        <f t="shared" si="20"/>
        <v>ZANCHETTIN M.</v>
      </c>
      <c r="P58" s="1114" t="str">
        <f t="shared" si="21"/>
        <v>ESSECI COMPUTER SAS</v>
      </c>
      <c r="Q58" s="1115" t="e">
        <f t="shared" si="22"/>
        <v>#N/A</v>
      </c>
      <c r="R58" s="1115" t="str">
        <f t="shared" si="23"/>
        <v>Pieve di Soligo (TV)</v>
      </c>
      <c r="S58" s="1115" t="e">
        <f t="shared" si="24"/>
        <v>#N/A</v>
      </c>
      <c r="T58" s="1116" t="e">
        <f t="shared" si="25"/>
        <v>#N/A</v>
      </c>
      <c r="U58" s="1069"/>
      <c r="V58" s="1069"/>
      <c r="W58" s="1117" t="str">
        <f t="shared" si="26"/>
        <v>ZANCHETTIN M. - ESSECI COMPUTER SAS</v>
      </c>
      <c r="X58" s="6"/>
      <c r="Y58" s="6"/>
      <c r="Z58" s="1120" t="e">
        <f t="shared" si="28"/>
        <v>#N/A</v>
      </c>
      <c r="AA58" s="1118" t="e">
        <f t="shared" si="27"/>
        <v>#N/A</v>
      </c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</row>
    <row r="59" spans="1:90" ht="15.05" customHeight="1">
      <c r="A59" s="6"/>
      <c r="B59" s="1065">
        <v>8</v>
      </c>
      <c r="C59" s="1109" t="s">
        <v>3578</v>
      </c>
      <c r="D59" s="1121" t="s">
        <v>3408</v>
      </c>
      <c r="E59" s="541" t="s">
        <v>3579</v>
      </c>
      <c r="F59" s="1111">
        <f t="shared" si="17"/>
        <v>0</v>
      </c>
      <c r="G59" s="1111">
        <f t="shared" si="18"/>
        <v>50</v>
      </c>
      <c r="H59" s="1111"/>
      <c r="I59" s="149"/>
      <c r="J59" s="149"/>
      <c r="K59" s="149"/>
      <c r="L59" s="1112">
        <f t="shared" si="19"/>
        <v>50</v>
      </c>
      <c r="M59" s="1383"/>
      <c r="N59" s="1007">
        <v>8</v>
      </c>
      <c r="O59" s="1113" t="str">
        <f t="shared" si="20"/>
        <v>ZANCHETTIN M.</v>
      </c>
      <c r="P59" s="1114" t="str">
        <f t="shared" si="21"/>
        <v>ELETTRICITA' V/R SNC</v>
      </c>
      <c r="Q59" s="1115" t="e">
        <f t="shared" si="22"/>
        <v>#N/A</v>
      </c>
      <c r="R59" s="1115" t="e">
        <f t="shared" si="23"/>
        <v>#N/A</v>
      </c>
      <c r="S59" s="1115" t="e">
        <f t="shared" si="24"/>
        <v>#N/A</v>
      </c>
      <c r="T59" s="1116" t="e">
        <f t="shared" si="25"/>
        <v>#N/A</v>
      </c>
      <c r="U59" s="1069"/>
      <c r="V59" s="1069"/>
      <c r="W59" s="1117" t="str">
        <f t="shared" si="26"/>
        <v>ZANCHETTIN M. - ELETTRICITA' V/R SNC</v>
      </c>
      <c r="X59" s="6"/>
      <c r="Y59" s="6"/>
      <c r="Z59" s="1120" t="e">
        <f t="shared" si="28"/>
        <v>#N/A</v>
      </c>
      <c r="AA59" s="1118" t="e">
        <f t="shared" si="27"/>
        <v>#N/A</v>
      </c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</row>
    <row r="60" spans="1:90" ht="15.05" customHeight="1">
      <c r="A60" s="6"/>
      <c r="B60" s="1065">
        <v>9</v>
      </c>
      <c r="C60" s="1123" t="s">
        <v>3580</v>
      </c>
      <c r="D60" s="1124" t="s">
        <v>3581</v>
      </c>
      <c r="E60" s="1122" t="s">
        <v>3582</v>
      </c>
      <c r="F60" s="1111">
        <f t="shared" si="17"/>
        <v>30</v>
      </c>
      <c r="G60" s="1111">
        <f t="shared" si="18"/>
        <v>0</v>
      </c>
      <c r="H60" s="1111"/>
      <c r="I60" s="149"/>
      <c r="J60" s="149"/>
      <c r="K60" s="149"/>
      <c r="L60" s="1112">
        <f t="shared" si="19"/>
        <v>30</v>
      </c>
      <c r="M60" s="1383"/>
      <c r="N60" s="1007">
        <v>9</v>
      </c>
      <c r="O60" s="1113" t="str">
        <f t="shared" si="20"/>
        <v>Pozzobon Andrea</v>
      </c>
      <c r="P60" s="1114" t="str">
        <f t="shared" si="21"/>
        <v>EUROGROUP SPA</v>
      </c>
      <c r="Q60" s="1115" t="str">
        <f t="shared" si="22"/>
        <v>S. BIAGIO DI CALLALTA</v>
      </c>
      <c r="R60" s="1115" t="str">
        <f t="shared" si="23"/>
        <v>Silea (TV)</v>
      </c>
      <c r="S60" s="1115" t="str">
        <f t="shared" si="24"/>
        <v>S. BIAGIO DI CALLALTA - Silea (TV)</v>
      </c>
      <c r="T60" s="1116">
        <f t="shared" si="25"/>
        <v>30</v>
      </c>
      <c r="U60" s="1069"/>
      <c r="V60" s="1069"/>
      <c r="W60" s="1117" t="str">
        <f t="shared" si="26"/>
        <v>Pozzobon Andrea - EUROGROUP SPA</v>
      </c>
      <c r="X60" s="6"/>
      <c r="Y60" s="6"/>
      <c r="Z60" s="1120" t="e">
        <f t="shared" si="28"/>
        <v>#N/A</v>
      </c>
      <c r="AA60" s="1118">
        <f t="shared" si="27"/>
        <v>30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</row>
    <row r="61" spans="1:90" ht="15.05" customHeight="1">
      <c r="A61" s="6"/>
      <c r="B61" s="1065">
        <v>10</v>
      </c>
      <c r="C61" s="1071"/>
      <c r="D61" s="6"/>
      <c r="E61" s="1122" t="s">
        <v>3583</v>
      </c>
      <c r="F61" s="1111">
        <f t="shared" si="17"/>
        <v>0</v>
      </c>
      <c r="G61" s="1111">
        <f t="shared" si="18"/>
        <v>0</v>
      </c>
      <c r="H61" s="1111"/>
      <c r="I61" s="149"/>
      <c r="J61" s="149"/>
      <c r="K61" s="149"/>
      <c r="L61" s="1112">
        <f t="shared" si="19"/>
        <v>0</v>
      </c>
      <c r="M61" s="1383"/>
      <c r="N61" s="1007">
        <v>10</v>
      </c>
      <c r="O61" s="1113" t="str">
        <f t="shared" si="20"/>
        <v>D'Alessandro Rocco</v>
      </c>
      <c r="P61" s="1114" t="str">
        <f t="shared" si="21"/>
        <v>PROSOFT SRL</v>
      </c>
      <c r="Q61" s="1115" t="e">
        <f t="shared" si="22"/>
        <v>#N/A</v>
      </c>
      <c r="R61" s="1115" t="str">
        <f t="shared" si="23"/>
        <v>Silea (TV)</v>
      </c>
      <c r="S61" s="1115" t="e">
        <f t="shared" si="24"/>
        <v>#N/A</v>
      </c>
      <c r="T61" s="1116" t="e">
        <f t="shared" si="25"/>
        <v>#N/A</v>
      </c>
      <c r="U61" s="1069"/>
      <c r="V61" s="1069"/>
      <c r="W61" s="1117" t="str">
        <f t="shared" si="26"/>
        <v>D'Alessandro Rocco - PROSOFT SRL</v>
      </c>
      <c r="X61" s="6"/>
      <c r="Y61" s="6"/>
      <c r="Z61" s="1120" t="e">
        <f t="shared" si="28"/>
        <v>#N/A</v>
      </c>
      <c r="AA61" s="1118" t="e">
        <f t="shared" si="27"/>
        <v>#N/A</v>
      </c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</row>
    <row r="62" spans="1:90" ht="15.05" customHeight="1">
      <c r="A62" s="6"/>
      <c r="B62" s="1065">
        <v>11</v>
      </c>
      <c r="C62" s="1071"/>
      <c r="D62" s="1125" t="s">
        <v>3584</v>
      </c>
      <c r="E62" s="1122" t="s">
        <v>3585</v>
      </c>
      <c r="F62" s="1111">
        <f t="shared" si="17"/>
        <v>30</v>
      </c>
      <c r="G62" s="1111">
        <f t="shared" si="18"/>
        <v>50</v>
      </c>
      <c r="H62" s="1111"/>
      <c r="I62" s="149"/>
      <c r="J62" s="149"/>
      <c r="K62" s="149"/>
      <c r="L62" s="1112">
        <f t="shared" si="19"/>
        <v>80</v>
      </c>
      <c r="M62" s="1383"/>
      <c r="N62" s="1007">
        <v>11</v>
      </c>
      <c r="O62" s="1113" t="str">
        <f t="shared" si="20"/>
        <v>ZANCHETTIN M.</v>
      </c>
      <c r="P62" s="1114" t="str">
        <f t="shared" si="21"/>
        <v>L.R.E. IMPIANTI SRL</v>
      </c>
      <c r="Q62" s="1115" t="e">
        <f t="shared" si="22"/>
        <v>#N/A</v>
      </c>
      <c r="R62" s="1115" t="str">
        <f t="shared" si="23"/>
        <v>Giavera del Montello (TV)</v>
      </c>
      <c r="S62" s="1115" t="e">
        <f t="shared" si="24"/>
        <v>#N/A</v>
      </c>
      <c r="T62" s="1116" t="e">
        <f t="shared" si="25"/>
        <v>#N/A</v>
      </c>
      <c r="U62" s="1069"/>
      <c r="V62" s="1069"/>
      <c r="W62" s="1117" t="str">
        <f t="shared" si="26"/>
        <v>ZANCHETTIN M. - L.R.E. IMPIANTI SRL</v>
      </c>
      <c r="X62" s="6"/>
      <c r="Y62" s="6"/>
      <c r="Z62" s="1120" t="e">
        <f t="shared" si="28"/>
        <v>#N/A</v>
      </c>
      <c r="AA62" s="1118" t="e">
        <f t="shared" si="27"/>
        <v>#N/A</v>
      </c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</row>
    <row r="63" spans="1:90" ht="15.05" customHeight="1">
      <c r="A63" s="6"/>
      <c r="B63" s="1065">
        <v>12</v>
      </c>
      <c r="C63" s="1071"/>
      <c r="D63" s="1126" t="s">
        <v>3302</v>
      </c>
      <c r="E63" s="1098" t="s">
        <v>3586</v>
      </c>
      <c r="F63" s="1111">
        <f t="shared" si="17"/>
        <v>0</v>
      </c>
      <c r="G63" s="1111">
        <f t="shared" si="18"/>
        <v>0</v>
      </c>
      <c r="H63" s="1111"/>
      <c r="I63" s="149"/>
      <c r="J63" s="149"/>
      <c r="K63" s="149"/>
      <c r="L63" s="1112">
        <f t="shared" si="19"/>
        <v>0</v>
      </c>
      <c r="M63" s="1383"/>
      <c r="N63" s="1007">
        <v>12</v>
      </c>
      <c r="O63" s="1113" t="str">
        <f t="shared" si="20"/>
        <v>Zancanaro Rosanna</v>
      </c>
      <c r="P63" s="1114" t="str">
        <f t="shared" si="21"/>
        <v>ZANATTA VALERIO ELETTRODOMESTICI</v>
      </c>
      <c r="Q63" s="1115" t="e">
        <f t="shared" si="22"/>
        <v>#N/A</v>
      </c>
      <c r="R63" s="1115" t="str">
        <f t="shared" si="23"/>
        <v>Camalò di Povegliano (TV)</v>
      </c>
      <c r="S63" s="1115" t="e">
        <f t="shared" si="24"/>
        <v>#N/A</v>
      </c>
      <c r="T63" s="1116" t="e">
        <f t="shared" si="25"/>
        <v>#N/A</v>
      </c>
      <c r="U63" s="1069"/>
      <c r="V63" s="1069"/>
      <c r="W63" s="1117" t="str">
        <f t="shared" si="26"/>
        <v>Zancanaro Rosanna - ZANATTA VALERIO ELETTRODOMESTICI</v>
      </c>
      <c r="X63" s="6"/>
      <c r="Y63" s="6"/>
      <c r="Z63" s="1120" t="e">
        <f t="shared" si="28"/>
        <v>#N/A</v>
      </c>
      <c r="AA63" s="1118" t="e">
        <f t="shared" si="27"/>
        <v>#N/A</v>
      </c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</row>
    <row r="64" spans="1:90" ht="15.05" customHeight="1">
      <c r="A64" s="6"/>
      <c r="B64" s="1065">
        <v>13</v>
      </c>
      <c r="C64" s="1071"/>
      <c r="D64" s="1127"/>
      <c r="E64" s="1098" t="s">
        <v>3410</v>
      </c>
      <c r="F64" s="1111">
        <f t="shared" si="17"/>
        <v>0</v>
      </c>
      <c r="G64" s="1111">
        <f t="shared" si="18"/>
        <v>0</v>
      </c>
      <c r="H64" s="1111"/>
      <c r="I64" s="1111"/>
      <c r="J64" s="1111"/>
      <c r="K64" s="1111"/>
      <c r="L64" s="1112">
        <f t="shared" si="19"/>
        <v>0</v>
      </c>
      <c r="M64" s="1383"/>
      <c r="N64" s="1007">
        <v>13</v>
      </c>
      <c r="O64" s="1113" t="str">
        <f t="shared" si="20"/>
        <v>Gasparotto Dino</v>
      </c>
      <c r="P64" s="1114" t="str">
        <f t="shared" si="21"/>
        <v>RADIO TV 2000 SRL</v>
      </c>
      <c r="Q64" s="1115" t="str">
        <f t="shared" si="22"/>
        <v>VILLORBA</v>
      </c>
      <c r="R64" s="1115" t="str">
        <f t="shared" si="23"/>
        <v>Spresiano (TV)</v>
      </c>
      <c r="S64" s="1115" t="str">
        <f t="shared" si="24"/>
        <v>VILLORBA - Spresiano (TV)</v>
      </c>
      <c r="T64" s="1116">
        <f t="shared" si="25"/>
        <v>30</v>
      </c>
      <c r="U64" s="1069"/>
      <c r="V64" s="1069"/>
      <c r="W64" s="1117" t="str">
        <f t="shared" si="26"/>
        <v>Gasparotto Dino - RADIO TV 2000 SRL</v>
      </c>
      <c r="X64" s="6"/>
      <c r="Y64" s="6"/>
      <c r="Z64" s="1120" t="e">
        <f t="shared" si="28"/>
        <v>#N/A</v>
      </c>
      <c r="AA64" s="1118">
        <f t="shared" si="27"/>
        <v>30</v>
      </c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</row>
    <row r="65" spans="1:90" ht="15.05" customHeight="1">
      <c r="A65" s="6"/>
      <c r="B65" s="1065">
        <v>14</v>
      </c>
      <c r="C65" s="1071"/>
      <c r="D65" s="6"/>
      <c r="E65" s="1098" t="s">
        <v>3438</v>
      </c>
      <c r="F65" s="1111">
        <f t="shared" si="17"/>
        <v>0</v>
      </c>
      <c r="G65" s="1111">
        <f t="shared" si="18"/>
        <v>0</v>
      </c>
      <c r="H65" s="1111"/>
      <c r="I65" s="1111"/>
      <c r="J65" s="1111"/>
      <c r="K65" s="1111"/>
      <c r="L65" s="1112">
        <f t="shared" si="19"/>
        <v>0</v>
      </c>
      <c r="M65" s="1383"/>
      <c r="N65" s="1007">
        <v>14</v>
      </c>
      <c r="O65" s="1113" t="str">
        <f t="shared" si="20"/>
        <v>De Pieri Roberto</v>
      </c>
      <c r="P65" s="1114" t="str">
        <f t="shared" si="21"/>
        <v>V.I.P. GROUP SRL</v>
      </c>
      <c r="Q65" s="1115" t="e">
        <f t="shared" si="22"/>
        <v>#N/A</v>
      </c>
      <c r="R65" s="1115" t="str">
        <f t="shared" si="23"/>
        <v>Arcade(TV)</v>
      </c>
      <c r="S65" s="1115" t="e">
        <f t="shared" si="24"/>
        <v>#N/A</v>
      </c>
      <c r="T65" s="1116" t="e">
        <f t="shared" si="25"/>
        <v>#N/A</v>
      </c>
      <c r="U65" s="1069"/>
      <c r="V65" s="1069"/>
      <c r="W65" s="1117" t="str">
        <f t="shared" si="26"/>
        <v>De Pieri Roberto - V.I.P. GROUP SRL</v>
      </c>
      <c r="X65" s="6"/>
      <c r="Y65" s="6"/>
      <c r="Z65" s="1120" t="e">
        <f t="shared" si="28"/>
        <v>#N/A</v>
      </c>
      <c r="AA65" s="1118" t="e">
        <f t="shared" si="27"/>
        <v>#N/A</v>
      </c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</row>
    <row r="66" spans="1:90" ht="15.05" customHeight="1">
      <c r="A66" s="6"/>
      <c r="B66" s="1065">
        <v>15</v>
      </c>
      <c r="C66" s="1071"/>
      <c r="D66" s="1128" t="s">
        <v>3587</v>
      </c>
      <c r="E66" s="1098" t="s">
        <v>3588</v>
      </c>
      <c r="F66" s="1111">
        <f t="shared" si="17"/>
        <v>0</v>
      </c>
      <c r="G66" s="1111">
        <f t="shared" si="18"/>
        <v>0</v>
      </c>
      <c r="H66" s="1111"/>
      <c r="I66" s="1111"/>
      <c r="J66" s="1111"/>
      <c r="K66" s="1111"/>
      <c r="L66" s="1112">
        <f t="shared" si="19"/>
        <v>0</v>
      </c>
      <c r="M66" s="1383"/>
      <c r="N66" s="1007">
        <v>15</v>
      </c>
      <c r="O66" s="1113" t="str">
        <f t="shared" si="20"/>
        <v>Bardarè Antonio</v>
      </c>
      <c r="P66" s="1114" t="str">
        <f t="shared" si="21"/>
        <v>RVR  ERREVERRE DI Biscaro Michela</v>
      </c>
      <c r="Q66" s="1115" t="e">
        <f t="shared" si="22"/>
        <v>#N/A</v>
      </c>
      <c r="R66" s="1115" t="str">
        <f t="shared" si="23"/>
        <v>Villorba (TV)</v>
      </c>
      <c r="S66" s="1115" t="e">
        <f t="shared" si="24"/>
        <v>#N/A</v>
      </c>
      <c r="T66" s="1116" t="e">
        <f t="shared" si="25"/>
        <v>#N/A</v>
      </c>
      <c r="U66" s="1069"/>
      <c r="V66" s="1069"/>
      <c r="W66" s="1117" t="str">
        <f t="shared" si="26"/>
        <v>Bardarè Antonio - RVR  ERREVERRE DI Biscaro Michela</v>
      </c>
      <c r="X66" s="6"/>
      <c r="Y66" s="6"/>
      <c r="Z66" s="1120" t="e">
        <f t="shared" si="28"/>
        <v>#N/A</v>
      </c>
      <c r="AA66" s="1118" t="e">
        <f t="shared" si="27"/>
        <v>#N/A</v>
      </c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</row>
    <row r="67" spans="1:90" ht="15.05" customHeight="1">
      <c r="A67" s="6"/>
      <c r="B67" s="1065">
        <v>16</v>
      </c>
      <c r="C67" s="1071"/>
      <c r="D67" s="1129" t="s">
        <v>3589</v>
      </c>
      <c r="E67" s="1122" t="s">
        <v>3590</v>
      </c>
      <c r="F67" s="1111">
        <f t="shared" si="17"/>
        <v>0</v>
      </c>
      <c r="G67" s="1111">
        <f t="shared" si="18"/>
        <v>0</v>
      </c>
      <c r="H67" s="1111"/>
      <c r="I67" s="149"/>
      <c r="J67" s="149"/>
      <c r="K67" s="149"/>
      <c r="L67" s="1112">
        <f t="shared" si="19"/>
        <v>0</v>
      </c>
      <c r="M67" s="1383"/>
      <c r="N67" s="1007">
        <v>16</v>
      </c>
      <c r="O67" s="1113" t="str">
        <f t="shared" si="20"/>
        <v>Riccardo Roberto</v>
      </c>
      <c r="P67" s="1114" t="str">
        <f t="shared" si="21"/>
        <v>F.A.R.T. srl</v>
      </c>
      <c r="Q67" s="1115" t="str">
        <f t="shared" si="22"/>
        <v>VEDELAGO</v>
      </c>
      <c r="R67" s="1115" t="str">
        <f t="shared" si="23"/>
        <v>Preganziol (TV)</v>
      </c>
      <c r="S67" s="1115" t="str">
        <f t="shared" si="24"/>
        <v>VEDELAGO - Preganziol (TV)</v>
      </c>
      <c r="T67" s="1116">
        <f t="shared" si="25"/>
        <v>50</v>
      </c>
      <c r="U67" s="1069"/>
      <c r="V67" s="1069"/>
      <c r="W67" s="1117" t="str">
        <f t="shared" si="26"/>
        <v>Riccardo Roberto - F.A.R.T. srl</v>
      </c>
      <c r="X67" s="6"/>
      <c r="Y67" s="6"/>
      <c r="Z67" s="1120" t="e">
        <f t="shared" si="28"/>
        <v>#N/A</v>
      </c>
      <c r="AA67" s="1118">
        <f t="shared" si="27"/>
        <v>50</v>
      </c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</row>
    <row r="68" spans="1:90" ht="15.05" customHeight="1">
      <c r="A68" s="6"/>
      <c r="B68" s="1065">
        <v>17</v>
      </c>
      <c r="C68" s="1071"/>
      <c r="D68" s="1129" t="s">
        <v>3591</v>
      </c>
      <c r="E68" s="1098" t="s">
        <v>3434</v>
      </c>
      <c r="F68" s="1111">
        <f t="shared" si="17"/>
        <v>30</v>
      </c>
      <c r="G68" s="1111">
        <f t="shared" si="18"/>
        <v>100</v>
      </c>
      <c r="H68" s="1111"/>
      <c r="I68" s="1111"/>
      <c r="J68" s="1111"/>
      <c r="K68" s="1111"/>
      <c r="L68" s="1112">
        <f t="shared" si="19"/>
        <v>130</v>
      </c>
      <c r="M68" s="1383"/>
      <c r="N68" s="1007">
        <v>17</v>
      </c>
      <c r="O68" s="1113" t="str">
        <f t="shared" si="20"/>
        <v>Riccardo Roberto</v>
      </c>
      <c r="P68" s="1114" t="str">
        <f t="shared" si="21"/>
        <v>F.A.R.T. srl</v>
      </c>
      <c r="Q68" s="1115" t="str">
        <f t="shared" si="22"/>
        <v>VEDELAGO</v>
      </c>
      <c r="R68" s="1115" t="str">
        <f t="shared" si="23"/>
        <v>Preganziol (TV)</v>
      </c>
      <c r="S68" s="1115" t="str">
        <f t="shared" si="24"/>
        <v>VEDELAGO - Preganziol (TV)</v>
      </c>
      <c r="T68" s="1116">
        <f t="shared" si="25"/>
        <v>50</v>
      </c>
      <c r="U68" s="1069"/>
      <c r="V68" s="1069"/>
      <c r="W68" s="1117" t="str">
        <f t="shared" si="26"/>
        <v>Riccardo Roberto - F.A.R.T. srl</v>
      </c>
      <c r="X68" s="6"/>
      <c r="Y68" s="6"/>
      <c r="Z68" s="1120" t="e">
        <f t="shared" si="28"/>
        <v>#N/A</v>
      </c>
      <c r="AA68" s="1118">
        <f t="shared" si="27"/>
        <v>50</v>
      </c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</row>
    <row r="69" spans="1:90" ht="15.05" customHeight="1">
      <c r="A69" s="6"/>
      <c r="B69" s="1065">
        <v>18</v>
      </c>
      <c r="C69" s="1071"/>
      <c r="D69" s="1130"/>
      <c r="E69" s="1098" t="s">
        <v>3592</v>
      </c>
      <c r="F69" s="1111">
        <f t="shared" si="17"/>
        <v>0</v>
      </c>
      <c r="G69" s="1111">
        <f t="shared" si="18"/>
        <v>0</v>
      </c>
      <c r="H69" s="1111"/>
      <c r="I69" s="1111"/>
      <c r="J69" s="1111"/>
      <c r="K69" s="1111"/>
      <c r="L69" s="1112">
        <f t="shared" si="19"/>
        <v>0</v>
      </c>
      <c r="M69" s="1383"/>
      <c r="N69" s="1007">
        <v>18</v>
      </c>
      <c r="O69" s="1113" t="str">
        <f t="shared" si="20"/>
        <v>Gasparotto Dino</v>
      </c>
      <c r="P69" s="1114" t="str">
        <f t="shared" si="21"/>
        <v>BOTTER ELETTROTECNICA SRL</v>
      </c>
      <c r="Q69" s="1115" t="str">
        <f t="shared" si="22"/>
        <v>VILLORBA</v>
      </c>
      <c r="R69" s="1115" t="str">
        <f t="shared" si="23"/>
        <v>Silea (TV)</v>
      </c>
      <c r="S69" s="1115" t="str">
        <f t="shared" si="24"/>
        <v>VILLORBA - Silea (TV)</v>
      </c>
      <c r="T69" s="1116">
        <f t="shared" si="25"/>
        <v>50</v>
      </c>
      <c r="U69" s="1069"/>
      <c r="V69" s="1069"/>
      <c r="W69" s="1117" t="str">
        <f t="shared" si="26"/>
        <v>Gasparotto Dino - BOTTER ELETTROTECNICA SRL</v>
      </c>
      <c r="X69" s="6"/>
      <c r="Y69" s="6"/>
      <c r="Z69" s="1120" t="e">
        <f t="shared" si="28"/>
        <v>#N/A</v>
      </c>
      <c r="AA69" s="1118">
        <f t="shared" si="27"/>
        <v>50</v>
      </c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</row>
    <row r="70" spans="1:90" ht="15.05" customHeight="1">
      <c r="A70" s="6"/>
      <c r="B70" s="1065">
        <v>19</v>
      </c>
      <c r="C70" s="1071"/>
      <c r="D70" s="1131" t="s">
        <v>3593</v>
      </c>
      <c r="E70" s="1098" t="s">
        <v>3594</v>
      </c>
      <c r="F70" s="1111">
        <f t="shared" si="17"/>
        <v>0</v>
      </c>
      <c r="G70" s="1111">
        <f t="shared" si="18"/>
        <v>0</v>
      </c>
      <c r="H70" s="1111"/>
      <c r="I70" s="149"/>
      <c r="J70" s="149"/>
      <c r="K70" s="149"/>
      <c r="L70" s="1112">
        <f t="shared" si="19"/>
        <v>0</v>
      </c>
      <c r="M70" s="1383"/>
      <c r="N70" s="1007">
        <v>19</v>
      </c>
      <c r="O70" s="1113" t="str">
        <f t="shared" si="20"/>
        <v>Riccardo Roberto</v>
      </c>
      <c r="P70" s="1114" t="str">
        <f t="shared" si="21"/>
        <v>REDO GROUP ITALIA SRL</v>
      </c>
      <c r="Q70" s="1115" t="str">
        <f t="shared" si="22"/>
        <v>VEDELAGO</v>
      </c>
      <c r="R70" s="1115" t="str">
        <f t="shared" si="23"/>
        <v>Treviso (TV)</v>
      </c>
      <c r="S70" s="1115" t="str">
        <f t="shared" si="24"/>
        <v>VEDELAGO - Treviso (TV)</v>
      </c>
      <c r="T70" s="1116">
        <f t="shared" si="25"/>
        <v>50</v>
      </c>
      <c r="U70" s="1069"/>
      <c r="V70" s="1069"/>
      <c r="W70" s="1117" t="str">
        <f t="shared" si="26"/>
        <v>Riccardo Roberto - REDO GROUP ITALIA SRL</v>
      </c>
      <c r="X70" s="6"/>
      <c r="Y70" s="6"/>
      <c r="Z70" s="1120" t="e">
        <f t="shared" si="28"/>
        <v>#N/A</v>
      </c>
      <c r="AA70" s="1118">
        <f t="shared" si="27"/>
        <v>50</v>
      </c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</row>
    <row r="71" spans="1:90" ht="15.05" customHeight="1">
      <c r="A71" s="6"/>
      <c r="B71" s="1065">
        <v>20</v>
      </c>
      <c r="C71" s="1071"/>
      <c r="D71" s="1132" t="s">
        <v>3595</v>
      </c>
      <c r="E71" s="1098" t="s">
        <v>3302</v>
      </c>
      <c r="F71" s="1111">
        <f t="shared" si="17"/>
        <v>0</v>
      </c>
      <c r="G71" s="1111">
        <f t="shared" si="18"/>
        <v>100</v>
      </c>
      <c r="H71" s="1111"/>
      <c r="I71" s="1111"/>
      <c r="J71" s="1111"/>
      <c r="K71" s="1111"/>
      <c r="L71" s="1112">
        <f t="shared" si="19"/>
        <v>100</v>
      </c>
      <c r="M71" s="1383"/>
      <c r="N71" s="1007">
        <v>20</v>
      </c>
      <c r="O71" s="1113" t="str">
        <f t="shared" si="20"/>
        <v>Di Maria Cesare</v>
      </c>
      <c r="P71" s="1114" t="str">
        <f t="shared" si="21"/>
        <v>MION VENTOLTERMICO SPA</v>
      </c>
      <c r="Q71" s="1115" t="str">
        <f t="shared" si="22"/>
        <v>VILLORBA</v>
      </c>
      <c r="R71" s="1115" t="str">
        <f t="shared" si="23"/>
        <v>Maserada sul Piave (TV)</v>
      </c>
      <c r="S71" s="1115" t="str">
        <f t="shared" si="24"/>
        <v>VILLORBA - Maserada sul Piave (TV)</v>
      </c>
      <c r="T71" s="1116">
        <f t="shared" si="25"/>
        <v>30</v>
      </c>
      <c r="U71" s="1069"/>
      <c r="V71" s="1069"/>
      <c r="W71" s="1117" t="str">
        <f t="shared" si="26"/>
        <v>Di Maria Cesare - MION VENTOLTERMICO SPA</v>
      </c>
      <c r="X71" s="6"/>
      <c r="Y71" s="6"/>
      <c r="Z71" s="1120" t="e">
        <f t="shared" si="28"/>
        <v>#N/A</v>
      </c>
      <c r="AA71" s="1118">
        <f t="shared" si="27"/>
        <v>30</v>
      </c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</row>
    <row r="72" spans="1:90" ht="15.05" customHeight="1">
      <c r="A72" s="6"/>
      <c r="B72" s="1065">
        <v>21</v>
      </c>
      <c r="C72" s="1071"/>
      <c r="D72" s="6"/>
      <c r="E72" s="1122" t="s">
        <v>3596</v>
      </c>
      <c r="F72" s="1111">
        <f t="shared" si="17"/>
        <v>0</v>
      </c>
      <c r="G72" s="1111">
        <f t="shared" si="18"/>
        <v>50</v>
      </c>
      <c r="H72" s="1111"/>
      <c r="I72" s="149"/>
      <c r="J72" s="149"/>
      <c r="K72" s="149"/>
      <c r="L72" s="1112">
        <f t="shared" si="19"/>
        <v>50</v>
      </c>
      <c r="M72" s="1383"/>
      <c r="N72" s="1007">
        <v>21</v>
      </c>
      <c r="O72" s="1113" t="str">
        <f t="shared" si="20"/>
        <v>Borsato Lorenzo</v>
      </c>
      <c r="P72" s="1114" t="str">
        <f t="shared" si="21"/>
        <v>TECNOSTUDIO</v>
      </c>
      <c r="Q72" s="1115" t="str">
        <f t="shared" si="22"/>
        <v>VILLORBA</v>
      </c>
      <c r="R72" s="1115" t="str">
        <f t="shared" si="23"/>
        <v>Treviso (TV)</v>
      </c>
      <c r="S72" s="1115" t="str">
        <f t="shared" si="24"/>
        <v>VILLORBA - Treviso (TV)</v>
      </c>
      <c r="T72" s="1116">
        <f t="shared" si="25"/>
        <v>50</v>
      </c>
      <c r="U72" s="1069"/>
      <c r="V72" s="1069"/>
      <c r="W72" s="1117" t="str">
        <f t="shared" si="26"/>
        <v>Borsato Lorenzo - TECNOSTUDIO</v>
      </c>
      <c r="X72" s="6"/>
      <c r="Y72" s="6"/>
      <c r="Z72" s="1120" t="e">
        <f t="shared" si="28"/>
        <v>#N/A</v>
      </c>
      <c r="AA72" s="1118">
        <f t="shared" si="27"/>
        <v>50</v>
      </c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</row>
    <row r="73" spans="1:90" ht="15.05" customHeight="1">
      <c r="A73" s="6"/>
      <c r="B73" s="1065">
        <v>22</v>
      </c>
      <c r="C73" s="1071"/>
      <c r="D73" s="6"/>
      <c r="E73" s="1098" t="s">
        <v>3573</v>
      </c>
      <c r="F73" s="1111">
        <f t="shared" si="17"/>
        <v>0</v>
      </c>
      <c r="G73" s="1111">
        <f t="shared" si="18"/>
        <v>0</v>
      </c>
      <c r="H73" s="1111"/>
      <c r="I73" s="149"/>
      <c r="J73" s="149"/>
      <c r="K73" s="149"/>
      <c r="L73" s="1112">
        <f t="shared" si="19"/>
        <v>0</v>
      </c>
      <c r="M73" s="1383"/>
      <c r="N73" s="1007">
        <v>22</v>
      </c>
      <c r="O73" s="1113" t="str">
        <f t="shared" si="20"/>
        <v>CHIEPPA A.</v>
      </c>
      <c r="P73" s="1114" t="str">
        <f t="shared" si="21"/>
        <v>EFFICIENTA SCRL</v>
      </c>
      <c r="Q73" s="1115" t="e">
        <f t="shared" si="22"/>
        <v>#N/A</v>
      </c>
      <c r="R73" s="1115" t="str">
        <f t="shared" si="23"/>
        <v>Zero Branco (TV)</v>
      </c>
      <c r="S73" s="1115" t="e">
        <f t="shared" si="24"/>
        <v>#N/A</v>
      </c>
      <c r="T73" s="1116" t="e">
        <f t="shared" si="25"/>
        <v>#N/A</v>
      </c>
      <c r="U73" s="1069"/>
      <c r="V73" s="1069"/>
      <c r="W73" s="1117" t="str">
        <f t="shared" si="26"/>
        <v>CHIEPPA A. - EFFICIENTA SCRL</v>
      </c>
      <c r="X73" s="6"/>
      <c r="Y73" s="6"/>
      <c r="Z73" s="1120" t="e">
        <f t="shared" si="28"/>
        <v>#N/A</v>
      </c>
      <c r="AA73" s="1118" t="e">
        <f t="shared" si="27"/>
        <v>#N/A</v>
      </c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</row>
    <row r="74" spans="1:90" ht="15.05" customHeight="1">
      <c r="A74" s="6"/>
      <c r="B74" s="1065">
        <v>23</v>
      </c>
      <c r="C74" s="6"/>
      <c r="D74" s="6"/>
      <c r="E74" s="1098" t="s">
        <v>3440</v>
      </c>
      <c r="F74" s="1111">
        <f t="shared" si="17"/>
        <v>0</v>
      </c>
      <c r="G74" s="1111">
        <f t="shared" si="18"/>
        <v>100</v>
      </c>
      <c r="H74" s="1111"/>
      <c r="I74" s="149"/>
      <c r="J74" s="149"/>
      <c r="K74" s="149"/>
      <c r="L74" s="1112">
        <f t="shared" si="19"/>
        <v>100</v>
      </c>
      <c r="M74" s="1383"/>
      <c r="N74" s="1007">
        <v>23</v>
      </c>
      <c r="O74" s="1113" t="str">
        <f t="shared" si="20"/>
        <v>D'Alessandro Rocco</v>
      </c>
      <c r="P74" s="1114" t="str">
        <f t="shared" si="21"/>
        <v>ISTRA S.R.L</v>
      </c>
      <c r="Q74" s="1115" t="e">
        <f t="shared" si="22"/>
        <v>#N/A</v>
      </c>
      <c r="R74" s="1115" t="str">
        <f t="shared" si="23"/>
        <v>Vilorba (TV)</v>
      </c>
      <c r="S74" s="1115" t="e">
        <f t="shared" si="24"/>
        <v>#N/A</v>
      </c>
      <c r="T74" s="1116" t="e">
        <f t="shared" si="25"/>
        <v>#N/A</v>
      </c>
      <c r="U74" s="1069"/>
      <c r="V74" s="1069"/>
      <c r="W74" s="1133" t="str">
        <f t="shared" si="26"/>
        <v>D'Alessandro Rocco - ISTRA S.R.L</v>
      </c>
      <c r="X74" s="6"/>
      <c r="Y74" s="6"/>
      <c r="Z74" s="1120" t="e">
        <f t="shared" si="28"/>
        <v>#N/A</v>
      </c>
      <c r="AA74" s="1118" t="e">
        <f t="shared" si="27"/>
        <v>#N/A</v>
      </c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</row>
    <row r="75" spans="1:90" ht="15.05" customHeight="1">
      <c r="A75" s="6"/>
      <c r="B75" s="1065">
        <v>24</v>
      </c>
      <c r="C75" s="6"/>
      <c r="D75" s="6"/>
      <c r="E75" s="1098" t="s">
        <v>3597</v>
      </c>
      <c r="F75" s="1111">
        <f t="shared" si="17"/>
        <v>0</v>
      </c>
      <c r="G75" s="1111">
        <f t="shared" si="18"/>
        <v>0</v>
      </c>
      <c r="H75" s="1111"/>
      <c r="I75" s="149"/>
      <c r="J75" s="149"/>
      <c r="K75" s="149"/>
      <c r="L75" s="1112">
        <f t="shared" si="19"/>
        <v>0</v>
      </c>
      <c r="M75" s="1383"/>
      <c r="N75" s="1007">
        <v>24</v>
      </c>
      <c r="O75" s="1134">
        <f t="shared" si="20"/>
        <v>0</v>
      </c>
      <c r="P75" s="1115">
        <f t="shared" si="21"/>
        <v>0</v>
      </c>
      <c r="Q75" s="1115">
        <f t="shared" si="22"/>
        <v>0</v>
      </c>
      <c r="R75" s="1115">
        <f t="shared" si="23"/>
        <v>0</v>
      </c>
      <c r="S75" s="1115" t="str">
        <f t="shared" si="24"/>
        <v>0 - 0</v>
      </c>
      <c r="T75" s="1116">
        <f t="shared" si="25"/>
        <v>0</v>
      </c>
      <c r="U75" s="1069"/>
      <c r="V75" s="1069"/>
      <c r="W75" s="1117" t="str">
        <f t="shared" si="26"/>
        <v>0 - 0</v>
      </c>
      <c r="X75" s="6"/>
      <c r="Y75" s="6"/>
      <c r="Z75" s="1120" t="e">
        <f t="shared" si="28"/>
        <v>#N/A</v>
      </c>
      <c r="AA75" s="1118">
        <f t="shared" si="27"/>
        <v>0</v>
      </c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</row>
    <row r="76" spans="1:90" ht="15.05" customHeight="1">
      <c r="A76" s="6"/>
      <c r="B76" s="1065">
        <v>25</v>
      </c>
      <c r="C76" s="6"/>
      <c r="D76" s="6"/>
      <c r="E76" s="1098" t="s">
        <v>3598</v>
      </c>
      <c r="F76" s="1111">
        <f t="shared" si="17"/>
        <v>0</v>
      </c>
      <c r="G76" s="1111">
        <f t="shared" si="18"/>
        <v>0</v>
      </c>
      <c r="H76" s="1111"/>
      <c r="I76" s="149"/>
      <c r="J76" s="149"/>
      <c r="K76" s="149"/>
      <c r="L76" s="1112">
        <f t="shared" si="19"/>
        <v>0</v>
      </c>
      <c r="M76" s="1383"/>
      <c r="N76" s="1007">
        <v>25</v>
      </c>
      <c r="O76" s="1134">
        <f t="shared" si="20"/>
        <v>0</v>
      </c>
      <c r="P76" s="1115">
        <f t="shared" si="21"/>
        <v>0</v>
      </c>
      <c r="Q76" s="1115">
        <f t="shared" si="22"/>
        <v>0</v>
      </c>
      <c r="R76" s="1115">
        <f t="shared" si="23"/>
        <v>0</v>
      </c>
      <c r="S76" s="1115" t="str">
        <f t="shared" si="24"/>
        <v>0 - 0</v>
      </c>
      <c r="T76" s="1116">
        <f t="shared" si="25"/>
        <v>0</v>
      </c>
      <c r="U76" s="1069"/>
      <c r="V76" s="1069"/>
      <c r="W76" s="1117" t="str">
        <f t="shared" si="26"/>
        <v>0 - 0</v>
      </c>
      <c r="X76" s="6"/>
      <c r="Y76" s="6"/>
      <c r="Z76" s="1120" t="e">
        <f t="shared" si="28"/>
        <v>#N/A</v>
      </c>
      <c r="AA76" s="1118">
        <f t="shared" si="27"/>
        <v>0</v>
      </c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</row>
    <row r="77" spans="1:90" ht="15.05" customHeight="1">
      <c r="A77" s="6"/>
      <c r="B77" s="1065">
        <v>26</v>
      </c>
      <c r="C77" s="6"/>
      <c r="D77" s="6"/>
      <c r="E77" s="1098" t="s">
        <v>3443</v>
      </c>
      <c r="F77" s="1111">
        <f t="shared" si="17"/>
        <v>60</v>
      </c>
      <c r="G77" s="1111">
        <f t="shared" si="18"/>
        <v>50</v>
      </c>
      <c r="H77" s="1111"/>
      <c r="I77" s="1111"/>
      <c r="J77" s="1111"/>
      <c r="K77" s="1111"/>
      <c r="L77" s="1112">
        <f t="shared" si="19"/>
        <v>110</v>
      </c>
      <c r="M77" s="1383"/>
      <c r="N77" s="1007">
        <v>26</v>
      </c>
      <c r="O77" s="1134">
        <f t="shared" si="20"/>
        <v>0</v>
      </c>
      <c r="P77" s="1134">
        <f t="shared" si="21"/>
        <v>0</v>
      </c>
      <c r="Q77" s="1134">
        <f t="shared" si="22"/>
        <v>0</v>
      </c>
      <c r="R77" s="1134">
        <f t="shared" si="23"/>
        <v>0</v>
      </c>
      <c r="S77" s="1115" t="str">
        <f t="shared" si="24"/>
        <v>0 - 0</v>
      </c>
      <c r="T77" s="1116">
        <f t="shared" si="25"/>
        <v>0</v>
      </c>
      <c r="U77" s="1069"/>
      <c r="V77" s="1069"/>
      <c r="W77" s="1117" t="str">
        <f t="shared" si="26"/>
        <v>0 - 0</v>
      </c>
      <c r="X77" s="6"/>
      <c r="Y77" s="6"/>
      <c r="Z77" s="1120" t="e">
        <f t="shared" si="28"/>
        <v>#N/A</v>
      </c>
      <c r="AA77" s="1118">
        <f t="shared" si="27"/>
        <v>0</v>
      </c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</row>
    <row r="78" spans="1:90" ht="15.05" customHeight="1">
      <c r="A78" s="6"/>
      <c r="B78" s="1065">
        <v>27</v>
      </c>
      <c r="C78" s="6"/>
      <c r="D78" s="6"/>
      <c r="E78" s="1098" t="s">
        <v>3430</v>
      </c>
      <c r="F78" s="1111">
        <f t="shared" si="17"/>
        <v>0</v>
      </c>
      <c r="G78" s="1111">
        <f t="shared" si="18"/>
        <v>0</v>
      </c>
      <c r="H78" s="1111"/>
      <c r="I78" s="149"/>
      <c r="J78" s="149"/>
      <c r="K78" s="149"/>
      <c r="L78" s="1112">
        <f t="shared" si="19"/>
        <v>0</v>
      </c>
      <c r="M78" s="1383"/>
      <c r="N78" s="1007">
        <v>27</v>
      </c>
      <c r="O78" s="1134">
        <f t="shared" si="20"/>
        <v>0</v>
      </c>
      <c r="P78" s="1134">
        <f t="shared" si="21"/>
        <v>0</v>
      </c>
      <c r="Q78" s="1134">
        <f t="shared" si="22"/>
        <v>0</v>
      </c>
      <c r="R78" s="1134">
        <f t="shared" si="23"/>
        <v>0</v>
      </c>
      <c r="S78" s="1115" t="str">
        <f t="shared" si="24"/>
        <v>0 - 0</v>
      </c>
      <c r="T78" s="1116">
        <f t="shared" si="25"/>
        <v>0</v>
      </c>
      <c r="U78" s="1069"/>
      <c r="V78" s="1069"/>
      <c r="W78" s="1117" t="str">
        <f t="shared" si="26"/>
        <v>0 - 0</v>
      </c>
      <c r="X78" s="6"/>
      <c r="Y78" s="6"/>
      <c r="Z78" s="1120" t="e">
        <f t="shared" si="28"/>
        <v>#N/A</v>
      </c>
      <c r="AA78" s="1118">
        <f t="shared" si="27"/>
        <v>0</v>
      </c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</row>
    <row r="79" spans="1:90" ht="15.05" customHeight="1">
      <c r="A79" s="6"/>
      <c r="B79" s="1065">
        <v>28</v>
      </c>
      <c r="C79" s="6"/>
      <c r="D79" s="6"/>
      <c r="E79" s="1098" t="s">
        <v>3599</v>
      </c>
      <c r="F79" s="1111">
        <f t="shared" si="17"/>
        <v>0</v>
      </c>
      <c r="G79" s="1111">
        <f t="shared" si="18"/>
        <v>0</v>
      </c>
      <c r="H79" s="1111"/>
      <c r="I79" s="149"/>
      <c r="J79" s="149"/>
      <c r="K79" s="149"/>
      <c r="L79" s="1112">
        <f t="shared" si="19"/>
        <v>0</v>
      </c>
      <c r="M79" s="1383"/>
      <c r="N79" s="1007">
        <v>28</v>
      </c>
      <c r="O79" s="1134">
        <f t="shared" si="20"/>
        <v>0</v>
      </c>
      <c r="P79" s="1134">
        <f t="shared" si="21"/>
        <v>0</v>
      </c>
      <c r="Q79" s="1134">
        <f t="shared" si="22"/>
        <v>0</v>
      </c>
      <c r="R79" s="1134">
        <f t="shared" si="23"/>
        <v>0</v>
      </c>
      <c r="S79" s="1115" t="str">
        <f t="shared" si="24"/>
        <v>0 - 0</v>
      </c>
      <c r="T79" s="1116">
        <f t="shared" si="25"/>
        <v>0</v>
      </c>
      <c r="U79" s="1069"/>
      <c r="V79" s="1069"/>
      <c r="W79" s="1117" t="str">
        <f t="shared" si="26"/>
        <v>0 - 0</v>
      </c>
      <c r="X79" s="6"/>
      <c r="Y79" s="6"/>
      <c r="Z79" s="1120" t="e">
        <f t="shared" si="28"/>
        <v>#N/A</v>
      </c>
      <c r="AA79" s="1118">
        <f t="shared" si="27"/>
        <v>0</v>
      </c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</row>
    <row r="80" spans="1:90" ht="15.05" customHeight="1">
      <c r="A80" s="6"/>
      <c r="B80" s="1065">
        <v>29</v>
      </c>
      <c r="C80" s="6"/>
      <c r="D80" s="6"/>
      <c r="E80" s="1098" t="s">
        <v>3439</v>
      </c>
      <c r="F80" s="1111">
        <f t="shared" si="17"/>
        <v>0</v>
      </c>
      <c r="G80" s="1111">
        <f t="shared" si="18"/>
        <v>100</v>
      </c>
      <c r="H80" s="1111"/>
      <c r="I80" s="1111"/>
      <c r="J80" s="1111"/>
      <c r="K80" s="1111"/>
      <c r="L80" s="1112">
        <f t="shared" si="19"/>
        <v>100</v>
      </c>
      <c r="M80" s="1383"/>
      <c r="N80" s="1007">
        <v>29</v>
      </c>
      <c r="O80" s="1134">
        <f t="shared" si="20"/>
        <v>0</v>
      </c>
      <c r="P80" s="1134">
        <f t="shared" si="21"/>
        <v>0</v>
      </c>
      <c r="Q80" s="1134">
        <f t="shared" si="22"/>
        <v>0</v>
      </c>
      <c r="R80" s="1134">
        <f t="shared" si="23"/>
        <v>0</v>
      </c>
      <c r="S80" s="1115" t="str">
        <f t="shared" si="24"/>
        <v>0 - 0</v>
      </c>
      <c r="T80" s="1116">
        <f t="shared" si="25"/>
        <v>0</v>
      </c>
      <c r="U80" s="1069"/>
      <c r="V80" s="1069"/>
      <c r="W80" s="1117" t="str">
        <f t="shared" si="26"/>
        <v>0 - 0</v>
      </c>
      <c r="X80" s="6"/>
      <c r="Y80" s="6"/>
      <c r="Z80" s="1120" t="e">
        <f t="shared" si="28"/>
        <v>#N/A</v>
      </c>
      <c r="AA80" s="1118">
        <f t="shared" si="27"/>
        <v>0</v>
      </c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</row>
    <row r="81" spans="1:90" ht="15.05" customHeight="1">
      <c r="A81" s="6"/>
      <c r="B81" s="1065">
        <v>30</v>
      </c>
      <c r="C81" s="6"/>
      <c r="D81" s="6"/>
      <c r="E81" s="1098" t="s">
        <v>3424</v>
      </c>
      <c r="F81" s="1111">
        <f t="shared" si="17"/>
        <v>0</v>
      </c>
      <c r="G81" s="1111">
        <f t="shared" si="18"/>
        <v>0</v>
      </c>
      <c r="H81" s="1111"/>
      <c r="I81" s="1111"/>
      <c r="J81" s="1111"/>
      <c r="K81" s="1111"/>
      <c r="L81" s="1112">
        <f t="shared" si="19"/>
        <v>0</v>
      </c>
      <c r="M81" s="1384"/>
      <c r="N81" s="1135">
        <v>30</v>
      </c>
      <c r="O81" s="1136">
        <f t="shared" si="20"/>
        <v>0</v>
      </c>
      <c r="P81" s="1136">
        <f t="shared" si="21"/>
        <v>0</v>
      </c>
      <c r="Q81" s="1136">
        <f t="shared" si="22"/>
        <v>0</v>
      </c>
      <c r="R81" s="1136">
        <f t="shared" si="23"/>
        <v>0</v>
      </c>
      <c r="S81" s="1137" t="str">
        <f t="shared" si="24"/>
        <v>0 - 0</v>
      </c>
      <c r="T81" s="1138">
        <f t="shared" si="25"/>
        <v>0</v>
      </c>
      <c r="U81" s="1139"/>
      <c r="V81" s="1139"/>
      <c r="W81" s="1140" t="str">
        <f t="shared" si="26"/>
        <v>0 - 0</v>
      </c>
      <c r="X81" s="1141"/>
      <c r="Y81" s="1141"/>
      <c r="Z81" s="1142" t="e">
        <f t="shared" si="28"/>
        <v>#N/A</v>
      </c>
      <c r="AA81" s="1143">
        <f t="shared" si="27"/>
        <v>0</v>
      </c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</row>
    <row r="82" spans="1:90" ht="18" customHeight="1">
      <c r="A82" s="6"/>
      <c r="B82" s="1065">
        <v>31</v>
      </c>
      <c r="C82" s="6"/>
      <c r="D82" s="6"/>
      <c r="E82" s="1122" t="s">
        <v>3600</v>
      </c>
      <c r="F82" s="1111">
        <f t="shared" si="17"/>
        <v>0</v>
      </c>
      <c r="G82" s="1111">
        <f t="shared" si="18"/>
        <v>0</v>
      </c>
      <c r="H82" s="1111"/>
      <c r="I82" s="1111"/>
      <c r="J82" s="1111"/>
      <c r="K82" s="1111"/>
      <c r="L82" s="1112">
        <f t="shared" si="19"/>
        <v>0</v>
      </c>
      <c r="M82" s="799">
        <v>1</v>
      </c>
      <c r="N82" s="1144" t="str">
        <f t="shared" ref="N82:Q111" si="29">N12</f>
        <v>Testa Franco</v>
      </c>
      <c r="O82" s="1145" t="str">
        <f t="shared" si="29"/>
        <v>BPS CLIMA</v>
      </c>
      <c r="P82" s="1146" t="e">
        <f t="shared" si="29"/>
        <v>#N/A</v>
      </c>
      <c r="Q82" s="1146" t="str">
        <f t="shared" si="29"/>
        <v>Carbonera (TV)</v>
      </c>
      <c r="R82" s="1115" t="e">
        <f t="shared" ref="R82:R291" si="30">CONCATENATE($P82," - ",$Q82)</f>
        <v>#N/A</v>
      </c>
      <c r="S82" s="1116" t="e">
        <f t="shared" ref="S82:S111" si="31">S12</f>
        <v>#N/A</v>
      </c>
      <c r="T82" s="1069"/>
      <c r="U82" s="1069"/>
      <c r="V82" s="1117" t="str">
        <f t="shared" ref="V82:V291" si="32">CONCATENATE(N82," - ",O82)</f>
        <v>Testa Franco - BPS CLIMA</v>
      </c>
      <c r="W82" s="6"/>
      <c r="X82" s="6"/>
      <c r="Y82" s="1120" t="e">
        <f t="shared" ref="Y82:Y291" si="33">VLOOKUP(V82,$V$51:$V81,1,0)</f>
        <v>#N/A</v>
      </c>
      <c r="Z82" s="97" t="e">
        <f t="shared" ref="Z82:Z291" si="34">IF((ISNA(Y82)),S82,0)</f>
        <v>#N/A</v>
      </c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</row>
    <row r="83" spans="1:90" ht="15.05" customHeight="1">
      <c r="A83" s="6"/>
      <c r="B83" s="1065">
        <v>32</v>
      </c>
      <c r="C83" s="6"/>
      <c r="D83" s="6"/>
      <c r="E83" s="1098" t="s">
        <v>3431</v>
      </c>
      <c r="F83" s="1111">
        <f t="shared" si="17"/>
        <v>60</v>
      </c>
      <c r="G83" s="1111">
        <f t="shared" si="18"/>
        <v>0</v>
      </c>
      <c r="H83" s="1111"/>
      <c r="I83" s="1111"/>
      <c r="J83" s="1111"/>
      <c r="K83" s="1111"/>
      <c r="L83" s="1112">
        <f t="shared" si="19"/>
        <v>60</v>
      </c>
      <c r="M83" s="799">
        <v>2</v>
      </c>
      <c r="N83" s="1144" t="str">
        <f t="shared" si="29"/>
        <v>Testa Franco</v>
      </c>
      <c r="O83" s="1145" t="str">
        <f t="shared" si="29"/>
        <v>MERMEC SPA</v>
      </c>
      <c r="P83" s="1146" t="e">
        <f t="shared" si="29"/>
        <v>#N/A</v>
      </c>
      <c r="Q83" s="1146" t="str">
        <f t="shared" si="29"/>
        <v>Morgano (TV)</v>
      </c>
      <c r="R83" s="1115" t="e">
        <f t="shared" si="30"/>
        <v>#N/A</v>
      </c>
      <c r="S83" s="1116" t="e">
        <f t="shared" si="31"/>
        <v>#N/A</v>
      </c>
      <c r="T83" s="1069"/>
      <c r="U83" s="1069"/>
      <c r="V83" s="1117" t="str">
        <f t="shared" si="32"/>
        <v>Testa Franco - MERMEC SPA</v>
      </c>
      <c r="W83" s="6"/>
      <c r="X83" s="6"/>
      <c r="Y83" s="1120" t="e">
        <f t="shared" si="33"/>
        <v>#N/A</v>
      </c>
      <c r="Z83" s="97" t="e">
        <f t="shared" si="34"/>
        <v>#N/A</v>
      </c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</row>
    <row r="84" spans="1:90" ht="15.05" customHeight="1">
      <c r="A84" s="6"/>
      <c r="B84" s="1065">
        <v>33</v>
      </c>
      <c r="C84" s="6"/>
      <c r="D84" s="6"/>
      <c r="E84" s="1098" t="s">
        <v>3601</v>
      </c>
      <c r="F84" s="1111">
        <f t="shared" si="17"/>
        <v>0</v>
      </c>
      <c r="G84" s="1111">
        <f t="shared" si="18"/>
        <v>0</v>
      </c>
      <c r="H84" s="1111"/>
      <c r="I84" s="149"/>
      <c r="J84" s="149"/>
      <c r="K84" s="149"/>
      <c r="L84" s="1112">
        <f t="shared" si="19"/>
        <v>0</v>
      </c>
      <c r="M84" s="799">
        <v>3</v>
      </c>
      <c r="N84" s="1144" t="str">
        <f t="shared" si="29"/>
        <v>Marton Luisa</v>
      </c>
      <c r="O84" s="1145" t="str">
        <f t="shared" si="29"/>
        <v>ROGER TECNOLOGY SRL</v>
      </c>
      <c r="P84" s="1146" t="e">
        <f t="shared" si="29"/>
        <v>#N/A</v>
      </c>
      <c r="Q84" s="1146" t="str">
        <f t="shared" si="29"/>
        <v>Mogliano Veneto (TV)</v>
      </c>
      <c r="R84" s="1115" t="e">
        <f t="shared" si="30"/>
        <v>#N/A</v>
      </c>
      <c r="S84" s="1116" t="e">
        <f t="shared" si="31"/>
        <v>#N/A</v>
      </c>
      <c r="T84" s="1069"/>
      <c r="U84" s="1069"/>
      <c r="V84" s="1117" t="str">
        <f t="shared" si="32"/>
        <v>Marton Luisa - ROGER TECNOLOGY SRL</v>
      </c>
      <c r="W84" s="6"/>
      <c r="X84" s="6"/>
      <c r="Y84" s="1120" t="e">
        <f t="shared" si="33"/>
        <v>#N/A</v>
      </c>
      <c r="Z84" s="97" t="e">
        <f t="shared" si="34"/>
        <v>#N/A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</row>
    <row r="85" spans="1:90" ht="15.05" customHeight="1">
      <c r="A85" s="6"/>
      <c r="B85" s="1065">
        <v>34</v>
      </c>
      <c r="C85" s="6"/>
      <c r="D85" s="6"/>
      <c r="E85" s="1098" t="s">
        <v>3428</v>
      </c>
      <c r="F85" s="1111">
        <f t="shared" si="17"/>
        <v>0</v>
      </c>
      <c r="G85" s="1111">
        <f t="shared" si="18"/>
        <v>100</v>
      </c>
      <c r="H85" s="1111"/>
      <c r="I85" s="1111"/>
      <c r="J85" s="1111"/>
      <c r="K85" s="1111"/>
      <c r="L85" s="1112">
        <f t="shared" si="19"/>
        <v>100</v>
      </c>
      <c r="M85" s="799">
        <v>4</v>
      </c>
      <c r="N85" s="1144" t="str">
        <f t="shared" si="29"/>
        <v>Battaglia Antimo</v>
      </c>
      <c r="O85" s="1145" t="str">
        <f t="shared" si="29"/>
        <v>TREESSE PROGETTI SRL</v>
      </c>
      <c r="P85" s="1146" t="str">
        <f t="shared" si="29"/>
        <v>TREVISO</v>
      </c>
      <c r="Q85" s="1146" t="str">
        <f t="shared" si="29"/>
        <v>Quinto di Treviso (TV)</v>
      </c>
      <c r="R85" s="1115" t="str">
        <f t="shared" si="30"/>
        <v>TREVISO - Quinto di Treviso (TV)</v>
      </c>
      <c r="S85" s="1116">
        <f t="shared" si="31"/>
        <v>30</v>
      </c>
      <c r="T85" s="1069"/>
      <c r="U85" s="1069"/>
      <c r="V85" s="1117" t="str">
        <f t="shared" si="32"/>
        <v>Battaglia Antimo - TREESSE PROGETTI SRL</v>
      </c>
      <c r="W85" s="6"/>
      <c r="X85" s="6"/>
      <c r="Y85" s="1120" t="e">
        <f t="shared" si="33"/>
        <v>#N/A</v>
      </c>
      <c r="Z85" s="97">
        <f t="shared" si="34"/>
        <v>30</v>
      </c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</row>
    <row r="86" spans="1:90" ht="15.05" customHeight="1">
      <c r="A86" s="6"/>
      <c r="B86" s="1065">
        <v>35</v>
      </c>
      <c r="C86" s="6"/>
      <c r="D86" s="6"/>
      <c r="E86" s="541" t="s">
        <v>3602</v>
      </c>
      <c r="F86" s="1111">
        <f t="shared" si="17"/>
        <v>0</v>
      </c>
      <c r="G86" s="1111">
        <f t="shared" si="18"/>
        <v>100</v>
      </c>
      <c r="H86" s="1111"/>
      <c r="I86" s="149"/>
      <c r="J86" s="149"/>
      <c r="K86" s="149"/>
      <c r="L86" s="1112">
        <f t="shared" si="19"/>
        <v>100</v>
      </c>
      <c r="M86" s="799">
        <v>5</v>
      </c>
      <c r="N86" s="1144" t="str">
        <f t="shared" si="29"/>
        <v>Gobbo Dino</v>
      </c>
      <c r="O86" s="1145" t="str">
        <f t="shared" si="29"/>
        <v>FLEX SERVICE</v>
      </c>
      <c r="P86" s="1146" t="e">
        <f t="shared" si="29"/>
        <v>#N/A</v>
      </c>
      <c r="Q86" s="1146" t="str">
        <f t="shared" si="29"/>
        <v>Ponzano Veneto (TV)</v>
      </c>
      <c r="R86" s="1115" t="e">
        <f t="shared" si="30"/>
        <v>#N/A</v>
      </c>
      <c r="S86" s="1116" t="e">
        <f t="shared" si="31"/>
        <v>#N/A</v>
      </c>
      <c r="T86" s="1069"/>
      <c r="U86" s="1069"/>
      <c r="V86" s="1117" t="str">
        <f t="shared" si="32"/>
        <v>Gobbo Dino - FLEX SERVICE</v>
      </c>
      <c r="W86" s="6"/>
      <c r="X86" s="6"/>
      <c r="Y86" s="1120" t="e">
        <f t="shared" si="33"/>
        <v>#N/A</v>
      </c>
      <c r="Z86" s="97" t="e">
        <f t="shared" si="34"/>
        <v>#N/A</v>
      </c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</row>
    <row r="87" spans="1:90" ht="15.05" customHeight="1">
      <c r="A87" s="6"/>
      <c r="B87" s="1065">
        <v>36</v>
      </c>
      <c r="C87" s="6"/>
      <c r="D87" s="6"/>
      <c r="E87" s="1098" t="s">
        <v>3433</v>
      </c>
      <c r="F87" s="1111">
        <f t="shared" si="17"/>
        <v>0</v>
      </c>
      <c r="G87" s="1111">
        <f t="shared" si="18"/>
        <v>0</v>
      </c>
      <c r="H87" s="1111"/>
      <c r="I87" s="149"/>
      <c r="J87" s="149"/>
      <c r="K87" s="149"/>
      <c r="L87" s="1112">
        <f t="shared" si="19"/>
        <v>0</v>
      </c>
      <c r="M87" s="799">
        <v>6</v>
      </c>
      <c r="N87" s="1144" t="str">
        <f t="shared" si="29"/>
        <v>Gobbo Dino</v>
      </c>
      <c r="O87" s="1145" t="str">
        <f t="shared" si="29"/>
        <v>ZAGO ROMEO SNC</v>
      </c>
      <c r="P87" s="1146" t="e">
        <f t="shared" si="29"/>
        <v>#N/A</v>
      </c>
      <c r="Q87" s="1146" t="str">
        <f t="shared" si="29"/>
        <v>Villorba (TV)</v>
      </c>
      <c r="R87" s="1115" t="e">
        <f t="shared" si="30"/>
        <v>#N/A</v>
      </c>
      <c r="S87" s="1116" t="e">
        <f t="shared" si="31"/>
        <v>#N/A</v>
      </c>
      <c r="T87" s="1069"/>
      <c r="U87" s="1069"/>
      <c r="V87" s="1117" t="str">
        <f t="shared" si="32"/>
        <v>Gobbo Dino - ZAGO ROMEO SNC</v>
      </c>
      <c r="W87" s="6"/>
      <c r="X87" s="6"/>
      <c r="Y87" s="1120" t="e">
        <f t="shared" si="33"/>
        <v>#N/A</v>
      </c>
      <c r="Z87" s="97" t="e">
        <f t="shared" si="34"/>
        <v>#N/A</v>
      </c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</row>
    <row r="88" spans="1:90" ht="15.05" customHeight="1">
      <c r="A88" s="6"/>
      <c r="B88" s="1065">
        <v>37</v>
      </c>
      <c r="C88" s="6"/>
      <c r="D88" s="6"/>
      <c r="E88" s="1098" t="s">
        <v>3603</v>
      </c>
      <c r="F88" s="1111">
        <f t="shared" si="17"/>
        <v>0</v>
      </c>
      <c r="G88" s="1111">
        <f t="shared" si="18"/>
        <v>0</v>
      </c>
      <c r="H88" s="1111"/>
      <c r="I88" s="1111"/>
      <c r="J88" s="1111"/>
      <c r="K88" s="1111"/>
      <c r="L88" s="1112">
        <f t="shared" si="19"/>
        <v>0</v>
      </c>
      <c r="M88" s="799">
        <v>7</v>
      </c>
      <c r="N88" s="1144" t="str">
        <f t="shared" si="29"/>
        <v>Gobbo Dino</v>
      </c>
      <c r="O88" s="1145" t="str">
        <f t="shared" si="29"/>
        <v>Sirio Srl</v>
      </c>
      <c r="P88" s="1146" t="e">
        <f t="shared" si="29"/>
        <v>#N/A</v>
      </c>
      <c r="Q88" s="1146" t="str">
        <f t="shared" si="29"/>
        <v>CASALE SUL SILE (TV)</v>
      </c>
      <c r="R88" s="1115" t="e">
        <f t="shared" si="30"/>
        <v>#N/A</v>
      </c>
      <c r="S88" s="1116" t="e">
        <f t="shared" si="31"/>
        <v>#N/A</v>
      </c>
      <c r="T88" s="1069"/>
      <c r="U88" s="1069"/>
      <c r="V88" s="1117" t="str">
        <f t="shared" si="32"/>
        <v>Gobbo Dino - Sirio Srl</v>
      </c>
      <c r="W88" s="6"/>
      <c r="X88" s="6"/>
      <c r="Y88" s="1120" t="e">
        <f t="shared" si="33"/>
        <v>#N/A</v>
      </c>
      <c r="Z88" s="97" t="e">
        <f t="shared" si="34"/>
        <v>#N/A</v>
      </c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</row>
    <row r="89" spans="1:90" ht="15.05" customHeight="1">
      <c r="A89" s="6"/>
      <c r="B89" s="1065">
        <v>38</v>
      </c>
      <c r="C89" s="6"/>
      <c r="D89" s="6"/>
      <c r="E89" s="1122" t="s">
        <v>3467</v>
      </c>
      <c r="F89" s="1111">
        <f t="shared" si="17"/>
        <v>0</v>
      </c>
      <c r="G89" s="1111">
        <f t="shared" si="18"/>
        <v>0</v>
      </c>
      <c r="H89" s="1111"/>
      <c r="I89" s="149"/>
      <c r="J89" s="149"/>
      <c r="K89" s="149"/>
      <c r="L89" s="1112">
        <f t="shared" si="19"/>
        <v>0</v>
      </c>
      <c r="M89" s="799">
        <v>8</v>
      </c>
      <c r="N89" s="1144" t="str">
        <f t="shared" si="29"/>
        <v>Marton Luisa</v>
      </c>
      <c r="O89" s="1145" t="str">
        <f t="shared" si="29"/>
        <v>CAME</v>
      </c>
      <c r="P89" s="1146" t="e">
        <f t="shared" si="29"/>
        <v>#N/A</v>
      </c>
      <c r="Q89" s="1146" t="str">
        <f t="shared" si="29"/>
        <v>Casier (TV)</v>
      </c>
      <c r="R89" s="1115" t="e">
        <f t="shared" si="30"/>
        <v>#N/A</v>
      </c>
      <c r="S89" s="1116" t="e">
        <f t="shared" si="31"/>
        <v>#N/A</v>
      </c>
      <c r="T89" s="1069"/>
      <c r="U89" s="1069"/>
      <c r="V89" s="1117" t="str">
        <f t="shared" si="32"/>
        <v>Marton Luisa - CAME</v>
      </c>
      <c r="W89" s="6"/>
      <c r="X89" s="6"/>
      <c r="Y89" s="1120" t="e">
        <f t="shared" si="33"/>
        <v>#N/A</v>
      </c>
      <c r="Z89" s="97" t="e">
        <f t="shared" si="34"/>
        <v>#N/A</v>
      </c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</row>
    <row r="90" spans="1:90" ht="15.05" customHeight="1">
      <c r="A90" s="6"/>
      <c r="B90" s="1065">
        <v>39</v>
      </c>
      <c r="C90" s="6"/>
      <c r="D90" s="6"/>
      <c r="E90" s="1098" t="s">
        <v>3442</v>
      </c>
      <c r="F90" s="1111">
        <f t="shared" si="17"/>
        <v>0</v>
      </c>
      <c r="G90" s="1111">
        <f t="shared" si="18"/>
        <v>0</v>
      </c>
      <c r="H90" s="1111"/>
      <c r="I90" s="1111"/>
      <c r="J90" s="1111"/>
      <c r="K90" s="1111"/>
      <c r="L90" s="1112">
        <f t="shared" si="19"/>
        <v>0</v>
      </c>
      <c r="M90" s="799">
        <v>9</v>
      </c>
      <c r="N90" s="1144" t="str">
        <f t="shared" si="29"/>
        <v>Raimondi Carla</v>
      </c>
      <c r="O90" s="1145" t="str">
        <f t="shared" si="29"/>
        <v>ASITRON Srl</v>
      </c>
      <c r="P90" s="1146" t="str">
        <f t="shared" si="29"/>
        <v>TREVISO</v>
      </c>
      <c r="Q90" s="1146" t="str">
        <f t="shared" si="29"/>
        <v>Casale sul Sile (TV)</v>
      </c>
      <c r="R90" s="1115" t="str">
        <f t="shared" si="30"/>
        <v>TREVISO - Casale sul Sile (TV)</v>
      </c>
      <c r="S90" s="1116">
        <f t="shared" si="31"/>
        <v>50</v>
      </c>
      <c r="T90" s="1069"/>
      <c r="U90" s="1069"/>
      <c r="V90" s="1117" t="str">
        <f t="shared" si="32"/>
        <v>Raimondi Carla - ASITRON Srl</v>
      </c>
      <c r="W90" s="6"/>
      <c r="X90" s="6"/>
      <c r="Y90" s="1120" t="e">
        <f t="shared" si="33"/>
        <v>#N/A</v>
      </c>
      <c r="Z90" s="97">
        <f t="shared" si="34"/>
        <v>50</v>
      </c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</row>
    <row r="91" spans="1:90" ht="15.05" customHeight="1">
      <c r="A91" s="6"/>
      <c r="B91" s="1065">
        <v>40</v>
      </c>
      <c r="C91" s="6"/>
      <c r="D91" s="6"/>
      <c r="E91" s="1098" t="s">
        <v>3604</v>
      </c>
      <c r="F91" s="1111">
        <f t="shared" si="17"/>
        <v>0</v>
      </c>
      <c r="G91" s="1111">
        <f t="shared" si="18"/>
        <v>0</v>
      </c>
      <c r="H91" s="1111"/>
      <c r="I91" s="149"/>
      <c r="J91" s="149"/>
      <c r="K91" s="149"/>
      <c r="L91" s="1112">
        <f t="shared" si="19"/>
        <v>0</v>
      </c>
      <c r="M91" s="799">
        <v>10</v>
      </c>
      <c r="N91" s="1144" t="str">
        <f t="shared" si="29"/>
        <v>Raimondi Carla</v>
      </c>
      <c r="O91" s="1145" t="str">
        <f t="shared" si="29"/>
        <v>G.L. ELETTROTECNICA</v>
      </c>
      <c r="P91" s="1146" t="str">
        <f t="shared" si="29"/>
        <v>TREVISO</v>
      </c>
      <c r="Q91" s="1146" t="str">
        <f t="shared" si="29"/>
        <v>Breda di Piave (TV)</v>
      </c>
      <c r="R91" s="1115" t="str">
        <f t="shared" si="30"/>
        <v>TREVISO - Breda di Piave (TV)</v>
      </c>
      <c r="S91" s="1116">
        <f t="shared" si="31"/>
        <v>50</v>
      </c>
      <c r="T91" s="1069"/>
      <c r="U91" s="1069"/>
      <c r="V91" s="1117" t="str">
        <f t="shared" si="32"/>
        <v>Raimondi Carla - G.L. ELETTROTECNICA</v>
      </c>
      <c r="W91" s="6"/>
      <c r="X91" s="6"/>
      <c r="Y91" s="1120" t="e">
        <f t="shared" si="33"/>
        <v>#N/A</v>
      </c>
      <c r="Z91" s="97">
        <f t="shared" si="34"/>
        <v>50</v>
      </c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</row>
    <row r="92" spans="1:90" ht="15.05" customHeight="1">
      <c r="A92" s="6"/>
      <c r="B92" s="1065">
        <v>41</v>
      </c>
      <c r="C92" s="6"/>
      <c r="D92" s="6"/>
      <c r="E92" s="1122" t="s">
        <v>3497</v>
      </c>
      <c r="F92" s="1111">
        <f t="shared" si="17"/>
        <v>0</v>
      </c>
      <c r="G92" s="1111">
        <f t="shared" si="18"/>
        <v>0</v>
      </c>
      <c r="H92" s="1111"/>
      <c r="I92" s="1111"/>
      <c r="J92" s="1111"/>
      <c r="K92" s="1111"/>
      <c r="L92" s="1112">
        <f t="shared" si="19"/>
        <v>0</v>
      </c>
      <c r="M92" s="799">
        <v>11</v>
      </c>
      <c r="N92" s="1144" t="str">
        <f t="shared" si="29"/>
        <v>Brunetta Emanuele</v>
      </c>
      <c r="O92" s="1145" t="str">
        <f t="shared" si="29"/>
        <v>SYTEC SRL</v>
      </c>
      <c r="P92" s="1146" t="str">
        <f t="shared" si="29"/>
        <v>TREVIGNANO</v>
      </c>
      <c r="Q92" s="1146" t="str">
        <f t="shared" si="29"/>
        <v>Ponzano Veneto (TV)</v>
      </c>
      <c r="R92" s="1115" t="str">
        <f t="shared" si="30"/>
        <v>TREVIGNANO - Ponzano Veneto (TV)</v>
      </c>
      <c r="S92" s="1116">
        <f t="shared" si="31"/>
        <v>50</v>
      </c>
      <c r="T92" s="1069"/>
      <c r="U92" s="1069"/>
      <c r="V92" s="1117" t="str">
        <f t="shared" si="32"/>
        <v>Brunetta Emanuele - SYTEC SRL</v>
      </c>
      <c r="W92" s="6"/>
      <c r="X92" s="6"/>
      <c r="Y92" s="1120" t="e">
        <f t="shared" si="33"/>
        <v>#N/A</v>
      </c>
      <c r="Z92" s="97">
        <f t="shared" si="34"/>
        <v>50</v>
      </c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</row>
    <row r="93" spans="1:90" ht="15.05" customHeight="1">
      <c r="A93" s="6"/>
      <c r="B93" s="1065">
        <v>42</v>
      </c>
      <c r="C93" s="6"/>
      <c r="D93" s="6"/>
      <c r="E93" s="1098" t="s">
        <v>3605</v>
      </c>
      <c r="F93" s="1111">
        <f t="shared" si="17"/>
        <v>0</v>
      </c>
      <c r="G93" s="1111">
        <f t="shared" si="18"/>
        <v>0</v>
      </c>
      <c r="H93" s="1111"/>
      <c r="I93" s="149"/>
      <c r="J93" s="149"/>
      <c r="K93" s="149"/>
      <c r="L93" s="1112">
        <f t="shared" si="19"/>
        <v>0</v>
      </c>
      <c r="M93" s="799">
        <v>12</v>
      </c>
      <c r="N93" s="1144" t="str">
        <f t="shared" si="29"/>
        <v>Brunetta Emanuele</v>
      </c>
      <c r="O93" s="1145" t="str">
        <f t="shared" si="29"/>
        <v>Proven Sas</v>
      </c>
      <c r="P93" s="1146" t="str">
        <f t="shared" si="29"/>
        <v>TREVIGNANO</v>
      </c>
      <c r="Q93" s="1146" t="str">
        <f t="shared" si="29"/>
        <v>Casale sul Sile (TV)</v>
      </c>
      <c r="R93" s="1115" t="str">
        <f t="shared" si="30"/>
        <v>TREVIGNANO - Casale sul Sile (TV)</v>
      </c>
      <c r="S93" s="1116">
        <f t="shared" si="31"/>
        <v>50</v>
      </c>
      <c r="T93" s="1069"/>
      <c r="U93" s="1069"/>
      <c r="V93" s="1117" t="str">
        <f t="shared" si="32"/>
        <v>Brunetta Emanuele - Proven Sas</v>
      </c>
      <c r="W93" s="6"/>
      <c r="X93" s="6"/>
      <c r="Y93" s="1120" t="e">
        <f t="shared" si="33"/>
        <v>#N/A</v>
      </c>
      <c r="Z93" s="97">
        <f t="shared" si="34"/>
        <v>50</v>
      </c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</row>
    <row r="94" spans="1:90" ht="15.05" customHeight="1">
      <c r="A94" s="6"/>
      <c r="B94" s="1065">
        <v>43</v>
      </c>
      <c r="C94" s="6"/>
      <c r="D94" s="6"/>
      <c r="E94" s="1098" t="s">
        <v>3403</v>
      </c>
      <c r="F94" s="1111">
        <f t="shared" si="17"/>
        <v>0</v>
      </c>
      <c r="G94" s="1111">
        <f t="shared" si="18"/>
        <v>0</v>
      </c>
      <c r="H94" s="1111"/>
      <c r="I94" s="1111"/>
      <c r="J94" s="1111"/>
      <c r="K94" s="1111"/>
      <c r="L94" s="1112">
        <f t="shared" si="19"/>
        <v>0</v>
      </c>
      <c r="M94" s="799">
        <v>13</v>
      </c>
      <c r="N94" s="1144" t="str">
        <f t="shared" si="29"/>
        <v>Burei Enrico</v>
      </c>
      <c r="O94" s="1145" t="str">
        <f t="shared" si="29"/>
        <v>ELETTRICITA' PILON SRL</v>
      </c>
      <c r="P94" s="1146" t="str">
        <f t="shared" si="29"/>
        <v>TREVISO</v>
      </c>
      <c r="Q94" s="1146" t="e">
        <f t="shared" si="29"/>
        <v>#N/A</v>
      </c>
      <c r="R94" s="1115" t="e">
        <f t="shared" si="30"/>
        <v>#N/A</v>
      </c>
      <c r="S94" s="1116" t="e">
        <f t="shared" si="31"/>
        <v>#N/A</v>
      </c>
      <c r="T94" s="1069"/>
      <c r="U94" s="1069"/>
      <c r="V94" s="1117" t="str">
        <f t="shared" si="32"/>
        <v>Burei Enrico - ELETTRICITA' PILON SRL</v>
      </c>
      <c r="W94" s="6"/>
      <c r="X94" s="6"/>
      <c r="Y94" s="1120" t="e">
        <f t="shared" si="33"/>
        <v>#N/A</v>
      </c>
      <c r="Z94" s="97" t="e">
        <f t="shared" si="34"/>
        <v>#N/A</v>
      </c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</row>
    <row r="95" spans="1:90" ht="15.05" customHeight="1">
      <c r="A95" s="6"/>
      <c r="B95" s="1065">
        <v>44</v>
      </c>
      <c r="C95" s="6"/>
      <c r="D95" s="6"/>
      <c r="E95" s="1098" t="s">
        <v>3432</v>
      </c>
      <c r="F95" s="1111">
        <f t="shared" si="17"/>
        <v>0</v>
      </c>
      <c r="G95" s="1111">
        <f t="shared" si="18"/>
        <v>0</v>
      </c>
      <c r="H95" s="1111"/>
      <c r="I95" s="1111"/>
      <c r="J95" s="1111"/>
      <c r="K95" s="1111"/>
      <c r="L95" s="1112">
        <f t="shared" si="19"/>
        <v>0</v>
      </c>
      <c r="M95" s="799">
        <v>14</v>
      </c>
      <c r="N95" s="1144" t="str">
        <f t="shared" si="29"/>
        <v>Burei Enrico</v>
      </c>
      <c r="O95" s="1145" t="str">
        <f t="shared" si="29"/>
        <v>SONEPAR ITALIA SPA</v>
      </c>
      <c r="P95" s="1146" t="str">
        <f t="shared" si="29"/>
        <v>TREVISO</v>
      </c>
      <c r="Q95" s="1146" t="str">
        <f t="shared" si="29"/>
        <v>Villorba (TV)</v>
      </c>
      <c r="R95" s="1115" t="str">
        <f t="shared" si="30"/>
        <v>TREVISO - Villorba (TV)</v>
      </c>
      <c r="S95" s="1116">
        <f t="shared" si="31"/>
        <v>50</v>
      </c>
      <c r="T95" s="1069"/>
      <c r="U95" s="1069"/>
      <c r="V95" s="1117" t="str">
        <f t="shared" si="32"/>
        <v>Burei Enrico - SONEPAR ITALIA SPA</v>
      </c>
      <c r="W95" s="6"/>
      <c r="X95" s="6"/>
      <c r="Y95" s="1120" t="e">
        <f t="shared" si="33"/>
        <v>#N/A</v>
      </c>
      <c r="Z95" s="97">
        <f t="shared" si="34"/>
        <v>50</v>
      </c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</row>
    <row r="96" spans="1:90" ht="15.05" customHeight="1">
      <c r="A96" s="6"/>
      <c r="B96" s="1065">
        <v>45</v>
      </c>
      <c r="C96" s="6"/>
      <c r="D96" s="6"/>
      <c r="E96" s="1122" t="s">
        <v>3498</v>
      </c>
      <c r="F96" s="1111">
        <f t="shared" si="17"/>
        <v>30</v>
      </c>
      <c r="G96" s="1111">
        <f t="shared" si="18"/>
        <v>150</v>
      </c>
      <c r="H96" s="1111"/>
      <c r="I96" s="149"/>
      <c r="J96" s="149"/>
      <c r="K96" s="149"/>
      <c r="L96" s="1112">
        <f t="shared" si="19"/>
        <v>180</v>
      </c>
      <c r="M96" s="799">
        <v>15</v>
      </c>
      <c r="N96" s="1144" t="str">
        <f t="shared" si="29"/>
        <v>Brunetta Emanuele</v>
      </c>
      <c r="O96" s="1145" t="str">
        <f t="shared" si="29"/>
        <v>STARMATIK  S.R.L. U.</v>
      </c>
      <c r="P96" s="1146" t="str">
        <f t="shared" si="29"/>
        <v>TREVIGNANO</v>
      </c>
      <c r="Q96" s="1146" t="str">
        <f t="shared" si="29"/>
        <v>Spresiano (TV)</v>
      </c>
      <c r="R96" s="1115" t="str">
        <f t="shared" si="30"/>
        <v>TREVIGNANO - Spresiano (TV)</v>
      </c>
      <c r="S96" s="1116">
        <f t="shared" si="31"/>
        <v>50</v>
      </c>
      <c r="T96" s="1069"/>
      <c r="U96" s="1069"/>
      <c r="V96" s="1117" t="str">
        <f t="shared" si="32"/>
        <v>Brunetta Emanuele - STARMATIK  S.R.L. U.</v>
      </c>
      <c r="W96" s="6"/>
      <c r="X96" s="6"/>
      <c r="Y96" s="1120" t="e">
        <f t="shared" si="33"/>
        <v>#N/A</v>
      </c>
      <c r="Z96" s="97">
        <f t="shared" si="34"/>
        <v>50</v>
      </c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</row>
    <row r="97" spans="1:90" ht="15.05" customHeight="1">
      <c r="A97" s="6"/>
      <c r="B97" s="1065">
        <v>46</v>
      </c>
      <c r="C97" s="6"/>
      <c r="D97" s="6"/>
      <c r="E97" s="1122" t="s">
        <v>3606</v>
      </c>
      <c r="F97" s="1111">
        <f t="shared" si="17"/>
        <v>0</v>
      </c>
      <c r="G97" s="1111">
        <f t="shared" si="18"/>
        <v>100</v>
      </c>
      <c r="H97" s="1111"/>
      <c r="I97" s="149"/>
      <c r="J97" s="149"/>
      <c r="K97" s="149"/>
      <c r="L97" s="1112">
        <f t="shared" si="19"/>
        <v>100</v>
      </c>
      <c r="M97" s="799">
        <v>16</v>
      </c>
      <c r="N97" s="1144" t="str">
        <f t="shared" si="29"/>
        <v>Marton Luisa</v>
      </c>
      <c r="O97" s="1145" t="str">
        <f t="shared" si="29"/>
        <v>CAME</v>
      </c>
      <c r="P97" s="1146" t="e">
        <f t="shared" si="29"/>
        <v>#N/A</v>
      </c>
      <c r="Q97" s="1146" t="str">
        <f t="shared" si="29"/>
        <v>Casier (TV)</v>
      </c>
      <c r="R97" s="1115" t="e">
        <f t="shared" si="30"/>
        <v>#N/A</v>
      </c>
      <c r="S97" s="1116" t="e">
        <f t="shared" si="31"/>
        <v>#N/A</v>
      </c>
      <c r="T97" s="1069"/>
      <c r="U97" s="1069"/>
      <c r="V97" s="1117" t="str">
        <f t="shared" si="32"/>
        <v>Marton Luisa - CAME</v>
      </c>
      <c r="W97" s="6"/>
      <c r="X97" s="6"/>
      <c r="Y97" s="1120" t="str">
        <f t="shared" si="33"/>
        <v>Marton Luisa - CAME</v>
      </c>
      <c r="Z97" s="97">
        <f t="shared" si="34"/>
        <v>0</v>
      </c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</row>
    <row r="98" spans="1:90" ht="15.05" customHeight="1">
      <c r="A98" s="6"/>
      <c r="B98" s="1065">
        <v>47</v>
      </c>
      <c r="C98" s="6"/>
      <c r="D98" s="6"/>
      <c r="E98" s="1147"/>
      <c r="F98" s="1111">
        <f t="shared" si="17"/>
        <v>0</v>
      </c>
      <c r="G98" s="1111">
        <f t="shared" si="18"/>
        <v>0</v>
      </c>
      <c r="H98" s="1111"/>
      <c r="I98" s="149"/>
      <c r="J98" s="149"/>
      <c r="K98" s="149"/>
      <c r="L98" s="1112">
        <f t="shared" si="19"/>
        <v>0</v>
      </c>
      <c r="M98" s="799">
        <v>17</v>
      </c>
      <c r="N98" s="1144" t="str">
        <f t="shared" si="29"/>
        <v>Marton Luisa</v>
      </c>
      <c r="O98" s="1145" t="str">
        <f t="shared" si="29"/>
        <v>ROGER TECNOLOGY SRL</v>
      </c>
      <c r="P98" s="1146" t="e">
        <f t="shared" si="29"/>
        <v>#N/A</v>
      </c>
      <c r="Q98" s="1146" t="str">
        <f t="shared" si="29"/>
        <v>Mogliano Veneto (TV)</v>
      </c>
      <c r="R98" s="1115" t="e">
        <f t="shared" si="30"/>
        <v>#N/A</v>
      </c>
      <c r="S98" s="1116" t="e">
        <f t="shared" si="31"/>
        <v>#N/A</v>
      </c>
      <c r="T98" s="1069"/>
      <c r="U98" s="1069"/>
      <c r="V98" s="1117" t="str">
        <f t="shared" si="32"/>
        <v>Marton Luisa - ROGER TECNOLOGY SRL</v>
      </c>
      <c r="W98" s="6"/>
      <c r="X98" s="6"/>
      <c r="Y98" s="1120" t="str">
        <f t="shared" si="33"/>
        <v>Marton Luisa - ROGER TECNOLOGY SRL</v>
      </c>
      <c r="Z98" s="97">
        <f t="shared" si="34"/>
        <v>0</v>
      </c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</row>
    <row r="99" spans="1:90" ht="15.05" customHeight="1">
      <c r="A99" s="6"/>
      <c r="B99" s="1065">
        <v>48</v>
      </c>
      <c r="C99" s="6"/>
      <c r="D99" s="6"/>
      <c r="E99" s="1043"/>
      <c r="F99" s="1111">
        <f t="shared" si="17"/>
        <v>0</v>
      </c>
      <c r="G99" s="1111">
        <f t="shared" si="18"/>
        <v>0</v>
      </c>
      <c r="H99" s="1111"/>
      <c r="I99" s="1111"/>
      <c r="J99" s="1111"/>
      <c r="K99" s="1111"/>
      <c r="L99" s="1112">
        <f t="shared" si="19"/>
        <v>0</v>
      </c>
      <c r="M99" s="799">
        <v>18</v>
      </c>
      <c r="N99" s="1144" t="str">
        <f t="shared" si="29"/>
        <v>Milani Elisabetta</v>
      </c>
      <c r="O99" s="1145" t="str">
        <f t="shared" si="29"/>
        <v>A.C. AUTOMAZIONI S.R.L.S.</v>
      </c>
      <c r="P99" s="1146" t="e">
        <f t="shared" si="29"/>
        <v>#N/A</v>
      </c>
      <c r="Q99" s="1146" t="str">
        <f t="shared" si="29"/>
        <v>Paese (TV)</v>
      </c>
      <c r="R99" s="1115" t="e">
        <f t="shared" si="30"/>
        <v>#N/A</v>
      </c>
      <c r="S99" s="1116" t="e">
        <f t="shared" si="31"/>
        <v>#N/A</v>
      </c>
      <c r="T99" s="1069"/>
      <c r="U99" s="1069"/>
      <c r="V99" s="1117" t="str">
        <f t="shared" si="32"/>
        <v>Milani Elisabetta - A.C. AUTOMAZIONI S.R.L.S.</v>
      </c>
      <c r="W99" s="6"/>
      <c r="X99" s="6"/>
      <c r="Y99" s="1120" t="e">
        <f t="shared" si="33"/>
        <v>#N/A</v>
      </c>
      <c r="Z99" s="97" t="e">
        <f t="shared" si="34"/>
        <v>#N/A</v>
      </c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</row>
    <row r="100" spans="1:90" ht="15.05" customHeight="1">
      <c r="A100" s="6"/>
      <c r="B100" s="1065">
        <v>49</v>
      </c>
      <c r="C100" s="6"/>
      <c r="D100" s="6"/>
      <c r="E100" s="1043"/>
      <c r="F100" s="1111">
        <f t="shared" si="17"/>
        <v>0</v>
      </c>
      <c r="G100" s="1111">
        <f t="shared" si="18"/>
        <v>0</v>
      </c>
      <c r="H100" s="1111"/>
      <c r="I100" s="149"/>
      <c r="J100" s="149"/>
      <c r="K100" s="149"/>
      <c r="L100" s="1112">
        <f t="shared" si="19"/>
        <v>0</v>
      </c>
      <c r="M100" s="799">
        <v>19</v>
      </c>
      <c r="N100" s="1144" t="str">
        <f t="shared" si="29"/>
        <v>Milani Elisabetta</v>
      </c>
      <c r="O100" s="1145" t="str">
        <f t="shared" si="29"/>
        <v>CDFP</v>
      </c>
      <c r="P100" s="1146" t="e">
        <f t="shared" si="29"/>
        <v>#N/A</v>
      </c>
      <c r="Q100" s="1146" t="str">
        <f t="shared" si="29"/>
        <v>Treviso (TV)</v>
      </c>
      <c r="R100" s="1115" t="e">
        <f t="shared" si="30"/>
        <v>#N/A</v>
      </c>
      <c r="S100" s="1116" t="e">
        <f t="shared" si="31"/>
        <v>#N/A</v>
      </c>
      <c r="T100" s="1069"/>
      <c r="U100" s="1069"/>
      <c r="V100" s="1117" t="str">
        <f t="shared" si="32"/>
        <v>Milani Elisabetta - CDFP</v>
      </c>
      <c r="W100" s="6"/>
      <c r="X100" s="6"/>
      <c r="Y100" s="1120" t="e">
        <f t="shared" si="33"/>
        <v>#N/A</v>
      </c>
      <c r="Z100" s="97" t="e">
        <f t="shared" si="34"/>
        <v>#N/A</v>
      </c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</row>
    <row r="101" spans="1:90" ht="15.05" customHeight="1">
      <c r="A101" s="6"/>
      <c r="B101" s="1065">
        <v>50</v>
      </c>
      <c r="C101" s="6"/>
      <c r="D101" s="6"/>
      <c r="E101" s="1043"/>
      <c r="F101" s="1111">
        <f t="shared" si="17"/>
        <v>0</v>
      </c>
      <c r="G101" s="1111">
        <f t="shared" si="18"/>
        <v>0</v>
      </c>
      <c r="H101" s="1111"/>
      <c r="I101" s="149"/>
      <c r="J101" s="149"/>
      <c r="K101" s="149"/>
      <c r="L101" s="1112">
        <f t="shared" si="19"/>
        <v>0</v>
      </c>
      <c r="M101" s="799">
        <v>20</v>
      </c>
      <c r="N101" s="1144" t="str">
        <f t="shared" si="29"/>
        <v>Catalano Emanuela</v>
      </c>
      <c r="O101" s="1145" t="str">
        <f t="shared" si="29"/>
        <v>Ing. Matteo Pozzobon</v>
      </c>
      <c r="P101" s="1146" t="e">
        <f t="shared" si="29"/>
        <v>#N/A</v>
      </c>
      <c r="Q101" s="1146" t="str">
        <f t="shared" si="29"/>
        <v>Maserada sul Piave (TV)</v>
      </c>
      <c r="R101" s="1115" t="e">
        <f t="shared" si="30"/>
        <v>#N/A</v>
      </c>
      <c r="S101" s="1116" t="e">
        <f t="shared" si="31"/>
        <v>#N/A</v>
      </c>
      <c r="T101" s="1069"/>
      <c r="U101" s="1069"/>
      <c r="V101" s="1117" t="str">
        <f t="shared" si="32"/>
        <v>Catalano Emanuela - Ing. Matteo Pozzobon</v>
      </c>
      <c r="W101" s="6"/>
      <c r="X101" s="6"/>
      <c r="Y101" s="1120" t="e">
        <f t="shared" si="33"/>
        <v>#N/A</v>
      </c>
      <c r="Z101" s="97" t="e">
        <f t="shared" si="34"/>
        <v>#N/A</v>
      </c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</row>
    <row r="102" spans="1:90" ht="15.05" customHeight="1">
      <c r="A102" s="6"/>
      <c r="B102" s="1065">
        <v>51</v>
      </c>
      <c r="C102" s="6"/>
      <c r="D102" s="6"/>
      <c r="E102" s="1043"/>
      <c r="F102" s="1111">
        <f t="shared" si="17"/>
        <v>0</v>
      </c>
      <c r="G102" s="1111">
        <f t="shared" si="18"/>
        <v>0</v>
      </c>
      <c r="H102" s="1111"/>
      <c r="I102" s="149"/>
      <c r="J102" s="149"/>
      <c r="K102" s="149"/>
      <c r="L102" s="1112">
        <f t="shared" si="19"/>
        <v>0</v>
      </c>
      <c r="M102" s="799">
        <v>21</v>
      </c>
      <c r="N102" s="1144" t="str">
        <f t="shared" si="29"/>
        <v>Borsato Lorenzo</v>
      </c>
      <c r="O102" s="1145" t="str">
        <f t="shared" si="29"/>
        <v>A.R.I.A.M.</v>
      </c>
      <c r="P102" s="1146" t="str">
        <f t="shared" si="29"/>
        <v>VILLORBA</v>
      </c>
      <c r="Q102" s="1146" t="str">
        <f t="shared" si="29"/>
        <v>VEDELAGO</v>
      </c>
      <c r="R102" s="1115" t="str">
        <f t="shared" si="30"/>
        <v>VILLORBA - VEDELAGO</v>
      </c>
      <c r="S102" s="1116">
        <f t="shared" si="31"/>
        <v>50</v>
      </c>
      <c r="T102" s="1069"/>
      <c r="U102" s="1069"/>
      <c r="V102" s="1117" t="str">
        <f t="shared" si="32"/>
        <v>Borsato Lorenzo - A.R.I.A.M.</v>
      </c>
      <c r="W102" s="6"/>
      <c r="X102" s="6"/>
      <c r="Y102" s="1120" t="e">
        <f t="shared" si="33"/>
        <v>#N/A</v>
      </c>
      <c r="Z102" s="97">
        <f t="shared" si="34"/>
        <v>50</v>
      </c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</row>
    <row r="103" spans="1:90" ht="15.05" customHeight="1">
      <c r="A103" s="6"/>
      <c r="B103" s="1065">
        <v>52</v>
      </c>
      <c r="C103" s="6"/>
      <c r="D103" s="6"/>
      <c r="E103" s="1043"/>
      <c r="F103" s="1111">
        <f t="shared" si="17"/>
        <v>0</v>
      </c>
      <c r="G103" s="1111">
        <f t="shared" si="18"/>
        <v>0</v>
      </c>
      <c r="H103" s="1111"/>
      <c r="I103" s="1111"/>
      <c r="J103" s="1111"/>
      <c r="K103" s="1111"/>
      <c r="L103" s="1112">
        <f t="shared" si="19"/>
        <v>0</v>
      </c>
      <c r="M103" s="799">
        <v>22</v>
      </c>
      <c r="N103" s="1144" t="e">
        <f t="shared" si="29"/>
        <v>#N/A</v>
      </c>
      <c r="O103" s="1145" t="e">
        <f t="shared" si="29"/>
        <v>#N/A</v>
      </c>
      <c r="P103" s="1146" t="e">
        <f t="shared" si="29"/>
        <v>#N/A</v>
      </c>
      <c r="Q103" s="1146" t="e">
        <f t="shared" si="29"/>
        <v>#N/A</v>
      </c>
      <c r="R103" s="1115" t="e">
        <f t="shared" si="30"/>
        <v>#N/A</v>
      </c>
      <c r="S103" s="1116" t="e">
        <f t="shared" si="31"/>
        <v>#N/A</v>
      </c>
      <c r="T103" s="1069"/>
      <c r="U103" s="1069"/>
      <c r="V103" s="1117" t="e">
        <f t="shared" si="32"/>
        <v>#N/A</v>
      </c>
      <c r="W103" s="6"/>
      <c r="X103" s="6"/>
      <c r="Y103" s="1120" t="e">
        <f t="shared" si="33"/>
        <v>#N/A</v>
      </c>
      <c r="Z103" s="97" t="e">
        <f t="shared" si="34"/>
        <v>#N/A</v>
      </c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</row>
    <row r="104" spans="1:90" ht="15.05" customHeight="1">
      <c r="A104" s="6"/>
      <c r="B104" s="1065">
        <v>53</v>
      </c>
      <c r="C104" s="6"/>
      <c r="D104" s="6"/>
      <c r="E104" s="1043"/>
      <c r="F104" s="1111">
        <f t="shared" si="17"/>
        <v>0</v>
      </c>
      <c r="G104" s="1111">
        <f t="shared" si="18"/>
        <v>0</v>
      </c>
      <c r="H104" s="1111"/>
      <c r="I104" s="1111"/>
      <c r="J104" s="1111"/>
      <c r="K104" s="1111"/>
      <c r="L104" s="1112">
        <f t="shared" si="19"/>
        <v>0</v>
      </c>
      <c r="M104" s="799">
        <v>23</v>
      </c>
      <c r="N104" s="1144" t="e">
        <f t="shared" si="29"/>
        <v>#N/A</v>
      </c>
      <c r="O104" s="1145" t="e">
        <f t="shared" si="29"/>
        <v>#N/A</v>
      </c>
      <c r="P104" s="1146" t="e">
        <f t="shared" si="29"/>
        <v>#N/A</v>
      </c>
      <c r="Q104" s="1146" t="e">
        <f t="shared" si="29"/>
        <v>#N/A</v>
      </c>
      <c r="R104" s="1115" t="e">
        <f t="shared" si="30"/>
        <v>#N/A</v>
      </c>
      <c r="S104" s="1116" t="e">
        <f t="shared" si="31"/>
        <v>#N/A</v>
      </c>
      <c r="T104" s="1069"/>
      <c r="U104" s="1069"/>
      <c r="V104" s="1117" t="e">
        <f t="shared" si="32"/>
        <v>#N/A</v>
      </c>
      <c r="W104" s="6"/>
      <c r="X104" s="6"/>
      <c r="Y104" s="1120" t="e">
        <f t="shared" si="33"/>
        <v>#N/A</v>
      </c>
      <c r="Z104" s="97" t="e">
        <f t="shared" si="34"/>
        <v>#N/A</v>
      </c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</row>
    <row r="105" spans="1:90" ht="15.05" customHeight="1">
      <c r="A105" s="6"/>
      <c r="B105" s="1065">
        <v>54</v>
      </c>
      <c r="C105" s="6"/>
      <c r="D105" s="6"/>
      <c r="E105" s="1043"/>
      <c r="F105" s="1111">
        <f t="shared" si="17"/>
        <v>0</v>
      </c>
      <c r="G105" s="1111">
        <f t="shared" si="18"/>
        <v>0</v>
      </c>
      <c r="H105" s="1111"/>
      <c r="I105" s="149"/>
      <c r="J105" s="149"/>
      <c r="K105" s="149"/>
      <c r="L105" s="1112">
        <f t="shared" si="19"/>
        <v>0</v>
      </c>
      <c r="M105" s="799">
        <v>24</v>
      </c>
      <c r="N105" s="1144" t="e">
        <f t="shared" si="29"/>
        <v>#N/A</v>
      </c>
      <c r="O105" s="1145" t="e">
        <f t="shared" si="29"/>
        <v>#N/A</v>
      </c>
      <c r="P105" s="1146" t="e">
        <f t="shared" si="29"/>
        <v>#N/A</v>
      </c>
      <c r="Q105" s="1146" t="e">
        <f t="shared" si="29"/>
        <v>#N/A</v>
      </c>
      <c r="R105" s="1115" t="e">
        <f t="shared" si="30"/>
        <v>#N/A</v>
      </c>
      <c r="S105" s="1116" t="e">
        <f t="shared" si="31"/>
        <v>#N/A</v>
      </c>
      <c r="T105" s="1069"/>
      <c r="U105" s="1069"/>
      <c r="V105" s="1117" t="e">
        <f t="shared" si="32"/>
        <v>#N/A</v>
      </c>
      <c r="W105" s="6"/>
      <c r="X105" s="6"/>
      <c r="Y105" s="1120" t="e">
        <f t="shared" si="33"/>
        <v>#N/A</v>
      </c>
      <c r="Z105" s="97" t="e">
        <f t="shared" si="34"/>
        <v>#N/A</v>
      </c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</row>
    <row r="106" spans="1:90" ht="15.05" customHeight="1">
      <c r="A106" s="6"/>
      <c r="B106" s="1065">
        <v>55</v>
      </c>
      <c r="C106" s="6"/>
      <c r="D106" s="6"/>
      <c r="E106" s="1043"/>
      <c r="F106" s="1111">
        <f t="shared" si="17"/>
        <v>0</v>
      </c>
      <c r="G106" s="1111">
        <f t="shared" si="18"/>
        <v>0</v>
      </c>
      <c r="H106" s="1111"/>
      <c r="I106" s="1111"/>
      <c r="J106" s="1111"/>
      <c r="K106" s="1111"/>
      <c r="L106" s="1112">
        <f t="shared" si="19"/>
        <v>0</v>
      </c>
      <c r="M106" s="799">
        <v>25</v>
      </c>
      <c r="N106" s="1144" t="e">
        <f t="shared" si="29"/>
        <v>#N/A</v>
      </c>
      <c r="O106" s="1145" t="e">
        <f t="shared" si="29"/>
        <v>#N/A</v>
      </c>
      <c r="P106" s="1146" t="e">
        <f t="shared" si="29"/>
        <v>#N/A</v>
      </c>
      <c r="Q106" s="1146" t="e">
        <f t="shared" si="29"/>
        <v>#N/A</v>
      </c>
      <c r="R106" s="1115" t="e">
        <f t="shared" si="30"/>
        <v>#N/A</v>
      </c>
      <c r="S106" s="1116" t="e">
        <f t="shared" si="31"/>
        <v>#N/A</v>
      </c>
      <c r="T106" s="1069"/>
      <c r="U106" s="1069"/>
      <c r="V106" s="1117" t="e">
        <f t="shared" si="32"/>
        <v>#N/A</v>
      </c>
      <c r="W106" s="6"/>
      <c r="X106" s="6"/>
      <c r="Y106" s="1120" t="e">
        <f t="shared" si="33"/>
        <v>#N/A</v>
      </c>
      <c r="Z106" s="97" t="e">
        <f t="shared" si="34"/>
        <v>#N/A</v>
      </c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</row>
    <row r="107" spans="1:90" ht="15.05" customHeight="1">
      <c r="A107" s="6"/>
      <c r="B107" s="1065">
        <v>56</v>
      </c>
      <c r="C107" s="6"/>
      <c r="D107" s="6"/>
      <c r="E107" s="1043"/>
      <c r="F107" s="1111">
        <f t="shared" si="17"/>
        <v>0</v>
      </c>
      <c r="G107" s="1111">
        <f t="shared" si="18"/>
        <v>0</v>
      </c>
      <c r="H107" s="1111"/>
      <c r="I107" s="149"/>
      <c r="J107" s="149"/>
      <c r="K107" s="149"/>
      <c r="L107" s="1112">
        <f t="shared" si="19"/>
        <v>0</v>
      </c>
      <c r="M107" s="799">
        <v>26</v>
      </c>
      <c r="N107" s="1148">
        <f t="shared" si="29"/>
        <v>0</v>
      </c>
      <c r="O107" s="1146">
        <f t="shared" si="29"/>
        <v>0</v>
      </c>
      <c r="P107" s="1146">
        <f t="shared" si="29"/>
        <v>0</v>
      </c>
      <c r="Q107" s="1146">
        <f t="shared" si="29"/>
        <v>0</v>
      </c>
      <c r="R107" s="1115" t="str">
        <f t="shared" si="30"/>
        <v>0 - 0</v>
      </c>
      <c r="S107" s="1116">
        <f t="shared" si="31"/>
        <v>0</v>
      </c>
      <c r="T107" s="1069"/>
      <c r="U107" s="1069"/>
      <c r="V107" s="1117" t="str">
        <f t="shared" si="32"/>
        <v>0 - 0</v>
      </c>
      <c r="W107" s="6"/>
      <c r="X107" s="6"/>
      <c r="Y107" s="1120" t="e">
        <f t="shared" si="33"/>
        <v>#N/A</v>
      </c>
      <c r="Z107" s="97">
        <f t="shared" si="34"/>
        <v>0</v>
      </c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</row>
    <row r="108" spans="1:90" ht="15.05" customHeight="1">
      <c r="A108" s="6"/>
      <c r="B108" s="1065">
        <v>57</v>
      </c>
      <c r="C108" s="6"/>
      <c r="D108" s="6"/>
      <c r="E108" s="1043"/>
      <c r="F108" s="1111">
        <f t="shared" si="17"/>
        <v>0</v>
      </c>
      <c r="G108" s="1111">
        <f t="shared" si="18"/>
        <v>0</v>
      </c>
      <c r="H108" s="1111"/>
      <c r="I108" s="1111"/>
      <c r="J108" s="1111"/>
      <c r="K108" s="1111"/>
      <c r="L108" s="1112">
        <f t="shared" si="19"/>
        <v>0</v>
      </c>
      <c r="M108" s="799">
        <v>27</v>
      </c>
      <c r="N108" s="1148">
        <f t="shared" si="29"/>
        <v>0</v>
      </c>
      <c r="O108" s="1146">
        <f t="shared" si="29"/>
        <v>0</v>
      </c>
      <c r="P108" s="1146">
        <f t="shared" si="29"/>
        <v>0</v>
      </c>
      <c r="Q108" s="1146">
        <f t="shared" si="29"/>
        <v>0</v>
      </c>
      <c r="R108" s="1115" t="str">
        <f t="shared" si="30"/>
        <v>0 - 0</v>
      </c>
      <c r="S108" s="1116">
        <f t="shared" si="31"/>
        <v>0</v>
      </c>
      <c r="T108" s="1069"/>
      <c r="U108" s="1069"/>
      <c r="V108" s="1117" t="str">
        <f t="shared" si="32"/>
        <v>0 - 0</v>
      </c>
      <c r="W108" s="6"/>
      <c r="X108" s="6"/>
      <c r="Y108" s="1120" t="str">
        <f t="shared" si="33"/>
        <v>0 - 0</v>
      </c>
      <c r="Z108" s="97">
        <f t="shared" si="34"/>
        <v>0</v>
      </c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</row>
    <row r="109" spans="1:90" ht="15.05" customHeight="1">
      <c r="A109" s="6"/>
      <c r="B109" s="1065">
        <v>58</v>
      </c>
      <c r="C109" s="6"/>
      <c r="D109" s="6"/>
      <c r="E109" s="1043"/>
      <c r="F109" s="1111">
        <f t="shared" si="17"/>
        <v>0</v>
      </c>
      <c r="G109" s="1111">
        <f t="shared" si="18"/>
        <v>0</v>
      </c>
      <c r="H109" s="1111"/>
      <c r="I109" s="1111"/>
      <c r="J109" s="1111"/>
      <c r="K109" s="1111"/>
      <c r="L109" s="1112">
        <f t="shared" si="19"/>
        <v>0</v>
      </c>
      <c r="M109" s="799">
        <v>28</v>
      </c>
      <c r="N109" s="1148">
        <f t="shared" si="29"/>
        <v>0</v>
      </c>
      <c r="O109" s="1146">
        <f t="shared" si="29"/>
        <v>0</v>
      </c>
      <c r="P109" s="1146">
        <f t="shared" si="29"/>
        <v>0</v>
      </c>
      <c r="Q109" s="1146">
        <f t="shared" si="29"/>
        <v>0</v>
      </c>
      <c r="R109" s="1115" t="str">
        <f t="shared" si="30"/>
        <v>0 - 0</v>
      </c>
      <c r="S109" s="1116">
        <f t="shared" si="31"/>
        <v>0</v>
      </c>
      <c r="T109" s="1069"/>
      <c r="U109" s="1069"/>
      <c r="V109" s="1117" t="str">
        <f t="shared" si="32"/>
        <v>0 - 0</v>
      </c>
      <c r="W109" s="6"/>
      <c r="X109" s="6"/>
      <c r="Y109" s="1120" t="str">
        <f t="shared" si="33"/>
        <v>0 - 0</v>
      </c>
      <c r="Z109" s="97">
        <f t="shared" si="34"/>
        <v>0</v>
      </c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</row>
    <row r="110" spans="1:90" ht="15.05" customHeight="1">
      <c r="A110" s="6"/>
      <c r="B110" s="1065">
        <v>59</v>
      </c>
      <c r="C110" s="6"/>
      <c r="D110" s="6"/>
      <c r="E110" s="1043"/>
      <c r="F110" s="1111">
        <f t="shared" si="17"/>
        <v>0</v>
      </c>
      <c r="G110" s="1111">
        <f t="shared" si="18"/>
        <v>0</v>
      </c>
      <c r="H110" s="1111"/>
      <c r="I110" s="149"/>
      <c r="J110" s="149"/>
      <c r="K110" s="149"/>
      <c r="L110" s="1112">
        <f t="shared" si="19"/>
        <v>0</v>
      </c>
      <c r="M110" s="799">
        <v>29</v>
      </c>
      <c r="N110" s="1148">
        <f t="shared" si="29"/>
        <v>0</v>
      </c>
      <c r="O110" s="1146">
        <f t="shared" si="29"/>
        <v>0</v>
      </c>
      <c r="P110" s="1146">
        <f t="shared" si="29"/>
        <v>0</v>
      </c>
      <c r="Q110" s="1146">
        <f t="shared" si="29"/>
        <v>0</v>
      </c>
      <c r="R110" s="1115" t="str">
        <f t="shared" si="30"/>
        <v>0 - 0</v>
      </c>
      <c r="S110" s="1116">
        <f t="shared" si="31"/>
        <v>0</v>
      </c>
      <c r="T110" s="1069"/>
      <c r="U110" s="1069"/>
      <c r="V110" s="1117" t="str">
        <f t="shared" si="32"/>
        <v>0 - 0</v>
      </c>
      <c r="W110" s="6"/>
      <c r="X110" s="6"/>
      <c r="Y110" s="1120" t="str">
        <f t="shared" si="33"/>
        <v>0 - 0</v>
      </c>
      <c r="Z110" s="97">
        <f t="shared" si="34"/>
        <v>0</v>
      </c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</row>
    <row r="111" spans="1:90" ht="15.05" customHeight="1">
      <c r="A111" s="6"/>
      <c r="B111" s="1065">
        <v>60</v>
      </c>
      <c r="C111" s="6"/>
      <c r="D111" s="6"/>
      <c r="E111" s="1043"/>
      <c r="F111" s="1111">
        <f t="shared" si="17"/>
        <v>0</v>
      </c>
      <c r="G111" s="1111">
        <f t="shared" si="18"/>
        <v>0</v>
      </c>
      <c r="H111" s="1111"/>
      <c r="I111" s="1111"/>
      <c r="J111" s="1111"/>
      <c r="K111" s="1111"/>
      <c r="L111" s="1112">
        <f t="shared" si="19"/>
        <v>0</v>
      </c>
      <c r="M111" s="799">
        <v>30</v>
      </c>
      <c r="N111" s="1148">
        <f t="shared" si="29"/>
        <v>0</v>
      </c>
      <c r="O111" s="1146">
        <f t="shared" si="29"/>
        <v>0</v>
      </c>
      <c r="P111" s="1146">
        <f t="shared" si="29"/>
        <v>0</v>
      </c>
      <c r="Q111" s="1146">
        <f t="shared" si="29"/>
        <v>0</v>
      </c>
      <c r="R111" s="1115" t="str">
        <f t="shared" si="30"/>
        <v>0 - 0</v>
      </c>
      <c r="S111" s="1116">
        <f t="shared" si="31"/>
        <v>0</v>
      </c>
      <c r="T111" s="1069"/>
      <c r="U111" s="1069"/>
      <c r="V111" s="1117" t="str">
        <f t="shared" si="32"/>
        <v>0 - 0</v>
      </c>
      <c r="W111" s="6"/>
      <c r="X111" s="6"/>
      <c r="Y111" s="1120" t="str">
        <f t="shared" si="33"/>
        <v>0 - 0</v>
      </c>
      <c r="Z111" s="97">
        <f t="shared" si="34"/>
        <v>0</v>
      </c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</row>
    <row r="112" spans="1:90" ht="18" customHeight="1">
      <c r="A112" s="6"/>
      <c r="B112" s="1065">
        <v>61</v>
      </c>
      <c r="C112" s="6"/>
      <c r="D112" s="6"/>
      <c r="E112" s="1043"/>
      <c r="F112" s="1111">
        <f t="shared" si="17"/>
        <v>0</v>
      </c>
      <c r="G112" s="1111">
        <f t="shared" si="18"/>
        <v>0</v>
      </c>
      <c r="H112" s="1111"/>
      <c r="I112" s="149"/>
      <c r="J112" s="149"/>
      <c r="K112" s="149"/>
      <c r="L112" s="1112">
        <f t="shared" si="19"/>
        <v>0</v>
      </c>
      <c r="M112" s="1058">
        <v>1</v>
      </c>
      <c r="N112" s="1149" t="str">
        <f t="shared" ref="N112:N141" si="35">X12</f>
        <v>Barbon Michele</v>
      </c>
      <c r="O112" s="1150" t="str">
        <f t="shared" ref="O112:O141" si="36">Y12</f>
        <v>EUROGROUP SPA</v>
      </c>
      <c r="P112" s="1151" t="e">
        <f t="shared" ref="P112:P141" si="37">Z12</f>
        <v>#N/A</v>
      </c>
      <c r="Q112" s="1151" t="str">
        <f t="shared" ref="Q112:Q141" si="38">AA12</f>
        <v>Silea (TV)</v>
      </c>
      <c r="R112" s="1115" t="e">
        <f t="shared" si="30"/>
        <v>#N/A</v>
      </c>
      <c r="S112" s="1116" t="e">
        <f t="shared" ref="S112:S141" si="39">AC12</f>
        <v>#N/A</v>
      </c>
      <c r="T112" s="1069"/>
      <c r="U112" s="1069"/>
      <c r="V112" s="1117" t="str">
        <f t="shared" si="32"/>
        <v>Barbon Michele - EUROGROUP SPA</v>
      </c>
      <c r="W112" s="6"/>
      <c r="X112" s="6"/>
      <c r="Y112" s="1120" t="e">
        <f t="shared" si="33"/>
        <v>#N/A</v>
      </c>
      <c r="Z112" s="97" t="e">
        <f t="shared" si="34"/>
        <v>#N/A</v>
      </c>
      <c r="AA112" s="6" t="e">
        <f>Z112+Z121+Z129+Z139+Z148+Z164+Z166+Z170</f>
        <v>#N/A</v>
      </c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</row>
    <row r="113" spans="1:90" ht="15.05" customHeight="1">
      <c r="A113" s="6"/>
      <c r="B113" s="1065">
        <v>62</v>
      </c>
      <c r="C113" s="6"/>
      <c r="D113" s="6"/>
      <c r="E113" s="1043"/>
      <c r="F113" s="1111">
        <f t="shared" si="17"/>
        <v>0</v>
      </c>
      <c r="G113" s="1111">
        <f t="shared" si="18"/>
        <v>0</v>
      </c>
      <c r="H113" s="1111"/>
      <c r="I113" s="1111"/>
      <c r="J113" s="1111"/>
      <c r="K113" s="1111"/>
      <c r="L113" s="1112">
        <f t="shared" si="19"/>
        <v>0</v>
      </c>
      <c r="M113" s="1058">
        <v>2</v>
      </c>
      <c r="N113" s="1149" t="str">
        <f t="shared" si="35"/>
        <v>Barbon Michele</v>
      </c>
      <c r="O113" s="1150" t="str">
        <f t="shared" si="36"/>
        <v>CARTIERA BURGO GROUP SPA</v>
      </c>
      <c r="P113" s="1151" t="e">
        <f t="shared" si="37"/>
        <v>#N/A</v>
      </c>
      <c r="Q113" s="1151" t="str">
        <f t="shared" si="38"/>
        <v>Altavilla vicentina(VI)</v>
      </c>
      <c r="R113" s="1115" t="e">
        <f t="shared" si="30"/>
        <v>#N/A</v>
      </c>
      <c r="S113" s="1116" t="e">
        <f t="shared" si="39"/>
        <v>#N/A</v>
      </c>
      <c r="T113" s="1069"/>
      <c r="U113" s="1069"/>
      <c r="V113" s="1117" t="str">
        <f t="shared" si="32"/>
        <v>Barbon Michele - CARTIERA BURGO GROUP SPA</v>
      </c>
      <c r="W113" s="6"/>
      <c r="X113" s="6"/>
      <c r="Y113" s="1120" t="e">
        <f t="shared" si="33"/>
        <v>#N/A</v>
      </c>
      <c r="Z113" s="97" t="e">
        <f t="shared" si="34"/>
        <v>#N/A</v>
      </c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</row>
    <row r="114" spans="1:90" ht="15.05" customHeight="1">
      <c r="A114" s="6"/>
      <c r="B114" s="1065">
        <v>63</v>
      </c>
      <c r="C114" s="6"/>
      <c r="D114" s="6"/>
      <c r="E114" s="1043"/>
      <c r="F114" s="1111">
        <f t="shared" si="17"/>
        <v>0</v>
      </c>
      <c r="G114" s="1111">
        <f t="shared" si="18"/>
        <v>0</v>
      </c>
      <c r="H114" s="1111"/>
      <c r="I114" s="1111"/>
      <c r="J114" s="1111"/>
      <c r="K114" s="1111"/>
      <c r="L114" s="1112">
        <f t="shared" si="19"/>
        <v>0</v>
      </c>
      <c r="M114" s="1058">
        <v>3</v>
      </c>
      <c r="N114" s="1149" t="str">
        <f t="shared" si="35"/>
        <v>Puglisi Alessandra</v>
      </c>
      <c r="O114" s="1150" t="str">
        <f t="shared" si="36"/>
        <v>ABAR SRL</v>
      </c>
      <c r="P114" s="1151" t="str">
        <f t="shared" si="37"/>
        <v>TREVISO</v>
      </c>
      <c r="Q114" s="1151" t="str">
        <f t="shared" si="38"/>
        <v>Spresiano (TV)</v>
      </c>
      <c r="R114" s="1115" t="str">
        <f t="shared" si="30"/>
        <v>TREVISO - Spresiano (TV)</v>
      </c>
      <c r="S114" s="1116">
        <f t="shared" si="39"/>
        <v>50</v>
      </c>
      <c r="T114" s="6"/>
      <c r="U114" s="6"/>
      <c r="V114" s="1117" t="str">
        <f t="shared" si="32"/>
        <v>Puglisi Alessandra - ABAR SRL</v>
      </c>
      <c r="W114" s="6"/>
      <c r="X114" s="6"/>
      <c r="Y114" s="1120" t="e">
        <f t="shared" si="33"/>
        <v>#N/A</v>
      </c>
      <c r="Z114" s="97">
        <f t="shared" si="34"/>
        <v>50</v>
      </c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</row>
    <row r="115" spans="1:90" ht="15.05" customHeight="1">
      <c r="A115" s="6"/>
      <c r="B115" s="1065">
        <v>64</v>
      </c>
      <c r="C115" s="6"/>
      <c r="D115" s="16"/>
      <c r="E115" s="1043"/>
      <c r="F115" s="1111">
        <f t="shared" si="17"/>
        <v>0</v>
      </c>
      <c r="G115" s="1111">
        <f t="shared" si="18"/>
        <v>0</v>
      </c>
      <c r="H115" s="1111"/>
      <c r="I115" s="1111"/>
      <c r="J115" s="1111"/>
      <c r="K115" s="1111"/>
      <c r="L115" s="1112">
        <f t="shared" si="19"/>
        <v>0</v>
      </c>
      <c r="M115" s="1058">
        <v>4</v>
      </c>
      <c r="N115" s="1149" t="str">
        <f t="shared" si="35"/>
        <v xml:space="preserve">Domenicale Ermanno </v>
      </c>
      <c r="O115" s="1150" t="str">
        <f t="shared" si="36"/>
        <v>L.R.E. IMPIANTI SRL</v>
      </c>
      <c r="P115" s="1151" t="e">
        <f t="shared" si="37"/>
        <v>#N/A</v>
      </c>
      <c r="Q115" s="1151" t="str">
        <f t="shared" si="38"/>
        <v>Giavera del Montello (TV)</v>
      </c>
      <c r="R115" s="1115" t="e">
        <f t="shared" si="30"/>
        <v>#N/A</v>
      </c>
      <c r="S115" s="1116" t="e">
        <f t="shared" si="39"/>
        <v>#N/A</v>
      </c>
      <c r="T115" s="6"/>
      <c r="U115" s="6"/>
      <c r="V115" s="1117" t="str">
        <f t="shared" si="32"/>
        <v>Domenicale Ermanno  - L.R.E. IMPIANTI SRL</v>
      </c>
      <c r="W115" s="6"/>
      <c r="X115" s="6"/>
      <c r="Y115" s="1120" t="e">
        <f t="shared" si="33"/>
        <v>#N/A</v>
      </c>
      <c r="Z115" s="97" t="e">
        <f t="shared" si="34"/>
        <v>#N/A</v>
      </c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</row>
    <row r="116" spans="1:90" ht="15.05" customHeight="1">
      <c r="A116" s="6"/>
      <c r="B116" s="1065">
        <v>65</v>
      </c>
      <c r="C116" s="6"/>
      <c r="D116" s="16"/>
      <c r="E116" s="1053"/>
      <c r="F116" s="1152">
        <f t="shared" si="17"/>
        <v>0</v>
      </c>
      <c r="G116" s="1152">
        <f t="shared" si="18"/>
        <v>0</v>
      </c>
      <c r="H116" s="1152"/>
      <c r="I116" s="1152"/>
      <c r="J116" s="1152"/>
      <c r="K116" s="1152"/>
      <c r="L116" s="1153">
        <f t="shared" si="19"/>
        <v>0</v>
      </c>
      <c r="M116" s="1058">
        <v>5</v>
      </c>
      <c r="N116" s="1149" t="str">
        <f t="shared" si="35"/>
        <v xml:space="preserve">Domenicale Ermanno </v>
      </c>
      <c r="O116" s="1150" t="str">
        <f t="shared" si="36"/>
        <v>T.E.I. TREVISO ELETTRO IMPIANTI SNC</v>
      </c>
      <c r="P116" s="1151" t="e">
        <f t="shared" si="37"/>
        <v>#N/A</v>
      </c>
      <c r="Q116" s="1151" t="str">
        <f t="shared" si="38"/>
        <v>Villorba (TV)</v>
      </c>
      <c r="R116" s="1115" t="e">
        <f t="shared" si="30"/>
        <v>#N/A</v>
      </c>
      <c r="S116" s="1116" t="e">
        <f t="shared" si="39"/>
        <v>#N/A</v>
      </c>
      <c r="T116" s="6"/>
      <c r="U116" s="6"/>
      <c r="V116" s="1117" t="str">
        <f t="shared" si="32"/>
        <v>Domenicale Ermanno  - T.E.I. TREVISO ELETTRO IMPIANTI SNC</v>
      </c>
      <c r="W116" s="6"/>
      <c r="X116" s="6"/>
      <c r="Y116" s="1120" t="e">
        <f t="shared" si="33"/>
        <v>#N/A</v>
      </c>
      <c r="Z116" s="97" t="e">
        <f t="shared" si="34"/>
        <v>#N/A</v>
      </c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</row>
    <row r="117" spans="1:90" ht="15.05" customHeight="1">
      <c r="A117" s="6"/>
      <c r="B117" s="6"/>
      <c r="C117" s="6"/>
      <c r="D117" s="16"/>
      <c r="E117" s="6"/>
      <c r="F117" s="6"/>
      <c r="G117" s="6"/>
      <c r="H117" s="6"/>
      <c r="I117" s="6"/>
      <c r="J117" s="6"/>
      <c r="K117" s="6"/>
      <c r="L117" s="6"/>
      <c r="M117" s="1058">
        <v>6</v>
      </c>
      <c r="N117" s="1149" t="str">
        <f t="shared" si="35"/>
        <v>Marcellino Agatino</v>
      </c>
      <c r="O117" s="1150" t="str">
        <f t="shared" si="36"/>
        <v>PROSOFT SRL</v>
      </c>
      <c r="P117" s="1151" t="e">
        <f t="shared" si="37"/>
        <v>#N/A</v>
      </c>
      <c r="Q117" s="1151" t="str">
        <f t="shared" si="38"/>
        <v>Silea (TV)</v>
      </c>
      <c r="R117" s="1115" t="e">
        <f t="shared" si="30"/>
        <v>#N/A</v>
      </c>
      <c r="S117" s="1116" t="e">
        <f t="shared" si="39"/>
        <v>#N/A</v>
      </c>
      <c r="T117" s="6"/>
      <c r="U117" s="6"/>
      <c r="V117" s="1117" t="str">
        <f t="shared" si="32"/>
        <v>Marcellino Agatino - PROSOFT SRL</v>
      </c>
      <c r="W117" s="6"/>
      <c r="X117" s="6"/>
      <c r="Y117" s="1120" t="e">
        <f t="shared" si="33"/>
        <v>#N/A</v>
      </c>
      <c r="Z117" s="97" t="e">
        <f t="shared" si="34"/>
        <v>#N/A</v>
      </c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</row>
    <row r="118" spans="1:90" ht="15.05" customHeight="1">
      <c r="A118" s="6"/>
      <c r="B118" s="6"/>
      <c r="C118" s="6"/>
      <c r="D118" s="16"/>
      <c r="E118" s="6"/>
      <c r="F118" s="6"/>
      <c r="G118" s="6"/>
      <c r="H118" s="6"/>
      <c r="I118" s="6"/>
      <c r="J118" s="6"/>
      <c r="K118" s="6"/>
      <c r="L118" s="6">
        <f>SUM(L52:L117)</f>
        <v>1500</v>
      </c>
      <c r="M118" s="1058">
        <v>7</v>
      </c>
      <c r="N118" s="1149" t="str">
        <f t="shared" si="35"/>
        <v>Marcellino Agatino</v>
      </c>
      <c r="O118" s="1150" t="str">
        <f t="shared" si="36"/>
        <v>DAIMEL SRL</v>
      </c>
      <c r="P118" s="1151" t="e">
        <f t="shared" si="37"/>
        <v>#N/A</v>
      </c>
      <c r="Q118" s="1151" t="str">
        <f t="shared" si="38"/>
        <v>Zero Branco (TV)</v>
      </c>
      <c r="R118" s="1115" t="e">
        <f t="shared" si="30"/>
        <v>#N/A</v>
      </c>
      <c r="S118" s="1116" t="e">
        <f t="shared" si="39"/>
        <v>#N/A</v>
      </c>
      <c r="T118" s="6"/>
      <c r="U118" s="6"/>
      <c r="V118" s="1117" t="str">
        <f t="shared" si="32"/>
        <v>Marcellino Agatino - DAIMEL SRL</v>
      </c>
      <c r="W118" s="6"/>
      <c r="X118" s="6"/>
      <c r="Y118" s="1120" t="e">
        <f t="shared" si="33"/>
        <v>#N/A</v>
      </c>
      <c r="Z118" s="97" t="e">
        <f t="shared" si="34"/>
        <v>#N/A</v>
      </c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</row>
    <row r="119" spans="1:90" ht="15.05" customHeight="1">
      <c r="A119" s="6"/>
      <c r="B119" s="6"/>
      <c r="C119" s="6"/>
      <c r="D119" s="16"/>
      <c r="E119" s="6"/>
      <c r="F119" s="6"/>
      <c r="G119" s="6"/>
      <c r="H119" s="6"/>
      <c r="I119" s="6"/>
      <c r="J119" s="6"/>
      <c r="K119" s="6"/>
      <c r="L119" s="6"/>
      <c r="M119" s="1058">
        <v>8</v>
      </c>
      <c r="N119" s="1149" t="str">
        <f t="shared" si="35"/>
        <v>Marcellino Agatino</v>
      </c>
      <c r="O119" s="1150" t="str">
        <f t="shared" si="36"/>
        <v>PROSOFT SRL</v>
      </c>
      <c r="P119" s="1151" t="e">
        <f t="shared" si="37"/>
        <v>#N/A</v>
      </c>
      <c r="Q119" s="1151" t="str">
        <f t="shared" si="38"/>
        <v>Silea (TV)</v>
      </c>
      <c r="R119" s="1115" t="e">
        <f t="shared" si="30"/>
        <v>#N/A</v>
      </c>
      <c r="S119" s="1116" t="e">
        <f t="shared" si="39"/>
        <v>#N/A</v>
      </c>
      <c r="T119" s="6"/>
      <c r="U119" s="6"/>
      <c r="V119" s="1117" t="str">
        <f t="shared" si="32"/>
        <v>Marcellino Agatino - PROSOFT SRL</v>
      </c>
      <c r="W119" s="6"/>
      <c r="X119" s="6"/>
      <c r="Y119" s="1120" t="str">
        <f t="shared" si="33"/>
        <v>Marcellino Agatino - PROSOFT SRL</v>
      </c>
      <c r="Z119" s="97">
        <f t="shared" si="34"/>
        <v>0</v>
      </c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</row>
    <row r="120" spans="1:90" ht="15.05" customHeight="1">
      <c r="A120" s="6"/>
      <c r="B120" s="6"/>
      <c r="C120" s="6"/>
      <c r="D120" s="6"/>
      <c r="E120" s="6"/>
      <c r="F120" s="6"/>
      <c r="G120" s="6"/>
      <c r="H120" s="6"/>
      <c r="I120" s="1154" t="s">
        <v>3607</v>
      </c>
      <c r="J120" s="1154"/>
      <c r="K120" s="1154"/>
      <c r="L120" s="1154">
        <f>(L118*32.77%)+L118</f>
        <v>1991.5500000000002</v>
      </c>
      <c r="M120" s="1058">
        <v>9</v>
      </c>
      <c r="N120" s="1149" t="str">
        <f t="shared" si="35"/>
        <v>Bardarè Antonio</v>
      </c>
      <c r="O120" s="1150" t="str">
        <f t="shared" si="36"/>
        <v>DAIMEL SRL</v>
      </c>
      <c r="P120" s="1151" t="e">
        <f t="shared" si="37"/>
        <v>#N/A</v>
      </c>
      <c r="Q120" s="1151" t="str">
        <f t="shared" si="38"/>
        <v>Zero Branco (TV)</v>
      </c>
      <c r="R120" s="1115" t="e">
        <f t="shared" si="30"/>
        <v>#N/A</v>
      </c>
      <c r="S120" s="1116" t="e">
        <f t="shared" si="39"/>
        <v>#N/A</v>
      </c>
      <c r="T120" s="6"/>
      <c r="U120" s="6"/>
      <c r="V120" s="1117" t="str">
        <f t="shared" si="32"/>
        <v>Bardarè Antonio - DAIMEL SRL</v>
      </c>
      <c r="W120" s="6"/>
      <c r="X120" s="6"/>
      <c r="Y120" s="1120" t="e">
        <f t="shared" si="33"/>
        <v>#N/A</v>
      </c>
      <c r="Z120" s="97" t="e">
        <f t="shared" si="34"/>
        <v>#N/A</v>
      </c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</row>
    <row r="121" spans="1:90" ht="15.0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1058">
        <v>10</v>
      </c>
      <c r="N121" s="1149" t="str">
        <f t="shared" si="35"/>
        <v>Possamai Alberto</v>
      </c>
      <c r="O121" s="1150" t="str">
        <f t="shared" si="36"/>
        <v>CLIMOSFERA SRL</v>
      </c>
      <c r="P121" s="1151" t="str">
        <f t="shared" si="37"/>
        <v>CASIER</v>
      </c>
      <c r="Q121" s="1151" t="str">
        <f t="shared" si="38"/>
        <v>Villorba (TV)</v>
      </c>
      <c r="R121" s="1115" t="str">
        <f t="shared" si="30"/>
        <v>CASIER - Villorba (TV)</v>
      </c>
      <c r="S121" s="1116">
        <f t="shared" si="39"/>
        <v>30</v>
      </c>
      <c r="T121" s="6"/>
      <c r="U121" s="6"/>
      <c r="V121" s="1117" t="str">
        <f t="shared" si="32"/>
        <v>Possamai Alberto - CLIMOSFERA SRL</v>
      </c>
      <c r="W121" s="6"/>
      <c r="X121" s="6"/>
      <c r="Y121" s="1120" t="e">
        <f t="shared" si="33"/>
        <v>#N/A</v>
      </c>
      <c r="Z121" s="97">
        <f t="shared" si="34"/>
        <v>30</v>
      </c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</row>
    <row r="122" spans="1:90" ht="15.0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1058">
        <v>11</v>
      </c>
      <c r="N122" s="1149" t="str">
        <f t="shared" si="35"/>
        <v>Zane Alba</v>
      </c>
      <c r="O122" s="1150" t="str">
        <f t="shared" si="36"/>
        <v>ALBA ELETTRONICA</v>
      </c>
      <c r="P122" s="1151" t="e">
        <f t="shared" si="37"/>
        <v>#N/A</v>
      </c>
      <c r="Q122" s="1151" t="str">
        <f t="shared" si="38"/>
        <v>Mogliano Veneto (TV)</v>
      </c>
      <c r="R122" s="1115" t="e">
        <f t="shared" si="30"/>
        <v>#N/A</v>
      </c>
      <c r="S122" s="1116" t="e">
        <f t="shared" si="39"/>
        <v>#N/A</v>
      </c>
      <c r="T122" s="6"/>
      <c r="U122" s="6"/>
      <c r="V122" s="1117" t="str">
        <f t="shared" si="32"/>
        <v>Zane Alba - ALBA ELETTRONICA</v>
      </c>
      <c r="W122" s="6"/>
      <c r="X122" s="6"/>
      <c r="Y122" s="1120" t="e">
        <f t="shared" si="33"/>
        <v>#N/A</v>
      </c>
      <c r="Z122" s="97" t="e">
        <f t="shared" si="34"/>
        <v>#N/A</v>
      </c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</row>
    <row r="123" spans="1:90" ht="15.05" customHeight="1">
      <c r="A123" s="6"/>
      <c r="B123" s="6"/>
      <c r="C123" s="6"/>
      <c r="D123" s="6"/>
      <c r="E123" s="6"/>
      <c r="F123" s="6"/>
      <c r="G123" s="848" t="s">
        <v>3608</v>
      </c>
      <c r="H123" s="848">
        <v>32.700000000000003</v>
      </c>
      <c r="I123" s="6"/>
      <c r="J123" s="6"/>
      <c r="K123" s="6"/>
      <c r="L123" s="6"/>
      <c r="M123" s="1058">
        <v>12</v>
      </c>
      <c r="N123" s="1149" t="str">
        <f t="shared" si="35"/>
        <v>Di Virgilio Sergio</v>
      </c>
      <c r="O123" s="1150" t="str">
        <f t="shared" si="36"/>
        <v>COMTEC ENGINEERING S.r.l.</v>
      </c>
      <c r="P123" s="1151" t="str">
        <f t="shared" si="37"/>
        <v>VILLORBA</v>
      </c>
      <c r="Q123" s="1151" t="str">
        <f t="shared" si="38"/>
        <v>Nervesa della Battaglia (TV)</v>
      </c>
      <c r="R123" s="1115" t="str">
        <f t="shared" si="30"/>
        <v>VILLORBA - Nervesa della Battaglia (TV)</v>
      </c>
      <c r="S123" s="1116">
        <f t="shared" si="39"/>
        <v>50</v>
      </c>
      <c r="T123" s="6"/>
      <c r="U123" s="6"/>
      <c r="V123" s="1117" t="str">
        <f t="shared" si="32"/>
        <v>Di Virgilio Sergio - COMTEC ENGINEERING S.r.l.</v>
      </c>
      <c r="W123" s="6"/>
      <c r="X123" s="6"/>
      <c r="Y123" s="1120" t="e">
        <f t="shared" si="33"/>
        <v>#N/A</v>
      </c>
      <c r="Z123" s="97">
        <f t="shared" si="34"/>
        <v>50</v>
      </c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</row>
    <row r="124" spans="1:90" ht="15.05" customHeight="1">
      <c r="A124" s="6"/>
      <c r="B124" s="470" t="s">
        <v>3609</v>
      </c>
      <c r="C124" s="470" t="s">
        <v>3610</v>
      </c>
      <c r="D124" s="1155" t="s">
        <v>3611</v>
      </c>
      <c r="E124" s="470" t="s">
        <v>3612</v>
      </c>
      <c r="F124" s="470" t="s">
        <v>3613</v>
      </c>
      <c r="G124" s="470" t="s">
        <v>3614</v>
      </c>
      <c r="H124" s="470" t="s">
        <v>3615</v>
      </c>
      <c r="I124" s="6"/>
      <c r="J124" s="6"/>
      <c r="K124" s="6"/>
      <c r="L124" s="6"/>
      <c r="M124" s="1058">
        <v>13</v>
      </c>
      <c r="N124" s="1149" t="str">
        <f t="shared" si="35"/>
        <v>Puglisi Alessandra</v>
      </c>
      <c r="O124" s="1150" t="str">
        <f t="shared" si="36"/>
        <v>PAPER ECO SRL</v>
      </c>
      <c r="P124" s="1151" t="str">
        <f t="shared" si="37"/>
        <v>TREVISO</v>
      </c>
      <c r="Q124" s="1151" t="str">
        <f t="shared" si="38"/>
        <v>Casale sul Sile (TV)</v>
      </c>
      <c r="R124" s="1115" t="str">
        <f t="shared" si="30"/>
        <v>TREVISO - Casale sul Sile (TV)</v>
      </c>
      <c r="S124" s="1116">
        <f t="shared" si="39"/>
        <v>50</v>
      </c>
      <c r="T124" s="6"/>
      <c r="U124" s="6"/>
      <c r="V124" s="1117" t="str">
        <f t="shared" si="32"/>
        <v>Puglisi Alessandra - PAPER ECO SRL</v>
      </c>
      <c r="W124" s="6"/>
      <c r="X124" s="6"/>
      <c r="Y124" s="1120" t="e">
        <f t="shared" si="33"/>
        <v>#N/A</v>
      </c>
      <c r="Z124" s="97">
        <f t="shared" si="34"/>
        <v>50</v>
      </c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</row>
    <row r="125" spans="1:90" ht="15.05" customHeight="1">
      <c r="A125" s="6"/>
      <c r="B125" s="470" t="s">
        <v>3616</v>
      </c>
      <c r="C125" s="1156">
        <v>2</v>
      </c>
      <c r="D125" s="1155">
        <v>80</v>
      </c>
      <c r="E125" s="470">
        <v>17.5</v>
      </c>
      <c r="F125" s="470">
        <f>D125*E125</f>
        <v>1400</v>
      </c>
      <c r="G125" s="470">
        <f>C125*F125</f>
        <v>2800</v>
      </c>
      <c r="H125" s="470">
        <f t="shared" ref="H125:H130" si="40">(G125*$H$123%)+G125</f>
        <v>3715.6</v>
      </c>
      <c r="I125" s="6"/>
      <c r="J125" s="6"/>
      <c r="K125" s="6"/>
      <c r="L125" s="6"/>
      <c r="M125" s="1058">
        <v>14</v>
      </c>
      <c r="N125" s="1149" t="str">
        <f t="shared" si="35"/>
        <v>Zane Alba</v>
      </c>
      <c r="O125" s="1150" t="str">
        <f t="shared" si="36"/>
        <v>BJOSORA SRL</v>
      </c>
      <c r="P125" s="1151" t="e">
        <f t="shared" si="37"/>
        <v>#N/A</v>
      </c>
      <c r="Q125" s="1151" t="str">
        <f t="shared" si="38"/>
        <v>Noale (VE)</v>
      </c>
      <c r="R125" s="1115" t="e">
        <f t="shared" si="30"/>
        <v>#N/A</v>
      </c>
      <c r="S125" s="1116" t="e">
        <f t="shared" si="39"/>
        <v>#N/A</v>
      </c>
      <c r="T125" s="6"/>
      <c r="U125" s="6"/>
      <c r="V125" s="1117" t="str">
        <f t="shared" si="32"/>
        <v>Zane Alba - BJOSORA SRL</v>
      </c>
      <c r="W125" s="6"/>
      <c r="X125" s="6"/>
      <c r="Y125" s="1120" t="e">
        <f t="shared" si="33"/>
        <v>#N/A</v>
      </c>
      <c r="Z125" s="97" t="e">
        <f t="shared" si="34"/>
        <v>#N/A</v>
      </c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</row>
    <row r="126" spans="1:90" ht="15.05" customHeight="1">
      <c r="A126" s="6"/>
      <c r="B126" s="470" t="s">
        <v>3617</v>
      </c>
      <c r="C126" s="1156">
        <v>8</v>
      </c>
      <c r="D126" s="1155">
        <v>40</v>
      </c>
      <c r="E126" s="470">
        <v>17.5</v>
      </c>
      <c r="F126" s="470">
        <f>D126*E126</f>
        <v>700</v>
      </c>
      <c r="G126" s="470">
        <f>C126*F126</f>
        <v>5600</v>
      </c>
      <c r="H126" s="470">
        <f t="shared" si="40"/>
        <v>7431.2</v>
      </c>
      <c r="I126" s="6"/>
      <c r="J126" s="6"/>
      <c r="K126" s="6"/>
      <c r="L126" s="6"/>
      <c r="M126" s="1058">
        <v>15</v>
      </c>
      <c r="N126" s="1149" t="str">
        <f t="shared" si="35"/>
        <v>Renon Fulvio</v>
      </c>
      <c r="O126" s="1150" t="str">
        <f t="shared" si="36"/>
        <v>EMMECI SISTEMI SRL</v>
      </c>
      <c r="P126" s="1151" t="e">
        <f t="shared" si="37"/>
        <v>#N/A</v>
      </c>
      <c r="Q126" s="1151" t="str">
        <f t="shared" si="38"/>
        <v>Paese (TV)</v>
      </c>
      <c r="R126" s="1115" t="e">
        <f t="shared" si="30"/>
        <v>#N/A</v>
      </c>
      <c r="S126" s="1116" t="e">
        <f t="shared" si="39"/>
        <v>#N/A</v>
      </c>
      <c r="T126" s="6"/>
      <c r="U126" s="6"/>
      <c r="V126" s="1117" t="str">
        <f t="shared" si="32"/>
        <v>Renon Fulvio - EMMECI SISTEMI SRL</v>
      </c>
      <c r="W126" s="6"/>
      <c r="X126" s="6"/>
      <c r="Y126" s="1120" t="e">
        <f t="shared" si="33"/>
        <v>#N/A</v>
      </c>
      <c r="Z126" s="97" t="e">
        <f t="shared" si="34"/>
        <v>#N/A</v>
      </c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</row>
    <row r="127" spans="1:90" ht="15.05" customHeight="1">
      <c r="A127" s="6"/>
      <c r="B127" s="470" t="s">
        <v>3618</v>
      </c>
      <c r="C127" s="1156">
        <v>2</v>
      </c>
      <c r="D127" s="1155">
        <v>20</v>
      </c>
      <c r="E127" s="470">
        <v>17.5</v>
      </c>
      <c r="F127" s="470">
        <f>D127*E127</f>
        <v>350</v>
      </c>
      <c r="G127" s="470">
        <f>C127*F127</f>
        <v>700</v>
      </c>
      <c r="H127" s="470">
        <f t="shared" si="40"/>
        <v>928.9</v>
      </c>
      <c r="I127" s="6"/>
      <c r="J127" s="6"/>
      <c r="K127" s="6"/>
      <c r="L127" s="6"/>
      <c r="M127" s="1058">
        <v>16</v>
      </c>
      <c r="N127" s="1149" t="str">
        <f t="shared" si="35"/>
        <v>De Col Anna</v>
      </c>
      <c r="O127" s="1150" t="str">
        <f t="shared" si="36"/>
        <v>TA AUTOMATION</v>
      </c>
      <c r="P127" s="1151" t="str">
        <f t="shared" si="37"/>
        <v>TREVISO</v>
      </c>
      <c r="Q127" s="1151" t="str">
        <f t="shared" si="38"/>
        <v>Casale sul Sile (TV)</v>
      </c>
      <c r="R127" s="1115" t="str">
        <f t="shared" si="30"/>
        <v>TREVISO - Casale sul Sile (TV)</v>
      </c>
      <c r="S127" s="1116">
        <f t="shared" si="39"/>
        <v>50</v>
      </c>
      <c r="T127" s="6"/>
      <c r="U127" s="6"/>
      <c r="V127" s="1117" t="str">
        <f t="shared" si="32"/>
        <v>De Col Anna - TA AUTOMATION</v>
      </c>
      <c r="W127" s="6"/>
      <c r="X127" s="6"/>
      <c r="Y127" s="1120" t="e">
        <f t="shared" si="33"/>
        <v>#N/A</v>
      </c>
      <c r="Z127" s="97">
        <f t="shared" si="34"/>
        <v>50</v>
      </c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</row>
    <row r="128" spans="1:90" ht="15.05" customHeight="1">
      <c r="A128" s="6"/>
      <c r="B128" s="470" t="s">
        <v>3619</v>
      </c>
      <c r="C128" s="1156">
        <v>1</v>
      </c>
      <c r="D128" s="1155">
        <v>30</v>
      </c>
      <c r="E128" s="470">
        <v>17.5</v>
      </c>
      <c r="F128" s="470">
        <f>D128*E128</f>
        <v>525</v>
      </c>
      <c r="G128" s="470">
        <f>C128*F128</f>
        <v>525</v>
      </c>
      <c r="H128" s="1157">
        <f t="shared" si="40"/>
        <v>696.67499999999995</v>
      </c>
      <c r="I128" s="6"/>
      <c r="J128" s="6"/>
      <c r="K128" s="6"/>
      <c r="L128" s="6"/>
      <c r="M128" s="1058">
        <v>17</v>
      </c>
      <c r="N128" s="1149" t="str">
        <f t="shared" si="35"/>
        <v>Di Virgilio Sergio</v>
      </c>
      <c r="O128" s="1150" t="str">
        <f t="shared" si="36"/>
        <v>MASTER BUILDERS SOLUTIONS ITALIA SPA</v>
      </c>
      <c r="P128" s="1151" t="str">
        <f t="shared" si="37"/>
        <v>VILLORBA</v>
      </c>
      <c r="Q128" s="1151" t="str">
        <f t="shared" si="38"/>
        <v>Treviso (TV)</v>
      </c>
      <c r="R128" s="1115" t="str">
        <f t="shared" si="30"/>
        <v>VILLORBA - Treviso (TV)</v>
      </c>
      <c r="S128" s="1116">
        <f t="shared" si="39"/>
        <v>50</v>
      </c>
      <c r="T128" s="6"/>
      <c r="U128" s="6"/>
      <c r="V128" s="1117" t="str">
        <f t="shared" si="32"/>
        <v>Di Virgilio Sergio - MASTER BUILDERS SOLUTIONS ITALIA SPA</v>
      </c>
      <c r="W128" s="6"/>
      <c r="X128" s="6"/>
      <c r="Y128" s="1120" t="e">
        <f t="shared" si="33"/>
        <v>#N/A</v>
      </c>
      <c r="Z128" s="97">
        <f t="shared" si="34"/>
        <v>50</v>
      </c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</row>
    <row r="129" spans="1:90" ht="15.05" customHeight="1">
      <c r="A129" s="6"/>
      <c r="B129" s="470" t="s">
        <v>3620</v>
      </c>
      <c r="C129" s="1156"/>
      <c r="D129" s="470"/>
      <c r="E129" s="470"/>
      <c r="F129" s="470"/>
      <c r="G129" s="470">
        <f>L118</f>
        <v>1500</v>
      </c>
      <c r="H129" s="1157">
        <f t="shared" si="40"/>
        <v>1990.5</v>
      </c>
      <c r="I129" s="6"/>
      <c r="J129" s="6"/>
      <c r="K129" s="6"/>
      <c r="L129" s="6"/>
      <c r="M129" s="1058">
        <v>18</v>
      </c>
      <c r="N129" s="1149" t="str">
        <f t="shared" si="35"/>
        <v>De Col Anna</v>
      </c>
      <c r="O129" s="1150" t="str">
        <f t="shared" si="36"/>
        <v>TA AUTOMATION</v>
      </c>
      <c r="P129" s="1151" t="str">
        <f t="shared" si="37"/>
        <v>TREVISO</v>
      </c>
      <c r="Q129" s="1151" t="str">
        <f t="shared" si="38"/>
        <v>Casale sul Sile (TV)</v>
      </c>
      <c r="R129" s="1115" t="str">
        <f t="shared" si="30"/>
        <v>TREVISO - Casale sul Sile (TV)</v>
      </c>
      <c r="S129" s="1116">
        <f t="shared" si="39"/>
        <v>50</v>
      </c>
      <c r="T129" s="6"/>
      <c r="U129" s="6"/>
      <c r="V129" s="1117" t="str">
        <f t="shared" si="32"/>
        <v>De Col Anna - TA AUTOMATION</v>
      </c>
      <c r="W129" s="6"/>
      <c r="X129" s="6"/>
      <c r="Y129" s="1120" t="str">
        <f t="shared" si="33"/>
        <v>De Col Anna - TA AUTOMATION</v>
      </c>
      <c r="Z129" s="97">
        <f t="shared" si="34"/>
        <v>0</v>
      </c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</row>
    <row r="130" spans="1:90" ht="15.05" customHeight="1">
      <c r="A130" s="6"/>
      <c r="B130" s="470" t="s">
        <v>3621</v>
      </c>
      <c r="C130" s="1156"/>
      <c r="D130" s="470"/>
      <c r="E130" s="470"/>
      <c r="F130" s="6"/>
      <c r="G130" s="470">
        <v>5930</v>
      </c>
      <c r="H130" s="1157">
        <f t="shared" si="40"/>
        <v>7869.1100000000006</v>
      </c>
      <c r="I130" s="6"/>
      <c r="J130" s="6"/>
      <c r="K130" s="6"/>
      <c r="L130" s="6"/>
      <c r="M130" s="1058">
        <v>19</v>
      </c>
      <c r="N130" s="1149" t="str">
        <f t="shared" si="35"/>
        <v>Barbon Michele</v>
      </c>
      <c r="O130" s="1150" t="str">
        <f t="shared" si="36"/>
        <v>EUROGROUP SPA</v>
      </c>
      <c r="P130" s="1151" t="e">
        <f t="shared" si="37"/>
        <v>#N/A</v>
      </c>
      <c r="Q130" s="1151" t="str">
        <f t="shared" si="38"/>
        <v>Silea (TV)</v>
      </c>
      <c r="R130" s="1115" t="e">
        <f t="shared" si="30"/>
        <v>#N/A</v>
      </c>
      <c r="S130" s="1116" t="e">
        <f t="shared" si="39"/>
        <v>#N/A</v>
      </c>
      <c r="T130" s="6"/>
      <c r="U130" s="6"/>
      <c r="V130" s="1117" t="str">
        <f t="shared" si="32"/>
        <v>Barbon Michele - EUROGROUP SPA</v>
      </c>
      <c r="W130" s="6"/>
      <c r="X130" s="6"/>
      <c r="Y130" s="1120" t="str">
        <f t="shared" si="33"/>
        <v>Barbon Michele - EUROGROUP SPA</v>
      </c>
      <c r="Z130" s="97">
        <f t="shared" si="34"/>
        <v>0</v>
      </c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</row>
    <row r="131" spans="1:90" ht="15.05" customHeight="1">
      <c r="A131" s="6"/>
      <c r="B131" s="470" t="s">
        <v>3622</v>
      </c>
      <c r="C131" s="1156"/>
      <c r="D131" s="470"/>
      <c r="E131" s="470"/>
      <c r="F131" s="470"/>
      <c r="G131" s="470"/>
      <c r="H131" s="470">
        <v>2132.12</v>
      </c>
      <c r="I131" s="6"/>
      <c r="J131" s="6"/>
      <c r="K131" s="6"/>
      <c r="L131" s="6"/>
      <c r="M131" s="1058">
        <v>20</v>
      </c>
      <c r="N131" s="1149" t="str">
        <f t="shared" si="35"/>
        <v>Puglisi Alessandra</v>
      </c>
      <c r="O131" s="1150" t="str">
        <f t="shared" si="36"/>
        <v>ABAR SRL</v>
      </c>
      <c r="P131" s="1151" t="str">
        <f t="shared" si="37"/>
        <v>TREVISO</v>
      </c>
      <c r="Q131" s="1151" t="str">
        <f t="shared" si="38"/>
        <v>Spresiano (TV)</v>
      </c>
      <c r="R131" s="1115" t="str">
        <f t="shared" si="30"/>
        <v>TREVISO - Spresiano (TV)</v>
      </c>
      <c r="S131" s="1116">
        <f t="shared" si="39"/>
        <v>50</v>
      </c>
      <c r="T131" s="6"/>
      <c r="U131" s="6"/>
      <c r="V131" s="1117" t="str">
        <f t="shared" si="32"/>
        <v>Puglisi Alessandra - ABAR SRL</v>
      </c>
      <c r="W131" s="6"/>
      <c r="X131" s="6"/>
      <c r="Y131" s="1120" t="str">
        <f t="shared" si="33"/>
        <v>Puglisi Alessandra - ABAR SRL</v>
      </c>
      <c r="Z131" s="97">
        <f t="shared" si="34"/>
        <v>0</v>
      </c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</row>
    <row r="132" spans="1:90" ht="15.05" customHeight="1">
      <c r="A132" s="6"/>
      <c r="B132" s="470" t="s">
        <v>3623</v>
      </c>
      <c r="C132" s="1156"/>
      <c r="D132" s="470"/>
      <c r="E132" s="470"/>
      <c r="F132" s="470"/>
      <c r="G132" s="470"/>
      <c r="H132" s="470">
        <v>374.21</v>
      </c>
      <c r="I132" s="6"/>
      <c r="J132" s="6"/>
      <c r="K132" s="6"/>
      <c r="L132" s="1158"/>
      <c r="M132" s="1058">
        <v>21</v>
      </c>
      <c r="N132" s="1149" t="str">
        <f t="shared" si="35"/>
        <v>Renon Fulvio</v>
      </c>
      <c r="O132" s="1150" t="str">
        <f t="shared" si="36"/>
        <v>TECNOSTUDIO</v>
      </c>
      <c r="P132" s="1151" t="e">
        <f t="shared" si="37"/>
        <v>#N/A</v>
      </c>
      <c r="Q132" s="1151" t="str">
        <f t="shared" si="38"/>
        <v>Treviso (TV)</v>
      </c>
      <c r="R132" s="1115" t="e">
        <f t="shared" si="30"/>
        <v>#N/A</v>
      </c>
      <c r="S132" s="1116" t="e">
        <f t="shared" si="39"/>
        <v>#N/A</v>
      </c>
      <c r="T132" s="6"/>
      <c r="U132" s="6"/>
      <c r="V132" s="1117" t="str">
        <f t="shared" si="32"/>
        <v>Renon Fulvio - TECNOSTUDIO</v>
      </c>
      <c r="W132" s="6"/>
      <c r="X132" s="6"/>
      <c r="Y132" s="1120" t="e">
        <f t="shared" si="33"/>
        <v>#N/A</v>
      </c>
      <c r="Z132" s="97" t="e">
        <f t="shared" si="34"/>
        <v>#N/A</v>
      </c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</row>
    <row r="133" spans="1:90" ht="15.05" customHeight="1">
      <c r="A133" s="6"/>
      <c r="B133" s="470" t="s">
        <v>3624</v>
      </c>
      <c r="C133" s="1156"/>
      <c r="D133" s="470"/>
      <c r="E133" s="470"/>
      <c r="F133" s="470"/>
      <c r="G133" s="470"/>
      <c r="H133" s="470">
        <v>81.22</v>
      </c>
      <c r="I133" s="6"/>
      <c r="J133" s="6"/>
      <c r="K133" s="6"/>
      <c r="L133" s="6"/>
      <c r="M133" s="1058">
        <v>22</v>
      </c>
      <c r="N133" s="1149" t="e">
        <f t="shared" si="35"/>
        <v>#N/A</v>
      </c>
      <c r="O133" s="1150" t="e">
        <f t="shared" si="36"/>
        <v>#N/A</v>
      </c>
      <c r="P133" s="1151" t="e">
        <f t="shared" si="37"/>
        <v>#N/A</v>
      </c>
      <c r="Q133" s="1151" t="e">
        <f t="shared" si="38"/>
        <v>#N/A</v>
      </c>
      <c r="R133" s="1115" t="e">
        <f t="shared" si="30"/>
        <v>#N/A</v>
      </c>
      <c r="S133" s="1116" t="e">
        <f t="shared" si="39"/>
        <v>#N/A</v>
      </c>
      <c r="T133" s="6"/>
      <c r="U133" s="6"/>
      <c r="V133" s="1117" t="e">
        <f t="shared" si="32"/>
        <v>#N/A</v>
      </c>
      <c r="W133" s="6"/>
      <c r="X133" s="6"/>
      <c r="Y133" s="1120" t="e">
        <f t="shared" si="33"/>
        <v>#N/A</v>
      </c>
      <c r="Z133" s="97" t="e">
        <f t="shared" si="34"/>
        <v>#N/A</v>
      </c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</row>
    <row r="134" spans="1:90" ht="15.05" customHeight="1">
      <c r="A134" s="6"/>
      <c r="B134" s="6"/>
      <c r="C134" s="1120"/>
      <c r="D134" s="6"/>
      <c r="E134" s="6"/>
      <c r="F134" s="6"/>
      <c r="G134" s="6"/>
      <c r="H134" s="6"/>
      <c r="I134" s="6"/>
      <c r="J134" s="6"/>
      <c r="K134" s="6"/>
      <c r="L134" s="6"/>
      <c r="M134" s="1058">
        <v>23</v>
      </c>
      <c r="N134" s="1159">
        <f t="shared" si="35"/>
        <v>0</v>
      </c>
      <c r="O134" s="1151">
        <f t="shared" si="36"/>
        <v>0</v>
      </c>
      <c r="P134" s="1151">
        <f t="shared" si="37"/>
        <v>0</v>
      </c>
      <c r="Q134" s="1151">
        <f t="shared" si="38"/>
        <v>0</v>
      </c>
      <c r="R134" s="1115" t="str">
        <f t="shared" si="30"/>
        <v>0 - 0</v>
      </c>
      <c r="S134" s="1116">
        <f t="shared" si="39"/>
        <v>0</v>
      </c>
      <c r="T134" s="6"/>
      <c r="U134" s="6"/>
      <c r="V134" s="1117" t="str">
        <f t="shared" si="32"/>
        <v>0 - 0</v>
      </c>
      <c r="W134" s="6"/>
      <c r="X134" s="6"/>
      <c r="Y134" s="1120" t="str">
        <f t="shared" si="33"/>
        <v>0 - 0</v>
      </c>
      <c r="Z134" s="97">
        <f t="shared" si="34"/>
        <v>0</v>
      </c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</row>
    <row r="135" spans="1:90" ht="15.05" customHeight="1">
      <c r="A135" s="6"/>
      <c r="B135" s="6"/>
      <c r="C135" s="1120"/>
      <c r="D135" s="6"/>
      <c r="E135" s="6"/>
      <c r="F135" s="1385" t="s">
        <v>3625</v>
      </c>
      <c r="G135" s="1370"/>
      <c r="H135" s="1160">
        <f>SUM(H125:H134)</f>
        <v>25219.535</v>
      </c>
      <c r="I135" s="6"/>
      <c r="J135" s="6"/>
      <c r="K135" s="6"/>
      <c r="L135" s="6"/>
      <c r="M135" s="1058">
        <v>24</v>
      </c>
      <c r="N135" s="1159">
        <f t="shared" si="35"/>
        <v>0</v>
      </c>
      <c r="O135" s="1151">
        <f t="shared" si="36"/>
        <v>0</v>
      </c>
      <c r="P135" s="1151">
        <f t="shared" si="37"/>
        <v>0</v>
      </c>
      <c r="Q135" s="1151">
        <f t="shared" si="38"/>
        <v>0</v>
      </c>
      <c r="R135" s="1115" t="str">
        <f t="shared" si="30"/>
        <v>0 - 0</v>
      </c>
      <c r="S135" s="1116">
        <f t="shared" si="39"/>
        <v>0</v>
      </c>
      <c r="T135" s="6"/>
      <c r="U135" s="6"/>
      <c r="V135" s="1117" t="str">
        <f t="shared" si="32"/>
        <v>0 - 0</v>
      </c>
      <c r="W135" s="6"/>
      <c r="X135" s="6"/>
      <c r="Y135" s="1120" t="str">
        <f t="shared" si="33"/>
        <v>0 - 0</v>
      </c>
      <c r="Z135" s="97">
        <f t="shared" si="34"/>
        <v>0</v>
      </c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</row>
    <row r="136" spans="1:90" ht="15.05" customHeight="1">
      <c r="A136" s="6"/>
      <c r="B136" s="6"/>
      <c r="C136" s="1120"/>
      <c r="D136" s="6"/>
      <c r="E136" s="6"/>
      <c r="F136" s="6"/>
      <c r="G136" s="6"/>
      <c r="H136" s="6"/>
      <c r="I136" s="6"/>
      <c r="J136" s="6"/>
      <c r="K136" s="6"/>
      <c r="L136" s="6"/>
      <c r="M136" s="1058">
        <v>25</v>
      </c>
      <c r="N136" s="1159">
        <f t="shared" si="35"/>
        <v>0</v>
      </c>
      <c r="O136" s="1151">
        <f t="shared" si="36"/>
        <v>0</v>
      </c>
      <c r="P136" s="1151">
        <f t="shared" si="37"/>
        <v>0</v>
      </c>
      <c r="Q136" s="1151">
        <f t="shared" si="38"/>
        <v>0</v>
      </c>
      <c r="R136" s="1115" t="str">
        <f t="shared" si="30"/>
        <v>0 - 0</v>
      </c>
      <c r="S136" s="1116">
        <f t="shared" si="39"/>
        <v>0</v>
      </c>
      <c r="T136" s="6"/>
      <c r="U136" s="6"/>
      <c r="V136" s="1117" t="str">
        <f t="shared" si="32"/>
        <v>0 - 0</v>
      </c>
      <c r="W136" s="6"/>
      <c r="X136" s="6"/>
      <c r="Y136" s="1120" t="str">
        <f t="shared" si="33"/>
        <v>0 - 0</v>
      </c>
      <c r="Z136" s="97">
        <f t="shared" si="34"/>
        <v>0</v>
      </c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</row>
    <row r="137" spans="1:90" ht="15.05" customHeight="1">
      <c r="A137" s="6"/>
      <c r="B137" s="6"/>
      <c r="C137" s="1120"/>
      <c r="D137" s="6"/>
      <c r="E137" s="6"/>
      <c r="F137" s="6"/>
      <c r="G137" s="6"/>
      <c r="H137" s="6"/>
      <c r="I137" s="6"/>
      <c r="J137" s="6"/>
      <c r="K137" s="6"/>
      <c r="L137" s="6"/>
      <c r="M137" s="1058">
        <v>26</v>
      </c>
      <c r="N137" s="1159">
        <f t="shared" si="35"/>
        <v>0</v>
      </c>
      <c r="O137" s="1151">
        <f t="shared" si="36"/>
        <v>0</v>
      </c>
      <c r="P137" s="1151">
        <f t="shared" si="37"/>
        <v>0</v>
      </c>
      <c r="Q137" s="1151">
        <f t="shared" si="38"/>
        <v>0</v>
      </c>
      <c r="R137" s="1115" t="str">
        <f t="shared" si="30"/>
        <v>0 - 0</v>
      </c>
      <c r="S137" s="1116">
        <f t="shared" si="39"/>
        <v>0</v>
      </c>
      <c r="T137" s="6"/>
      <c r="U137" s="6"/>
      <c r="V137" s="1117" t="str">
        <f t="shared" si="32"/>
        <v>0 - 0</v>
      </c>
      <c r="W137" s="6"/>
      <c r="X137" s="6"/>
      <c r="Y137" s="1120" t="str">
        <f t="shared" si="33"/>
        <v>0 - 0</v>
      </c>
      <c r="Z137" s="97">
        <f t="shared" si="34"/>
        <v>0</v>
      </c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</row>
    <row r="138" spans="1:90" ht="15.05" customHeight="1">
      <c r="A138" s="6"/>
      <c r="B138" s="6"/>
      <c r="C138" s="1120"/>
      <c r="D138" s="6"/>
      <c r="E138" s="6"/>
      <c r="F138" s="6"/>
      <c r="G138" s="6"/>
      <c r="H138" s="6"/>
      <c r="I138" s="6"/>
      <c r="J138" s="6"/>
      <c r="K138" s="6"/>
      <c r="L138" s="6"/>
      <c r="M138" s="1058">
        <v>27</v>
      </c>
      <c r="N138" s="1159">
        <f t="shared" si="35"/>
        <v>0</v>
      </c>
      <c r="O138" s="1151">
        <f t="shared" si="36"/>
        <v>0</v>
      </c>
      <c r="P138" s="1151">
        <f t="shared" si="37"/>
        <v>0</v>
      </c>
      <c r="Q138" s="1151">
        <f t="shared" si="38"/>
        <v>0</v>
      </c>
      <c r="R138" s="1115" t="str">
        <f t="shared" si="30"/>
        <v>0 - 0</v>
      </c>
      <c r="S138" s="1116">
        <f t="shared" si="39"/>
        <v>0</v>
      </c>
      <c r="T138" s="6"/>
      <c r="U138" s="6"/>
      <c r="V138" s="1117" t="str">
        <f t="shared" si="32"/>
        <v>0 - 0</v>
      </c>
      <c r="W138" s="6"/>
      <c r="X138" s="6"/>
      <c r="Y138" s="1120" t="str">
        <f t="shared" si="33"/>
        <v>0 - 0</v>
      </c>
      <c r="Z138" s="97">
        <f t="shared" si="34"/>
        <v>0</v>
      </c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</row>
    <row r="139" spans="1:90" ht="15.05" customHeight="1">
      <c r="A139" s="6"/>
      <c r="B139" s="6"/>
      <c r="C139" s="1120"/>
      <c r="D139" s="6"/>
      <c r="E139" s="6"/>
      <c r="F139" s="6"/>
      <c r="G139" s="848" t="s">
        <v>3608</v>
      </c>
      <c r="H139" s="848">
        <v>32.700000000000003</v>
      </c>
      <c r="I139" s="6"/>
      <c r="J139" s="6"/>
      <c r="K139" s="6"/>
      <c r="L139" s="6"/>
      <c r="M139" s="1058">
        <v>28</v>
      </c>
      <c r="N139" s="1159">
        <f t="shared" si="35"/>
        <v>0</v>
      </c>
      <c r="O139" s="1151">
        <f t="shared" si="36"/>
        <v>0</v>
      </c>
      <c r="P139" s="1151">
        <f t="shared" si="37"/>
        <v>0</v>
      </c>
      <c r="Q139" s="1151">
        <f t="shared" si="38"/>
        <v>0</v>
      </c>
      <c r="R139" s="1115" t="str">
        <f t="shared" si="30"/>
        <v>0 - 0</v>
      </c>
      <c r="S139" s="1116">
        <f t="shared" si="39"/>
        <v>0</v>
      </c>
      <c r="T139" s="6"/>
      <c r="U139" s="6"/>
      <c r="V139" s="1117" t="str">
        <f t="shared" si="32"/>
        <v>0 - 0</v>
      </c>
      <c r="W139" s="6"/>
      <c r="X139" s="6"/>
      <c r="Y139" s="1120" t="str">
        <f t="shared" si="33"/>
        <v>0 - 0</v>
      </c>
      <c r="Z139" s="97">
        <f t="shared" si="34"/>
        <v>0</v>
      </c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</row>
    <row r="140" spans="1:90" ht="15.05" customHeight="1">
      <c r="A140" s="6"/>
      <c r="B140" s="470" t="s">
        <v>3609</v>
      </c>
      <c r="C140" s="1156" t="s">
        <v>3610</v>
      </c>
      <c r="D140" s="1155" t="s">
        <v>3611</v>
      </c>
      <c r="E140" s="470" t="s">
        <v>3612</v>
      </c>
      <c r="F140" s="470" t="s">
        <v>3613</v>
      </c>
      <c r="G140" s="470" t="s">
        <v>3614</v>
      </c>
      <c r="H140" s="470" t="s">
        <v>3615</v>
      </c>
      <c r="I140" s="1161"/>
      <c r="J140" s="1161"/>
      <c r="K140" s="1161"/>
      <c r="L140" s="1162"/>
      <c r="M140" s="1058">
        <v>29</v>
      </c>
      <c r="N140" s="1159">
        <f t="shared" si="35"/>
        <v>0</v>
      </c>
      <c r="O140" s="1151">
        <f t="shared" si="36"/>
        <v>0</v>
      </c>
      <c r="P140" s="1151">
        <f t="shared" si="37"/>
        <v>0</v>
      </c>
      <c r="Q140" s="1151">
        <f t="shared" si="38"/>
        <v>0</v>
      </c>
      <c r="R140" s="1115" t="str">
        <f t="shared" si="30"/>
        <v>0 - 0</v>
      </c>
      <c r="S140" s="1116">
        <f t="shared" si="39"/>
        <v>0</v>
      </c>
      <c r="T140" s="6"/>
      <c r="U140" s="6"/>
      <c r="V140" s="1117" t="str">
        <f t="shared" si="32"/>
        <v>0 - 0</v>
      </c>
      <c r="W140" s="6"/>
      <c r="X140" s="6"/>
      <c r="Y140" s="1120" t="str">
        <f t="shared" si="33"/>
        <v>0 - 0</v>
      </c>
      <c r="Z140" s="97">
        <f t="shared" si="34"/>
        <v>0</v>
      </c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</row>
    <row r="141" spans="1:90" ht="15.05" customHeight="1">
      <c r="A141" s="6"/>
      <c r="B141" s="470" t="s">
        <v>3616</v>
      </c>
      <c r="C141" s="1156">
        <v>2</v>
      </c>
      <c r="D141" s="1155">
        <v>80</v>
      </c>
      <c r="E141" s="470">
        <v>17.5</v>
      </c>
      <c r="F141" s="470">
        <f>D141*E141</f>
        <v>1400</v>
      </c>
      <c r="G141" s="470">
        <f>C141*F141</f>
        <v>2800</v>
      </c>
      <c r="H141" s="470">
        <f t="shared" ref="H141:H146" si="41">(G141*$H$123%)+G141</f>
        <v>3715.6</v>
      </c>
      <c r="I141" s="6"/>
      <c r="J141" s="6"/>
      <c r="K141" s="6"/>
      <c r="L141" s="6"/>
      <c r="M141" s="1058">
        <v>30</v>
      </c>
      <c r="N141" s="1159" t="str">
        <f t="shared" si="35"/>
        <v>#ERROR!</v>
      </c>
      <c r="O141" s="1151" t="str">
        <f t="shared" si="36"/>
        <v>#ERROR!</v>
      </c>
      <c r="P141" s="1151">
        <f t="shared" si="37"/>
        <v>0</v>
      </c>
      <c r="Q141" s="1151">
        <f t="shared" si="38"/>
        <v>0</v>
      </c>
      <c r="R141" s="1115" t="str">
        <f t="shared" si="30"/>
        <v>0 - 0</v>
      </c>
      <c r="S141" s="1116">
        <f t="shared" si="39"/>
        <v>0</v>
      </c>
      <c r="T141" s="6"/>
      <c r="U141" s="6"/>
      <c r="V141" s="1117" t="str">
        <f t="shared" si="32"/>
        <v>#ERROR! - #ERROR!</v>
      </c>
      <c r="W141" s="6"/>
      <c r="X141" s="6"/>
      <c r="Y141" s="1120" t="e">
        <f t="shared" si="33"/>
        <v>#N/A</v>
      </c>
      <c r="Z141" s="97">
        <f t="shared" si="34"/>
        <v>0</v>
      </c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</row>
    <row r="142" spans="1:90" ht="15.05" customHeight="1">
      <c r="A142" s="6"/>
      <c r="B142" s="470" t="s">
        <v>3617</v>
      </c>
      <c r="C142" s="1156">
        <v>8</v>
      </c>
      <c r="D142" s="1155">
        <v>35</v>
      </c>
      <c r="E142" s="470">
        <v>17.5</v>
      </c>
      <c r="F142" s="470">
        <f>D142*E142</f>
        <v>612.5</v>
      </c>
      <c r="G142" s="470">
        <f>C142*F142</f>
        <v>4900</v>
      </c>
      <c r="H142" s="470">
        <f t="shared" si="41"/>
        <v>6502.3</v>
      </c>
      <c r="I142" s="6"/>
      <c r="J142" s="6"/>
      <c r="K142" s="6"/>
      <c r="L142" s="6"/>
      <c r="M142" s="1007">
        <v>1</v>
      </c>
      <c r="N142" s="1163" t="str">
        <f t="shared" ref="N142:N171" si="42">AH12</f>
        <v>De Col Anna</v>
      </c>
      <c r="O142" s="1164" t="str">
        <f t="shared" ref="O142:O171" si="43">AI12</f>
        <v>TECNEL S.I.E.E. SRL</v>
      </c>
      <c r="P142" s="1165" t="str">
        <f t="shared" ref="P142:P171" si="44">AJ12</f>
        <v>TREVISO</v>
      </c>
      <c r="Q142" s="1165" t="str">
        <f t="shared" ref="Q142:Q171" si="45">AK12</f>
        <v xml:space="preserve">Pontano Veneto (TV) </v>
      </c>
      <c r="R142" s="1115" t="str">
        <f t="shared" si="30"/>
        <v xml:space="preserve">TREVISO - Pontano Veneto (TV) </v>
      </c>
      <c r="S142" s="1116">
        <f t="shared" ref="S142:S171" si="46">AM12</f>
        <v>50</v>
      </c>
      <c r="T142" s="6"/>
      <c r="U142" s="6"/>
      <c r="V142" s="1117" t="str">
        <f t="shared" si="32"/>
        <v>De Col Anna - TECNEL S.I.E.E. SRL</v>
      </c>
      <c r="W142" s="6"/>
      <c r="X142" s="6"/>
      <c r="Y142" s="1120" t="e">
        <f t="shared" si="33"/>
        <v>#N/A</v>
      </c>
      <c r="Z142" s="97">
        <f t="shared" si="34"/>
        <v>50</v>
      </c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</row>
    <row r="143" spans="1:90" ht="15.05" customHeight="1">
      <c r="A143" s="6"/>
      <c r="B143" s="470" t="s">
        <v>3618</v>
      </c>
      <c r="C143" s="1156">
        <v>2</v>
      </c>
      <c r="D143" s="1155">
        <v>15</v>
      </c>
      <c r="E143" s="470">
        <v>17.5</v>
      </c>
      <c r="F143" s="470">
        <f>D143*E143</f>
        <v>262.5</v>
      </c>
      <c r="G143" s="470">
        <f>C143*F143</f>
        <v>525</v>
      </c>
      <c r="H143" s="470">
        <f t="shared" si="41"/>
        <v>696.67499999999995</v>
      </c>
      <c r="I143" s="6"/>
      <c r="J143" s="6"/>
      <c r="K143" s="6"/>
      <c r="L143" s="6"/>
      <c r="M143" s="1007">
        <v>2</v>
      </c>
      <c r="N143" s="1163" t="str">
        <f t="shared" si="42"/>
        <v>Milani Elisabetta</v>
      </c>
      <c r="O143" s="1164" t="str">
        <f t="shared" si="43"/>
        <v>IEMMEDI SAS</v>
      </c>
      <c r="P143" s="1165" t="e">
        <f t="shared" si="44"/>
        <v>#N/A</v>
      </c>
      <c r="Q143" s="1165" t="str">
        <f t="shared" si="45"/>
        <v>Breda di Piave (TV)</v>
      </c>
      <c r="R143" s="1115" t="e">
        <f t="shared" si="30"/>
        <v>#N/A</v>
      </c>
      <c r="S143" s="1116" t="e">
        <f t="shared" si="46"/>
        <v>#N/A</v>
      </c>
      <c r="T143" s="6"/>
      <c r="U143" s="6"/>
      <c r="V143" s="1117" t="str">
        <f t="shared" si="32"/>
        <v>Milani Elisabetta - IEMMEDI SAS</v>
      </c>
      <c r="W143" s="6"/>
      <c r="X143" s="6"/>
      <c r="Y143" s="1120" t="e">
        <f t="shared" si="33"/>
        <v>#N/A</v>
      </c>
      <c r="Z143" s="97" t="e">
        <f t="shared" si="34"/>
        <v>#N/A</v>
      </c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</row>
    <row r="144" spans="1:90" ht="15.05" customHeight="1">
      <c r="A144" s="6"/>
      <c r="B144" s="470" t="s">
        <v>3619</v>
      </c>
      <c r="C144" s="1156">
        <v>1</v>
      </c>
      <c r="D144" s="1155">
        <v>0</v>
      </c>
      <c r="E144" s="470">
        <v>17.5</v>
      </c>
      <c r="F144" s="470">
        <f>D144*E144</f>
        <v>0</v>
      </c>
      <c r="G144" s="470">
        <f>C144*F144</f>
        <v>0</v>
      </c>
      <c r="H144" s="1157">
        <f t="shared" si="41"/>
        <v>0</v>
      </c>
      <c r="I144" s="6"/>
      <c r="J144" s="6"/>
      <c r="K144" s="6"/>
      <c r="L144" s="6"/>
      <c r="M144" s="1007">
        <v>3</v>
      </c>
      <c r="N144" s="1163" t="str">
        <f t="shared" si="42"/>
        <v>Barra laura</v>
      </c>
      <c r="O144" s="1164" t="str">
        <f t="shared" si="43"/>
        <v>TECNO TUBI S.R.L.</v>
      </c>
      <c r="P144" s="1165" t="str">
        <f t="shared" si="44"/>
        <v>SILEA</v>
      </c>
      <c r="Q144" s="1165" t="str">
        <f t="shared" si="45"/>
        <v>Ponzano  (TV)</v>
      </c>
      <c r="R144" s="1115" t="str">
        <f t="shared" si="30"/>
        <v>SILEA - Ponzano  (TV)</v>
      </c>
      <c r="S144" s="1116">
        <f t="shared" si="46"/>
        <v>50</v>
      </c>
      <c r="T144" s="6"/>
      <c r="U144" s="6"/>
      <c r="V144" s="1117" t="str">
        <f t="shared" si="32"/>
        <v>Barra laura - TECNO TUBI S.R.L.</v>
      </c>
      <c r="W144" s="6"/>
      <c r="X144" s="6"/>
      <c r="Y144" s="1120" t="e">
        <f t="shared" si="33"/>
        <v>#N/A</v>
      </c>
      <c r="Z144" s="97">
        <f t="shared" si="34"/>
        <v>50</v>
      </c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</row>
    <row r="145" spans="1:90" ht="15.05" customHeight="1">
      <c r="A145" s="6"/>
      <c r="B145" s="470" t="s">
        <v>3620</v>
      </c>
      <c r="C145" s="1156"/>
      <c r="D145" s="470"/>
      <c r="E145" s="470"/>
      <c r="F145" s="470"/>
      <c r="G145" s="470">
        <v>6530</v>
      </c>
      <c r="H145" s="1157">
        <f t="shared" si="41"/>
        <v>8665.31</v>
      </c>
      <c r="I145" s="6"/>
      <c r="J145" s="6"/>
      <c r="K145" s="6"/>
      <c r="L145" s="6"/>
      <c r="M145" s="1007">
        <v>4</v>
      </c>
      <c r="N145" s="1163" t="str">
        <f t="shared" si="42"/>
        <v>Bellotto Luca</v>
      </c>
      <c r="O145" s="1164" t="str">
        <f t="shared" si="43"/>
        <v>BPS CLIMA</v>
      </c>
      <c r="P145" s="1165" t="e">
        <f t="shared" si="44"/>
        <v>#N/A</v>
      </c>
      <c r="Q145" s="1165" t="str">
        <f t="shared" si="45"/>
        <v>Carbonera (TV)</v>
      </c>
      <c r="R145" s="1115" t="e">
        <f t="shared" si="30"/>
        <v>#N/A</v>
      </c>
      <c r="S145" s="1116" t="e">
        <f t="shared" si="46"/>
        <v>#N/A</v>
      </c>
      <c r="T145" s="6"/>
      <c r="U145" s="6"/>
      <c r="V145" s="1117" t="str">
        <f t="shared" si="32"/>
        <v>Bellotto Luca - BPS CLIMA</v>
      </c>
      <c r="W145" s="6"/>
      <c r="X145" s="6"/>
      <c r="Y145" s="1120" t="e">
        <f t="shared" si="33"/>
        <v>#N/A</v>
      </c>
      <c r="Z145" s="97" t="e">
        <f t="shared" si="34"/>
        <v>#N/A</v>
      </c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</row>
    <row r="146" spans="1:90" ht="15.05" customHeight="1">
      <c r="A146" s="6"/>
      <c r="B146" s="470" t="s">
        <v>3621</v>
      </c>
      <c r="C146" s="1156"/>
      <c r="D146" s="470"/>
      <c r="E146" s="470"/>
      <c r="F146" s="6"/>
      <c r="G146" s="470">
        <v>5930</v>
      </c>
      <c r="H146" s="1157">
        <f t="shared" si="41"/>
        <v>7869.1100000000006</v>
      </c>
      <c r="I146" s="6"/>
      <c r="J146" s="6"/>
      <c r="K146" s="6"/>
      <c r="L146" s="6"/>
      <c r="M146" s="1007">
        <v>5</v>
      </c>
      <c r="N146" s="1163" t="str">
        <f t="shared" si="42"/>
        <v>Cimbaro Luigi</v>
      </c>
      <c r="O146" s="1164" t="str">
        <f t="shared" si="43"/>
        <v>INNOVA.TEK SRL</v>
      </c>
      <c r="P146" s="1165" t="e">
        <f t="shared" si="44"/>
        <v>#N/A</v>
      </c>
      <c r="Q146" s="1165" t="str">
        <f t="shared" si="45"/>
        <v xml:space="preserve"> San Polo di Piave (TV)</v>
      </c>
      <c r="R146" s="1115" t="e">
        <f t="shared" si="30"/>
        <v>#N/A</v>
      </c>
      <c r="S146" s="1116" t="e">
        <f t="shared" si="46"/>
        <v>#N/A</v>
      </c>
      <c r="T146" s="6"/>
      <c r="U146" s="6"/>
      <c r="V146" s="1117" t="str">
        <f t="shared" si="32"/>
        <v>Cimbaro Luigi - INNOVA.TEK SRL</v>
      </c>
      <c r="W146" s="6"/>
      <c r="X146" s="6"/>
      <c r="Y146" s="1120" t="e">
        <f t="shared" si="33"/>
        <v>#N/A</v>
      </c>
      <c r="Z146" s="97" t="e">
        <f t="shared" si="34"/>
        <v>#N/A</v>
      </c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</row>
    <row r="147" spans="1:90" ht="15.05" customHeight="1">
      <c r="A147" s="6"/>
      <c r="B147" s="470" t="s">
        <v>3622</v>
      </c>
      <c r="C147" s="1156"/>
      <c r="D147" s="470"/>
      <c r="E147" s="470"/>
      <c r="F147" s="470"/>
      <c r="G147" s="470"/>
      <c r="H147" s="470">
        <v>2132.12</v>
      </c>
      <c r="I147" s="6"/>
      <c r="J147" s="6"/>
      <c r="K147" s="6"/>
      <c r="L147" s="6"/>
      <c r="M147" s="1007">
        <v>6</v>
      </c>
      <c r="N147" s="1163" t="str">
        <f t="shared" si="42"/>
        <v>Cimbaro Luigi</v>
      </c>
      <c r="O147" s="1164" t="str">
        <f t="shared" si="43"/>
        <v>PANOTEC SRL</v>
      </c>
      <c r="P147" s="1165" t="e">
        <f t="shared" si="44"/>
        <v>#N/A</v>
      </c>
      <c r="Q147" s="1165" t="str">
        <f t="shared" si="45"/>
        <v>Cimadolmo (TV)</v>
      </c>
      <c r="R147" s="1115" t="e">
        <f t="shared" si="30"/>
        <v>#N/A</v>
      </c>
      <c r="S147" s="1116" t="e">
        <f t="shared" si="46"/>
        <v>#N/A</v>
      </c>
      <c r="T147" s="6"/>
      <c r="U147" s="6"/>
      <c r="V147" s="1117" t="str">
        <f t="shared" si="32"/>
        <v>Cimbaro Luigi - PANOTEC SRL</v>
      </c>
      <c r="W147" s="6"/>
      <c r="X147" s="6"/>
      <c r="Y147" s="1120" t="e">
        <f t="shared" si="33"/>
        <v>#N/A</v>
      </c>
      <c r="Z147" s="97" t="e">
        <f t="shared" si="34"/>
        <v>#N/A</v>
      </c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</row>
    <row r="148" spans="1:90" ht="15.05" customHeight="1">
      <c r="A148" s="6"/>
      <c r="B148" s="470" t="s">
        <v>3623</v>
      </c>
      <c r="C148" s="1156"/>
      <c r="D148" s="470"/>
      <c r="E148" s="470"/>
      <c r="F148" s="470"/>
      <c r="G148" s="470"/>
      <c r="H148" s="470">
        <v>374.21</v>
      </c>
      <c r="I148" s="6"/>
      <c r="J148" s="6"/>
      <c r="K148" s="6"/>
      <c r="L148" s="6"/>
      <c r="M148" s="1007">
        <v>7</v>
      </c>
      <c r="N148" s="1163" t="str">
        <f t="shared" si="42"/>
        <v>Maso Fiorenzo</v>
      </c>
      <c r="O148" s="1164" t="str">
        <f t="shared" si="43"/>
        <v>ZULIAN FRANCESCO</v>
      </c>
      <c r="P148" s="1165" t="str">
        <f t="shared" si="44"/>
        <v>VILLORBA</v>
      </c>
      <c r="Q148" s="1165" t="str">
        <f t="shared" si="45"/>
        <v>Treviso (TV)</v>
      </c>
      <c r="R148" s="1115" t="str">
        <f t="shared" si="30"/>
        <v>VILLORBA - Treviso (TV)</v>
      </c>
      <c r="S148" s="1116">
        <f t="shared" si="46"/>
        <v>50</v>
      </c>
      <c r="T148" s="6"/>
      <c r="U148" s="6"/>
      <c r="V148" s="1117" t="str">
        <f t="shared" si="32"/>
        <v>Maso Fiorenzo - ZULIAN FRANCESCO</v>
      </c>
      <c r="W148" s="6"/>
      <c r="X148" s="6"/>
      <c r="Y148" s="1120" t="e">
        <f t="shared" si="33"/>
        <v>#N/A</v>
      </c>
      <c r="Z148" s="97">
        <f t="shared" si="34"/>
        <v>50</v>
      </c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</row>
    <row r="149" spans="1:90" ht="15.05" customHeight="1">
      <c r="A149" s="6"/>
      <c r="B149" s="470" t="s">
        <v>3624</v>
      </c>
      <c r="C149" s="1156"/>
      <c r="D149" s="470"/>
      <c r="E149" s="470"/>
      <c r="F149" s="470"/>
      <c r="G149" s="470"/>
      <c r="H149" s="470">
        <v>81.22</v>
      </c>
      <c r="I149" s="6"/>
      <c r="J149" s="6"/>
      <c r="K149" s="6"/>
      <c r="L149" s="6"/>
      <c r="M149" s="1007">
        <v>8</v>
      </c>
      <c r="N149" s="1163" t="str">
        <f t="shared" si="42"/>
        <v>Maso Fiorenzo</v>
      </c>
      <c r="O149" s="1164" t="str">
        <f t="shared" si="43"/>
        <v>BITFOX S.R.L</v>
      </c>
      <c r="P149" s="1165" t="str">
        <f t="shared" si="44"/>
        <v>VILLORBA</v>
      </c>
      <c r="Q149" s="1165" t="str">
        <f t="shared" si="45"/>
        <v>Giavera del Montello (TV)</v>
      </c>
      <c r="R149" s="1115" t="str">
        <f t="shared" si="30"/>
        <v>VILLORBA - Giavera del Montello (TV)</v>
      </c>
      <c r="S149" s="1116">
        <f t="shared" si="46"/>
        <v>50</v>
      </c>
      <c r="T149" s="6"/>
      <c r="U149" s="6"/>
      <c r="V149" s="1117" t="str">
        <f t="shared" si="32"/>
        <v>Maso Fiorenzo - BITFOX S.R.L</v>
      </c>
      <c r="W149" s="6"/>
      <c r="X149" s="6"/>
      <c r="Y149" s="1120" t="e">
        <f t="shared" si="33"/>
        <v>#N/A</v>
      </c>
      <c r="Z149" s="97">
        <f t="shared" si="34"/>
        <v>50</v>
      </c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</row>
    <row r="150" spans="1:90" ht="15.0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1007">
        <v>9</v>
      </c>
      <c r="N150" s="1163" t="str">
        <f t="shared" si="42"/>
        <v>Possamai Alberto</v>
      </c>
      <c r="O150" s="1164" t="str">
        <f t="shared" si="43"/>
        <v>SGE SRL</v>
      </c>
      <c r="P150" s="1165" t="str">
        <f t="shared" si="44"/>
        <v>CASIER</v>
      </c>
      <c r="Q150" s="1165" t="str">
        <f t="shared" si="45"/>
        <v>Preganziol (TV)</v>
      </c>
      <c r="R150" s="1115" t="str">
        <f t="shared" si="30"/>
        <v>CASIER - Preganziol (TV)</v>
      </c>
      <c r="S150" s="1116">
        <f t="shared" si="46"/>
        <v>30</v>
      </c>
      <c r="T150" s="6"/>
      <c r="U150" s="6"/>
      <c r="V150" s="1117" t="str">
        <f t="shared" si="32"/>
        <v>Possamai Alberto - SGE SRL</v>
      </c>
      <c r="W150" s="6"/>
      <c r="X150" s="6"/>
      <c r="Y150" s="1120" t="e">
        <f t="shared" si="33"/>
        <v>#N/A</v>
      </c>
      <c r="Z150" s="97">
        <f t="shared" si="34"/>
        <v>30</v>
      </c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</row>
    <row r="151" spans="1:90" ht="15.05" customHeight="1">
      <c r="A151" s="6"/>
      <c r="B151" s="6"/>
      <c r="C151" s="6"/>
      <c r="D151" s="6"/>
      <c r="E151" s="6"/>
      <c r="F151" s="1385" t="s">
        <v>3625</v>
      </c>
      <c r="G151" s="1370"/>
      <c r="H151" s="1160">
        <f>SUM(H141:H150)</f>
        <v>30036.544999999998</v>
      </c>
      <c r="I151" s="6"/>
      <c r="J151" s="6"/>
      <c r="K151" s="6"/>
      <c r="L151" s="6"/>
      <c r="M151" s="1007">
        <v>10</v>
      </c>
      <c r="N151" s="1163" t="str">
        <f t="shared" si="42"/>
        <v>Frozza Enrico</v>
      </c>
      <c r="O151" s="1164" t="str">
        <f t="shared" si="43"/>
        <v>CA.DI s.r.l.</v>
      </c>
      <c r="P151" s="1165" t="str">
        <f t="shared" si="44"/>
        <v>VIDOR</v>
      </c>
      <c r="Q151" s="1165" t="str">
        <f t="shared" si="45"/>
        <v>Dosson di Casier (TV)</v>
      </c>
      <c r="R151" s="1115" t="str">
        <f t="shared" si="30"/>
        <v>VIDOR - Dosson di Casier (TV)</v>
      </c>
      <c r="S151" s="1116">
        <f t="shared" si="46"/>
        <v>50</v>
      </c>
      <c r="T151" s="6"/>
      <c r="U151" s="6"/>
      <c r="V151" s="1117" t="str">
        <f t="shared" si="32"/>
        <v>Frozza Enrico - CA.DI s.r.l.</v>
      </c>
      <c r="W151" s="6"/>
      <c r="X151" s="6"/>
      <c r="Y151" s="1120" t="e">
        <f t="shared" si="33"/>
        <v>#N/A</v>
      </c>
      <c r="Z151" s="97">
        <f t="shared" si="34"/>
        <v>50</v>
      </c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</row>
    <row r="152" spans="1:90" ht="15.0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1007">
        <v>11</v>
      </c>
      <c r="N152" s="1163" t="str">
        <f t="shared" si="42"/>
        <v>Milani Elisabetta</v>
      </c>
      <c r="O152" s="1164" t="str">
        <f t="shared" si="43"/>
        <v>IEMMEDI SAS</v>
      </c>
      <c r="P152" s="1165" t="e">
        <f t="shared" si="44"/>
        <v>#N/A</v>
      </c>
      <c r="Q152" s="1165" t="str">
        <f t="shared" si="45"/>
        <v>Breda di Piave (TV)</v>
      </c>
      <c r="R152" s="1115" t="e">
        <f t="shared" si="30"/>
        <v>#N/A</v>
      </c>
      <c r="S152" s="1116" t="e">
        <f t="shared" si="46"/>
        <v>#N/A</v>
      </c>
      <c r="T152" s="6"/>
      <c r="U152" s="6"/>
      <c r="V152" s="1117" t="str">
        <f t="shared" si="32"/>
        <v>Milani Elisabetta - IEMMEDI SAS</v>
      </c>
      <c r="W152" s="6"/>
      <c r="X152" s="6"/>
      <c r="Y152" s="1120" t="str">
        <f t="shared" si="33"/>
        <v>Milani Elisabetta - IEMMEDI SAS</v>
      </c>
      <c r="Z152" s="97">
        <f t="shared" si="34"/>
        <v>0</v>
      </c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</row>
    <row r="153" spans="1:90" ht="15.0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1007">
        <v>12</v>
      </c>
      <c r="N153" s="1163" t="str">
        <f t="shared" si="42"/>
        <v>De Col Anna</v>
      </c>
      <c r="O153" s="1164" t="str">
        <f t="shared" si="43"/>
        <v>Fre Tor S.r.l.</v>
      </c>
      <c r="P153" s="1165" t="str">
        <f t="shared" si="44"/>
        <v>TREVISO</v>
      </c>
      <c r="Q153" s="1165" t="str">
        <f t="shared" si="45"/>
        <v>Farra D Alpago (BL)</v>
      </c>
      <c r="R153" s="1115" t="str">
        <f t="shared" si="30"/>
        <v>TREVISO - Farra D Alpago (BL)</v>
      </c>
      <c r="S153" s="1116">
        <f t="shared" si="46"/>
        <v>30</v>
      </c>
      <c r="T153" s="6"/>
      <c r="U153" s="6"/>
      <c r="V153" s="1117" t="str">
        <f t="shared" si="32"/>
        <v>De Col Anna - Fre Tor S.r.l.</v>
      </c>
      <c r="W153" s="6"/>
      <c r="X153" s="6"/>
      <c r="Y153" s="1120" t="e">
        <f t="shared" si="33"/>
        <v>#N/A</v>
      </c>
      <c r="Z153" s="97">
        <f t="shared" si="34"/>
        <v>30</v>
      </c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</row>
    <row r="154" spans="1:90" ht="15.0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1007">
        <v>13</v>
      </c>
      <c r="N154" s="1163" t="str">
        <f t="shared" si="42"/>
        <v>Frozza Enrico</v>
      </c>
      <c r="O154" s="1164" t="str">
        <f t="shared" si="43"/>
        <v>CA.DI s.r.l.</v>
      </c>
      <c r="P154" s="1165" t="str">
        <f t="shared" si="44"/>
        <v>VIDOR</v>
      </c>
      <c r="Q154" s="1165" t="str">
        <f t="shared" si="45"/>
        <v>Dosson di Casier (TV)</v>
      </c>
      <c r="R154" s="1115" t="str">
        <f t="shared" si="30"/>
        <v>VIDOR - Dosson di Casier (TV)</v>
      </c>
      <c r="S154" s="1116">
        <f t="shared" si="46"/>
        <v>50</v>
      </c>
      <c r="T154" s="6"/>
      <c r="U154" s="6"/>
      <c r="V154" s="1117" t="str">
        <f t="shared" si="32"/>
        <v>Frozza Enrico - CA.DI s.r.l.</v>
      </c>
      <c r="W154" s="6"/>
      <c r="X154" s="6"/>
      <c r="Y154" s="1120" t="str">
        <f t="shared" si="33"/>
        <v>Frozza Enrico - CA.DI s.r.l.</v>
      </c>
      <c r="Z154" s="97">
        <f t="shared" si="34"/>
        <v>0</v>
      </c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</row>
    <row r="155" spans="1:90" ht="15.0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1007">
        <v>14</v>
      </c>
      <c r="N155" s="1163" t="str">
        <f t="shared" si="42"/>
        <v>Frozza Enrico</v>
      </c>
      <c r="O155" s="1164" t="str">
        <f t="shared" si="43"/>
        <v>TEMA ENERGY</v>
      </c>
      <c r="P155" s="1165" t="str">
        <f t="shared" si="44"/>
        <v>VIDOR</v>
      </c>
      <c r="Q155" s="1165" t="str">
        <f t="shared" si="45"/>
        <v>Giavera del Montello (TV)</v>
      </c>
      <c r="R155" s="1115" t="str">
        <f t="shared" si="30"/>
        <v>VIDOR - Giavera del Montello (TV)</v>
      </c>
      <c r="S155" s="1116">
        <f t="shared" si="46"/>
        <v>50</v>
      </c>
      <c r="T155" s="6"/>
      <c r="U155" s="6"/>
      <c r="V155" s="1117" t="str">
        <f t="shared" si="32"/>
        <v>Frozza Enrico - TEMA ENERGY</v>
      </c>
      <c r="W155" s="6"/>
      <c r="X155" s="6"/>
      <c r="Y155" s="1120" t="e">
        <f t="shared" si="33"/>
        <v>#N/A</v>
      </c>
      <c r="Z155" s="97">
        <f t="shared" si="34"/>
        <v>50</v>
      </c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</row>
    <row r="156" spans="1:90" ht="15.0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1007">
        <v>15</v>
      </c>
      <c r="N156" s="1163" t="str">
        <f t="shared" si="42"/>
        <v>Schileo Monica</v>
      </c>
      <c r="O156" s="1164" t="str">
        <f t="shared" si="43"/>
        <v>TECNOELETTRA SRL IMPIANTI</v>
      </c>
      <c r="P156" s="1165" t="e">
        <f t="shared" si="44"/>
        <v>#N/A</v>
      </c>
      <c r="Q156" s="1165" t="str">
        <f t="shared" si="45"/>
        <v>Treviso (TV)</v>
      </c>
      <c r="R156" s="1115" t="e">
        <f t="shared" si="30"/>
        <v>#N/A</v>
      </c>
      <c r="S156" s="1116" t="e">
        <f t="shared" si="46"/>
        <v>#N/A</v>
      </c>
      <c r="T156" s="6"/>
      <c r="U156" s="6"/>
      <c r="V156" s="1117" t="str">
        <f t="shared" si="32"/>
        <v>Schileo Monica - TECNOELETTRA SRL IMPIANTI</v>
      </c>
      <c r="W156" s="6"/>
      <c r="X156" s="6"/>
      <c r="Y156" s="1120" t="e">
        <f t="shared" si="33"/>
        <v>#N/A</v>
      </c>
      <c r="Z156" s="97" t="e">
        <f t="shared" si="34"/>
        <v>#N/A</v>
      </c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</row>
    <row r="157" spans="1:90" ht="15.0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1007">
        <v>16</v>
      </c>
      <c r="N157" s="1163" t="str">
        <f t="shared" si="42"/>
        <v>Lucchesi Domenico</v>
      </c>
      <c r="O157" s="1164" t="str">
        <f t="shared" si="43"/>
        <v>COMTEC ENGINEERING S.r.l.</v>
      </c>
      <c r="P157" s="1165" t="str">
        <f t="shared" si="44"/>
        <v>TREVISO</v>
      </c>
      <c r="Q157" s="1165" t="str">
        <f t="shared" si="45"/>
        <v>Nervesa della Battaglia (TV)</v>
      </c>
      <c r="R157" s="1115" t="str">
        <f t="shared" si="30"/>
        <v>TREVISO - Nervesa della Battaglia (TV)</v>
      </c>
      <c r="S157" s="1116">
        <f t="shared" si="46"/>
        <v>50</v>
      </c>
      <c r="T157" s="6"/>
      <c r="U157" s="6"/>
      <c r="V157" s="1117" t="str">
        <f t="shared" si="32"/>
        <v>Lucchesi Domenico - COMTEC ENGINEERING S.r.l.</v>
      </c>
      <c r="W157" s="6"/>
      <c r="X157" s="6"/>
      <c r="Y157" s="1120" t="e">
        <f t="shared" si="33"/>
        <v>#N/A</v>
      </c>
      <c r="Z157" s="97">
        <f t="shared" si="34"/>
        <v>50</v>
      </c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</row>
    <row r="158" spans="1:90" ht="15.0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1007">
        <v>17</v>
      </c>
      <c r="N158" s="1163" t="str">
        <f t="shared" si="42"/>
        <v>Schileo Monica</v>
      </c>
      <c r="O158" s="1164" t="str">
        <f t="shared" si="43"/>
        <v>TECNOELETTRA SRL IMPIANTI</v>
      </c>
      <c r="P158" s="1165" t="e">
        <f t="shared" si="44"/>
        <v>#N/A</v>
      </c>
      <c r="Q158" s="1165" t="str">
        <f t="shared" si="45"/>
        <v>Treviso (TV)</v>
      </c>
      <c r="R158" s="1115" t="e">
        <f t="shared" si="30"/>
        <v>#N/A</v>
      </c>
      <c r="S158" s="1116" t="e">
        <f t="shared" si="46"/>
        <v>#N/A</v>
      </c>
      <c r="T158" s="6"/>
      <c r="U158" s="6"/>
      <c r="V158" s="1117" t="str">
        <f t="shared" si="32"/>
        <v>Schileo Monica - TECNOELETTRA SRL IMPIANTI</v>
      </c>
      <c r="W158" s="6"/>
      <c r="X158" s="6"/>
      <c r="Y158" s="1120" t="str">
        <f t="shared" si="33"/>
        <v>Schileo Monica - TECNOELETTRA SRL IMPIANTI</v>
      </c>
      <c r="Z158" s="97">
        <f t="shared" si="34"/>
        <v>0</v>
      </c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</row>
    <row r="159" spans="1:90" ht="15.0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1007">
        <v>18</v>
      </c>
      <c r="N159" s="1163" t="str">
        <f t="shared" si="42"/>
        <v>Lucchesi Domenico</v>
      </c>
      <c r="O159" s="1164" t="str">
        <f t="shared" si="43"/>
        <v>CARRETTA SRL</v>
      </c>
      <c r="P159" s="1165" t="str">
        <f t="shared" si="44"/>
        <v>TREVISO</v>
      </c>
      <c r="Q159" s="1165" t="str">
        <f t="shared" si="45"/>
        <v>Quinto di Treviso (TV)</v>
      </c>
      <c r="R159" s="1115" t="str">
        <f t="shared" si="30"/>
        <v>TREVISO - Quinto di Treviso (TV)</v>
      </c>
      <c r="S159" s="1116">
        <f t="shared" si="46"/>
        <v>30</v>
      </c>
      <c r="T159" s="6"/>
      <c r="U159" s="6"/>
      <c r="V159" s="1117" t="str">
        <f t="shared" si="32"/>
        <v>Lucchesi Domenico - CARRETTA SRL</v>
      </c>
      <c r="W159" s="6"/>
      <c r="X159" s="6"/>
      <c r="Y159" s="1120" t="e">
        <f t="shared" si="33"/>
        <v>#N/A</v>
      </c>
      <c r="Z159" s="97">
        <f t="shared" si="34"/>
        <v>30</v>
      </c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</row>
    <row r="160" spans="1:90" ht="15.0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1007">
        <v>19</v>
      </c>
      <c r="N160" s="1163" t="str">
        <f t="shared" si="42"/>
        <v>Lucchesi Domenico</v>
      </c>
      <c r="O160" s="1164" t="str">
        <f t="shared" si="43"/>
        <v>Studio Tecnico Zanin</v>
      </c>
      <c r="P160" s="1165" t="str">
        <f t="shared" si="44"/>
        <v>TREVISO</v>
      </c>
      <c r="Q160" s="1165" t="str">
        <f t="shared" si="45"/>
        <v>Treviso (TV)</v>
      </c>
      <c r="R160" s="1115" t="str">
        <f t="shared" si="30"/>
        <v>TREVISO - Treviso (TV)</v>
      </c>
      <c r="S160" s="1116">
        <f t="shared" si="46"/>
        <v>30</v>
      </c>
      <c r="T160" s="6"/>
      <c r="U160" s="6"/>
      <c r="V160" s="1117" t="str">
        <f t="shared" si="32"/>
        <v>Lucchesi Domenico - Studio Tecnico Zanin</v>
      </c>
      <c r="W160" s="6"/>
      <c r="X160" s="6"/>
      <c r="Y160" s="1120" t="e">
        <f t="shared" si="33"/>
        <v>#N/A</v>
      </c>
      <c r="Z160" s="97">
        <f t="shared" si="34"/>
        <v>30</v>
      </c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</row>
    <row r="161" spans="1:90" ht="15.0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1007">
        <v>20</v>
      </c>
      <c r="N161" s="1163" t="str">
        <f t="shared" si="42"/>
        <v>Schileo Monica</v>
      </c>
      <c r="O161" s="1164" t="str">
        <f t="shared" si="43"/>
        <v>TECNOELETTRA SRL IMPIANTI</v>
      </c>
      <c r="P161" s="1165" t="e">
        <f t="shared" si="44"/>
        <v>#N/A</v>
      </c>
      <c r="Q161" s="1165" t="str">
        <f t="shared" si="45"/>
        <v>Treviso (TV)</v>
      </c>
      <c r="R161" s="1115" t="e">
        <f t="shared" si="30"/>
        <v>#N/A</v>
      </c>
      <c r="S161" s="1116" t="e">
        <f t="shared" si="46"/>
        <v>#N/A</v>
      </c>
      <c r="T161" s="6"/>
      <c r="U161" s="6"/>
      <c r="V161" s="1117" t="str">
        <f t="shared" si="32"/>
        <v>Schileo Monica - TECNOELETTRA SRL IMPIANTI</v>
      </c>
      <c r="W161" s="6"/>
      <c r="X161" s="6"/>
      <c r="Y161" s="1120" t="str">
        <f t="shared" si="33"/>
        <v>Schileo Monica - TECNOELETTRA SRL IMPIANTI</v>
      </c>
      <c r="Z161" s="97">
        <f t="shared" si="34"/>
        <v>0</v>
      </c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</row>
    <row r="162" spans="1:90" ht="15.0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1007">
        <v>21</v>
      </c>
      <c r="N162" s="1163" t="str">
        <f t="shared" si="42"/>
        <v>Schileo Monica</v>
      </c>
      <c r="O162" s="1164" t="str">
        <f t="shared" si="43"/>
        <v>BRILLAUTOMATION</v>
      </c>
      <c r="P162" s="1165" t="e">
        <f t="shared" si="44"/>
        <v>#N/A</v>
      </c>
      <c r="Q162" s="1165" t="str">
        <f t="shared" si="45"/>
        <v>Quinto di Treviso (TV)</v>
      </c>
      <c r="R162" s="1115" t="e">
        <f t="shared" si="30"/>
        <v>#N/A</v>
      </c>
      <c r="S162" s="1116" t="e">
        <f t="shared" si="46"/>
        <v>#N/A</v>
      </c>
      <c r="T162" s="6"/>
      <c r="U162" s="6"/>
      <c r="V162" s="1117" t="str">
        <f t="shared" si="32"/>
        <v>Schileo Monica - BRILLAUTOMATION</v>
      </c>
      <c r="W162" s="6"/>
      <c r="X162" s="6"/>
      <c r="Y162" s="1120" t="e">
        <f t="shared" si="33"/>
        <v>#N/A</v>
      </c>
      <c r="Z162" s="97" t="e">
        <f t="shared" si="34"/>
        <v>#N/A</v>
      </c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</row>
    <row r="163" spans="1:90" ht="15.0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1007">
        <v>22</v>
      </c>
      <c r="N163" s="1163" t="e">
        <f t="shared" si="42"/>
        <v>#N/A</v>
      </c>
      <c r="O163" s="1165" t="e">
        <f t="shared" si="43"/>
        <v>#N/A</v>
      </c>
      <c r="P163" s="1165" t="e">
        <f t="shared" si="44"/>
        <v>#N/A</v>
      </c>
      <c r="Q163" s="1165" t="e">
        <f t="shared" si="45"/>
        <v>#N/A</v>
      </c>
      <c r="R163" s="1115" t="e">
        <f t="shared" si="30"/>
        <v>#N/A</v>
      </c>
      <c r="S163" s="1116" t="e">
        <f t="shared" si="46"/>
        <v>#N/A</v>
      </c>
      <c r="T163" s="6"/>
      <c r="U163" s="6"/>
      <c r="V163" s="1117" t="e">
        <f t="shared" si="32"/>
        <v>#N/A</v>
      </c>
      <c r="W163" s="6"/>
      <c r="X163" s="6"/>
      <c r="Y163" s="1120" t="e">
        <f t="shared" si="33"/>
        <v>#N/A</v>
      </c>
      <c r="Z163" s="97" t="e">
        <f t="shared" si="34"/>
        <v>#N/A</v>
      </c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</row>
    <row r="164" spans="1:90" ht="15.0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1007">
        <v>23</v>
      </c>
      <c r="N164" s="1163" t="e">
        <f t="shared" si="42"/>
        <v>#N/A</v>
      </c>
      <c r="O164" s="1165" t="e">
        <f t="shared" si="43"/>
        <v>#N/A</v>
      </c>
      <c r="P164" s="1165" t="e">
        <f t="shared" si="44"/>
        <v>#N/A</v>
      </c>
      <c r="Q164" s="1165" t="e">
        <f t="shared" si="45"/>
        <v>#N/A</v>
      </c>
      <c r="R164" s="1115" t="e">
        <f t="shared" si="30"/>
        <v>#N/A</v>
      </c>
      <c r="S164" s="1116" t="e">
        <f t="shared" si="46"/>
        <v>#N/A</v>
      </c>
      <c r="T164" s="6"/>
      <c r="U164" s="6"/>
      <c r="V164" s="1117" t="e">
        <f t="shared" si="32"/>
        <v>#N/A</v>
      </c>
      <c r="W164" s="6"/>
      <c r="X164" s="6"/>
      <c r="Y164" s="1120" t="e">
        <f t="shared" si="33"/>
        <v>#N/A</v>
      </c>
      <c r="Z164" s="97" t="e">
        <f t="shared" si="34"/>
        <v>#N/A</v>
      </c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</row>
    <row r="165" spans="1:90" ht="15.0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1007">
        <v>24</v>
      </c>
      <c r="N165" s="1007">
        <f t="shared" si="42"/>
        <v>0</v>
      </c>
      <c r="O165" s="1165">
        <f t="shared" si="43"/>
        <v>0</v>
      </c>
      <c r="P165" s="1165">
        <f t="shared" si="44"/>
        <v>0</v>
      </c>
      <c r="Q165" s="1165">
        <f t="shared" si="45"/>
        <v>0</v>
      </c>
      <c r="R165" s="1115" t="str">
        <f t="shared" si="30"/>
        <v>0 - 0</v>
      </c>
      <c r="S165" s="1116">
        <f t="shared" si="46"/>
        <v>0</v>
      </c>
      <c r="T165" s="6"/>
      <c r="U165" s="6"/>
      <c r="V165" s="1117" t="str">
        <f t="shared" si="32"/>
        <v>0 - 0</v>
      </c>
      <c r="W165" s="6"/>
      <c r="X165" s="6"/>
      <c r="Y165" s="1120" t="str">
        <f t="shared" si="33"/>
        <v>0 - 0</v>
      </c>
      <c r="Z165" s="97">
        <f t="shared" si="34"/>
        <v>0</v>
      </c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</row>
    <row r="166" spans="1:90" ht="15.0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1007">
        <v>25</v>
      </c>
      <c r="N166" s="1007">
        <f t="shared" si="42"/>
        <v>0</v>
      </c>
      <c r="O166" s="1165">
        <f t="shared" si="43"/>
        <v>0</v>
      </c>
      <c r="P166" s="1165">
        <f t="shared" si="44"/>
        <v>0</v>
      </c>
      <c r="Q166" s="1165">
        <f t="shared" si="45"/>
        <v>0</v>
      </c>
      <c r="R166" s="1115" t="str">
        <f t="shared" si="30"/>
        <v>0 - 0</v>
      </c>
      <c r="S166" s="1116">
        <f t="shared" si="46"/>
        <v>0</v>
      </c>
      <c r="T166" s="6"/>
      <c r="U166" s="6"/>
      <c r="V166" s="1117" t="str">
        <f t="shared" si="32"/>
        <v>0 - 0</v>
      </c>
      <c r="W166" s="6"/>
      <c r="X166" s="6"/>
      <c r="Y166" s="1120" t="str">
        <f t="shared" si="33"/>
        <v>0 - 0</v>
      </c>
      <c r="Z166" s="97">
        <f t="shared" si="34"/>
        <v>0</v>
      </c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</row>
    <row r="167" spans="1:90" ht="15.05" customHeight="1">
      <c r="A167" s="6"/>
      <c r="B167" s="6">
        <f>SUMIFS($G$167:$G$173,$E$167:$E$173,D167,$F$167:$F$173,"=30")</f>
        <v>60</v>
      </c>
      <c r="C167" s="6"/>
      <c r="D167" s="16" t="s">
        <v>3626</v>
      </c>
      <c r="E167" s="6" t="s">
        <v>3626</v>
      </c>
      <c r="F167" s="6">
        <v>30</v>
      </c>
      <c r="G167" s="6">
        <v>30</v>
      </c>
      <c r="H167" s="6"/>
      <c r="I167" s="6"/>
      <c r="J167" s="6"/>
      <c r="K167" s="6"/>
      <c r="L167" s="6"/>
      <c r="M167" s="1007">
        <v>26</v>
      </c>
      <c r="N167" s="1007">
        <f t="shared" si="42"/>
        <v>0</v>
      </c>
      <c r="O167" s="1165">
        <f t="shared" si="43"/>
        <v>0</v>
      </c>
      <c r="P167" s="1165">
        <f t="shared" si="44"/>
        <v>0</v>
      </c>
      <c r="Q167" s="1165">
        <f t="shared" si="45"/>
        <v>0</v>
      </c>
      <c r="R167" s="1115" t="str">
        <f t="shared" si="30"/>
        <v>0 - 0</v>
      </c>
      <c r="S167" s="1116">
        <f t="shared" si="46"/>
        <v>0</v>
      </c>
      <c r="T167" s="6"/>
      <c r="U167" s="6"/>
      <c r="V167" s="1117" t="str">
        <f t="shared" si="32"/>
        <v>0 - 0</v>
      </c>
      <c r="W167" s="6"/>
      <c r="X167" s="6"/>
      <c r="Y167" s="1120" t="str">
        <f t="shared" si="33"/>
        <v>0 - 0</v>
      </c>
      <c r="Z167" s="97">
        <f t="shared" si="34"/>
        <v>0</v>
      </c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</row>
    <row r="168" spans="1:90" ht="15.05" customHeight="1">
      <c r="A168" s="6"/>
      <c r="B168" s="6">
        <f>SUMIFS($G$167:$G$173,$E$167:$E$173,D168,$F$167:$F$173,"=30")</f>
        <v>0</v>
      </c>
      <c r="C168" s="6"/>
      <c r="D168" s="16" t="s">
        <v>3627</v>
      </c>
      <c r="E168" s="6" t="s">
        <v>3628</v>
      </c>
      <c r="F168" s="6">
        <v>50</v>
      </c>
      <c r="G168" s="6">
        <v>50</v>
      </c>
      <c r="H168" s="6"/>
      <c r="I168" s="6"/>
      <c r="J168" s="6"/>
      <c r="K168" s="6"/>
      <c r="L168" s="6"/>
      <c r="M168" s="1007">
        <v>27</v>
      </c>
      <c r="N168" s="1007">
        <f t="shared" si="42"/>
        <v>0</v>
      </c>
      <c r="O168" s="1165">
        <f t="shared" si="43"/>
        <v>0</v>
      </c>
      <c r="P168" s="1165">
        <f t="shared" si="44"/>
        <v>0</v>
      </c>
      <c r="Q168" s="1165">
        <f t="shared" si="45"/>
        <v>0</v>
      </c>
      <c r="R168" s="1115" t="str">
        <f t="shared" si="30"/>
        <v>0 - 0</v>
      </c>
      <c r="S168" s="1116">
        <f t="shared" si="46"/>
        <v>0</v>
      </c>
      <c r="T168" s="6"/>
      <c r="U168" s="6"/>
      <c r="V168" s="1117" t="str">
        <f t="shared" si="32"/>
        <v>0 - 0</v>
      </c>
      <c r="W168" s="6"/>
      <c r="X168" s="6"/>
      <c r="Y168" s="1120" t="str">
        <f t="shared" si="33"/>
        <v>0 - 0</v>
      </c>
      <c r="Z168" s="97">
        <f t="shared" si="34"/>
        <v>0</v>
      </c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</row>
    <row r="169" spans="1:90" ht="15.05" customHeight="1">
      <c r="A169" s="6"/>
      <c r="B169" s="6">
        <f>SUMIFS($G$167:$G$173,$E$167:$E$173,D169,$F$167:$F$173,"=30")</f>
        <v>60</v>
      </c>
      <c r="C169" s="6"/>
      <c r="D169" s="16" t="s">
        <v>3629</v>
      </c>
      <c r="E169" s="6" t="s">
        <v>3630</v>
      </c>
      <c r="F169" s="6">
        <v>30</v>
      </c>
      <c r="G169" s="6">
        <v>30</v>
      </c>
      <c r="H169" s="6"/>
      <c r="I169" s="6"/>
      <c r="J169" s="6"/>
      <c r="K169" s="6"/>
      <c r="L169" s="6"/>
      <c r="M169" s="1007">
        <v>28</v>
      </c>
      <c r="N169" s="1007">
        <f t="shared" si="42"/>
        <v>0</v>
      </c>
      <c r="O169" s="1165">
        <f t="shared" si="43"/>
        <v>0</v>
      </c>
      <c r="P169" s="1165">
        <f t="shared" si="44"/>
        <v>0</v>
      </c>
      <c r="Q169" s="1165">
        <f t="shared" si="45"/>
        <v>0</v>
      </c>
      <c r="R169" s="1115" t="str">
        <f t="shared" si="30"/>
        <v>0 - 0</v>
      </c>
      <c r="S169" s="1116">
        <f t="shared" si="46"/>
        <v>0</v>
      </c>
      <c r="T169" s="6"/>
      <c r="U169" s="6"/>
      <c r="V169" s="1117" t="str">
        <f t="shared" si="32"/>
        <v>0 - 0</v>
      </c>
      <c r="W169" s="6"/>
      <c r="X169" s="6"/>
      <c r="Y169" s="1120" t="str">
        <f t="shared" si="33"/>
        <v>0 - 0</v>
      </c>
      <c r="Z169" s="97">
        <f t="shared" si="34"/>
        <v>0</v>
      </c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</row>
    <row r="170" spans="1:90" ht="15.05" customHeight="1">
      <c r="A170" s="6"/>
      <c r="B170" s="6">
        <f>SUMIFS($G$167:$G$173,$E$167:$E$173,D170,$F$167:$F$173,"=30")</f>
        <v>0</v>
      </c>
      <c r="C170" s="6"/>
      <c r="D170" s="16"/>
      <c r="E170" s="6" t="s">
        <v>3631</v>
      </c>
      <c r="F170" s="6">
        <v>30</v>
      </c>
      <c r="G170" s="6">
        <v>30</v>
      </c>
      <c r="H170" s="6"/>
      <c r="I170" s="6"/>
      <c r="J170" s="6"/>
      <c r="K170" s="6"/>
      <c r="L170" s="6"/>
      <c r="M170" s="1007">
        <v>29</v>
      </c>
      <c r="N170" s="1007">
        <f t="shared" si="42"/>
        <v>0</v>
      </c>
      <c r="O170" s="1165">
        <f t="shared" si="43"/>
        <v>0</v>
      </c>
      <c r="P170" s="1165">
        <f t="shared" si="44"/>
        <v>0</v>
      </c>
      <c r="Q170" s="1165">
        <f t="shared" si="45"/>
        <v>0</v>
      </c>
      <c r="R170" s="1115" t="str">
        <f t="shared" si="30"/>
        <v>0 - 0</v>
      </c>
      <c r="S170" s="1116">
        <f t="shared" si="46"/>
        <v>0</v>
      </c>
      <c r="T170" s="6"/>
      <c r="U170" s="6"/>
      <c r="V170" s="1117" t="str">
        <f t="shared" si="32"/>
        <v>0 - 0</v>
      </c>
      <c r="W170" s="6"/>
      <c r="X170" s="6"/>
      <c r="Y170" s="1120" t="str">
        <f t="shared" si="33"/>
        <v>0 - 0</v>
      </c>
      <c r="Z170" s="97">
        <f t="shared" si="34"/>
        <v>0</v>
      </c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</row>
    <row r="171" spans="1:90" ht="15.05" customHeight="1">
      <c r="A171" s="6"/>
      <c r="B171" s="6"/>
      <c r="C171" s="6"/>
      <c r="D171" s="16"/>
      <c r="E171" s="6" t="s">
        <v>3626</v>
      </c>
      <c r="F171" s="6">
        <v>30</v>
      </c>
      <c r="G171" s="6">
        <v>30</v>
      </c>
      <c r="H171" s="6"/>
      <c r="I171" s="6"/>
      <c r="J171" s="6"/>
      <c r="K171" s="6"/>
      <c r="L171" s="6"/>
      <c r="M171" s="1007">
        <v>30</v>
      </c>
      <c r="N171" s="1007">
        <f t="shared" si="42"/>
        <v>0</v>
      </c>
      <c r="O171" s="1165">
        <f t="shared" si="43"/>
        <v>0</v>
      </c>
      <c r="P171" s="1165">
        <f t="shared" si="44"/>
        <v>0</v>
      </c>
      <c r="Q171" s="1165">
        <f t="shared" si="45"/>
        <v>0</v>
      </c>
      <c r="R171" s="1115" t="str">
        <f t="shared" si="30"/>
        <v>0 - 0</v>
      </c>
      <c r="S171" s="1116">
        <f t="shared" si="46"/>
        <v>0</v>
      </c>
      <c r="T171" s="6"/>
      <c r="U171" s="6"/>
      <c r="V171" s="1117" t="str">
        <f t="shared" si="32"/>
        <v>0 - 0</v>
      </c>
      <c r="W171" s="6"/>
      <c r="X171" s="6"/>
      <c r="Y171" s="1120" t="str">
        <f t="shared" si="33"/>
        <v>0 - 0</v>
      </c>
      <c r="Z171" s="97">
        <f t="shared" si="34"/>
        <v>0</v>
      </c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</row>
    <row r="172" spans="1:90" ht="15.05" customHeight="1">
      <c r="A172" s="6"/>
      <c r="B172" s="6"/>
      <c r="C172" s="6"/>
      <c r="D172" s="16"/>
      <c r="E172" s="6" t="s">
        <v>3628</v>
      </c>
      <c r="F172" s="6">
        <v>0</v>
      </c>
      <c r="G172" s="6">
        <v>0</v>
      </c>
      <c r="H172" s="6"/>
      <c r="I172" s="6"/>
      <c r="J172" s="6"/>
      <c r="K172" s="6"/>
      <c r="L172" s="6"/>
      <c r="M172" s="799">
        <v>1</v>
      </c>
      <c r="N172" s="1166" t="str">
        <f t="shared" ref="N172:N201" si="47">AR12</f>
        <v>Dall'agata Michele</v>
      </c>
      <c r="O172" s="1145" t="str">
        <f t="shared" ref="O172:O201" si="48">AS12</f>
        <v>HENKO SRL</v>
      </c>
      <c r="P172" s="1146" t="e">
        <f t="shared" ref="P172:P201" si="49">AT12</f>
        <v>#N/A</v>
      </c>
      <c r="Q172" s="1146" t="str">
        <f t="shared" ref="Q172:Q201" si="50">AU12</f>
        <v>Venezia (VE)</v>
      </c>
      <c r="R172" s="1115" t="e">
        <f t="shared" si="30"/>
        <v>#N/A</v>
      </c>
      <c r="S172" s="1116" t="e">
        <f t="shared" ref="S172:S201" si="51">AW12</f>
        <v>#N/A</v>
      </c>
      <c r="T172" s="6"/>
      <c r="U172" s="6"/>
      <c r="V172" s="1117" t="str">
        <f t="shared" si="32"/>
        <v>Dall'agata Michele - HENKO SRL</v>
      </c>
      <c r="W172" s="6"/>
      <c r="X172" s="6"/>
      <c r="Y172" s="1120" t="e">
        <f t="shared" si="33"/>
        <v>#N/A</v>
      </c>
      <c r="Z172" s="97" t="e">
        <f t="shared" si="34"/>
        <v>#N/A</v>
      </c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</row>
    <row r="173" spans="1:90" ht="15.05" customHeight="1">
      <c r="A173" s="6"/>
      <c r="B173" s="6" t="b">
        <f>ISTEXT(D167)</f>
        <v>1</v>
      </c>
      <c r="C173" s="6"/>
      <c r="D173" s="16"/>
      <c r="E173" s="6" t="s">
        <v>3630</v>
      </c>
      <c r="F173" s="6">
        <v>30</v>
      </c>
      <c r="G173" s="6">
        <v>30</v>
      </c>
      <c r="H173" s="6"/>
      <c r="I173" s="6"/>
      <c r="J173" s="6"/>
      <c r="K173" s="6"/>
      <c r="L173" s="6"/>
      <c r="M173" s="799">
        <v>2</v>
      </c>
      <c r="N173" s="1166" t="str">
        <f t="shared" si="47"/>
        <v>Zolli Piera</v>
      </c>
      <c r="O173" s="1145" t="str">
        <f t="shared" si="48"/>
        <v>SMC TREVISO SRL</v>
      </c>
      <c r="P173" s="1146" t="str">
        <f t="shared" si="49"/>
        <v>MOGLIANO VENETO</v>
      </c>
      <c r="Q173" s="1146" t="str">
        <f t="shared" si="50"/>
        <v>Villorba (TV)</v>
      </c>
      <c r="R173" s="1115" t="str">
        <f t="shared" si="30"/>
        <v>MOGLIANO VENETO - Villorba (TV)</v>
      </c>
      <c r="S173" s="1116">
        <f t="shared" si="51"/>
        <v>50</v>
      </c>
      <c r="T173" s="6"/>
      <c r="U173" s="6"/>
      <c r="V173" s="1117" t="str">
        <f t="shared" si="32"/>
        <v>Zolli Piera - SMC TREVISO SRL</v>
      </c>
      <c r="W173" s="6"/>
      <c r="X173" s="6"/>
      <c r="Y173" s="1120" t="e">
        <f t="shared" si="33"/>
        <v>#N/A</v>
      </c>
      <c r="Z173" s="97">
        <f t="shared" si="34"/>
        <v>50</v>
      </c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</row>
    <row r="174" spans="1:90" ht="15.05" customHeight="1">
      <c r="A174" s="6"/>
      <c r="B174" s="6" t="b">
        <f>ISTEXT(E168)</f>
        <v>1</v>
      </c>
      <c r="C174" s="6"/>
      <c r="D174" s="16"/>
      <c r="E174" s="6"/>
      <c r="F174" s="6"/>
      <c r="G174" s="6"/>
      <c r="H174" s="6"/>
      <c r="I174" s="6"/>
      <c r="J174" s="6"/>
      <c r="K174" s="6"/>
      <c r="L174" s="6"/>
      <c r="M174" s="799">
        <v>3</v>
      </c>
      <c r="N174" s="1166" t="str">
        <f t="shared" si="47"/>
        <v>Disarò Monica</v>
      </c>
      <c r="O174" s="1145" t="str">
        <f t="shared" si="48"/>
        <v>TEXA SPA</v>
      </c>
      <c r="P174" s="1146" t="str">
        <f t="shared" si="49"/>
        <v>TREVISO</v>
      </c>
      <c r="Q174" s="1146" t="str">
        <f t="shared" si="50"/>
        <v>Monastier di Treviso (TV)</v>
      </c>
      <c r="R174" s="1115" t="str">
        <f t="shared" si="30"/>
        <v>TREVISO - Monastier di Treviso (TV)</v>
      </c>
      <c r="S174" s="1116">
        <f t="shared" si="51"/>
        <v>50</v>
      </c>
      <c r="T174" s="6"/>
      <c r="U174" s="6"/>
      <c r="V174" s="1117" t="str">
        <f t="shared" si="32"/>
        <v>Disarò Monica - TEXA SPA</v>
      </c>
      <c r="W174" s="6"/>
      <c r="X174" s="6"/>
      <c r="Y174" s="1120" t="e">
        <f t="shared" si="33"/>
        <v>#N/A</v>
      </c>
      <c r="Z174" s="97">
        <f t="shared" si="34"/>
        <v>50</v>
      </c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</row>
    <row r="175" spans="1:90" ht="15.05" customHeight="1">
      <c r="A175" s="6"/>
      <c r="B175" s="6"/>
      <c r="C175" s="6"/>
      <c r="D175" s="16"/>
      <c r="E175" s="6"/>
      <c r="F175" s="6"/>
      <c r="G175" s="6"/>
      <c r="H175" s="6"/>
      <c r="I175" s="6"/>
      <c r="J175" s="6"/>
      <c r="K175" s="6"/>
      <c r="L175" s="6"/>
      <c r="M175" s="799">
        <v>4</v>
      </c>
      <c r="N175" s="1166" t="str">
        <f t="shared" si="47"/>
        <v>Cardullo Cristina</v>
      </c>
      <c r="O175" s="1145" t="str">
        <f t="shared" si="48"/>
        <v>BLUDATA INFORMATICA SRL</v>
      </c>
      <c r="P175" s="1146" t="e">
        <f t="shared" si="49"/>
        <v>#N/A</v>
      </c>
      <c r="Q175" s="1146" t="str">
        <f t="shared" si="50"/>
        <v>Breda di Piave (TV)</v>
      </c>
      <c r="R175" s="1115" t="e">
        <f t="shared" si="30"/>
        <v>#N/A</v>
      </c>
      <c r="S175" s="1116" t="e">
        <f t="shared" si="51"/>
        <v>#N/A</v>
      </c>
      <c r="T175" s="6"/>
      <c r="U175" s="6"/>
      <c r="V175" s="1117" t="str">
        <f t="shared" si="32"/>
        <v>Cardullo Cristina - BLUDATA INFORMATICA SRL</v>
      </c>
      <c r="W175" s="6"/>
      <c r="X175" s="6"/>
      <c r="Y175" s="1120" t="e">
        <f t="shared" si="33"/>
        <v>#N/A</v>
      </c>
      <c r="Z175" s="97" t="e">
        <f t="shared" si="34"/>
        <v>#N/A</v>
      </c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</row>
    <row r="176" spans="1:90" ht="15.05" customHeight="1">
      <c r="A176" s="6"/>
      <c r="B176" s="6"/>
      <c r="C176" s="6"/>
      <c r="D176" s="16"/>
      <c r="E176" s="6"/>
      <c r="F176" s="6"/>
      <c r="G176" s="6"/>
      <c r="H176" s="6"/>
      <c r="I176" s="6"/>
      <c r="J176" s="6"/>
      <c r="K176" s="6"/>
      <c r="L176" s="6"/>
      <c r="M176" s="799">
        <v>5</v>
      </c>
      <c r="N176" s="1166" t="str">
        <f t="shared" si="47"/>
        <v>Cardullo Cristina</v>
      </c>
      <c r="O176" s="1145" t="str">
        <f t="shared" si="48"/>
        <v>VIDEO SERVICE DI LORENZO BIOTTI</v>
      </c>
      <c r="P176" s="1146" t="e">
        <f t="shared" si="49"/>
        <v>#N/A</v>
      </c>
      <c r="Q176" s="1146" t="str">
        <f t="shared" si="50"/>
        <v>Casale sul Sile (TV)</v>
      </c>
      <c r="R176" s="1115" t="e">
        <f t="shared" si="30"/>
        <v>#N/A</v>
      </c>
      <c r="S176" s="1116" t="e">
        <f t="shared" si="51"/>
        <v>#N/A</v>
      </c>
      <c r="T176" s="6"/>
      <c r="U176" s="6"/>
      <c r="V176" s="1117" t="str">
        <f t="shared" si="32"/>
        <v>Cardullo Cristina - VIDEO SERVICE DI LORENZO BIOTTI</v>
      </c>
      <c r="W176" s="6"/>
      <c r="X176" s="6"/>
      <c r="Y176" s="1120" t="e">
        <f t="shared" si="33"/>
        <v>#N/A</v>
      </c>
      <c r="Z176" s="97" t="e">
        <f t="shared" si="34"/>
        <v>#N/A</v>
      </c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</row>
    <row r="177" spans="1:90" ht="15.05" customHeight="1">
      <c r="A177" s="6"/>
      <c r="B177" s="6"/>
      <c r="C177" s="6"/>
      <c r="D177" s="16"/>
      <c r="E177" s="6"/>
      <c r="F177" s="6"/>
      <c r="G177" s="6"/>
      <c r="H177" s="6"/>
      <c r="I177" s="6"/>
      <c r="J177" s="6"/>
      <c r="K177" s="6"/>
      <c r="L177" s="6"/>
      <c r="M177" s="799">
        <v>6</v>
      </c>
      <c r="N177" s="1166" t="str">
        <f t="shared" si="47"/>
        <v>Cardullo Cristina</v>
      </c>
      <c r="O177" s="1145" t="str">
        <f t="shared" si="48"/>
        <v>TEAM23 S.R.L.</v>
      </c>
      <c r="P177" s="1146" t="e">
        <f t="shared" si="49"/>
        <v>#N/A</v>
      </c>
      <c r="Q177" s="1146" t="str">
        <f t="shared" si="50"/>
        <v>Carità di Villorba (TV)</v>
      </c>
      <c r="R177" s="1115" t="e">
        <f t="shared" si="30"/>
        <v>#N/A</v>
      </c>
      <c r="S177" s="1116" t="e">
        <f t="shared" si="51"/>
        <v>#N/A</v>
      </c>
      <c r="T177" s="6"/>
      <c r="U177" s="6"/>
      <c r="V177" s="1117" t="str">
        <f t="shared" si="32"/>
        <v>Cardullo Cristina - TEAM23 S.R.L.</v>
      </c>
      <c r="W177" s="6"/>
      <c r="X177" s="6"/>
      <c r="Y177" s="1120" t="e">
        <f t="shared" si="33"/>
        <v>#N/A</v>
      </c>
      <c r="Z177" s="97" t="e">
        <f t="shared" si="34"/>
        <v>#N/A</v>
      </c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</row>
    <row r="178" spans="1:90" ht="15.05" customHeight="1">
      <c r="A178" s="6"/>
      <c r="B178" s="6"/>
      <c r="C178" s="6"/>
      <c r="D178" s="16"/>
      <c r="E178" s="6"/>
      <c r="F178" s="6"/>
      <c r="G178" s="6"/>
      <c r="H178" s="6"/>
      <c r="I178" s="6"/>
      <c r="J178" s="6"/>
      <c r="K178" s="6"/>
      <c r="L178" s="6"/>
      <c r="M178" s="799">
        <v>7</v>
      </c>
      <c r="N178" s="1166" t="str">
        <f t="shared" si="47"/>
        <v>Caregnato Sergio</v>
      </c>
      <c r="O178" s="1145" t="str">
        <f t="shared" si="48"/>
        <v>ADFWEB SRL</v>
      </c>
      <c r="P178" s="1146" t="str">
        <f t="shared" si="49"/>
        <v>TREVISO</v>
      </c>
      <c r="Q178" s="1146" t="str">
        <f t="shared" si="50"/>
        <v>Villorba (TV)</v>
      </c>
      <c r="R178" s="1115" t="str">
        <f t="shared" si="30"/>
        <v>TREVISO - Villorba (TV)</v>
      </c>
      <c r="S178" s="1116">
        <f t="shared" si="51"/>
        <v>50</v>
      </c>
      <c r="T178" s="6"/>
      <c r="U178" s="6"/>
      <c r="V178" s="1117" t="str">
        <f t="shared" si="32"/>
        <v>Caregnato Sergio - ADFWEB SRL</v>
      </c>
      <c r="W178" s="6"/>
      <c r="X178" s="6"/>
      <c r="Y178" s="1120" t="e">
        <f t="shared" si="33"/>
        <v>#N/A</v>
      </c>
      <c r="Z178" s="97">
        <f t="shared" si="34"/>
        <v>50</v>
      </c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</row>
    <row r="179" spans="1:90" ht="15.05" customHeight="1">
      <c r="A179" s="6"/>
      <c r="B179" s="6"/>
      <c r="C179" s="6"/>
      <c r="D179" s="16"/>
      <c r="E179" s="6"/>
      <c r="F179" s="6"/>
      <c r="G179" s="6"/>
      <c r="H179" s="6"/>
      <c r="I179" s="6"/>
      <c r="J179" s="6"/>
      <c r="K179" s="6"/>
      <c r="L179" s="6"/>
      <c r="M179" s="799">
        <v>8</v>
      </c>
      <c r="N179" s="1166" t="str">
        <f t="shared" si="47"/>
        <v>Zolli Piera</v>
      </c>
      <c r="O179" s="1145" t="str">
        <f t="shared" si="48"/>
        <v>BEANTECH</v>
      </c>
      <c r="P179" s="1146" t="str">
        <f t="shared" si="49"/>
        <v>MOGLIANO VENETO</v>
      </c>
      <c r="Q179" s="1146" t="str">
        <f t="shared" si="50"/>
        <v>Venezia (VE)</v>
      </c>
      <c r="R179" s="1115" t="str">
        <f t="shared" si="30"/>
        <v>MOGLIANO VENETO - Venezia (VE)</v>
      </c>
      <c r="S179" s="1116">
        <f t="shared" si="51"/>
        <v>50</v>
      </c>
      <c r="T179" s="6"/>
      <c r="U179" s="6"/>
      <c r="V179" s="1117" t="str">
        <f t="shared" si="32"/>
        <v>Zolli Piera - BEANTECH</v>
      </c>
      <c r="W179" s="6"/>
      <c r="X179" s="6"/>
      <c r="Y179" s="1120" t="e">
        <f t="shared" si="33"/>
        <v>#N/A</v>
      </c>
      <c r="Z179" s="97">
        <f t="shared" si="34"/>
        <v>50</v>
      </c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</row>
    <row r="180" spans="1:90" ht="15.05" customHeight="1">
      <c r="A180" s="6"/>
      <c r="B180" s="6"/>
      <c r="C180" s="6"/>
      <c r="D180" s="16"/>
      <c r="E180" s="6"/>
      <c r="F180" s="6"/>
      <c r="G180" s="6"/>
      <c r="H180" s="6"/>
      <c r="I180" s="6"/>
      <c r="J180" s="6"/>
      <c r="K180" s="6"/>
      <c r="L180" s="6"/>
      <c r="M180" s="799">
        <v>9</v>
      </c>
      <c r="N180" s="1166" t="str">
        <f t="shared" si="47"/>
        <v>Zerilli Giuseppe</v>
      </c>
      <c r="O180" s="1145" t="str">
        <f t="shared" si="48"/>
        <v>SER. COOP. DE. Soc. Coop.</v>
      </c>
      <c r="P180" s="1146" t="str">
        <f t="shared" si="49"/>
        <v>TREVISO</v>
      </c>
      <c r="Q180" s="1146" t="str">
        <f t="shared" si="50"/>
        <v>Lancenigo di Villorba (TV)</v>
      </c>
      <c r="R180" s="1115" t="str">
        <f t="shared" si="30"/>
        <v>TREVISO - Lancenigo di Villorba (TV)</v>
      </c>
      <c r="S180" s="1116">
        <f t="shared" si="51"/>
        <v>50</v>
      </c>
      <c r="T180" s="6"/>
      <c r="U180" s="6"/>
      <c r="V180" s="1117" t="str">
        <f t="shared" si="32"/>
        <v>Zerilli Giuseppe - SER. COOP. DE. Soc. Coop.</v>
      </c>
      <c r="W180" s="6"/>
      <c r="X180" s="6"/>
      <c r="Y180" s="1120" t="e">
        <f t="shared" si="33"/>
        <v>#N/A</v>
      </c>
      <c r="Z180" s="97">
        <f t="shared" si="34"/>
        <v>50</v>
      </c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</row>
    <row r="181" spans="1:90" ht="15.05" customHeight="1">
      <c r="A181" s="6"/>
      <c r="B181" s="1167">
        <f>SUMIFS($E$182:$E$189,$F$182:$F$189,D181,$G$182:$G$189,G186)</f>
        <v>22</v>
      </c>
      <c r="C181" s="6"/>
      <c r="D181" s="1168" t="s">
        <v>3632</v>
      </c>
      <c r="E181" s="1169" t="s">
        <v>3633</v>
      </c>
      <c r="F181" s="1169" t="s">
        <v>3634</v>
      </c>
      <c r="G181" s="1169" t="s">
        <v>3635</v>
      </c>
      <c r="H181" s="6"/>
      <c r="I181" s="6"/>
      <c r="J181" s="6"/>
      <c r="K181" s="6"/>
      <c r="L181" s="6"/>
      <c r="M181" s="799">
        <v>10</v>
      </c>
      <c r="N181" s="1166" t="str">
        <f t="shared" si="47"/>
        <v>Zerilli Giuseppe</v>
      </c>
      <c r="O181" s="1145" t="str">
        <f t="shared" si="48"/>
        <v xml:space="preserve">ITIS MAX PLANCK </v>
      </c>
      <c r="P181" s="1146" t="str">
        <f t="shared" si="49"/>
        <v>TREVISO</v>
      </c>
      <c r="Q181" s="1146" t="str">
        <f t="shared" si="50"/>
        <v>Lancenigo Di Villorba (TV)</v>
      </c>
      <c r="R181" s="1115" t="str">
        <f t="shared" si="30"/>
        <v>TREVISO - Lancenigo Di Villorba (TV)</v>
      </c>
      <c r="S181" s="1116">
        <f t="shared" si="51"/>
        <v>50</v>
      </c>
      <c r="T181" s="6"/>
      <c r="U181" s="6"/>
      <c r="V181" s="1117" t="str">
        <f t="shared" si="32"/>
        <v xml:space="preserve">Zerilli Giuseppe - ITIS MAX PLANCK </v>
      </c>
      <c r="W181" s="6"/>
      <c r="X181" s="6"/>
      <c r="Y181" s="1120" t="e">
        <f t="shared" si="33"/>
        <v>#N/A</v>
      </c>
      <c r="Z181" s="97">
        <f t="shared" si="34"/>
        <v>50</v>
      </c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</row>
    <row r="182" spans="1:90" ht="15.05" customHeight="1">
      <c r="A182" s="6"/>
      <c r="B182" s="1167">
        <f>SUMIFS($E$182:$E$189,$F$182:$F$189,D182,$G$182:$G$189,G188)</f>
        <v>10</v>
      </c>
      <c r="C182" s="6"/>
      <c r="D182" s="16" t="s">
        <v>3636</v>
      </c>
      <c r="E182" s="1169">
        <v>5</v>
      </c>
      <c r="F182" s="1169" t="s">
        <v>3637</v>
      </c>
      <c r="G182" s="1169" t="s">
        <v>3638</v>
      </c>
      <c r="H182" s="6"/>
      <c r="I182" s="6"/>
      <c r="J182" s="6"/>
      <c r="K182" s="6"/>
      <c r="L182" s="6"/>
      <c r="M182" s="799">
        <v>11</v>
      </c>
      <c r="N182" s="1166" t="str">
        <f t="shared" si="47"/>
        <v>Peduto Serena</v>
      </c>
      <c r="O182" s="1145" t="str">
        <f t="shared" si="48"/>
        <v>FOURTEEN TEC</v>
      </c>
      <c r="P182" s="1146" t="e">
        <f t="shared" si="49"/>
        <v>#N/A</v>
      </c>
      <c r="Q182" s="1146" t="str">
        <f t="shared" si="50"/>
        <v>Treviso (TV)</v>
      </c>
      <c r="R182" s="1115" t="e">
        <f t="shared" si="30"/>
        <v>#N/A</v>
      </c>
      <c r="S182" s="1116" t="e">
        <f t="shared" si="51"/>
        <v>#N/A</v>
      </c>
      <c r="T182" s="6"/>
      <c r="U182" s="6"/>
      <c r="V182" s="1117" t="str">
        <f t="shared" si="32"/>
        <v>Peduto Serena - FOURTEEN TEC</v>
      </c>
      <c r="W182" s="6"/>
      <c r="X182" s="6"/>
      <c r="Y182" s="1120" t="e">
        <f t="shared" si="33"/>
        <v>#N/A</v>
      </c>
      <c r="Z182" s="97" t="e">
        <f t="shared" si="34"/>
        <v>#N/A</v>
      </c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</row>
    <row r="183" spans="1:90" ht="15.05" customHeight="1">
      <c r="A183" s="6"/>
      <c r="B183" s="6"/>
      <c r="C183" s="6"/>
      <c r="D183" s="16"/>
      <c r="E183" s="1169">
        <v>4</v>
      </c>
      <c r="F183" s="1169" t="s">
        <v>3637</v>
      </c>
      <c r="G183" s="1169" t="s">
        <v>3639</v>
      </c>
      <c r="H183" s="6"/>
      <c r="I183" s="6"/>
      <c r="J183" s="6"/>
      <c r="K183" s="6"/>
      <c r="L183" s="6"/>
      <c r="M183" s="799">
        <v>12</v>
      </c>
      <c r="N183" s="1166" t="str">
        <f t="shared" si="47"/>
        <v>Zerilli Giuseppe</v>
      </c>
      <c r="O183" s="1145" t="str">
        <f t="shared" si="48"/>
        <v>MP INFORMATICA TREVISO</v>
      </c>
      <c r="P183" s="1146" t="str">
        <f t="shared" si="49"/>
        <v>TREVISO</v>
      </c>
      <c r="Q183" s="1146" t="str">
        <f t="shared" si="50"/>
        <v>Treviso (TV)</v>
      </c>
      <c r="R183" s="1115" t="str">
        <f t="shared" si="30"/>
        <v>TREVISO - Treviso (TV)</v>
      </c>
      <c r="S183" s="1116">
        <f t="shared" si="51"/>
        <v>30</v>
      </c>
      <c r="T183" s="6"/>
      <c r="U183" s="6"/>
      <c r="V183" s="1117" t="str">
        <f t="shared" si="32"/>
        <v>Zerilli Giuseppe - MP INFORMATICA TREVISO</v>
      </c>
      <c r="W183" s="6"/>
      <c r="X183" s="6"/>
      <c r="Y183" s="1120" t="e">
        <f t="shared" si="33"/>
        <v>#N/A</v>
      </c>
      <c r="Z183" s="97">
        <f t="shared" si="34"/>
        <v>30</v>
      </c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</row>
    <row r="184" spans="1:90" ht="15.05" customHeight="1">
      <c r="A184" s="6"/>
      <c r="B184" s="6"/>
      <c r="C184" s="6"/>
      <c r="D184" s="16"/>
      <c r="E184" s="1169">
        <v>15</v>
      </c>
      <c r="F184" s="1169" t="s">
        <v>3640</v>
      </c>
      <c r="G184" s="1169" t="s">
        <v>3638</v>
      </c>
      <c r="H184" s="6"/>
      <c r="I184" s="6"/>
      <c r="J184" s="6"/>
      <c r="K184" s="6"/>
      <c r="L184" s="6"/>
      <c r="M184" s="799">
        <v>13</v>
      </c>
      <c r="N184" s="1166" t="str">
        <f t="shared" si="47"/>
        <v>Trozzo Marco</v>
      </c>
      <c r="O184" s="1145" t="str">
        <f t="shared" si="48"/>
        <v>COMUNE DI TREVISO</v>
      </c>
      <c r="P184" s="1146" t="e">
        <f t="shared" si="49"/>
        <v>#N/A</v>
      </c>
      <c r="Q184" s="1146" t="str">
        <f t="shared" si="50"/>
        <v>Treviso (TV)</v>
      </c>
      <c r="R184" s="1115" t="e">
        <f t="shared" si="30"/>
        <v>#N/A</v>
      </c>
      <c r="S184" s="1116" t="e">
        <f t="shared" si="51"/>
        <v>#N/A</v>
      </c>
      <c r="T184" s="6"/>
      <c r="U184" s="6"/>
      <c r="V184" s="1117" t="str">
        <f t="shared" si="32"/>
        <v>Trozzo Marco - COMUNE DI TREVISO</v>
      </c>
      <c r="W184" s="6"/>
      <c r="X184" s="6"/>
      <c r="Y184" s="1120" t="e">
        <f t="shared" si="33"/>
        <v>#N/A</v>
      </c>
      <c r="Z184" s="97" t="e">
        <f t="shared" si="34"/>
        <v>#N/A</v>
      </c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</row>
    <row r="185" spans="1:90" ht="15.05" customHeight="1">
      <c r="A185" s="6"/>
      <c r="B185" s="6"/>
      <c r="C185" s="6"/>
      <c r="D185" s="16"/>
      <c r="E185" s="1169">
        <v>3</v>
      </c>
      <c r="F185" s="1169" t="s">
        <v>3640</v>
      </c>
      <c r="G185" s="1169" t="s">
        <v>3639</v>
      </c>
      <c r="H185" s="6"/>
      <c r="I185" s="6"/>
      <c r="J185" s="6"/>
      <c r="K185" s="6"/>
      <c r="L185" s="6"/>
      <c r="M185" s="799">
        <v>14</v>
      </c>
      <c r="N185" s="1166" t="str">
        <f t="shared" si="47"/>
        <v>Trozzo Marco</v>
      </c>
      <c r="O185" s="1145" t="str">
        <f t="shared" si="48"/>
        <v>MERMEC SPA</v>
      </c>
      <c r="P185" s="1146" t="e">
        <f t="shared" si="49"/>
        <v>#N/A</v>
      </c>
      <c r="Q185" s="1146" t="str">
        <f t="shared" si="50"/>
        <v>Morgano (TV)</v>
      </c>
      <c r="R185" s="1115" t="e">
        <f t="shared" si="30"/>
        <v>#N/A</v>
      </c>
      <c r="S185" s="1116" t="e">
        <f t="shared" si="51"/>
        <v>#N/A</v>
      </c>
      <c r="T185" s="6"/>
      <c r="U185" s="6"/>
      <c r="V185" s="1117" t="str">
        <f t="shared" si="32"/>
        <v>Trozzo Marco - MERMEC SPA</v>
      </c>
      <c r="W185" s="6"/>
      <c r="X185" s="6"/>
      <c r="Y185" s="1120" t="e">
        <f t="shared" si="33"/>
        <v>#N/A</v>
      </c>
      <c r="Z185" s="97" t="e">
        <f t="shared" si="34"/>
        <v>#N/A</v>
      </c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</row>
    <row r="186" spans="1:90" ht="15.05" customHeight="1">
      <c r="A186" s="6"/>
      <c r="B186" s="6"/>
      <c r="C186" s="6"/>
      <c r="D186" s="16"/>
      <c r="E186" s="1169">
        <v>22</v>
      </c>
      <c r="F186" s="1169" t="s">
        <v>3632</v>
      </c>
      <c r="G186" s="1169" t="s">
        <v>3638</v>
      </c>
      <c r="H186" s="6"/>
      <c r="I186" s="6"/>
      <c r="J186" s="6"/>
      <c r="K186" s="6"/>
      <c r="L186" s="6"/>
      <c r="M186" s="799">
        <v>15</v>
      </c>
      <c r="N186" s="1166" t="str">
        <f t="shared" si="47"/>
        <v>Rizzo Fabio</v>
      </c>
      <c r="O186" s="1145" t="str">
        <f t="shared" si="48"/>
        <v>KART 2000 INTERNATIONAL SRL</v>
      </c>
      <c r="P186" s="1146" t="e">
        <f t="shared" si="49"/>
        <v>#N/A</v>
      </c>
      <c r="Q186" s="1146" t="str">
        <f t="shared" si="50"/>
        <v>Oderzo (TV)</v>
      </c>
      <c r="R186" s="1115" t="e">
        <f t="shared" si="30"/>
        <v>#N/A</v>
      </c>
      <c r="S186" s="1116" t="e">
        <f t="shared" si="51"/>
        <v>#N/A</v>
      </c>
      <c r="T186" s="6"/>
      <c r="U186" s="6"/>
      <c r="V186" s="1117" t="str">
        <f t="shared" si="32"/>
        <v>Rizzo Fabio - KART 2000 INTERNATIONAL SRL</v>
      </c>
      <c r="W186" s="6"/>
      <c r="X186" s="6"/>
      <c r="Y186" s="1120" t="e">
        <f t="shared" si="33"/>
        <v>#N/A</v>
      </c>
      <c r="Z186" s="97" t="e">
        <f t="shared" si="34"/>
        <v>#N/A</v>
      </c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</row>
    <row r="187" spans="1:90" ht="15.05" customHeight="1">
      <c r="A187" s="6"/>
      <c r="B187" s="6"/>
      <c r="C187" s="6"/>
      <c r="D187" s="16"/>
      <c r="E187" s="1169">
        <v>12</v>
      </c>
      <c r="F187" s="1169" t="s">
        <v>3632</v>
      </c>
      <c r="G187" s="1169" t="s">
        <v>3639</v>
      </c>
      <c r="H187" s="6"/>
      <c r="I187" s="6"/>
      <c r="J187" s="6"/>
      <c r="K187" s="6"/>
      <c r="L187" s="6"/>
      <c r="M187" s="799">
        <v>16</v>
      </c>
      <c r="N187" s="1166" t="str">
        <f t="shared" si="47"/>
        <v>Trozzo Marco</v>
      </c>
      <c r="O187" s="1145" t="str">
        <f t="shared" si="48"/>
        <v>CONSULMARC SVILUPPO</v>
      </c>
      <c r="P187" s="1146" t="e">
        <f t="shared" si="49"/>
        <v>#N/A</v>
      </c>
      <c r="Q187" s="1146" t="str">
        <f t="shared" si="50"/>
        <v>Oderzo (TV)</v>
      </c>
      <c r="R187" s="1115" t="e">
        <f t="shared" si="30"/>
        <v>#N/A</v>
      </c>
      <c r="S187" s="1116" t="e">
        <f t="shared" si="51"/>
        <v>#N/A</v>
      </c>
      <c r="T187" s="6"/>
      <c r="U187" s="6"/>
      <c r="V187" s="1117" t="str">
        <f t="shared" si="32"/>
        <v>Trozzo Marco - CONSULMARC SVILUPPO</v>
      </c>
      <c r="W187" s="6"/>
      <c r="X187" s="6"/>
      <c r="Y187" s="1120" t="e">
        <f t="shared" si="33"/>
        <v>#N/A</v>
      </c>
      <c r="Z187" s="97" t="e">
        <f t="shared" si="34"/>
        <v>#N/A</v>
      </c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</row>
    <row r="188" spans="1:90" ht="15.05" customHeight="1">
      <c r="A188" s="6"/>
      <c r="B188" s="6"/>
      <c r="C188" s="6"/>
      <c r="D188" s="16"/>
      <c r="E188" s="1169">
        <v>10</v>
      </c>
      <c r="F188" s="1169" t="s">
        <v>3636</v>
      </c>
      <c r="G188" s="1169" t="s">
        <v>3629</v>
      </c>
      <c r="H188" s="6"/>
      <c r="I188" s="6"/>
      <c r="J188" s="6"/>
      <c r="K188" s="6"/>
      <c r="L188" s="6"/>
      <c r="M188" s="799">
        <v>17</v>
      </c>
      <c r="N188" s="1166" t="str">
        <f t="shared" si="47"/>
        <v>Battaglia Antimo</v>
      </c>
      <c r="O188" s="1145" t="str">
        <f t="shared" si="48"/>
        <v>ECMA SRL</v>
      </c>
      <c r="P188" s="1146" t="str">
        <f t="shared" si="49"/>
        <v>TREVISO</v>
      </c>
      <c r="Q188" s="1146" t="str">
        <f t="shared" si="50"/>
        <v>Giavera del Montello (TV)</v>
      </c>
      <c r="R188" s="1115" t="str">
        <f t="shared" si="30"/>
        <v>TREVISO - Giavera del Montello (TV)</v>
      </c>
      <c r="S188" s="1116">
        <f t="shared" si="51"/>
        <v>30</v>
      </c>
      <c r="T188" s="6"/>
      <c r="U188" s="6"/>
      <c r="V188" s="1117" t="str">
        <f t="shared" si="32"/>
        <v>Battaglia Antimo - ECMA SRL</v>
      </c>
      <c r="W188" s="6"/>
      <c r="X188" s="6"/>
      <c r="Y188" s="1120" t="e">
        <f t="shared" si="33"/>
        <v>#N/A</v>
      </c>
      <c r="Z188" s="97">
        <f t="shared" si="34"/>
        <v>30</v>
      </c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</row>
    <row r="189" spans="1:90" ht="15.05" customHeight="1">
      <c r="A189" s="6"/>
      <c r="B189" s="6"/>
      <c r="C189" s="6"/>
      <c r="D189" s="16"/>
      <c r="E189" s="1169">
        <v>33</v>
      </c>
      <c r="F189" s="1169" t="s">
        <v>3636</v>
      </c>
      <c r="G189" s="1169" t="s">
        <v>3639</v>
      </c>
      <c r="H189" s="6"/>
      <c r="I189" s="6"/>
      <c r="J189" s="6"/>
      <c r="K189" s="6"/>
      <c r="L189" s="6"/>
      <c r="M189" s="799">
        <v>18</v>
      </c>
      <c r="N189" s="1166" t="str">
        <f t="shared" si="47"/>
        <v>Battaglia Antimo</v>
      </c>
      <c r="O189" s="1145" t="str">
        <f t="shared" si="48"/>
        <v>MION VENTOLTERMICO SPA</v>
      </c>
      <c r="P189" s="1146" t="str">
        <f t="shared" si="49"/>
        <v>TREVISO</v>
      </c>
      <c r="Q189" s="1146" t="str">
        <f t="shared" si="50"/>
        <v>Maserada sul Piave (TV)</v>
      </c>
      <c r="R189" s="1115" t="str">
        <f t="shared" si="30"/>
        <v>TREVISO - Maserada sul Piave (TV)</v>
      </c>
      <c r="S189" s="1116">
        <f t="shared" si="51"/>
        <v>50</v>
      </c>
      <c r="T189" s="6"/>
      <c r="U189" s="6"/>
      <c r="V189" s="1117" t="str">
        <f t="shared" si="32"/>
        <v>Battaglia Antimo - MION VENTOLTERMICO SPA</v>
      </c>
      <c r="W189" s="6"/>
      <c r="X189" s="6"/>
      <c r="Y189" s="1120" t="e">
        <f t="shared" si="33"/>
        <v>#N/A</v>
      </c>
      <c r="Z189" s="97">
        <f t="shared" si="34"/>
        <v>50</v>
      </c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</row>
    <row r="190" spans="1:90" ht="15.05" customHeight="1">
      <c r="A190" s="6"/>
      <c r="B190" s="6"/>
      <c r="C190" s="6"/>
      <c r="D190" s="16"/>
      <c r="E190" s="6"/>
      <c r="F190" s="6"/>
      <c r="G190" s="6"/>
      <c r="H190" s="6"/>
      <c r="I190" s="6"/>
      <c r="J190" s="6"/>
      <c r="K190" s="6"/>
      <c r="L190" s="6"/>
      <c r="M190" s="799">
        <v>19</v>
      </c>
      <c r="N190" s="1166" t="str">
        <f t="shared" si="47"/>
        <v>Zolli Piera</v>
      </c>
      <c r="O190" s="1145" t="str">
        <f t="shared" si="48"/>
        <v>SMC TREVISO SRL</v>
      </c>
      <c r="P190" s="1146" t="str">
        <f t="shared" si="49"/>
        <v>MOGLIANO VENETO</v>
      </c>
      <c r="Q190" s="1146" t="str">
        <f t="shared" si="50"/>
        <v>Villorba (TV)</v>
      </c>
      <c r="R190" s="1115" t="str">
        <f t="shared" si="30"/>
        <v>MOGLIANO VENETO - Villorba (TV)</v>
      </c>
      <c r="S190" s="1116">
        <f t="shared" si="51"/>
        <v>50</v>
      </c>
      <c r="T190" s="6"/>
      <c r="U190" s="6"/>
      <c r="V190" s="1117" t="str">
        <f t="shared" si="32"/>
        <v>Zolli Piera - SMC TREVISO SRL</v>
      </c>
      <c r="W190" s="6"/>
      <c r="X190" s="6"/>
      <c r="Y190" s="1120" t="str">
        <f t="shared" si="33"/>
        <v>Zolli Piera - SMC TREVISO SRL</v>
      </c>
      <c r="Z190" s="97">
        <f t="shared" si="34"/>
        <v>0</v>
      </c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</row>
    <row r="191" spans="1:90" ht="15.05" customHeight="1">
      <c r="A191" s="6"/>
      <c r="B191" s="6"/>
      <c r="C191" s="6"/>
      <c r="D191" s="16"/>
      <c r="E191" s="6"/>
      <c r="F191" s="6"/>
      <c r="G191" s="6"/>
      <c r="H191" s="6"/>
      <c r="I191" s="6"/>
      <c r="J191" s="6"/>
      <c r="K191" s="6"/>
      <c r="L191" s="6"/>
      <c r="M191" s="799">
        <v>20</v>
      </c>
      <c r="N191" s="1166" t="str">
        <f t="shared" si="47"/>
        <v>Caregnato Sergio</v>
      </c>
      <c r="O191" s="1145" t="str">
        <f t="shared" si="48"/>
        <v>ALTERNATIVA AMBIENTE COOPERATIVA</v>
      </c>
      <c r="P191" s="1146" t="str">
        <f t="shared" si="49"/>
        <v>TREVISO</v>
      </c>
      <c r="Q191" s="1146" t="str">
        <f t="shared" si="50"/>
        <v>Carbonera (TV)</v>
      </c>
      <c r="R191" s="1115" t="str">
        <f t="shared" si="30"/>
        <v>TREVISO - Carbonera (TV)</v>
      </c>
      <c r="S191" s="1116">
        <f t="shared" si="51"/>
        <v>30</v>
      </c>
      <c r="T191" s="6"/>
      <c r="U191" s="6"/>
      <c r="V191" s="1117" t="str">
        <f t="shared" si="32"/>
        <v>Caregnato Sergio - ALTERNATIVA AMBIENTE COOPERATIVA</v>
      </c>
      <c r="W191" s="6"/>
      <c r="X191" s="6"/>
      <c r="Y191" s="1120" t="e">
        <f t="shared" si="33"/>
        <v>#N/A</v>
      </c>
      <c r="Z191" s="97">
        <f t="shared" si="34"/>
        <v>30</v>
      </c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</row>
    <row r="192" spans="1:90" ht="15.05" customHeight="1">
      <c r="A192" s="6"/>
      <c r="B192" s="6"/>
      <c r="C192" s="6"/>
      <c r="D192" s="16"/>
      <c r="E192" s="6"/>
      <c r="F192" s="6"/>
      <c r="G192" s="6"/>
      <c r="H192" s="6"/>
      <c r="I192" s="6"/>
      <c r="J192" s="6"/>
      <c r="K192" s="6"/>
      <c r="L192" s="6"/>
      <c r="M192" s="799">
        <v>21</v>
      </c>
      <c r="N192" s="1166" t="str">
        <f t="shared" si="47"/>
        <v>Cappelletto Giovanni</v>
      </c>
      <c r="O192" s="1145" t="str">
        <f t="shared" si="48"/>
        <v>ROBYONE SRL</v>
      </c>
      <c r="P192" s="1146" t="str">
        <f t="shared" si="49"/>
        <v>SILEA</v>
      </c>
      <c r="Q192" s="1146" t="str">
        <f t="shared" si="50"/>
        <v>Trebaselehe (PD)</v>
      </c>
      <c r="R192" s="1115" t="str">
        <f t="shared" si="30"/>
        <v>SILEA - Trebaselehe (PD)</v>
      </c>
      <c r="S192" s="1116">
        <f t="shared" si="51"/>
        <v>30</v>
      </c>
      <c r="T192" s="6"/>
      <c r="U192" s="6"/>
      <c r="V192" s="1117" t="str">
        <f t="shared" si="32"/>
        <v>Cappelletto Giovanni - ROBYONE SRL</v>
      </c>
      <c r="W192" s="6"/>
      <c r="X192" s="6"/>
      <c r="Y192" s="1120" t="e">
        <f t="shared" si="33"/>
        <v>#N/A</v>
      </c>
      <c r="Z192" s="97">
        <f t="shared" si="34"/>
        <v>30</v>
      </c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</row>
    <row r="193" spans="1:90" ht="15.05" customHeight="1">
      <c r="A193" s="6"/>
      <c r="B193" s="6"/>
      <c r="C193" s="6"/>
      <c r="D193" s="16"/>
      <c r="E193" s="6"/>
      <c r="F193" s="6"/>
      <c r="G193" s="6"/>
      <c r="H193" s="6"/>
      <c r="I193" s="6"/>
      <c r="J193" s="6"/>
      <c r="K193" s="6"/>
      <c r="L193" s="6"/>
      <c r="M193" s="799">
        <v>22</v>
      </c>
      <c r="N193" s="1166" t="str">
        <f t="shared" si="47"/>
        <v>Dall'agata Michele</v>
      </c>
      <c r="O193" s="1145" t="str">
        <f t="shared" si="48"/>
        <v xml:space="preserve">ADL S.R.L. </v>
      </c>
      <c r="P193" s="1146" t="e">
        <f t="shared" si="49"/>
        <v>#N/A</v>
      </c>
      <c r="Q193" s="1146" t="str">
        <f t="shared" si="50"/>
        <v>Conegliano (TV)</v>
      </c>
      <c r="R193" s="1115" t="e">
        <f t="shared" si="30"/>
        <v>#N/A</v>
      </c>
      <c r="S193" s="1116" t="e">
        <f t="shared" si="51"/>
        <v>#N/A</v>
      </c>
      <c r="T193" s="6"/>
      <c r="U193" s="6"/>
      <c r="V193" s="1117" t="str">
        <f t="shared" si="32"/>
        <v xml:space="preserve">Dall'agata Michele - ADL S.R.L. </v>
      </c>
      <c r="W193" s="6"/>
      <c r="X193" s="6"/>
      <c r="Y193" s="1120" t="e">
        <f t="shared" si="33"/>
        <v>#N/A</v>
      </c>
      <c r="Z193" s="97" t="e">
        <f t="shared" si="34"/>
        <v>#N/A</v>
      </c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</row>
    <row r="194" spans="1:90" ht="15.05" customHeight="1">
      <c r="A194" s="6"/>
      <c r="B194" s="6"/>
      <c r="C194" s="6"/>
      <c r="D194" s="16"/>
      <c r="E194" s="6"/>
      <c r="F194" s="6"/>
      <c r="G194" s="6"/>
      <c r="H194" s="6"/>
      <c r="I194" s="6"/>
      <c r="J194" s="6"/>
      <c r="K194" s="6"/>
      <c r="L194" s="6"/>
      <c r="M194" s="799">
        <v>23</v>
      </c>
      <c r="N194" s="799">
        <f t="shared" si="47"/>
        <v>0</v>
      </c>
      <c r="O194" s="1146">
        <f t="shared" si="48"/>
        <v>0</v>
      </c>
      <c r="P194" s="1146">
        <f t="shared" si="49"/>
        <v>0</v>
      </c>
      <c r="Q194" s="1146">
        <f t="shared" si="50"/>
        <v>0</v>
      </c>
      <c r="R194" s="1115" t="str">
        <f t="shared" si="30"/>
        <v>0 - 0</v>
      </c>
      <c r="S194" s="1116">
        <f t="shared" si="51"/>
        <v>0</v>
      </c>
      <c r="T194" s="6"/>
      <c r="U194" s="6"/>
      <c r="V194" s="1117" t="str">
        <f t="shared" si="32"/>
        <v>0 - 0</v>
      </c>
      <c r="W194" s="6"/>
      <c r="X194" s="6"/>
      <c r="Y194" s="1120" t="str">
        <f t="shared" si="33"/>
        <v>0 - 0</v>
      </c>
      <c r="Z194" s="97">
        <f t="shared" si="34"/>
        <v>0</v>
      </c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</row>
    <row r="195" spans="1:90" ht="15.05" customHeight="1">
      <c r="A195" s="6"/>
      <c r="B195" s="6"/>
      <c r="C195" s="6"/>
      <c r="D195" s="16"/>
      <c r="E195" s="6"/>
      <c r="F195" s="6"/>
      <c r="G195" s="6"/>
      <c r="H195" s="6"/>
      <c r="I195" s="6"/>
      <c r="J195" s="6"/>
      <c r="K195" s="6"/>
      <c r="L195" s="6"/>
      <c r="M195" s="799">
        <v>24</v>
      </c>
      <c r="N195" s="799">
        <f t="shared" si="47"/>
        <v>0</v>
      </c>
      <c r="O195" s="1146">
        <f t="shared" si="48"/>
        <v>0</v>
      </c>
      <c r="P195" s="1146">
        <f t="shared" si="49"/>
        <v>0</v>
      </c>
      <c r="Q195" s="1146">
        <f t="shared" si="50"/>
        <v>0</v>
      </c>
      <c r="R195" s="1115" t="str">
        <f t="shared" si="30"/>
        <v>0 - 0</v>
      </c>
      <c r="S195" s="1116">
        <f t="shared" si="51"/>
        <v>0</v>
      </c>
      <c r="T195" s="6"/>
      <c r="U195" s="6"/>
      <c r="V195" s="1117" t="str">
        <f t="shared" si="32"/>
        <v>0 - 0</v>
      </c>
      <c r="W195" s="6"/>
      <c r="X195" s="6"/>
      <c r="Y195" s="1120" t="str">
        <f t="shared" si="33"/>
        <v>0 - 0</v>
      </c>
      <c r="Z195" s="97">
        <f t="shared" si="34"/>
        <v>0</v>
      </c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</row>
    <row r="196" spans="1:90" ht="15.05" customHeight="1">
      <c r="A196" s="6"/>
      <c r="B196" s="6"/>
      <c r="C196" s="6"/>
      <c r="D196" s="16"/>
      <c r="E196" s="6"/>
      <c r="F196" s="6"/>
      <c r="G196" s="6"/>
      <c r="H196" s="6"/>
      <c r="I196" s="6"/>
      <c r="J196" s="6"/>
      <c r="K196" s="6"/>
      <c r="L196" s="6"/>
      <c r="M196" s="799">
        <v>25</v>
      </c>
      <c r="N196" s="799">
        <f t="shared" si="47"/>
        <v>0</v>
      </c>
      <c r="O196" s="1146">
        <f t="shared" si="48"/>
        <v>0</v>
      </c>
      <c r="P196" s="1146">
        <f t="shared" si="49"/>
        <v>0</v>
      </c>
      <c r="Q196" s="1146">
        <f t="shared" si="50"/>
        <v>0</v>
      </c>
      <c r="R196" s="1115" t="str">
        <f t="shared" si="30"/>
        <v>0 - 0</v>
      </c>
      <c r="S196" s="1116">
        <f t="shared" si="51"/>
        <v>0</v>
      </c>
      <c r="T196" s="6"/>
      <c r="U196" s="6"/>
      <c r="V196" s="1117" t="str">
        <f t="shared" si="32"/>
        <v>0 - 0</v>
      </c>
      <c r="W196" s="6"/>
      <c r="X196" s="6"/>
      <c r="Y196" s="1120" t="str">
        <f t="shared" si="33"/>
        <v>0 - 0</v>
      </c>
      <c r="Z196" s="97">
        <f t="shared" si="34"/>
        <v>0</v>
      </c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</row>
    <row r="197" spans="1:90" ht="15.05" customHeight="1">
      <c r="A197" s="6"/>
      <c r="B197" s="6"/>
      <c r="C197" s="6"/>
      <c r="D197" s="16"/>
      <c r="E197" s="6"/>
      <c r="F197" s="6"/>
      <c r="G197" s="6"/>
      <c r="H197" s="6"/>
      <c r="I197" s="6"/>
      <c r="J197" s="6"/>
      <c r="K197" s="6"/>
      <c r="L197" s="6"/>
      <c r="M197" s="799">
        <v>26</v>
      </c>
      <c r="N197" s="799">
        <f t="shared" si="47"/>
        <v>0</v>
      </c>
      <c r="O197" s="1146">
        <f t="shared" si="48"/>
        <v>0</v>
      </c>
      <c r="P197" s="1146">
        <f t="shared" si="49"/>
        <v>0</v>
      </c>
      <c r="Q197" s="1146">
        <f t="shared" si="50"/>
        <v>0</v>
      </c>
      <c r="R197" s="1115" t="str">
        <f t="shared" si="30"/>
        <v>0 - 0</v>
      </c>
      <c r="S197" s="1116">
        <f t="shared" si="51"/>
        <v>0</v>
      </c>
      <c r="T197" s="6"/>
      <c r="U197" s="6"/>
      <c r="V197" s="1117" t="str">
        <f t="shared" si="32"/>
        <v>0 - 0</v>
      </c>
      <c r="W197" s="6"/>
      <c r="X197" s="6"/>
      <c r="Y197" s="1120" t="str">
        <f t="shared" si="33"/>
        <v>0 - 0</v>
      </c>
      <c r="Z197" s="97">
        <f t="shared" si="34"/>
        <v>0</v>
      </c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</row>
    <row r="198" spans="1:90" ht="15.05" customHeight="1">
      <c r="A198" s="6"/>
      <c r="B198" s="6"/>
      <c r="C198" s="6"/>
      <c r="D198" s="16"/>
      <c r="E198" s="6"/>
      <c r="F198" s="6"/>
      <c r="G198" s="6"/>
      <c r="H198" s="6"/>
      <c r="I198" s="6"/>
      <c r="J198" s="6"/>
      <c r="K198" s="6"/>
      <c r="L198" s="6"/>
      <c r="M198" s="799">
        <v>27</v>
      </c>
      <c r="N198" s="799">
        <f t="shared" si="47"/>
        <v>0</v>
      </c>
      <c r="O198" s="1146">
        <f t="shared" si="48"/>
        <v>0</v>
      </c>
      <c r="P198" s="1146">
        <f t="shared" si="49"/>
        <v>0</v>
      </c>
      <c r="Q198" s="1146">
        <f t="shared" si="50"/>
        <v>0</v>
      </c>
      <c r="R198" s="1115" t="str">
        <f t="shared" si="30"/>
        <v>0 - 0</v>
      </c>
      <c r="S198" s="1116">
        <f t="shared" si="51"/>
        <v>0</v>
      </c>
      <c r="T198" s="6"/>
      <c r="U198" s="6"/>
      <c r="V198" s="1117" t="str">
        <f t="shared" si="32"/>
        <v>0 - 0</v>
      </c>
      <c r="W198" s="6"/>
      <c r="X198" s="6"/>
      <c r="Y198" s="1120" t="str">
        <f t="shared" si="33"/>
        <v>0 - 0</v>
      </c>
      <c r="Z198" s="97">
        <f t="shared" si="34"/>
        <v>0</v>
      </c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</row>
    <row r="199" spans="1:90" ht="15.05" customHeight="1">
      <c r="A199" s="6"/>
      <c r="B199" s="6"/>
      <c r="C199" s="6"/>
      <c r="D199" s="16"/>
      <c r="E199" s="6"/>
      <c r="F199" s="6"/>
      <c r="G199" s="6"/>
      <c r="H199" s="6"/>
      <c r="I199" s="6"/>
      <c r="J199" s="6"/>
      <c r="K199" s="6"/>
      <c r="L199" s="6"/>
      <c r="M199" s="799">
        <v>28</v>
      </c>
      <c r="N199" s="799">
        <f t="shared" si="47"/>
        <v>0</v>
      </c>
      <c r="O199" s="1146">
        <f t="shared" si="48"/>
        <v>0</v>
      </c>
      <c r="P199" s="1146">
        <f t="shared" si="49"/>
        <v>0</v>
      </c>
      <c r="Q199" s="1146">
        <f t="shared" si="50"/>
        <v>0</v>
      </c>
      <c r="R199" s="1115" t="str">
        <f t="shared" si="30"/>
        <v>0 - 0</v>
      </c>
      <c r="S199" s="1116">
        <f t="shared" si="51"/>
        <v>0</v>
      </c>
      <c r="T199" s="6"/>
      <c r="U199" s="6"/>
      <c r="V199" s="1117" t="str">
        <f t="shared" si="32"/>
        <v>0 - 0</v>
      </c>
      <c r="W199" s="6"/>
      <c r="X199" s="6"/>
      <c r="Y199" s="1120" t="str">
        <f t="shared" si="33"/>
        <v>0 - 0</v>
      </c>
      <c r="Z199" s="97">
        <f t="shared" si="34"/>
        <v>0</v>
      </c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</row>
    <row r="200" spans="1:90" ht="15.05" customHeight="1">
      <c r="A200" s="6"/>
      <c r="B200" s="6"/>
      <c r="C200" s="6"/>
      <c r="D200" s="16"/>
      <c r="E200" s="6"/>
      <c r="F200" s="6"/>
      <c r="G200" s="6"/>
      <c r="H200" s="6"/>
      <c r="I200" s="6"/>
      <c r="J200" s="6"/>
      <c r="K200" s="6"/>
      <c r="L200" s="6"/>
      <c r="M200" s="799">
        <v>29</v>
      </c>
      <c r="N200" s="799">
        <f t="shared" si="47"/>
        <v>0</v>
      </c>
      <c r="O200" s="1146">
        <f t="shared" si="48"/>
        <v>0</v>
      </c>
      <c r="P200" s="1146">
        <f t="shared" si="49"/>
        <v>0</v>
      </c>
      <c r="Q200" s="1146">
        <f t="shared" si="50"/>
        <v>0</v>
      </c>
      <c r="R200" s="1115" t="str">
        <f t="shared" si="30"/>
        <v>0 - 0</v>
      </c>
      <c r="S200" s="1116">
        <f t="shared" si="51"/>
        <v>0</v>
      </c>
      <c r="T200" s="6"/>
      <c r="U200" s="6"/>
      <c r="V200" s="1117" t="str">
        <f t="shared" si="32"/>
        <v>0 - 0</v>
      </c>
      <c r="W200" s="6"/>
      <c r="X200" s="6"/>
      <c r="Y200" s="1120" t="str">
        <f t="shared" si="33"/>
        <v>0 - 0</v>
      </c>
      <c r="Z200" s="97">
        <f t="shared" si="34"/>
        <v>0</v>
      </c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</row>
    <row r="201" spans="1:90" ht="15.05" customHeight="1">
      <c r="A201" s="6"/>
      <c r="B201" s="6"/>
      <c r="C201" s="6"/>
      <c r="D201" s="16"/>
      <c r="E201" s="6"/>
      <c r="F201" s="6"/>
      <c r="G201" s="6"/>
      <c r="H201" s="6"/>
      <c r="I201" s="6"/>
      <c r="J201" s="6"/>
      <c r="K201" s="6"/>
      <c r="L201" s="6"/>
      <c r="M201" s="799">
        <v>30</v>
      </c>
      <c r="N201" s="799">
        <f t="shared" si="47"/>
        <v>0</v>
      </c>
      <c r="O201" s="1146">
        <f t="shared" si="48"/>
        <v>0</v>
      </c>
      <c r="P201" s="1146">
        <f t="shared" si="49"/>
        <v>0</v>
      </c>
      <c r="Q201" s="1146">
        <f t="shared" si="50"/>
        <v>0</v>
      </c>
      <c r="R201" s="1115" t="str">
        <f t="shared" si="30"/>
        <v>0 - 0</v>
      </c>
      <c r="S201" s="1116">
        <f t="shared" si="51"/>
        <v>0</v>
      </c>
      <c r="T201" s="6"/>
      <c r="U201" s="6"/>
      <c r="V201" s="1117" t="str">
        <f t="shared" si="32"/>
        <v>0 - 0</v>
      </c>
      <c r="W201" s="6"/>
      <c r="X201" s="6"/>
      <c r="Y201" s="1120" t="str">
        <f t="shared" si="33"/>
        <v>0 - 0</v>
      </c>
      <c r="Z201" s="97">
        <f t="shared" si="34"/>
        <v>0</v>
      </c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</row>
    <row r="202" spans="1:90" ht="15.05" customHeight="1">
      <c r="A202" s="6"/>
      <c r="B202" s="6"/>
      <c r="C202" s="6"/>
      <c r="D202" s="16"/>
      <c r="E202" s="6"/>
      <c r="F202" s="6"/>
      <c r="G202" s="6"/>
      <c r="H202" s="6"/>
      <c r="I202" s="6"/>
      <c r="J202" s="6"/>
      <c r="K202" s="6"/>
      <c r="L202" s="6"/>
      <c r="M202" s="1058">
        <v>1</v>
      </c>
      <c r="N202" s="1058" t="str">
        <f t="shared" ref="N202:N231" si="52">BB12</f>
        <v>Calella</v>
      </c>
      <c r="O202" s="1150" t="str">
        <f t="shared" ref="O202:O231" si="53">BC12</f>
        <v>C 4 B SRL</v>
      </c>
      <c r="P202" s="1151" t="e">
        <f t="shared" ref="P202:P231" si="54">BD12</f>
        <v>#N/A</v>
      </c>
      <c r="Q202" s="1151" t="str">
        <f t="shared" ref="Q202:Q231" si="55">BE12</f>
        <v>Treviso (TV)</v>
      </c>
      <c r="R202" s="1115" t="e">
        <f t="shared" si="30"/>
        <v>#N/A</v>
      </c>
      <c r="S202" s="1116" t="e">
        <f t="shared" ref="S202:S231" si="56">BG12</f>
        <v>#N/A</v>
      </c>
      <c r="T202" s="6"/>
      <c r="U202" s="6"/>
      <c r="V202" s="1117" t="str">
        <f t="shared" si="32"/>
        <v>Calella - C 4 B SRL</v>
      </c>
      <c r="W202" s="6"/>
      <c r="X202" s="6"/>
      <c r="Y202" s="1120" t="e">
        <f t="shared" si="33"/>
        <v>#N/A</v>
      </c>
      <c r="Z202" s="97" t="e">
        <f t="shared" si="34"/>
        <v>#N/A</v>
      </c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</row>
    <row r="203" spans="1:90" ht="15.05" customHeight="1">
      <c r="A203" s="6"/>
      <c r="B203" s="6"/>
      <c r="C203" s="6"/>
      <c r="D203" s="16"/>
      <c r="E203" s="6"/>
      <c r="F203" s="6"/>
      <c r="G203" s="6"/>
      <c r="H203" s="6"/>
      <c r="I203" s="6"/>
      <c r="J203" s="6"/>
      <c r="K203" s="6"/>
      <c r="L203" s="6"/>
      <c r="M203" s="1058">
        <v>2</v>
      </c>
      <c r="N203" s="1058" t="e">
        <f t="shared" si="52"/>
        <v>#N/A</v>
      </c>
      <c r="O203" s="1150" t="e">
        <f t="shared" si="53"/>
        <v>#N/A</v>
      </c>
      <c r="P203" s="1151" t="e">
        <f t="shared" si="54"/>
        <v>#N/A</v>
      </c>
      <c r="Q203" s="1151" t="e">
        <f t="shared" si="55"/>
        <v>#N/A</v>
      </c>
      <c r="R203" s="1115" t="e">
        <f t="shared" si="30"/>
        <v>#N/A</v>
      </c>
      <c r="S203" s="1116" t="e">
        <f t="shared" si="56"/>
        <v>#N/A</v>
      </c>
      <c r="T203" s="6"/>
      <c r="U203" s="6"/>
      <c r="V203" s="1117" t="e">
        <f t="shared" si="32"/>
        <v>#N/A</v>
      </c>
      <c r="W203" s="6"/>
      <c r="X203" s="6"/>
      <c r="Y203" s="1120" t="e">
        <f t="shared" si="33"/>
        <v>#N/A</v>
      </c>
      <c r="Z203" s="97" t="e">
        <f t="shared" si="34"/>
        <v>#N/A</v>
      </c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</row>
    <row r="204" spans="1:90" ht="15.05" customHeight="1">
      <c r="A204" s="6"/>
      <c r="B204" s="6"/>
      <c r="C204" s="6"/>
      <c r="D204" s="16"/>
      <c r="E204" s="6"/>
      <c r="F204" s="6"/>
      <c r="G204" s="6"/>
      <c r="H204" s="6"/>
      <c r="I204" s="6"/>
      <c r="J204" s="6"/>
      <c r="K204" s="6"/>
      <c r="L204" s="6"/>
      <c r="M204" s="1058">
        <v>3</v>
      </c>
      <c r="N204" s="1058" t="e">
        <f t="shared" si="52"/>
        <v>#N/A</v>
      </c>
      <c r="O204" s="1150" t="e">
        <f t="shared" si="53"/>
        <v>#N/A</v>
      </c>
      <c r="P204" s="1151" t="e">
        <f t="shared" si="54"/>
        <v>#N/A</v>
      </c>
      <c r="Q204" s="1151" t="e">
        <f t="shared" si="55"/>
        <v>#N/A</v>
      </c>
      <c r="R204" s="1115" t="e">
        <f t="shared" si="30"/>
        <v>#N/A</v>
      </c>
      <c r="S204" s="1116" t="e">
        <f t="shared" si="56"/>
        <v>#N/A</v>
      </c>
      <c r="T204" s="6"/>
      <c r="U204" s="6"/>
      <c r="V204" s="1117" t="e">
        <f t="shared" si="32"/>
        <v>#N/A</v>
      </c>
      <c r="W204" s="6"/>
      <c r="X204" s="6"/>
      <c r="Y204" s="1120" t="e">
        <f t="shared" si="33"/>
        <v>#N/A</v>
      </c>
      <c r="Z204" s="97" t="e">
        <f t="shared" si="34"/>
        <v>#N/A</v>
      </c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</row>
    <row r="205" spans="1:90" ht="15.05" customHeight="1">
      <c r="A205" s="6"/>
      <c r="B205" s="6"/>
      <c r="C205" s="6"/>
      <c r="D205" s="16"/>
      <c r="E205" s="6"/>
      <c r="F205" s="6"/>
      <c r="G205" s="6"/>
      <c r="H205" s="6"/>
      <c r="I205" s="6"/>
      <c r="J205" s="6"/>
      <c r="K205" s="6"/>
      <c r="L205" s="6"/>
      <c r="M205" s="1058">
        <v>4</v>
      </c>
      <c r="N205" s="1058" t="e">
        <f t="shared" si="52"/>
        <v>#N/A</v>
      </c>
      <c r="O205" s="1150" t="e">
        <f t="shared" si="53"/>
        <v>#N/A</v>
      </c>
      <c r="P205" s="1151" t="e">
        <f t="shared" si="54"/>
        <v>#N/A</v>
      </c>
      <c r="Q205" s="1151" t="e">
        <f t="shared" si="55"/>
        <v>#N/A</v>
      </c>
      <c r="R205" s="1115" t="e">
        <f t="shared" si="30"/>
        <v>#N/A</v>
      </c>
      <c r="S205" s="1116" t="e">
        <f t="shared" si="56"/>
        <v>#N/A</v>
      </c>
      <c r="T205" s="6"/>
      <c r="U205" s="6"/>
      <c r="V205" s="1117" t="e">
        <f t="shared" si="32"/>
        <v>#N/A</v>
      </c>
      <c r="W205" s="6"/>
      <c r="X205" s="6"/>
      <c r="Y205" s="1120" t="e">
        <f t="shared" si="33"/>
        <v>#N/A</v>
      </c>
      <c r="Z205" s="97" t="e">
        <f t="shared" si="34"/>
        <v>#N/A</v>
      </c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</row>
    <row r="206" spans="1:90" ht="15.05" customHeight="1">
      <c r="A206" s="6"/>
      <c r="B206" s="6"/>
      <c r="C206" s="6"/>
      <c r="D206" s="16"/>
      <c r="E206" s="6"/>
      <c r="F206" s="6"/>
      <c r="G206" s="6"/>
      <c r="H206" s="6"/>
      <c r="I206" s="6"/>
      <c r="J206" s="6"/>
      <c r="K206" s="6"/>
      <c r="L206" s="6"/>
      <c r="M206" s="1058">
        <v>5</v>
      </c>
      <c r="N206" s="1058" t="e">
        <f t="shared" si="52"/>
        <v>#N/A</v>
      </c>
      <c r="O206" s="1150" t="e">
        <f t="shared" si="53"/>
        <v>#N/A</v>
      </c>
      <c r="P206" s="1151" t="e">
        <f t="shared" si="54"/>
        <v>#N/A</v>
      </c>
      <c r="Q206" s="1151" t="e">
        <f t="shared" si="55"/>
        <v>#N/A</v>
      </c>
      <c r="R206" s="1115" t="e">
        <f t="shared" si="30"/>
        <v>#N/A</v>
      </c>
      <c r="S206" s="1116" t="e">
        <f t="shared" si="56"/>
        <v>#N/A</v>
      </c>
      <c r="T206" s="6"/>
      <c r="U206" s="6"/>
      <c r="V206" s="1117" t="e">
        <f t="shared" si="32"/>
        <v>#N/A</v>
      </c>
      <c r="W206" s="6"/>
      <c r="X206" s="6"/>
      <c r="Y206" s="1120" t="e">
        <f t="shared" si="33"/>
        <v>#N/A</v>
      </c>
      <c r="Z206" s="97" t="e">
        <f t="shared" si="34"/>
        <v>#N/A</v>
      </c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</row>
    <row r="207" spans="1:90" ht="15.05" customHeight="1">
      <c r="A207" s="6"/>
      <c r="B207" s="6"/>
      <c r="C207" s="6"/>
      <c r="D207" s="16"/>
      <c r="E207" s="6"/>
      <c r="F207" s="6"/>
      <c r="G207" s="6"/>
      <c r="H207" s="6"/>
      <c r="I207" s="6"/>
      <c r="J207" s="6"/>
      <c r="K207" s="6"/>
      <c r="L207" s="6"/>
      <c r="M207" s="1058">
        <v>6</v>
      </c>
      <c r="N207" s="1058" t="e">
        <f t="shared" si="52"/>
        <v>#N/A</v>
      </c>
      <c r="O207" s="1150" t="e">
        <f t="shared" si="53"/>
        <v>#N/A</v>
      </c>
      <c r="P207" s="1151" t="e">
        <f t="shared" si="54"/>
        <v>#N/A</v>
      </c>
      <c r="Q207" s="1151" t="e">
        <f t="shared" si="55"/>
        <v>#N/A</v>
      </c>
      <c r="R207" s="1115" t="e">
        <f t="shared" si="30"/>
        <v>#N/A</v>
      </c>
      <c r="S207" s="1116" t="e">
        <f t="shared" si="56"/>
        <v>#N/A</v>
      </c>
      <c r="T207" s="6"/>
      <c r="U207" s="6"/>
      <c r="V207" s="1117" t="e">
        <f t="shared" si="32"/>
        <v>#N/A</v>
      </c>
      <c r="W207" s="6"/>
      <c r="X207" s="6"/>
      <c r="Y207" s="1120" t="e">
        <f t="shared" si="33"/>
        <v>#N/A</v>
      </c>
      <c r="Z207" s="97" t="e">
        <f t="shared" si="34"/>
        <v>#N/A</v>
      </c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</row>
    <row r="208" spans="1:90" ht="15.05" customHeight="1">
      <c r="A208" s="6"/>
      <c r="B208" s="6"/>
      <c r="C208" s="6"/>
      <c r="D208" s="16"/>
      <c r="E208" s="6"/>
      <c r="F208" s="6"/>
      <c r="G208" s="6"/>
      <c r="H208" s="6"/>
      <c r="I208" s="6"/>
      <c r="J208" s="6"/>
      <c r="K208" s="6"/>
      <c r="L208" s="6"/>
      <c r="M208" s="1058">
        <v>7</v>
      </c>
      <c r="N208" s="1058" t="e">
        <f t="shared" si="52"/>
        <v>#N/A</v>
      </c>
      <c r="O208" s="1150" t="e">
        <f t="shared" si="53"/>
        <v>#N/A</v>
      </c>
      <c r="P208" s="1151" t="e">
        <f t="shared" si="54"/>
        <v>#N/A</v>
      </c>
      <c r="Q208" s="1151" t="e">
        <f t="shared" si="55"/>
        <v>#N/A</v>
      </c>
      <c r="R208" s="1115" t="e">
        <f t="shared" si="30"/>
        <v>#N/A</v>
      </c>
      <c r="S208" s="1116" t="e">
        <f t="shared" si="56"/>
        <v>#N/A</v>
      </c>
      <c r="T208" s="6"/>
      <c r="U208" s="6"/>
      <c r="V208" s="1117" t="e">
        <f t="shared" si="32"/>
        <v>#N/A</v>
      </c>
      <c r="W208" s="6"/>
      <c r="X208" s="6"/>
      <c r="Y208" s="1120" t="e">
        <f t="shared" si="33"/>
        <v>#N/A</v>
      </c>
      <c r="Z208" s="97" t="e">
        <f t="shared" si="34"/>
        <v>#N/A</v>
      </c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</row>
    <row r="209" spans="1:90" ht="15.05" customHeight="1">
      <c r="A209" s="6"/>
      <c r="B209" s="6"/>
      <c r="C209" s="6"/>
      <c r="D209" s="16"/>
      <c r="E209" s="6"/>
      <c r="F209" s="6"/>
      <c r="G209" s="6"/>
      <c r="H209" s="6"/>
      <c r="I209" s="6"/>
      <c r="J209" s="6"/>
      <c r="K209" s="6"/>
      <c r="L209" s="6"/>
      <c r="M209" s="1058">
        <v>8</v>
      </c>
      <c r="N209" s="1058" t="e">
        <f t="shared" si="52"/>
        <v>#N/A</v>
      </c>
      <c r="O209" s="1150" t="e">
        <f t="shared" si="53"/>
        <v>#N/A</v>
      </c>
      <c r="P209" s="1151" t="e">
        <f t="shared" si="54"/>
        <v>#N/A</v>
      </c>
      <c r="Q209" s="1151" t="e">
        <f t="shared" si="55"/>
        <v>#N/A</v>
      </c>
      <c r="R209" s="1115" t="e">
        <f t="shared" si="30"/>
        <v>#N/A</v>
      </c>
      <c r="S209" s="1116" t="e">
        <f t="shared" si="56"/>
        <v>#N/A</v>
      </c>
      <c r="T209" s="6"/>
      <c r="U209" s="6"/>
      <c r="V209" s="1117" t="e">
        <f t="shared" si="32"/>
        <v>#N/A</v>
      </c>
      <c r="W209" s="6"/>
      <c r="X209" s="6"/>
      <c r="Y209" s="1120" t="e">
        <f t="shared" si="33"/>
        <v>#N/A</v>
      </c>
      <c r="Z209" s="97" t="e">
        <f t="shared" si="34"/>
        <v>#N/A</v>
      </c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</row>
    <row r="210" spans="1:90" ht="15.05" customHeight="1">
      <c r="A210" s="6"/>
      <c r="B210" s="6"/>
      <c r="C210" s="6"/>
      <c r="D210" s="16"/>
      <c r="E210" s="6"/>
      <c r="F210" s="6"/>
      <c r="G210" s="6"/>
      <c r="H210" s="6"/>
      <c r="I210" s="6"/>
      <c r="J210" s="6"/>
      <c r="K210" s="6"/>
      <c r="L210" s="6"/>
      <c r="M210" s="1058">
        <v>9</v>
      </c>
      <c r="N210" s="1058" t="e">
        <f t="shared" si="52"/>
        <v>#N/A</v>
      </c>
      <c r="O210" s="1150" t="e">
        <f t="shared" si="53"/>
        <v>#N/A</v>
      </c>
      <c r="P210" s="1151" t="e">
        <f t="shared" si="54"/>
        <v>#N/A</v>
      </c>
      <c r="Q210" s="1151" t="e">
        <f t="shared" si="55"/>
        <v>#N/A</v>
      </c>
      <c r="R210" s="1115" t="e">
        <f t="shared" si="30"/>
        <v>#N/A</v>
      </c>
      <c r="S210" s="1116" t="e">
        <f t="shared" si="56"/>
        <v>#N/A</v>
      </c>
      <c r="T210" s="6"/>
      <c r="U210" s="6"/>
      <c r="V210" s="1117" t="e">
        <f t="shared" si="32"/>
        <v>#N/A</v>
      </c>
      <c r="W210" s="6"/>
      <c r="X210" s="6"/>
      <c r="Y210" s="1120" t="e">
        <f t="shared" si="33"/>
        <v>#N/A</v>
      </c>
      <c r="Z210" s="97" t="e">
        <f t="shared" si="34"/>
        <v>#N/A</v>
      </c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</row>
    <row r="211" spans="1:90" ht="15.05" customHeight="1">
      <c r="A211" s="6"/>
      <c r="B211" s="6"/>
      <c r="C211" s="6"/>
      <c r="D211" s="16"/>
      <c r="E211" s="6"/>
      <c r="F211" s="6"/>
      <c r="G211" s="6"/>
      <c r="H211" s="6"/>
      <c r="I211" s="6"/>
      <c r="J211" s="6"/>
      <c r="K211" s="6"/>
      <c r="L211" s="6"/>
      <c r="M211" s="1058">
        <v>10</v>
      </c>
      <c r="N211" s="1058" t="e">
        <f t="shared" si="52"/>
        <v>#N/A</v>
      </c>
      <c r="O211" s="1150" t="e">
        <f t="shared" si="53"/>
        <v>#N/A</v>
      </c>
      <c r="P211" s="1151" t="e">
        <f t="shared" si="54"/>
        <v>#N/A</v>
      </c>
      <c r="Q211" s="1151" t="e">
        <f t="shared" si="55"/>
        <v>#N/A</v>
      </c>
      <c r="R211" s="1115" t="e">
        <f t="shared" si="30"/>
        <v>#N/A</v>
      </c>
      <c r="S211" s="1116" t="e">
        <f t="shared" si="56"/>
        <v>#N/A</v>
      </c>
      <c r="T211" s="6"/>
      <c r="U211" s="6"/>
      <c r="V211" s="1117" t="e">
        <f t="shared" si="32"/>
        <v>#N/A</v>
      </c>
      <c r="W211" s="6"/>
      <c r="X211" s="6"/>
      <c r="Y211" s="1120" t="e">
        <f t="shared" si="33"/>
        <v>#N/A</v>
      </c>
      <c r="Z211" s="97" t="e">
        <f t="shared" si="34"/>
        <v>#N/A</v>
      </c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</row>
    <row r="212" spans="1:90" ht="15.05" customHeight="1">
      <c r="A212" s="6"/>
      <c r="B212" s="6"/>
      <c r="C212" s="6"/>
      <c r="D212" s="16"/>
      <c r="E212" s="6"/>
      <c r="F212" s="6"/>
      <c r="G212" s="6"/>
      <c r="H212" s="6"/>
      <c r="I212" s="6"/>
      <c r="J212" s="6"/>
      <c r="K212" s="6"/>
      <c r="L212" s="6"/>
      <c r="M212" s="1058">
        <v>11</v>
      </c>
      <c r="N212" s="1058" t="e">
        <f t="shared" si="52"/>
        <v>#N/A</v>
      </c>
      <c r="O212" s="1150" t="e">
        <f t="shared" si="53"/>
        <v>#N/A</v>
      </c>
      <c r="P212" s="1151" t="e">
        <f t="shared" si="54"/>
        <v>#N/A</v>
      </c>
      <c r="Q212" s="1151" t="e">
        <f t="shared" si="55"/>
        <v>#N/A</v>
      </c>
      <c r="R212" s="1115" t="e">
        <f t="shared" si="30"/>
        <v>#N/A</v>
      </c>
      <c r="S212" s="1116" t="e">
        <f t="shared" si="56"/>
        <v>#N/A</v>
      </c>
      <c r="T212" s="6"/>
      <c r="U212" s="6"/>
      <c r="V212" s="1117" t="e">
        <f t="shared" si="32"/>
        <v>#N/A</v>
      </c>
      <c r="W212" s="6"/>
      <c r="X212" s="6"/>
      <c r="Y212" s="1120" t="e">
        <f t="shared" si="33"/>
        <v>#N/A</v>
      </c>
      <c r="Z212" s="97" t="e">
        <f t="shared" si="34"/>
        <v>#N/A</v>
      </c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</row>
    <row r="213" spans="1:90" ht="15.05" customHeight="1">
      <c r="A213" s="6"/>
      <c r="B213" s="6"/>
      <c r="C213" s="6"/>
      <c r="D213" s="16"/>
      <c r="E213" s="6"/>
      <c r="F213" s="6"/>
      <c r="G213" s="6"/>
      <c r="H213" s="6"/>
      <c r="I213" s="6"/>
      <c r="J213" s="6"/>
      <c r="K213" s="6"/>
      <c r="L213" s="6"/>
      <c r="M213" s="1058">
        <v>12</v>
      </c>
      <c r="N213" s="1058" t="e">
        <f t="shared" si="52"/>
        <v>#N/A</v>
      </c>
      <c r="O213" s="1150" t="e">
        <f t="shared" si="53"/>
        <v>#N/A</v>
      </c>
      <c r="P213" s="1151" t="e">
        <f t="shared" si="54"/>
        <v>#N/A</v>
      </c>
      <c r="Q213" s="1151" t="e">
        <f t="shared" si="55"/>
        <v>#N/A</v>
      </c>
      <c r="R213" s="1115" t="e">
        <f t="shared" si="30"/>
        <v>#N/A</v>
      </c>
      <c r="S213" s="1116" t="e">
        <f t="shared" si="56"/>
        <v>#N/A</v>
      </c>
      <c r="T213" s="6"/>
      <c r="U213" s="6"/>
      <c r="V213" s="1117" t="e">
        <f t="shared" si="32"/>
        <v>#N/A</v>
      </c>
      <c r="W213" s="6"/>
      <c r="X213" s="6"/>
      <c r="Y213" s="1120" t="e">
        <f t="shared" si="33"/>
        <v>#N/A</v>
      </c>
      <c r="Z213" s="97" t="e">
        <f t="shared" si="34"/>
        <v>#N/A</v>
      </c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</row>
    <row r="214" spans="1:90" ht="15.05" customHeight="1">
      <c r="A214" s="6"/>
      <c r="B214" s="6"/>
      <c r="C214" s="6"/>
      <c r="D214" s="16"/>
      <c r="E214" s="6"/>
      <c r="F214" s="6"/>
      <c r="G214" s="6"/>
      <c r="H214" s="6"/>
      <c r="I214" s="6"/>
      <c r="J214" s="6"/>
      <c r="K214" s="6"/>
      <c r="L214" s="6"/>
      <c r="M214" s="1058">
        <v>13</v>
      </c>
      <c r="N214" s="1058" t="e">
        <f t="shared" si="52"/>
        <v>#N/A</v>
      </c>
      <c r="O214" s="1150" t="e">
        <f t="shared" si="53"/>
        <v>#N/A</v>
      </c>
      <c r="P214" s="1151" t="e">
        <f t="shared" si="54"/>
        <v>#N/A</v>
      </c>
      <c r="Q214" s="1151" t="e">
        <f t="shared" si="55"/>
        <v>#N/A</v>
      </c>
      <c r="R214" s="1115" t="e">
        <f t="shared" si="30"/>
        <v>#N/A</v>
      </c>
      <c r="S214" s="1116" t="e">
        <f t="shared" si="56"/>
        <v>#N/A</v>
      </c>
      <c r="T214" s="6"/>
      <c r="U214" s="6"/>
      <c r="V214" s="1117" t="e">
        <f t="shared" si="32"/>
        <v>#N/A</v>
      </c>
      <c r="W214" s="6"/>
      <c r="X214" s="6"/>
      <c r="Y214" s="1120" t="e">
        <f t="shared" si="33"/>
        <v>#N/A</v>
      </c>
      <c r="Z214" s="97" t="e">
        <f t="shared" si="34"/>
        <v>#N/A</v>
      </c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</row>
    <row r="215" spans="1:90" ht="15.05" customHeight="1">
      <c r="A215" s="6"/>
      <c r="B215" s="6"/>
      <c r="C215" s="6"/>
      <c r="D215" s="16"/>
      <c r="E215" s="6"/>
      <c r="F215" s="6"/>
      <c r="G215" s="6"/>
      <c r="H215" s="6"/>
      <c r="I215" s="6"/>
      <c r="J215" s="6"/>
      <c r="K215" s="6"/>
      <c r="L215" s="6"/>
      <c r="M215" s="1058">
        <v>14</v>
      </c>
      <c r="N215" s="1058" t="e">
        <f t="shared" si="52"/>
        <v>#N/A</v>
      </c>
      <c r="O215" s="1150" t="e">
        <f t="shared" si="53"/>
        <v>#N/A</v>
      </c>
      <c r="P215" s="1151" t="e">
        <f t="shared" si="54"/>
        <v>#N/A</v>
      </c>
      <c r="Q215" s="1151" t="e">
        <f t="shared" si="55"/>
        <v>#N/A</v>
      </c>
      <c r="R215" s="1115" t="e">
        <f t="shared" si="30"/>
        <v>#N/A</v>
      </c>
      <c r="S215" s="1116" t="e">
        <f t="shared" si="56"/>
        <v>#N/A</v>
      </c>
      <c r="T215" s="6"/>
      <c r="U215" s="6"/>
      <c r="V215" s="1117" t="e">
        <f t="shared" si="32"/>
        <v>#N/A</v>
      </c>
      <c r="W215" s="6"/>
      <c r="X215" s="6"/>
      <c r="Y215" s="1120" t="e">
        <f t="shared" si="33"/>
        <v>#N/A</v>
      </c>
      <c r="Z215" s="97" t="e">
        <f t="shared" si="34"/>
        <v>#N/A</v>
      </c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</row>
    <row r="216" spans="1:90" ht="15.05" customHeight="1">
      <c r="A216" s="6"/>
      <c r="B216" s="6"/>
      <c r="C216" s="6"/>
      <c r="D216" s="16"/>
      <c r="E216" s="6"/>
      <c r="F216" s="6"/>
      <c r="G216" s="6"/>
      <c r="H216" s="6"/>
      <c r="I216" s="6"/>
      <c r="J216" s="6"/>
      <c r="K216" s="6"/>
      <c r="L216" s="6"/>
      <c r="M216" s="1058">
        <v>15</v>
      </c>
      <c r="N216" s="1058" t="e">
        <f t="shared" si="52"/>
        <v>#N/A</v>
      </c>
      <c r="O216" s="1150" t="e">
        <f t="shared" si="53"/>
        <v>#N/A</v>
      </c>
      <c r="P216" s="1151" t="e">
        <f t="shared" si="54"/>
        <v>#N/A</v>
      </c>
      <c r="Q216" s="1151" t="e">
        <f t="shared" si="55"/>
        <v>#N/A</v>
      </c>
      <c r="R216" s="1115" t="e">
        <f t="shared" si="30"/>
        <v>#N/A</v>
      </c>
      <c r="S216" s="1116" t="e">
        <f t="shared" si="56"/>
        <v>#N/A</v>
      </c>
      <c r="T216" s="6"/>
      <c r="U216" s="6"/>
      <c r="V216" s="1117" t="e">
        <f t="shared" si="32"/>
        <v>#N/A</v>
      </c>
      <c r="W216" s="6"/>
      <c r="X216" s="6"/>
      <c r="Y216" s="1120" t="e">
        <f t="shared" si="33"/>
        <v>#N/A</v>
      </c>
      <c r="Z216" s="97" t="e">
        <f t="shared" si="34"/>
        <v>#N/A</v>
      </c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</row>
    <row r="217" spans="1:90" ht="15.05" customHeight="1">
      <c r="A217" s="6"/>
      <c r="B217" s="6"/>
      <c r="C217" s="6"/>
      <c r="D217" s="16"/>
      <c r="E217" s="6"/>
      <c r="F217" s="6"/>
      <c r="G217" s="6"/>
      <c r="H217" s="6"/>
      <c r="I217" s="6"/>
      <c r="J217" s="6"/>
      <c r="K217" s="6"/>
      <c r="L217" s="6"/>
      <c r="M217" s="1058">
        <v>16</v>
      </c>
      <c r="N217" s="1058" t="e">
        <f t="shared" si="52"/>
        <v>#N/A</v>
      </c>
      <c r="O217" s="1150" t="e">
        <f t="shared" si="53"/>
        <v>#N/A</v>
      </c>
      <c r="P217" s="1151" t="e">
        <f t="shared" si="54"/>
        <v>#N/A</v>
      </c>
      <c r="Q217" s="1151" t="e">
        <f t="shared" si="55"/>
        <v>#N/A</v>
      </c>
      <c r="R217" s="1115" t="e">
        <f t="shared" si="30"/>
        <v>#N/A</v>
      </c>
      <c r="S217" s="1116" t="e">
        <f t="shared" si="56"/>
        <v>#N/A</v>
      </c>
      <c r="T217" s="6"/>
      <c r="U217" s="6"/>
      <c r="V217" s="1117" t="e">
        <f t="shared" si="32"/>
        <v>#N/A</v>
      </c>
      <c r="W217" s="6"/>
      <c r="X217" s="6"/>
      <c r="Y217" s="1120" t="e">
        <f t="shared" si="33"/>
        <v>#N/A</v>
      </c>
      <c r="Z217" s="97" t="e">
        <f t="shared" si="34"/>
        <v>#N/A</v>
      </c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</row>
    <row r="218" spans="1:90" ht="15.05" customHeight="1">
      <c r="A218" s="6"/>
      <c r="B218" s="6"/>
      <c r="C218" s="6"/>
      <c r="D218" s="16"/>
      <c r="E218" s="6"/>
      <c r="F218" s="6"/>
      <c r="G218" s="6"/>
      <c r="H218" s="6"/>
      <c r="I218" s="6"/>
      <c r="J218" s="6"/>
      <c r="K218" s="6"/>
      <c r="L218" s="6"/>
      <c r="M218" s="1058">
        <v>17</v>
      </c>
      <c r="N218" s="1058" t="e">
        <f t="shared" si="52"/>
        <v>#N/A</v>
      </c>
      <c r="O218" s="1150" t="e">
        <f t="shared" si="53"/>
        <v>#N/A</v>
      </c>
      <c r="P218" s="1151" t="e">
        <f t="shared" si="54"/>
        <v>#N/A</v>
      </c>
      <c r="Q218" s="1151" t="e">
        <f t="shared" si="55"/>
        <v>#N/A</v>
      </c>
      <c r="R218" s="1115" t="e">
        <f t="shared" si="30"/>
        <v>#N/A</v>
      </c>
      <c r="S218" s="1116" t="e">
        <f t="shared" si="56"/>
        <v>#N/A</v>
      </c>
      <c r="T218" s="6"/>
      <c r="U218" s="6"/>
      <c r="V218" s="1117" t="e">
        <f t="shared" si="32"/>
        <v>#N/A</v>
      </c>
      <c r="W218" s="6"/>
      <c r="X218" s="6"/>
      <c r="Y218" s="1120" t="e">
        <f t="shared" si="33"/>
        <v>#N/A</v>
      </c>
      <c r="Z218" s="97" t="e">
        <f t="shared" si="34"/>
        <v>#N/A</v>
      </c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</row>
    <row r="219" spans="1:90" ht="15.05" customHeight="1">
      <c r="A219" s="6"/>
      <c r="B219" s="6"/>
      <c r="C219" s="6"/>
      <c r="D219" s="16"/>
      <c r="E219" s="6"/>
      <c r="F219" s="6"/>
      <c r="G219" s="6"/>
      <c r="H219" s="6"/>
      <c r="I219" s="6"/>
      <c r="J219" s="6"/>
      <c r="K219" s="6"/>
      <c r="L219" s="6"/>
      <c r="M219" s="1058">
        <v>18</v>
      </c>
      <c r="N219" s="1058" t="e">
        <f t="shared" si="52"/>
        <v>#N/A</v>
      </c>
      <c r="O219" s="1150" t="e">
        <f t="shared" si="53"/>
        <v>#N/A</v>
      </c>
      <c r="P219" s="1151" t="e">
        <f t="shared" si="54"/>
        <v>#N/A</v>
      </c>
      <c r="Q219" s="1151" t="e">
        <f t="shared" si="55"/>
        <v>#N/A</v>
      </c>
      <c r="R219" s="1115" t="e">
        <f t="shared" si="30"/>
        <v>#N/A</v>
      </c>
      <c r="S219" s="1116" t="e">
        <f t="shared" si="56"/>
        <v>#N/A</v>
      </c>
      <c r="T219" s="6"/>
      <c r="U219" s="6"/>
      <c r="V219" s="1117" t="e">
        <f t="shared" si="32"/>
        <v>#N/A</v>
      </c>
      <c r="W219" s="6"/>
      <c r="X219" s="6"/>
      <c r="Y219" s="1120" t="e">
        <f t="shared" si="33"/>
        <v>#N/A</v>
      </c>
      <c r="Z219" s="97" t="e">
        <f t="shared" si="34"/>
        <v>#N/A</v>
      </c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</row>
    <row r="220" spans="1:90" ht="15.05" customHeight="1">
      <c r="A220" s="6"/>
      <c r="B220" s="6"/>
      <c r="C220" s="6"/>
      <c r="D220" s="16"/>
      <c r="E220" s="6"/>
      <c r="F220" s="6"/>
      <c r="G220" s="6"/>
      <c r="H220" s="6"/>
      <c r="I220" s="6"/>
      <c r="J220" s="6"/>
      <c r="K220" s="6"/>
      <c r="L220" s="6"/>
      <c r="M220" s="1058">
        <v>19</v>
      </c>
      <c r="N220" s="1058" t="e">
        <f t="shared" si="52"/>
        <v>#N/A</v>
      </c>
      <c r="O220" s="1150" t="e">
        <f t="shared" si="53"/>
        <v>#N/A</v>
      </c>
      <c r="P220" s="1151" t="e">
        <f t="shared" si="54"/>
        <v>#N/A</v>
      </c>
      <c r="Q220" s="1151" t="e">
        <f t="shared" si="55"/>
        <v>#N/A</v>
      </c>
      <c r="R220" s="1115" t="e">
        <f t="shared" si="30"/>
        <v>#N/A</v>
      </c>
      <c r="S220" s="1116" t="e">
        <f t="shared" si="56"/>
        <v>#N/A</v>
      </c>
      <c r="T220" s="6"/>
      <c r="U220" s="6"/>
      <c r="V220" s="1117" t="e">
        <f t="shared" si="32"/>
        <v>#N/A</v>
      </c>
      <c r="W220" s="6"/>
      <c r="X220" s="6"/>
      <c r="Y220" s="1120" t="e">
        <f t="shared" si="33"/>
        <v>#N/A</v>
      </c>
      <c r="Z220" s="97" t="e">
        <f t="shared" si="34"/>
        <v>#N/A</v>
      </c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</row>
    <row r="221" spans="1:90" ht="15.05" customHeight="1">
      <c r="A221" s="6"/>
      <c r="B221" s="6"/>
      <c r="C221" s="6"/>
      <c r="D221" s="16"/>
      <c r="E221" s="6"/>
      <c r="F221" s="6"/>
      <c r="G221" s="6"/>
      <c r="H221" s="6"/>
      <c r="I221" s="6"/>
      <c r="J221" s="6"/>
      <c r="K221" s="6"/>
      <c r="L221" s="6"/>
      <c r="M221" s="1058">
        <v>20</v>
      </c>
      <c r="N221" s="1058" t="e">
        <f t="shared" si="52"/>
        <v>#N/A</v>
      </c>
      <c r="O221" s="1150" t="e">
        <f t="shared" si="53"/>
        <v>#N/A</v>
      </c>
      <c r="P221" s="1151" t="e">
        <f t="shared" si="54"/>
        <v>#N/A</v>
      </c>
      <c r="Q221" s="1151" t="e">
        <f t="shared" si="55"/>
        <v>#N/A</v>
      </c>
      <c r="R221" s="1115" t="e">
        <f t="shared" si="30"/>
        <v>#N/A</v>
      </c>
      <c r="S221" s="1116" t="e">
        <f t="shared" si="56"/>
        <v>#N/A</v>
      </c>
      <c r="T221" s="6"/>
      <c r="U221" s="6"/>
      <c r="V221" s="1117" t="e">
        <f t="shared" si="32"/>
        <v>#N/A</v>
      </c>
      <c r="W221" s="6"/>
      <c r="X221" s="6"/>
      <c r="Y221" s="1120" t="e">
        <f t="shared" si="33"/>
        <v>#N/A</v>
      </c>
      <c r="Z221" s="97" t="e">
        <f t="shared" si="34"/>
        <v>#N/A</v>
      </c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</row>
    <row r="222" spans="1:90" ht="15.05" customHeight="1">
      <c r="A222" s="6"/>
      <c r="B222" s="6"/>
      <c r="C222" s="6"/>
      <c r="D222" s="16"/>
      <c r="E222" s="6"/>
      <c r="F222" s="6"/>
      <c r="G222" s="6"/>
      <c r="H222" s="6"/>
      <c r="I222" s="6"/>
      <c r="J222" s="6"/>
      <c r="K222" s="6"/>
      <c r="L222" s="6"/>
      <c r="M222" s="1058">
        <v>21</v>
      </c>
      <c r="N222" s="1058">
        <f t="shared" si="52"/>
        <v>0</v>
      </c>
      <c r="O222" s="1150" t="e">
        <f t="shared" si="53"/>
        <v>#N/A</v>
      </c>
      <c r="P222" s="1151" t="e">
        <f t="shared" si="54"/>
        <v>#N/A</v>
      </c>
      <c r="Q222" s="1151" t="e">
        <f t="shared" si="55"/>
        <v>#N/A</v>
      </c>
      <c r="R222" s="1115" t="e">
        <f t="shared" si="30"/>
        <v>#N/A</v>
      </c>
      <c r="S222" s="1116" t="e">
        <f t="shared" si="56"/>
        <v>#N/A</v>
      </c>
      <c r="T222" s="6"/>
      <c r="U222" s="6"/>
      <c r="V222" s="1117" t="e">
        <f t="shared" si="32"/>
        <v>#N/A</v>
      </c>
      <c r="W222" s="6"/>
      <c r="X222" s="6"/>
      <c r="Y222" s="1120" t="e">
        <f t="shared" si="33"/>
        <v>#N/A</v>
      </c>
      <c r="Z222" s="97" t="e">
        <f t="shared" si="34"/>
        <v>#N/A</v>
      </c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</row>
    <row r="223" spans="1:90" ht="15.05" customHeight="1">
      <c r="A223" s="6"/>
      <c r="B223" s="6"/>
      <c r="C223" s="6"/>
      <c r="D223" s="16"/>
      <c r="E223" s="6"/>
      <c r="F223" s="6"/>
      <c r="G223" s="6"/>
      <c r="H223" s="6"/>
      <c r="I223" s="6"/>
      <c r="J223" s="6"/>
      <c r="K223" s="6"/>
      <c r="L223" s="6"/>
      <c r="M223" s="1058">
        <v>22</v>
      </c>
      <c r="N223" s="1058">
        <f t="shared" si="52"/>
        <v>0</v>
      </c>
      <c r="O223" s="1150" t="e">
        <f t="shared" si="53"/>
        <v>#N/A</v>
      </c>
      <c r="P223" s="1151" t="e">
        <f t="shared" si="54"/>
        <v>#N/A</v>
      </c>
      <c r="Q223" s="1151" t="e">
        <f t="shared" si="55"/>
        <v>#N/A</v>
      </c>
      <c r="R223" s="1115" t="e">
        <f t="shared" si="30"/>
        <v>#N/A</v>
      </c>
      <c r="S223" s="1116" t="e">
        <f t="shared" si="56"/>
        <v>#N/A</v>
      </c>
      <c r="T223" s="6"/>
      <c r="U223" s="6"/>
      <c r="V223" s="1117" t="e">
        <f t="shared" si="32"/>
        <v>#N/A</v>
      </c>
      <c r="W223" s="6"/>
      <c r="X223" s="6"/>
      <c r="Y223" s="1120" t="e">
        <f t="shared" si="33"/>
        <v>#N/A</v>
      </c>
      <c r="Z223" s="97" t="e">
        <f t="shared" si="34"/>
        <v>#N/A</v>
      </c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</row>
    <row r="224" spans="1:90" ht="15.05" customHeight="1">
      <c r="A224" s="6"/>
      <c r="B224" s="6"/>
      <c r="C224" s="6"/>
      <c r="D224" s="16"/>
      <c r="E224" s="6"/>
      <c r="F224" s="6"/>
      <c r="G224" s="6"/>
      <c r="H224" s="6"/>
      <c r="I224" s="6"/>
      <c r="J224" s="6"/>
      <c r="K224" s="6"/>
      <c r="L224" s="6"/>
      <c r="M224" s="1058">
        <v>23</v>
      </c>
      <c r="N224" s="1058">
        <f t="shared" si="52"/>
        <v>0</v>
      </c>
      <c r="O224" s="1150" t="e">
        <f t="shared" si="53"/>
        <v>#N/A</v>
      </c>
      <c r="P224" s="1151" t="e">
        <f t="shared" si="54"/>
        <v>#N/A</v>
      </c>
      <c r="Q224" s="1151" t="e">
        <f t="shared" si="55"/>
        <v>#N/A</v>
      </c>
      <c r="R224" s="1115" t="e">
        <f t="shared" si="30"/>
        <v>#N/A</v>
      </c>
      <c r="S224" s="1116" t="e">
        <f t="shared" si="56"/>
        <v>#N/A</v>
      </c>
      <c r="T224" s="6"/>
      <c r="U224" s="6"/>
      <c r="V224" s="1117" t="e">
        <f t="shared" si="32"/>
        <v>#N/A</v>
      </c>
      <c r="W224" s="6"/>
      <c r="X224" s="6"/>
      <c r="Y224" s="1120" t="e">
        <f t="shared" si="33"/>
        <v>#N/A</v>
      </c>
      <c r="Z224" s="97" t="e">
        <f t="shared" si="34"/>
        <v>#N/A</v>
      </c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</row>
    <row r="225" spans="1:90" ht="15.05" customHeight="1">
      <c r="A225" s="6"/>
      <c r="B225" s="6"/>
      <c r="C225" s="6"/>
      <c r="D225" s="16"/>
      <c r="E225" s="6"/>
      <c r="F225" s="6"/>
      <c r="G225" s="6"/>
      <c r="H225" s="6"/>
      <c r="I225" s="6"/>
      <c r="J225" s="6"/>
      <c r="K225" s="6"/>
      <c r="L225" s="6"/>
      <c r="M225" s="1058">
        <v>24</v>
      </c>
      <c r="N225" s="1058">
        <f t="shared" si="52"/>
        <v>0</v>
      </c>
      <c r="O225" s="1150" t="e">
        <f t="shared" si="53"/>
        <v>#N/A</v>
      </c>
      <c r="P225" s="1151" t="e">
        <f t="shared" si="54"/>
        <v>#N/A</v>
      </c>
      <c r="Q225" s="1151" t="e">
        <f t="shared" si="55"/>
        <v>#N/A</v>
      </c>
      <c r="R225" s="1115" t="e">
        <f t="shared" si="30"/>
        <v>#N/A</v>
      </c>
      <c r="S225" s="1116" t="e">
        <f t="shared" si="56"/>
        <v>#N/A</v>
      </c>
      <c r="T225" s="6"/>
      <c r="U225" s="6"/>
      <c r="V225" s="1117" t="e">
        <f t="shared" si="32"/>
        <v>#N/A</v>
      </c>
      <c r="W225" s="6"/>
      <c r="X225" s="6"/>
      <c r="Y225" s="1120" t="e">
        <f t="shared" si="33"/>
        <v>#N/A</v>
      </c>
      <c r="Z225" s="97" t="e">
        <f t="shared" si="34"/>
        <v>#N/A</v>
      </c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</row>
    <row r="226" spans="1:90" ht="15.05" customHeight="1">
      <c r="A226" s="6"/>
      <c r="B226" s="6"/>
      <c r="C226" s="6"/>
      <c r="D226" s="16"/>
      <c r="E226" s="6"/>
      <c r="F226" s="6"/>
      <c r="G226" s="6"/>
      <c r="H226" s="6"/>
      <c r="I226" s="6"/>
      <c r="J226" s="6"/>
      <c r="K226" s="6"/>
      <c r="L226" s="6"/>
      <c r="M226" s="1058">
        <v>25</v>
      </c>
      <c r="N226" s="1058">
        <f t="shared" si="52"/>
        <v>0</v>
      </c>
      <c r="O226" s="1150" t="e">
        <f t="shared" si="53"/>
        <v>#N/A</v>
      </c>
      <c r="P226" s="1151" t="e">
        <f t="shared" si="54"/>
        <v>#N/A</v>
      </c>
      <c r="Q226" s="1151" t="e">
        <f t="shared" si="55"/>
        <v>#N/A</v>
      </c>
      <c r="R226" s="1115" t="e">
        <f t="shared" si="30"/>
        <v>#N/A</v>
      </c>
      <c r="S226" s="1116" t="e">
        <f t="shared" si="56"/>
        <v>#N/A</v>
      </c>
      <c r="T226" s="6"/>
      <c r="U226" s="6"/>
      <c r="V226" s="1117" t="e">
        <f t="shared" si="32"/>
        <v>#N/A</v>
      </c>
      <c r="W226" s="6"/>
      <c r="X226" s="6"/>
      <c r="Y226" s="1120" t="e">
        <f t="shared" si="33"/>
        <v>#N/A</v>
      </c>
      <c r="Z226" s="97" t="e">
        <f t="shared" si="34"/>
        <v>#N/A</v>
      </c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</row>
    <row r="227" spans="1:90" ht="15.05" customHeight="1">
      <c r="A227" s="6"/>
      <c r="B227" s="6"/>
      <c r="C227" s="6"/>
      <c r="D227" s="16"/>
      <c r="E227" s="6"/>
      <c r="F227" s="6"/>
      <c r="G227" s="6"/>
      <c r="H227" s="6"/>
      <c r="I227" s="6"/>
      <c r="J227" s="6"/>
      <c r="K227" s="6"/>
      <c r="L227" s="6"/>
      <c r="M227" s="1058">
        <v>26</v>
      </c>
      <c r="N227" s="1058">
        <f t="shared" si="52"/>
        <v>0</v>
      </c>
      <c r="O227" s="1150" t="e">
        <f t="shared" si="53"/>
        <v>#N/A</v>
      </c>
      <c r="P227" s="1151" t="e">
        <f t="shared" si="54"/>
        <v>#N/A</v>
      </c>
      <c r="Q227" s="1151" t="e">
        <f t="shared" si="55"/>
        <v>#N/A</v>
      </c>
      <c r="R227" s="1115" t="e">
        <f t="shared" si="30"/>
        <v>#N/A</v>
      </c>
      <c r="S227" s="1116" t="e">
        <f t="shared" si="56"/>
        <v>#N/A</v>
      </c>
      <c r="T227" s="6"/>
      <c r="U227" s="6"/>
      <c r="V227" s="1117" t="e">
        <f t="shared" si="32"/>
        <v>#N/A</v>
      </c>
      <c r="W227" s="6"/>
      <c r="X227" s="6"/>
      <c r="Y227" s="1120" t="e">
        <f t="shared" si="33"/>
        <v>#N/A</v>
      </c>
      <c r="Z227" s="97" t="e">
        <f t="shared" si="34"/>
        <v>#N/A</v>
      </c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</row>
    <row r="228" spans="1:90" ht="15.05" customHeight="1">
      <c r="A228" s="6"/>
      <c r="B228" s="6"/>
      <c r="C228" s="6"/>
      <c r="D228" s="16"/>
      <c r="E228" s="6"/>
      <c r="F228" s="6"/>
      <c r="G228" s="6"/>
      <c r="H228" s="6"/>
      <c r="I228" s="6"/>
      <c r="J228" s="6"/>
      <c r="K228" s="6"/>
      <c r="L228" s="6"/>
      <c r="M228" s="1058">
        <v>27</v>
      </c>
      <c r="N228" s="1058">
        <f t="shared" si="52"/>
        <v>0</v>
      </c>
      <c r="O228" s="1150" t="e">
        <f t="shared" si="53"/>
        <v>#N/A</v>
      </c>
      <c r="P228" s="1151" t="e">
        <f t="shared" si="54"/>
        <v>#N/A</v>
      </c>
      <c r="Q228" s="1151" t="e">
        <f t="shared" si="55"/>
        <v>#N/A</v>
      </c>
      <c r="R228" s="1115" t="e">
        <f t="shared" si="30"/>
        <v>#N/A</v>
      </c>
      <c r="S228" s="1116" t="e">
        <f t="shared" si="56"/>
        <v>#N/A</v>
      </c>
      <c r="T228" s="6"/>
      <c r="U228" s="6"/>
      <c r="V228" s="1117" t="e">
        <f t="shared" si="32"/>
        <v>#N/A</v>
      </c>
      <c r="W228" s="6"/>
      <c r="X228" s="6"/>
      <c r="Y228" s="1120" t="e">
        <f t="shared" si="33"/>
        <v>#N/A</v>
      </c>
      <c r="Z228" s="97" t="e">
        <f t="shared" si="34"/>
        <v>#N/A</v>
      </c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</row>
    <row r="229" spans="1:90" ht="15.05" customHeight="1">
      <c r="A229" s="6"/>
      <c r="B229" s="6"/>
      <c r="C229" s="6"/>
      <c r="D229" s="16"/>
      <c r="E229" s="6"/>
      <c r="F229" s="6"/>
      <c r="G229" s="6"/>
      <c r="H229" s="6"/>
      <c r="I229" s="6"/>
      <c r="J229" s="6"/>
      <c r="K229" s="6"/>
      <c r="L229" s="6"/>
      <c r="M229" s="1058">
        <v>28</v>
      </c>
      <c r="N229" s="1058">
        <f t="shared" si="52"/>
        <v>0</v>
      </c>
      <c r="O229" s="1151">
        <f t="shared" si="53"/>
        <v>0</v>
      </c>
      <c r="P229" s="1151">
        <f t="shared" si="54"/>
        <v>0</v>
      </c>
      <c r="Q229" s="1151">
        <f t="shared" si="55"/>
        <v>0</v>
      </c>
      <c r="R229" s="1115" t="str">
        <f t="shared" si="30"/>
        <v>0 - 0</v>
      </c>
      <c r="S229" s="1116">
        <f t="shared" si="56"/>
        <v>0</v>
      </c>
      <c r="T229" s="6"/>
      <c r="U229" s="6"/>
      <c r="V229" s="1117" t="str">
        <f t="shared" si="32"/>
        <v>0 - 0</v>
      </c>
      <c r="W229" s="6"/>
      <c r="X229" s="6"/>
      <c r="Y229" s="1120" t="str">
        <f t="shared" si="33"/>
        <v>0 - 0</v>
      </c>
      <c r="Z229" s="97">
        <f t="shared" si="34"/>
        <v>0</v>
      </c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</row>
    <row r="230" spans="1:90" ht="15.05" customHeight="1">
      <c r="A230" s="6"/>
      <c r="B230" s="6"/>
      <c r="C230" s="6"/>
      <c r="D230" s="16"/>
      <c r="E230" s="6"/>
      <c r="F230" s="6"/>
      <c r="G230" s="6"/>
      <c r="H230" s="6"/>
      <c r="I230" s="6"/>
      <c r="J230" s="6"/>
      <c r="K230" s="6"/>
      <c r="L230" s="6"/>
      <c r="M230" s="1058">
        <v>29</v>
      </c>
      <c r="N230" s="1058">
        <f t="shared" si="52"/>
        <v>0</v>
      </c>
      <c r="O230" s="1151">
        <f t="shared" si="53"/>
        <v>0</v>
      </c>
      <c r="P230" s="1151">
        <f t="shared" si="54"/>
        <v>0</v>
      </c>
      <c r="Q230" s="1151">
        <f t="shared" si="55"/>
        <v>0</v>
      </c>
      <c r="R230" s="1115" t="str">
        <f t="shared" si="30"/>
        <v>0 - 0</v>
      </c>
      <c r="S230" s="1116">
        <f t="shared" si="56"/>
        <v>0</v>
      </c>
      <c r="T230" s="6"/>
      <c r="U230" s="6"/>
      <c r="V230" s="1117" t="str">
        <f t="shared" si="32"/>
        <v>0 - 0</v>
      </c>
      <c r="W230" s="6"/>
      <c r="X230" s="6"/>
      <c r="Y230" s="1120" t="str">
        <f t="shared" si="33"/>
        <v>0 - 0</v>
      </c>
      <c r="Z230" s="97">
        <f t="shared" si="34"/>
        <v>0</v>
      </c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</row>
    <row r="231" spans="1:90" ht="15.05" customHeight="1">
      <c r="A231" s="6"/>
      <c r="B231" s="6"/>
      <c r="C231" s="6"/>
      <c r="D231" s="16"/>
      <c r="E231" s="6"/>
      <c r="F231" s="6"/>
      <c r="G231" s="6"/>
      <c r="H231" s="6"/>
      <c r="I231" s="6"/>
      <c r="J231" s="6"/>
      <c r="K231" s="6"/>
      <c r="L231" s="6"/>
      <c r="M231" s="1058">
        <v>30</v>
      </c>
      <c r="N231" s="1058">
        <f t="shared" si="52"/>
        <v>0</v>
      </c>
      <c r="O231" s="1151">
        <f t="shared" si="53"/>
        <v>0</v>
      </c>
      <c r="P231" s="1151">
        <f t="shared" si="54"/>
        <v>0</v>
      </c>
      <c r="Q231" s="1151">
        <f t="shared" si="55"/>
        <v>0</v>
      </c>
      <c r="R231" s="1115" t="str">
        <f t="shared" si="30"/>
        <v>0 - 0</v>
      </c>
      <c r="S231" s="1116">
        <f t="shared" si="56"/>
        <v>0</v>
      </c>
      <c r="T231" s="6"/>
      <c r="U231" s="6"/>
      <c r="V231" s="1117" t="str">
        <f t="shared" si="32"/>
        <v>0 - 0</v>
      </c>
      <c r="W231" s="6"/>
      <c r="X231" s="6"/>
      <c r="Y231" s="1120" t="str">
        <f t="shared" si="33"/>
        <v>0 - 0</v>
      </c>
      <c r="Z231" s="97">
        <f t="shared" si="34"/>
        <v>0</v>
      </c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</row>
    <row r="232" spans="1:90" ht="15.05" customHeight="1">
      <c r="A232" s="6"/>
      <c r="B232" s="6"/>
      <c r="C232" s="6"/>
      <c r="D232" s="16"/>
      <c r="E232" s="6"/>
      <c r="F232" s="6"/>
      <c r="G232" s="6"/>
      <c r="H232" s="6"/>
      <c r="I232" s="6"/>
      <c r="J232" s="6"/>
      <c r="K232" s="6"/>
      <c r="L232" s="6"/>
      <c r="M232" s="1007">
        <v>1</v>
      </c>
      <c r="N232" s="1007" t="str">
        <f t="shared" ref="N232:N261" si="57">BL12</f>
        <v>SANFILIPPO GIUSEPPE</v>
      </c>
      <c r="O232" s="1164" t="str">
        <f t="shared" ref="O232:O261" si="58">BM12</f>
        <v>EUROGROUP SPA</v>
      </c>
      <c r="P232" s="1165" t="str">
        <f t="shared" ref="P232:P261" si="59">BN12</f>
        <v>TREVISO</v>
      </c>
      <c r="Q232" s="1165" t="str">
        <f t="shared" ref="Q232:Q261" si="60">BO12</f>
        <v>Silea (TV)</v>
      </c>
      <c r="R232" s="1115" t="str">
        <f t="shared" si="30"/>
        <v>TREVISO - Silea (TV)</v>
      </c>
      <c r="S232" s="1116">
        <f t="shared" ref="S232:S261" si="61">BQ12</f>
        <v>30</v>
      </c>
      <c r="T232" s="6"/>
      <c r="U232" s="6"/>
      <c r="V232" s="1117" t="str">
        <f t="shared" si="32"/>
        <v>SANFILIPPO GIUSEPPE - EUROGROUP SPA</v>
      </c>
      <c r="W232" s="6"/>
      <c r="X232" s="6"/>
      <c r="Y232" s="1120" t="e">
        <f t="shared" si="33"/>
        <v>#N/A</v>
      </c>
      <c r="Z232" s="97">
        <f t="shared" si="34"/>
        <v>30</v>
      </c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</row>
    <row r="233" spans="1:90" ht="15.05" customHeight="1">
      <c r="A233" s="6"/>
      <c r="B233" s="6"/>
      <c r="C233" s="6"/>
      <c r="D233" s="16"/>
      <c r="E233" s="6"/>
      <c r="F233" s="6"/>
      <c r="G233" s="6"/>
      <c r="H233" s="6"/>
      <c r="I233" s="6"/>
      <c r="J233" s="6"/>
      <c r="K233" s="6"/>
      <c r="L233" s="6"/>
      <c r="M233" s="1007">
        <v>2</v>
      </c>
      <c r="N233" s="1007" t="str">
        <f t="shared" si="57"/>
        <v>VENTILI MARCO</v>
      </c>
      <c r="O233" s="1164" t="str">
        <f t="shared" si="58"/>
        <v>ABAR SRL</v>
      </c>
      <c r="P233" s="1165" t="e">
        <f t="shared" si="59"/>
        <v>#N/A</v>
      </c>
      <c r="Q233" s="1165" t="str">
        <f t="shared" si="60"/>
        <v>Spresiano (TV)</v>
      </c>
      <c r="R233" s="1115" t="e">
        <f t="shared" si="30"/>
        <v>#N/A</v>
      </c>
      <c r="S233" s="1116" t="e">
        <f t="shared" si="61"/>
        <v>#N/A</v>
      </c>
      <c r="T233" s="6"/>
      <c r="U233" s="6"/>
      <c r="V233" s="1117" t="str">
        <f t="shared" si="32"/>
        <v>VENTILI MARCO - ABAR SRL</v>
      </c>
      <c r="W233" s="6"/>
      <c r="X233" s="6"/>
      <c r="Y233" s="1120" t="e">
        <f t="shared" si="33"/>
        <v>#N/A</v>
      </c>
      <c r="Z233" s="97" t="e">
        <f t="shared" si="34"/>
        <v>#N/A</v>
      </c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</row>
    <row r="234" spans="1:90" ht="15.05" customHeight="1">
      <c r="A234" s="6"/>
      <c r="B234" s="6"/>
      <c r="C234" s="6"/>
      <c r="D234" s="16"/>
      <c r="E234" s="6"/>
      <c r="F234" s="6"/>
      <c r="G234" s="6"/>
      <c r="H234" s="6"/>
      <c r="I234" s="6"/>
      <c r="J234" s="6"/>
      <c r="K234" s="6"/>
      <c r="L234" s="6"/>
      <c r="M234" s="1007">
        <v>3</v>
      </c>
      <c r="N234" s="1007" t="str">
        <f t="shared" si="57"/>
        <v>TUVERI GUIDO</v>
      </c>
      <c r="O234" s="1164" t="str">
        <f t="shared" si="58"/>
        <v>TESSER ANTENNE</v>
      </c>
      <c r="P234" s="1165" t="str">
        <f t="shared" si="59"/>
        <v>TREVISO</v>
      </c>
      <c r="Q234" s="1165" t="str">
        <f t="shared" si="60"/>
        <v>Treviso (TV)</v>
      </c>
      <c r="R234" s="1115" t="str">
        <f t="shared" si="30"/>
        <v>TREVISO - Treviso (TV)</v>
      </c>
      <c r="S234" s="1116">
        <f t="shared" si="61"/>
        <v>30</v>
      </c>
      <c r="T234" s="6"/>
      <c r="U234" s="6"/>
      <c r="V234" s="1117" t="str">
        <f t="shared" si="32"/>
        <v>TUVERI GUIDO - TESSER ANTENNE</v>
      </c>
      <c r="W234" s="6"/>
      <c r="X234" s="6"/>
      <c r="Y234" s="1120" t="e">
        <f t="shared" si="33"/>
        <v>#N/A</v>
      </c>
      <c r="Z234" s="97">
        <f t="shared" si="34"/>
        <v>30</v>
      </c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</row>
    <row r="235" spans="1:90" ht="15.05" customHeight="1">
      <c r="A235" s="6"/>
      <c r="B235" s="6"/>
      <c r="C235" s="6"/>
      <c r="D235" s="16"/>
      <c r="E235" s="6"/>
      <c r="F235" s="6"/>
      <c r="G235" s="6"/>
      <c r="H235" s="6"/>
      <c r="I235" s="6"/>
      <c r="J235" s="6"/>
      <c r="K235" s="6"/>
      <c r="L235" s="6"/>
      <c r="M235" s="1007">
        <v>4</v>
      </c>
      <c r="N235" s="1007" t="str">
        <f t="shared" si="57"/>
        <v>DAMIAN GIORGIO</v>
      </c>
      <c r="O235" s="1164" t="str">
        <f t="shared" si="58"/>
        <v xml:space="preserve">ITIS MAX PLANCK </v>
      </c>
      <c r="P235" s="1165" t="str">
        <f t="shared" si="59"/>
        <v>S. VENDEMMIANO</v>
      </c>
      <c r="Q235" s="1165" t="str">
        <f t="shared" si="60"/>
        <v>Lancenigo Di Villorba (TV)</v>
      </c>
      <c r="R235" s="1115" t="str">
        <f t="shared" si="30"/>
        <v>S. VENDEMMIANO - Lancenigo Di Villorba (TV)</v>
      </c>
      <c r="S235" s="1116">
        <f t="shared" si="61"/>
        <v>50</v>
      </c>
      <c r="T235" s="6"/>
      <c r="U235" s="6"/>
      <c r="V235" s="1117" t="str">
        <f t="shared" si="32"/>
        <v xml:space="preserve">DAMIAN GIORGIO - ITIS MAX PLANCK </v>
      </c>
      <c r="W235" s="6"/>
      <c r="X235" s="6"/>
      <c r="Y235" s="1120" t="e">
        <f t="shared" si="33"/>
        <v>#N/A</v>
      </c>
      <c r="Z235" s="97">
        <f t="shared" si="34"/>
        <v>50</v>
      </c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</row>
    <row r="236" spans="1:90" ht="15.05" customHeight="1">
      <c r="A236" s="6"/>
      <c r="B236" s="6"/>
      <c r="C236" s="6"/>
      <c r="D236" s="16"/>
      <c r="E236" s="6"/>
      <c r="F236" s="6"/>
      <c r="G236" s="6"/>
      <c r="H236" s="6"/>
      <c r="I236" s="6"/>
      <c r="J236" s="6"/>
      <c r="K236" s="6"/>
      <c r="L236" s="6"/>
      <c r="M236" s="1007">
        <v>5</v>
      </c>
      <c r="N236" s="1007" t="str">
        <f t="shared" si="57"/>
        <v>TROZZO MARCO</v>
      </c>
      <c r="O236" s="1164" t="str">
        <f t="shared" si="58"/>
        <v>HENKO SRL</v>
      </c>
      <c r="P236" s="1165" t="e">
        <f t="shared" si="59"/>
        <v>#N/A</v>
      </c>
      <c r="Q236" s="1165" t="str">
        <f t="shared" si="60"/>
        <v>Venezia (VE)</v>
      </c>
      <c r="R236" s="1115" t="e">
        <f t="shared" si="30"/>
        <v>#N/A</v>
      </c>
      <c r="S236" s="1116" t="e">
        <f t="shared" si="61"/>
        <v>#N/A</v>
      </c>
      <c r="T236" s="6"/>
      <c r="U236" s="6"/>
      <c r="V236" s="1117" t="str">
        <f t="shared" si="32"/>
        <v>TROZZO MARCO - HENKO SRL</v>
      </c>
      <c r="W236" s="6"/>
      <c r="X236" s="6"/>
      <c r="Y236" s="1120" t="e">
        <f t="shared" si="33"/>
        <v>#N/A</v>
      </c>
      <c r="Z236" s="97" t="e">
        <f t="shared" si="34"/>
        <v>#N/A</v>
      </c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</row>
    <row r="237" spans="1:90" ht="15.05" customHeight="1">
      <c r="A237" s="6"/>
      <c r="B237" s="6"/>
      <c r="C237" s="6"/>
      <c r="D237" s="16"/>
      <c r="E237" s="6"/>
      <c r="F237" s="6"/>
      <c r="G237" s="6"/>
      <c r="H237" s="6"/>
      <c r="I237" s="6"/>
      <c r="J237" s="6"/>
      <c r="K237" s="6"/>
      <c r="L237" s="6"/>
      <c r="M237" s="1007">
        <v>6</v>
      </c>
      <c r="N237" s="1007" t="str">
        <f t="shared" si="57"/>
        <v>ZERILLI GIUSEPPE</v>
      </c>
      <c r="O237" s="1164" t="str">
        <f t="shared" si="58"/>
        <v>JAZZ INFORMATICA</v>
      </c>
      <c r="P237" s="1165" t="str">
        <f t="shared" si="59"/>
        <v>TREVISO</v>
      </c>
      <c r="Q237" s="1165" t="str">
        <f t="shared" si="60"/>
        <v>Villorba (TV)</v>
      </c>
      <c r="R237" s="1115" t="str">
        <f t="shared" si="30"/>
        <v>TREVISO - Villorba (TV)</v>
      </c>
      <c r="S237" s="1116">
        <f t="shared" si="61"/>
        <v>50</v>
      </c>
      <c r="T237" s="6"/>
      <c r="U237" s="6"/>
      <c r="V237" s="1117" t="str">
        <f t="shared" si="32"/>
        <v>ZERILLI GIUSEPPE - JAZZ INFORMATICA</v>
      </c>
      <c r="W237" s="6"/>
      <c r="X237" s="6"/>
      <c r="Y237" s="1120" t="e">
        <f t="shared" si="33"/>
        <v>#N/A</v>
      </c>
      <c r="Z237" s="97">
        <f t="shared" si="34"/>
        <v>50</v>
      </c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</row>
    <row r="238" spans="1:90" ht="15.05" customHeight="1">
      <c r="A238" s="6"/>
      <c r="B238" s="6"/>
      <c r="C238" s="6"/>
      <c r="D238" s="16"/>
      <c r="E238" s="6"/>
      <c r="F238" s="6"/>
      <c r="G238" s="6"/>
      <c r="H238" s="6"/>
      <c r="I238" s="6"/>
      <c r="J238" s="6"/>
      <c r="K238" s="6"/>
      <c r="L238" s="6"/>
      <c r="M238" s="1007">
        <v>7</v>
      </c>
      <c r="N238" s="1007" t="str">
        <f t="shared" si="57"/>
        <v>BISCARO FABIO</v>
      </c>
      <c r="O238" s="1164" t="str">
        <f t="shared" si="58"/>
        <v>C 4 B SRL</v>
      </c>
      <c r="P238" s="1165" t="e">
        <f t="shared" si="59"/>
        <v>#N/A</v>
      </c>
      <c r="Q238" s="1165" t="str">
        <f t="shared" si="60"/>
        <v>Treviso (TV)</v>
      </c>
      <c r="R238" s="1115" t="e">
        <f t="shared" si="30"/>
        <v>#N/A</v>
      </c>
      <c r="S238" s="1116" t="e">
        <f t="shared" si="61"/>
        <v>#N/A</v>
      </c>
      <c r="T238" s="6"/>
      <c r="U238" s="6"/>
      <c r="V238" s="1117" t="str">
        <f t="shared" si="32"/>
        <v>BISCARO FABIO - C 4 B SRL</v>
      </c>
      <c r="W238" s="6"/>
      <c r="X238" s="6"/>
      <c r="Y238" s="1120" t="e">
        <f t="shared" si="33"/>
        <v>#N/A</v>
      </c>
      <c r="Z238" s="97" t="e">
        <f t="shared" si="34"/>
        <v>#N/A</v>
      </c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</row>
    <row r="239" spans="1:90" ht="15.05" customHeight="1">
      <c r="A239" s="6"/>
      <c r="B239" s="6"/>
      <c r="C239" s="6"/>
      <c r="D239" s="16"/>
      <c r="E239" s="6"/>
      <c r="F239" s="6"/>
      <c r="G239" s="6"/>
      <c r="H239" s="6"/>
      <c r="I239" s="6"/>
      <c r="J239" s="6"/>
      <c r="K239" s="6"/>
      <c r="L239" s="6"/>
      <c r="M239" s="1007">
        <v>8</v>
      </c>
      <c r="N239" s="1007" t="str">
        <f t="shared" si="57"/>
        <v>DI MARIA G. CESARE</v>
      </c>
      <c r="O239" s="1164" t="str">
        <f t="shared" si="58"/>
        <v>TEXA SPA</v>
      </c>
      <c r="P239" s="1165" t="e">
        <f t="shared" si="59"/>
        <v>#N/A</v>
      </c>
      <c r="Q239" s="1165" t="str">
        <f t="shared" si="60"/>
        <v>Monastier di Treviso (TV)</v>
      </c>
      <c r="R239" s="1115" t="e">
        <f t="shared" si="30"/>
        <v>#N/A</v>
      </c>
      <c r="S239" s="1116" t="e">
        <f t="shared" si="61"/>
        <v>#N/A</v>
      </c>
      <c r="T239" s="6"/>
      <c r="U239" s="6"/>
      <c r="V239" s="1117" t="str">
        <f t="shared" si="32"/>
        <v>DI MARIA G. CESARE - TEXA SPA</v>
      </c>
      <c r="W239" s="6"/>
      <c r="X239" s="6"/>
      <c r="Y239" s="1120" t="e">
        <f t="shared" si="33"/>
        <v>#N/A</v>
      </c>
      <c r="Z239" s="97" t="e">
        <f t="shared" si="34"/>
        <v>#N/A</v>
      </c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</row>
    <row r="240" spans="1:90" ht="15.05" customHeight="1">
      <c r="A240" s="6"/>
      <c r="B240" s="6"/>
      <c r="C240" s="6"/>
      <c r="D240" s="16"/>
      <c r="E240" s="6"/>
      <c r="F240" s="6"/>
      <c r="G240" s="6"/>
      <c r="H240" s="6"/>
      <c r="I240" s="6"/>
      <c r="J240" s="6"/>
      <c r="K240" s="6"/>
      <c r="L240" s="6"/>
      <c r="M240" s="1007">
        <v>9</v>
      </c>
      <c r="N240" s="1007" t="str">
        <f t="shared" si="57"/>
        <v>SCOVOTTO VANESSA</v>
      </c>
      <c r="O240" s="1164" t="str">
        <f t="shared" si="58"/>
        <v>ALTERNATIVA AMBIENTE COOPERATIVA</v>
      </c>
      <c r="P240" s="1165" t="e">
        <f t="shared" si="59"/>
        <v>#N/A</v>
      </c>
      <c r="Q240" s="1165" t="str">
        <f t="shared" si="60"/>
        <v>Carbonera (TV)</v>
      </c>
      <c r="R240" s="1115" t="e">
        <f t="shared" si="30"/>
        <v>#N/A</v>
      </c>
      <c r="S240" s="1116" t="e">
        <f t="shared" si="61"/>
        <v>#N/A</v>
      </c>
      <c r="T240" s="6"/>
      <c r="U240" s="6"/>
      <c r="V240" s="1117" t="str">
        <f t="shared" si="32"/>
        <v>SCOVOTTO VANESSA - ALTERNATIVA AMBIENTE COOPERATIVA</v>
      </c>
      <c r="W240" s="6"/>
      <c r="X240" s="6"/>
      <c r="Y240" s="1120" t="e">
        <f t="shared" si="33"/>
        <v>#N/A</v>
      </c>
      <c r="Z240" s="97" t="e">
        <f t="shared" si="34"/>
        <v>#N/A</v>
      </c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</row>
    <row r="241" spans="1:90" ht="15.05" customHeight="1">
      <c r="A241" s="6"/>
      <c r="B241" s="6"/>
      <c r="C241" s="6"/>
      <c r="D241" s="16"/>
      <c r="E241" s="6"/>
      <c r="F241" s="6"/>
      <c r="G241" s="6"/>
      <c r="H241" s="6"/>
      <c r="I241" s="6"/>
      <c r="J241" s="6"/>
      <c r="K241" s="6"/>
      <c r="L241" s="6"/>
      <c r="M241" s="1007">
        <v>10</v>
      </c>
      <c r="N241" s="1007" t="str">
        <f t="shared" si="57"/>
        <v>GALAZZO MONICA</v>
      </c>
      <c r="O241" s="1164" t="str">
        <f t="shared" si="58"/>
        <v>UBWARE SRL</v>
      </c>
      <c r="P241" s="1165" t="e">
        <f t="shared" si="59"/>
        <v>#N/A</v>
      </c>
      <c r="Q241" s="1165" t="str">
        <f t="shared" si="60"/>
        <v>Treviso (TV)</v>
      </c>
      <c r="R241" s="1115" t="e">
        <f t="shared" si="30"/>
        <v>#N/A</v>
      </c>
      <c r="S241" s="1116" t="e">
        <f t="shared" si="61"/>
        <v>#N/A</v>
      </c>
      <c r="T241" s="6"/>
      <c r="U241" s="6"/>
      <c r="V241" s="1117" t="str">
        <f t="shared" si="32"/>
        <v>GALAZZO MONICA - UBWARE SRL</v>
      </c>
      <c r="W241" s="6"/>
      <c r="X241" s="6"/>
      <c r="Y241" s="1120" t="e">
        <f t="shared" si="33"/>
        <v>#N/A</v>
      </c>
      <c r="Z241" s="97" t="e">
        <f t="shared" si="34"/>
        <v>#N/A</v>
      </c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</row>
    <row r="242" spans="1:90" ht="15.05" customHeight="1">
      <c r="A242" s="6"/>
      <c r="B242" s="6"/>
      <c r="C242" s="6"/>
      <c r="D242" s="16"/>
      <c r="E242" s="6"/>
      <c r="F242" s="6"/>
      <c r="G242" s="6"/>
      <c r="H242" s="6"/>
      <c r="I242" s="6"/>
      <c r="J242" s="6"/>
      <c r="K242" s="6"/>
      <c r="L242" s="6"/>
      <c r="M242" s="1007">
        <v>11</v>
      </c>
      <c r="N242" s="1007" t="str">
        <f t="shared" si="57"/>
        <v>TUVERI GUIDO</v>
      </c>
      <c r="O242" s="1164" t="str">
        <f t="shared" si="58"/>
        <v>TESSER ANTENNE</v>
      </c>
      <c r="P242" s="1165" t="str">
        <f t="shared" si="59"/>
        <v>TREVISO</v>
      </c>
      <c r="Q242" s="1165" t="str">
        <f t="shared" si="60"/>
        <v>Treviso (TV)</v>
      </c>
      <c r="R242" s="1115" t="str">
        <f t="shared" si="30"/>
        <v>TREVISO - Treviso (TV)</v>
      </c>
      <c r="S242" s="1116">
        <f t="shared" si="61"/>
        <v>30</v>
      </c>
      <c r="T242" s="6"/>
      <c r="U242" s="6"/>
      <c r="V242" s="1117" t="str">
        <f t="shared" si="32"/>
        <v>TUVERI GUIDO - TESSER ANTENNE</v>
      </c>
      <c r="W242" s="6"/>
      <c r="X242" s="6"/>
      <c r="Y242" s="1120" t="str">
        <f t="shared" si="33"/>
        <v>TUVERI GUIDO - TESSER ANTENNE</v>
      </c>
      <c r="Z242" s="97">
        <f t="shared" si="34"/>
        <v>0</v>
      </c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</row>
    <row r="243" spans="1:90" ht="15.05" customHeight="1">
      <c r="A243" s="6"/>
      <c r="B243" s="6"/>
      <c r="C243" s="6"/>
      <c r="D243" s="16"/>
      <c r="E243" s="6"/>
      <c r="F243" s="6"/>
      <c r="G243" s="6"/>
      <c r="H243" s="6"/>
      <c r="I243" s="6"/>
      <c r="J243" s="6"/>
      <c r="K243" s="6"/>
      <c r="L243" s="6"/>
      <c r="M243" s="1007">
        <v>12</v>
      </c>
      <c r="N243" s="1007" t="str">
        <f t="shared" si="57"/>
        <v>CIMBARO LUIGI</v>
      </c>
      <c r="O243" s="1164" t="str">
        <f t="shared" si="58"/>
        <v>IDEA GRIP SNC</v>
      </c>
      <c r="P243" s="1165" t="e">
        <f t="shared" si="59"/>
        <v>#N/A</v>
      </c>
      <c r="Q243" s="1165" t="str">
        <f t="shared" si="60"/>
        <v>Quinto di Treviso (TV)</v>
      </c>
      <c r="R243" s="1115" t="e">
        <f t="shared" si="30"/>
        <v>#N/A</v>
      </c>
      <c r="S243" s="1116" t="e">
        <f t="shared" si="61"/>
        <v>#N/A</v>
      </c>
      <c r="T243" s="6"/>
      <c r="U243" s="6"/>
      <c r="V243" s="1117" t="str">
        <f t="shared" si="32"/>
        <v>CIMBARO LUIGI - IDEA GRIP SNC</v>
      </c>
      <c r="W243" s="6"/>
      <c r="X243" s="6"/>
      <c r="Y243" s="1120" t="e">
        <f t="shared" si="33"/>
        <v>#N/A</v>
      </c>
      <c r="Z243" s="97" t="e">
        <f t="shared" si="34"/>
        <v>#N/A</v>
      </c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</row>
    <row r="244" spans="1:90" ht="15.05" customHeight="1">
      <c r="A244" s="6"/>
      <c r="B244" s="6"/>
      <c r="C244" s="6"/>
      <c r="D244" s="16"/>
      <c r="E244" s="6"/>
      <c r="F244" s="6"/>
      <c r="G244" s="6"/>
      <c r="H244" s="6"/>
      <c r="I244" s="6"/>
      <c r="J244" s="6"/>
      <c r="K244" s="6"/>
      <c r="L244" s="6"/>
      <c r="M244" s="1007">
        <v>13</v>
      </c>
      <c r="N244" s="1007" t="str">
        <f t="shared" si="57"/>
        <v>COCCHIARA GRAZIANA</v>
      </c>
      <c r="O244" s="1164" t="str">
        <f t="shared" si="58"/>
        <v>RADIO TV 2000 SRL</v>
      </c>
      <c r="P244" s="1165" t="e">
        <f t="shared" si="59"/>
        <v>#N/A</v>
      </c>
      <c r="Q244" s="1165" t="str">
        <f t="shared" si="60"/>
        <v>Spresiano (TV)</v>
      </c>
      <c r="R244" s="1115" t="e">
        <f t="shared" si="30"/>
        <v>#N/A</v>
      </c>
      <c r="S244" s="1116" t="e">
        <f t="shared" si="61"/>
        <v>#N/A</v>
      </c>
      <c r="T244" s="6"/>
      <c r="U244" s="6"/>
      <c r="V244" s="1117" t="str">
        <f t="shared" si="32"/>
        <v>COCCHIARA GRAZIANA - RADIO TV 2000 SRL</v>
      </c>
      <c r="W244" s="6"/>
      <c r="X244" s="6"/>
      <c r="Y244" s="1120" t="e">
        <f t="shared" si="33"/>
        <v>#N/A</v>
      </c>
      <c r="Z244" s="97" t="e">
        <f t="shared" si="34"/>
        <v>#N/A</v>
      </c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</row>
    <row r="245" spans="1:90" ht="15.05" customHeight="1">
      <c r="A245" s="6"/>
      <c r="B245" s="6"/>
      <c r="C245" s="6"/>
      <c r="D245" s="16"/>
      <c r="E245" s="6"/>
      <c r="F245" s="6"/>
      <c r="G245" s="6"/>
      <c r="H245" s="6"/>
      <c r="I245" s="6"/>
      <c r="J245" s="6"/>
      <c r="K245" s="6"/>
      <c r="L245" s="6"/>
      <c r="M245" s="1007">
        <v>14</v>
      </c>
      <c r="N245" s="1007" t="str">
        <f t="shared" si="57"/>
        <v>VENTILI MARCO</v>
      </c>
      <c r="O245" s="1164" t="str">
        <f t="shared" si="58"/>
        <v>ABAR SRL</v>
      </c>
      <c r="P245" s="1165" t="e">
        <f t="shared" si="59"/>
        <v>#N/A</v>
      </c>
      <c r="Q245" s="1165" t="str">
        <f t="shared" si="60"/>
        <v>Spresiano (TV)</v>
      </c>
      <c r="R245" s="1115" t="e">
        <f t="shared" si="30"/>
        <v>#N/A</v>
      </c>
      <c r="S245" s="1116" t="e">
        <f t="shared" si="61"/>
        <v>#N/A</v>
      </c>
      <c r="T245" s="6"/>
      <c r="U245" s="6"/>
      <c r="V245" s="1117" t="str">
        <f t="shared" si="32"/>
        <v>VENTILI MARCO - ABAR SRL</v>
      </c>
      <c r="W245" s="6"/>
      <c r="X245" s="6"/>
      <c r="Y245" s="1120" t="str">
        <f t="shared" si="33"/>
        <v>VENTILI MARCO - ABAR SRL</v>
      </c>
      <c r="Z245" s="97">
        <f t="shared" si="34"/>
        <v>0</v>
      </c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</row>
    <row r="246" spans="1:90" ht="15.05" customHeight="1">
      <c r="A246" s="6"/>
      <c r="B246" s="6"/>
      <c r="C246" s="6"/>
      <c r="D246" s="16"/>
      <c r="E246" s="6"/>
      <c r="F246" s="6"/>
      <c r="G246" s="6"/>
      <c r="H246" s="6"/>
      <c r="I246" s="6"/>
      <c r="J246" s="6"/>
      <c r="K246" s="6"/>
      <c r="L246" s="6"/>
      <c r="M246" s="1007">
        <v>15</v>
      </c>
      <c r="N246" s="1007" t="str">
        <f t="shared" si="57"/>
        <v>BARBON MICHELE</v>
      </c>
      <c r="O246" s="1164" t="str">
        <f t="shared" si="58"/>
        <v>EMERGO S.R.L.</v>
      </c>
      <c r="P246" s="1165" t="e">
        <f t="shared" si="59"/>
        <v>#N/A</v>
      </c>
      <c r="Q246" s="1165" t="str">
        <f t="shared" si="60"/>
        <v>Quinto (TV)</v>
      </c>
      <c r="R246" s="1115" t="e">
        <f t="shared" si="30"/>
        <v>#N/A</v>
      </c>
      <c r="S246" s="1116" t="e">
        <f t="shared" si="61"/>
        <v>#N/A</v>
      </c>
      <c r="T246" s="6"/>
      <c r="U246" s="6"/>
      <c r="V246" s="1117" t="str">
        <f t="shared" si="32"/>
        <v>BARBON MICHELE - EMERGO S.R.L.</v>
      </c>
      <c r="W246" s="6"/>
      <c r="X246" s="6"/>
      <c r="Y246" s="1120" t="e">
        <f t="shared" si="33"/>
        <v>#N/A</v>
      </c>
      <c r="Z246" s="97" t="e">
        <f t="shared" si="34"/>
        <v>#N/A</v>
      </c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</row>
    <row r="247" spans="1:90" ht="15.05" customHeight="1">
      <c r="A247" s="6"/>
      <c r="B247" s="6"/>
      <c r="C247" s="6"/>
      <c r="D247" s="16"/>
      <c r="E247" s="6"/>
      <c r="F247" s="6"/>
      <c r="G247" s="6"/>
      <c r="H247" s="6"/>
      <c r="I247" s="6"/>
      <c r="J247" s="6"/>
      <c r="K247" s="6"/>
      <c r="L247" s="6"/>
      <c r="M247" s="1007">
        <v>16</v>
      </c>
      <c r="N247" s="1007" t="str">
        <f t="shared" si="57"/>
        <v>PIOVESAN MARCO</v>
      </c>
      <c r="O247" s="1164" t="str">
        <f t="shared" si="58"/>
        <v>ADFWEB SRL</v>
      </c>
      <c r="P247" s="1165" t="str">
        <f t="shared" si="59"/>
        <v>PONZANO V.</v>
      </c>
      <c r="Q247" s="1165" t="str">
        <f t="shared" si="60"/>
        <v>Villorba (TV)</v>
      </c>
      <c r="R247" s="1115" t="str">
        <f t="shared" si="30"/>
        <v>PONZANO V. - Villorba (TV)</v>
      </c>
      <c r="S247" s="1116">
        <f t="shared" si="61"/>
        <v>50</v>
      </c>
      <c r="T247" s="6"/>
      <c r="U247" s="6"/>
      <c r="V247" s="1117" t="str">
        <f t="shared" si="32"/>
        <v>PIOVESAN MARCO - ADFWEB SRL</v>
      </c>
      <c r="W247" s="6"/>
      <c r="X247" s="6"/>
      <c r="Y247" s="1120" t="e">
        <f t="shared" si="33"/>
        <v>#N/A</v>
      </c>
      <c r="Z247" s="97">
        <f t="shared" si="34"/>
        <v>50</v>
      </c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</row>
    <row r="248" spans="1:90" ht="15.05" customHeight="1">
      <c r="A248" s="6"/>
      <c r="B248" s="6"/>
      <c r="C248" s="6"/>
      <c r="D248" s="16"/>
      <c r="E248" s="6"/>
      <c r="F248" s="6"/>
      <c r="G248" s="6"/>
      <c r="H248" s="6"/>
      <c r="I248" s="6"/>
      <c r="J248" s="6"/>
      <c r="K248" s="6"/>
      <c r="L248" s="6"/>
      <c r="M248" s="1007">
        <v>17</v>
      </c>
      <c r="N248" s="1007" t="str">
        <f t="shared" si="57"/>
        <v>BISCARO FABIO</v>
      </c>
      <c r="O248" s="1164" t="str">
        <f t="shared" si="58"/>
        <v>C 4 B SRL</v>
      </c>
      <c r="P248" s="1165" t="e">
        <f t="shared" si="59"/>
        <v>#N/A</v>
      </c>
      <c r="Q248" s="1165" t="str">
        <f t="shared" si="60"/>
        <v>Treviso (TV)</v>
      </c>
      <c r="R248" s="1115" t="e">
        <f t="shared" si="30"/>
        <v>#N/A</v>
      </c>
      <c r="S248" s="1116" t="e">
        <f t="shared" si="61"/>
        <v>#N/A</v>
      </c>
      <c r="T248" s="6"/>
      <c r="U248" s="6"/>
      <c r="V248" s="1117" t="str">
        <f t="shared" si="32"/>
        <v>BISCARO FABIO - C 4 B SRL</v>
      </c>
      <c r="W248" s="6"/>
      <c r="X248" s="6"/>
      <c r="Y248" s="1120" t="str">
        <f t="shared" si="33"/>
        <v>BISCARO FABIO - C 4 B SRL</v>
      </c>
      <c r="Z248" s="97">
        <f t="shared" si="34"/>
        <v>0</v>
      </c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</row>
    <row r="249" spans="1:90" ht="15.05" customHeight="1">
      <c r="A249" s="6"/>
      <c r="B249" s="6"/>
      <c r="C249" s="6"/>
      <c r="D249" s="16"/>
      <c r="E249" s="6"/>
      <c r="F249" s="6"/>
      <c r="G249" s="6"/>
      <c r="H249" s="6"/>
      <c r="I249" s="6"/>
      <c r="J249" s="6"/>
      <c r="K249" s="6"/>
      <c r="L249" s="6"/>
      <c r="M249" s="1007">
        <v>18</v>
      </c>
      <c r="N249" s="1007" t="str">
        <f t="shared" si="57"/>
        <v>ZERILLI GIUSEPPE</v>
      </c>
      <c r="O249" s="1164" t="str">
        <f t="shared" si="58"/>
        <v>JAZZ INFORMATICA</v>
      </c>
      <c r="P249" s="1165" t="str">
        <f t="shared" si="59"/>
        <v>TREVISO</v>
      </c>
      <c r="Q249" s="1165" t="str">
        <f t="shared" si="60"/>
        <v>Villorba (TV)</v>
      </c>
      <c r="R249" s="1115" t="str">
        <f t="shared" si="30"/>
        <v>TREVISO - Villorba (TV)</v>
      </c>
      <c r="S249" s="1116">
        <f t="shared" si="61"/>
        <v>50</v>
      </c>
      <c r="T249" s="6"/>
      <c r="U249" s="6"/>
      <c r="V249" s="1117" t="str">
        <f t="shared" si="32"/>
        <v>ZERILLI GIUSEPPE - JAZZ INFORMATICA</v>
      </c>
      <c r="W249" s="6"/>
      <c r="X249" s="6"/>
      <c r="Y249" s="1120" t="str">
        <f t="shared" si="33"/>
        <v>ZERILLI GIUSEPPE - JAZZ INFORMATICA</v>
      </c>
      <c r="Z249" s="97">
        <f t="shared" si="34"/>
        <v>0</v>
      </c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</row>
    <row r="250" spans="1:90" ht="15.05" customHeight="1">
      <c r="A250" s="6"/>
      <c r="B250" s="6"/>
      <c r="C250" s="6"/>
      <c r="D250" s="16"/>
      <c r="E250" s="6"/>
      <c r="F250" s="6"/>
      <c r="G250" s="6"/>
      <c r="H250" s="6"/>
      <c r="I250" s="6"/>
      <c r="J250" s="6"/>
      <c r="K250" s="6"/>
      <c r="L250" s="6"/>
      <c r="M250" s="1007">
        <v>19</v>
      </c>
      <c r="N250" s="1007" t="str">
        <f t="shared" si="57"/>
        <v>GALAZZO MONICA</v>
      </c>
      <c r="O250" s="1164" t="str">
        <f t="shared" si="58"/>
        <v>UBWARE SRL</v>
      </c>
      <c r="P250" s="1165" t="e">
        <f t="shared" si="59"/>
        <v>#N/A</v>
      </c>
      <c r="Q250" s="1165" t="str">
        <f t="shared" si="60"/>
        <v>Treviso (TV)</v>
      </c>
      <c r="R250" s="1115" t="e">
        <f t="shared" si="30"/>
        <v>#N/A</v>
      </c>
      <c r="S250" s="1116" t="e">
        <f t="shared" si="61"/>
        <v>#N/A</v>
      </c>
      <c r="T250" s="6"/>
      <c r="U250" s="6"/>
      <c r="V250" s="1117" t="str">
        <f t="shared" si="32"/>
        <v>GALAZZO MONICA - UBWARE SRL</v>
      </c>
      <c r="W250" s="6"/>
      <c r="X250" s="6"/>
      <c r="Y250" s="1120" t="str">
        <f t="shared" si="33"/>
        <v>GALAZZO MONICA - UBWARE SRL</v>
      </c>
      <c r="Z250" s="97">
        <f t="shared" si="34"/>
        <v>0</v>
      </c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</row>
    <row r="251" spans="1:90" ht="15.05" customHeight="1">
      <c r="A251" s="6"/>
      <c r="B251" s="6"/>
      <c r="C251" s="6"/>
      <c r="D251" s="16"/>
      <c r="E251" s="6"/>
      <c r="F251" s="6"/>
      <c r="G251" s="6"/>
      <c r="H251" s="6"/>
      <c r="I251" s="6"/>
      <c r="J251" s="6"/>
      <c r="K251" s="6"/>
      <c r="L251" s="6"/>
      <c r="M251" s="1007">
        <v>20</v>
      </c>
      <c r="N251" s="1007" t="str">
        <f t="shared" si="57"/>
        <v>SANFILIPPO GIUSEPPE</v>
      </c>
      <c r="O251" s="1164" t="str">
        <f t="shared" si="58"/>
        <v>EUROGROUP SPA</v>
      </c>
      <c r="P251" s="1165" t="str">
        <f t="shared" si="59"/>
        <v>TREVISO</v>
      </c>
      <c r="Q251" s="1165" t="str">
        <f t="shared" si="60"/>
        <v>Silea (TV)</v>
      </c>
      <c r="R251" s="1115" t="str">
        <f t="shared" si="30"/>
        <v>TREVISO - Silea (TV)</v>
      </c>
      <c r="S251" s="1116">
        <f t="shared" si="61"/>
        <v>30</v>
      </c>
      <c r="T251" s="6"/>
      <c r="U251" s="6"/>
      <c r="V251" s="1117" t="str">
        <f t="shared" si="32"/>
        <v>SANFILIPPO GIUSEPPE - EUROGROUP SPA</v>
      </c>
      <c r="W251" s="6"/>
      <c r="X251" s="6"/>
      <c r="Y251" s="1120" t="str">
        <f t="shared" si="33"/>
        <v>SANFILIPPO GIUSEPPE - EUROGROUP SPA</v>
      </c>
      <c r="Z251" s="97">
        <f t="shared" si="34"/>
        <v>0</v>
      </c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</row>
    <row r="252" spans="1:90" ht="15.05" customHeight="1">
      <c r="A252" s="6"/>
      <c r="B252" s="6"/>
      <c r="C252" s="6"/>
      <c r="D252" s="16"/>
      <c r="E252" s="6"/>
      <c r="F252" s="6"/>
      <c r="G252" s="6"/>
      <c r="H252" s="6"/>
      <c r="I252" s="6"/>
      <c r="J252" s="6"/>
      <c r="K252" s="6"/>
      <c r="L252" s="6"/>
      <c r="M252" s="1007">
        <v>21</v>
      </c>
      <c r="N252" s="1007" t="str">
        <f t="shared" si="57"/>
        <v>SANFILIPPO GIUSEPPE</v>
      </c>
      <c r="O252" s="1164" t="str">
        <f t="shared" si="58"/>
        <v>EUROGROUP SPA</v>
      </c>
      <c r="P252" s="1165" t="str">
        <f t="shared" si="59"/>
        <v>TREVISO</v>
      </c>
      <c r="Q252" s="1165" t="str">
        <f t="shared" si="60"/>
        <v>Silea (TV)</v>
      </c>
      <c r="R252" s="1115" t="str">
        <f t="shared" si="30"/>
        <v>TREVISO - Silea (TV)</v>
      </c>
      <c r="S252" s="1116">
        <f t="shared" si="61"/>
        <v>30</v>
      </c>
      <c r="T252" s="6"/>
      <c r="U252" s="6"/>
      <c r="V252" s="1117" t="str">
        <f t="shared" si="32"/>
        <v>SANFILIPPO GIUSEPPE - EUROGROUP SPA</v>
      </c>
      <c r="W252" s="6"/>
      <c r="X252" s="6"/>
      <c r="Y252" s="1120" t="str">
        <f t="shared" si="33"/>
        <v>SANFILIPPO GIUSEPPE - EUROGROUP SPA</v>
      </c>
      <c r="Z252" s="97">
        <f t="shared" si="34"/>
        <v>0</v>
      </c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</row>
    <row r="253" spans="1:90" ht="15.05" customHeight="1">
      <c r="A253" s="6"/>
      <c r="B253" s="6"/>
      <c r="C253" s="6"/>
      <c r="D253" s="16"/>
      <c r="E253" s="6"/>
      <c r="F253" s="6"/>
      <c r="G253" s="6"/>
      <c r="H253" s="6"/>
      <c r="I253" s="6"/>
      <c r="J253" s="6"/>
      <c r="K253" s="6"/>
      <c r="L253" s="6"/>
      <c r="M253" s="1007">
        <v>22</v>
      </c>
      <c r="N253" s="1007" t="e">
        <f t="shared" si="57"/>
        <v>#N/A</v>
      </c>
      <c r="O253" s="1164" t="e">
        <f t="shared" si="58"/>
        <v>#N/A</v>
      </c>
      <c r="P253" s="1165" t="e">
        <f t="shared" si="59"/>
        <v>#N/A</v>
      </c>
      <c r="Q253" s="1165" t="e">
        <f t="shared" si="60"/>
        <v>#N/A</v>
      </c>
      <c r="R253" s="1115" t="e">
        <f t="shared" si="30"/>
        <v>#N/A</v>
      </c>
      <c r="S253" s="1116" t="e">
        <f t="shared" si="61"/>
        <v>#N/A</v>
      </c>
      <c r="T253" s="6"/>
      <c r="U253" s="6"/>
      <c r="V253" s="1117" t="e">
        <f t="shared" si="32"/>
        <v>#N/A</v>
      </c>
      <c r="W253" s="6"/>
      <c r="X253" s="6"/>
      <c r="Y253" s="1120" t="e">
        <f t="shared" si="33"/>
        <v>#N/A</v>
      </c>
      <c r="Z253" s="97" t="e">
        <f t="shared" si="34"/>
        <v>#N/A</v>
      </c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</row>
    <row r="254" spans="1:90" ht="15.05" customHeight="1">
      <c r="A254" s="6"/>
      <c r="B254" s="6"/>
      <c r="C254" s="6"/>
      <c r="D254" s="16"/>
      <c r="E254" s="6"/>
      <c r="F254" s="6"/>
      <c r="G254" s="6"/>
      <c r="H254" s="6"/>
      <c r="I254" s="6"/>
      <c r="J254" s="6"/>
      <c r="K254" s="6"/>
      <c r="L254" s="6"/>
      <c r="M254" s="1007">
        <v>23</v>
      </c>
      <c r="N254" s="1007">
        <f t="shared" si="57"/>
        <v>0</v>
      </c>
      <c r="O254" s="1164" t="e">
        <f t="shared" si="58"/>
        <v>#N/A</v>
      </c>
      <c r="P254" s="1165" t="e">
        <f t="shared" si="59"/>
        <v>#N/A</v>
      </c>
      <c r="Q254" s="1165" t="e">
        <f t="shared" si="60"/>
        <v>#N/A</v>
      </c>
      <c r="R254" s="1115" t="e">
        <f t="shared" si="30"/>
        <v>#N/A</v>
      </c>
      <c r="S254" s="1116" t="e">
        <f t="shared" si="61"/>
        <v>#N/A</v>
      </c>
      <c r="T254" s="6"/>
      <c r="U254" s="6"/>
      <c r="V254" s="1117" t="e">
        <f t="shared" si="32"/>
        <v>#N/A</v>
      </c>
      <c r="W254" s="6"/>
      <c r="X254" s="6"/>
      <c r="Y254" s="1120" t="e">
        <f t="shared" si="33"/>
        <v>#N/A</v>
      </c>
      <c r="Z254" s="97" t="e">
        <f t="shared" si="34"/>
        <v>#N/A</v>
      </c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</row>
    <row r="255" spans="1:90" ht="15.05" customHeight="1">
      <c r="A255" s="6"/>
      <c r="B255" s="6"/>
      <c r="C255" s="6"/>
      <c r="D255" s="16"/>
      <c r="E255" s="6"/>
      <c r="F255" s="6"/>
      <c r="G255" s="6"/>
      <c r="H255" s="6"/>
      <c r="I255" s="6"/>
      <c r="J255" s="6"/>
      <c r="K255" s="6"/>
      <c r="L255" s="6"/>
      <c r="M255" s="1007">
        <v>24</v>
      </c>
      <c r="N255" s="1007">
        <f t="shared" si="57"/>
        <v>0</v>
      </c>
      <c r="O255" s="1164" t="e">
        <f t="shared" si="58"/>
        <v>#N/A</v>
      </c>
      <c r="P255" s="1165" t="e">
        <f t="shared" si="59"/>
        <v>#N/A</v>
      </c>
      <c r="Q255" s="1165" t="e">
        <f t="shared" si="60"/>
        <v>#N/A</v>
      </c>
      <c r="R255" s="1115" t="e">
        <f t="shared" si="30"/>
        <v>#N/A</v>
      </c>
      <c r="S255" s="1116" t="e">
        <f t="shared" si="61"/>
        <v>#N/A</v>
      </c>
      <c r="T255" s="6"/>
      <c r="U255" s="6"/>
      <c r="V255" s="1117" t="e">
        <f t="shared" si="32"/>
        <v>#N/A</v>
      </c>
      <c r="W255" s="6"/>
      <c r="X255" s="6"/>
      <c r="Y255" s="1120" t="e">
        <f t="shared" si="33"/>
        <v>#N/A</v>
      </c>
      <c r="Z255" s="97" t="e">
        <f t="shared" si="34"/>
        <v>#N/A</v>
      </c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</row>
    <row r="256" spans="1:90" ht="15.05" customHeight="1">
      <c r="A256" s="6"/>
      <c r="B256" s="6"/>
      <c r="C256" s="6"/>
      <c r="D256" s="16"/>
      <c r="E256" s="6"/>
      <c r="F256" s="6"/>
      <c r="G256" s="6"/>
      <c r="H256" s="6"/>
      <c r="I256" s="6"/>
      <c r="J256" s="6"/>
      <c r="K256" s="6"/>
      <c r="L256" s="6"/>
      <c r="M256" s="1007">
        <v>25</v>
      </c>
      <c r="N256" s="1007">
        <f t="shared" si="57"/>
        <v>0</v>
      </c>
      <c r="O256" s="1164" t="e">
        <f t="shared" si="58"/>
        <v>#N/A</v>
      </c>
      <c r="P256" s="1165" t="e">
        <f t="shared" si="59"/>
        <v>#N/A</v>
      </c>
      <c r="Q256" s="1165" t="e">
        <f t="shared" si="60"/>
        <v>#N/A</v>
      </c>
      <c r="R256" s="1115" t="e">
        <f t="shared" si="30"/>
        <v>#N/A</v>
      </c>
      <c r="S256" s="1116" t="e">
        <f t="shared" si="61"/>
        <v>#N/A</v>
      </c>
      <c r="T256" s="6"/>
      <c r="U256" s="6"/>
      <c r="V256" s="1117" t="e">
        <f t="shared" si="32"/>
        <v>#N/A</v>
      </c>
      <c r="W256" s="6"/>
      <c r="X256" s="6"/>
      <c r="Y256" s="1120" t="e">
        <f t="shared" si="33"/>
        <v>#N/A</v>
      </c>
      <c r="Z256" s="97" t="e">
        <f t="shared" si="34"/>
        <v>#N/A</v>
      </c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</row>
    <row r="257" spans="1:90" ht="15.05" customHeight="1">
      <c r="A257" s="6"/>
      <c r="B257" s="6"/>
      <c r="C257" s="6"/>
      <c r="D257" s="16"/>
      <c r="E257" s="6"/>
      <c r="F257" s="6"/>
      <c r="G257" s="6"/>
      <c r="H257" s="6"/>
      <c r="I257" s="6"/>
      <c r="J257" s="6"/>
      <c r="K257" s="6"/>
      <c r="L257" s="6"/>
      <c r="M257" s="1007">
        <v>26</v>
      </c>
      <c r="N257" s="1007">
        <f t="shared" si="57"/>
        <v>0</v>
      </c>
      <c r="O257" s="1164" t="e">
        <f t="shared" si="58"/>
        <v>#N/A</v>
      </c>
      <c r="P257" s="1165" t="e">
        <f t="shared" si="59"/>
        <v>#N/A</v>
      </c>
      <c r="Q257" s="1165" t="e">
        <f t="shared" si="60"/>
        <v>#N/A</v>
      </c>
      <c r="R257" s="1115" t="e">
        <f t="shared" si="30"/>
        <v>#N/A</v>
      </c>
      <c r="S257" s="1116" t="e">
        <f t="shared" si="61"/>
        <v>#N/A</v>
      </c>
      <c r="T257" s="6"/>
      <c r="U257" s="6"/>
      <c r="V257" s="1117" t="e">
        <f t="shared" si="32"/>
        <v>#N/A</v>
      </c>
      <c r="W257" s="6"/>
      <c r="X257" s="6"/>
      <c r="Y257" s="1120" t="e">
        <f t="shared" si="33"/>
        <v>#N/A</v>
      </c>
      <c r="Z257" s="97" t="e">
        <f t="shared" si="34"/>
        <v>#N/A</v>
      </c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</row>
    <row r="258" spans="1:90" ht="15.05" customHeight="1">
      <c r="A258" s="6"/>
      <c r="B258" s="6"/>
      <c r="C258" s="6"/>
      <c r="D258" s="16"/>
      <c r="E258" s="6"/>
      <c r="F258" s="6"/>
      <c r="G258" s="6"/>
      <c r="H258" s="6"/>
      <c r="I258" s="6"/>
      <c r="J258" s="6"/>
      <c r="K258" s="6"/>
      <c r="L258" s="6"/>
      <c r="M258" s="1007">
        <v>27</v>
      </c>
      <c r="N258" s="1007">
        <f t="shared" si="57"/>
        <v>0</v>
      </c>
      <c r="O258" s="1165">
        <f t="shared" si="58"/>
        <v>0</v>
      </c>
      <c r="P258" s="1165">
        <f t="shared" si="59"/>
        <v>0</v>
      </c>
      <c r="Q258" s="1165">
        <f t="shared" si="60"/>
        <v>0</v>
      </c>
      <c r="R258" s="1115" t="str">
        <f t="shared" si="30"/>
        <v>0 - 0</v>
      </c>
      <c r="S258" s="1116">
        <f t="shared" si="61"/>
        <v>0</v>
      </c>
      <c r="T258" s="6"/>
      <c r="U258" s="6"/>
      <c r="V258" s="1117" t="str">
        <f t="shared" si="32"/>
        <v>0 - 0</v>
      </c>
      <c r="W258" s="6"/>
      <c r="X258" s="6"/>
      <c r="Y258" s="1120" t="str">
        <f t="shared" si="33"/>
        <v>0 - 0</v>
      </c>
      <c r="Z258" s="97">
        <f t="shared" si="34"/>
        <v>0</v>
      </c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</row>
    <row r="259" spans="1:90" ht="15.05" customHeight="1">
      <c r="A259" s="6"/>
      <c r="B259" s="6"/>
      <c r="C259" s="6"/>
      <c r="D259" s="16"/>
      <c r="E259" s="6"/>
      <c r="F259" s="6"/>
      <c r="G259" s="6"/>
      <c r="H259" s="6"/>
      <c r="I259" s="6"/>
      <c r="J259" s="6"/>
      <c r="K259" s="6"/>
      <c r="L259" s="6"/>
      <c r="M259" s="1007">
        <v>28</v>
      </c>
      <c r="N259" s="1007">
        <f t="shared" si="57"/>
        <v>0</v>
      </c>
      <c r="O259" s="1165">
        <f t="shared" si="58"/>
        <v>0</v>
      </c>
      <c r="P259" s="1165">
        <f t="shared" si="59"/>
        <v>0</v>
      </c>
      <c r="Q259" s="1165">
        <f t="shared" si="60"/>
        <v>0</v>
      </c>
      <c r="R259" s="1115" t="str">
        <f t="shared" si="30"/>
        <v>0 - 0</v>
      </c>
      <c r="S259" s="1116">
        <f t="shared" si="61"/>
        <v>0</v>
      </c>
      <c r="T259" s="6"/>
      <c r="U259" s="6"/>
      <c r="V259" s="1117" t="str">
        <f t="shared" si="32"/>
        <v>0 - 0</v>
      </c>
      <c r="W259" s="6"/>
      <c r="X259" s="6"/>
      <c r="Y259" s="1120" t="str">
        <f t="shared" si="33"/>
        <v>0 - 0</v>
      </c>
      <c r="Z259" s="97">
        <f t="shared" si="34"/>
        <v>0</v>
      </c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</row>
    <row r="260" spans="1:90" ht="15.05" customHeight="1">
      <c r="A260" s="6"/>
      <c r="B260" s="6"/>
      <c r="C260" s="6"/>
      <c r="D260" s="16"/>
      <c r="E260" s="6"/>
      <c r="F260" s="6"/>
      <c r="G260" s="6"/>
      <c r="H260" s="6"/>
      <c r="I260" s="6"/>
      <c r="J260" s="6"/>
      <c r="K260" s="6"/>
      <c r="L260" s="6"/>
      <c r="M260" s="1007">
        <v>29</v>
      </c>
      <c r="N260" s="1007">
        <f t="shared" si="57"/>
        <v>0</v>
      </c>
      <c r="O260" s="1165">
        <f t="shared" si="58"/>
        <v>0</v>
      </c>
      <c r="P260" s="1165">
        <f t="shared" si="59"/>
        <v>0</v>
      </c>
      <c r="Q260" s="1165">
        <f t="shared" si="60"/>
        <v>0</v>
      </c>
      <c r="R260" s="1115" t="str">
        <f t="shared" si="30"/>
        <v>0 - 0</v>
      </c>
      <c r="S260" s="1116">
        <f t="shared" si="61"/>
        <v>0</v>
      </c>
      <c r="T260" s="6"/>
      <c r="U260" s="6"/>
      <c r="V260" s="1117" t="str">
        <f t="shared" si="32"/>
        <v>0 - 0</v>
      </c>
      <c r="W260" s="6"/>
      <c r="X260" s="6"/>
      <c r="Y260" s="1120" t="str">
        <f t="shared" si="33"/>
        <v>0 - 0</v>
      </c>
      <c r="Z260" s="97">
        <f t="shared" si="34"/>
        <v>0</v>
      </c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</row>
    <row r="261" spans="1:90" ht="15.05" customHeight="1">
      <c r="A261" s="6"/>
      <c r="B261" s="6"/>
      <c r="C261" s="6"/>
      <c r="D261" s="16"/>
      <c r="E261" s="6"/>
      <c r="F261" s="6"/>
      <c r="G261" s="6"/>
      <c r="H261" s="6"/>
      <c r="I261" s="6"/>
      <c r="J261" s="6"/>
      <c r="K261" s="6"/>
      <c r="L261" s="6"/>
      <c r="M261" s="1007">
        <v>30</v>
      </c>
      <c r="N261" s="1007">
        <f t="shared" si="57"/>
        <v>0</v>
      </c>
      <c r="O261" s="1165">
        <f t="shared" si="58"/>
        <v>0</v>
      </c>
      <c r="P261" s="1165">
        <f t="shared" si="59"/>
        <v>0</v>
      </c>
      <c r="Q261" s="1165">
        <f t="shared" si="60"/>
        <v>0</v>
      </c>
      <c r="R261" s="1115" t="str">
        <f t="shared" si="30"/>
        <v>0 - 0</v>
      </c>
      <c r="S261" s="1116">
        <f t="shared" si="61"/>
        <v>0</v>
      </c>
      <c r="T261" s="6"/>
      <c r="U261" s="6"/>
      <c r="V261" s="1117" t="str">
        <f t="shared" si="32"/>
        <v>0 - 0</v>
      </c>
      <c r="W261" s="6"/>
      <c r="X261" s="6"/>
      <c r="Y261" s="1120" t="str">
        <f t="shared" si="33"/>
        <v>0 - 0</v>
      </c>
      <c r="Z261" s="97">
        <f t="shared" si="34"/>
        <v>0</v>
      </c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</row>
    <row r="262" spans="1:90" ht="15.05" customHeight="1">
      <c r="A262" s="6"/>
      <c r="B262" s="6"/>
      <c r="C262" s="6"/>
      <c r="D262" s="16"/>
      <c r="E262" s="6"/>
      <c r="F262" s="6"/>
      <c r="G262" s="6"/>
      <c r="H262" s="6"/>
      <c r="I262" s="6"/>
      <c r="J262" s="6"/>
      <c r="K262" s="6"/>
      <c r="L262" s="6"/>
      <c r="M262" s="799">
        <v>1</v>
      </c>
      <c r="N262" s="799" t="str">
        <f t="shared" ref="N262:N291" si="62">BV12</f>
        <v>Antonaci</v>
      </c>
      <c r="O262" s="1145" t="str">
        <f t="shared" ref="O262:O291" si="63">BW12</f>
        <v>ATON</v>
      </c>
      <c r="P262" s="1146" t="e">
        <f t="shared" ref="P262:P291" si="64">BX12</f>
        <v>#N/A</v>
      </c>
      <c r="Q262" s="1146" t="str">
        <f t="shared" ref="Q262:Q291" si="65">BY12</f>
        <v>Villorba (TV)</v>
      </c>
      <c r="R262" s="1115" t="e">
        <f t="shared" si="30"/>
        <v>#N/A</v>
      </c>
      <c r="S262" s="1116" t="e">
        <f t="shared" ref="S262:S291" si="66">CA12</f>
        <v>#N/A</v>
      </c>
      <c r="T262" s="6"/>
      <c r="U262" s="6"/>
      <c r="V262" s="1117" t="str">
        <f t="shared" si="32"/>
        <v>Antonaci - ATON</v>
      </c>
      <c r="W262" s="6"/>
      <c r="X262" s="6"/>
      <c r="Y262" s="1120" t="e">
        <f t="shared" si="33"/>
        <v>#N/A</v>
      </c>
      <c r="Z262" s="97" t="e">
        <f t="shared" si="34"/>
        <v>#N/A</v>
      </c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</row>
    <row r="263" spans="1:90" ht="15.05" customHeight="1">
      <c r="A263" s="6"/>
      <c r="B263" s="6"/>
      <c r="C263" s="6"/>
      <c r="D263" s="16"/>
      <c r="E263" s="6"/>
      <c r="F263" s="6"/>
      <c r="G263" s="6"/>
      <c r="H263" s="6"/>
      <c r="I263" s="6"/>
      <c r="J263" s="6"/>
      <c r="K263" s="6"/>
      <c r="L263" s="6"/>
      <c r="M263" s="799">
        <v>2</v>
      </c>
      <c r="N263" s="799" t="e">
        <f t="shared" si="62"/>
        <v>#N/A</v>
      </c>
      <c r="O263" s="1145" t="e">
        <f t="shared" si="63"/>
        <v>#N/A</v>
      </c>
      <c r="P263" s="1146" t="e">
        <f t="shared" si="64"/>
        <v>#N/A</v>
      </c>
      <c r="Q263" s="1146" t="e">
        <f t="shared" si="65"/>
        <v>#N/A</v>
      </c>
      <c r="R263" s="1115" t="e">
        <f t="shared" si="30"/>
        <v>#N/A</v>
      </c>
      <c r="S263" s="1116" t="e">
        <f t="shared" si="66"/>
        <v>#N/A</v>
      </c>
      <c r="T263" s="6"/>
      <c r="U263" s="6"/>
      <c r="V263" s="1117" t="e">
        <f t="shared" si="32"/>
        <v>#N/A</v>
      </c>
      <c r="W263" s="6"/>
      <c r="X263" s="6"/>
      <c r="Y263" s="1120" t="e">
        <f t="shared" si="33"/>
        <v>#N/A</v>
      </c>
      <c r="Z263" s="97" t="e">
        <f t="shared" si="34"/>
        <v>#N/A</v>
      </c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</row>
    <row r="264" spans="1:90" ht="15.05" customHeight="1">
      <c r="A264" s="6"/>
      <c r="B264" s="6"/>
      <c r="C264" s="6"/>
      <c r="D264" s="16"/>
      <c r="E264" s="6"/>
      <c r="F264" s="6"/>
      <c r="G264" s="6"/>
      <c r="H264" s="6"/>
      <c r="I264" s="6"/>
      <c r="J264" s="6"/>
      <c r="K264" s="6"/>
      <c r="L264" s="6"/>
      <c r="M264" s="799">
        <v>3</v>
      </c>
      <c r="N264" s="799" t="e">
        <f t="shared" si="62"/>
        <v>#N/A</v>
      </c>
      <c r="O264" s="1145" t="e">
        <f t="shared" si="63"/>
        <v>#N/A</v>
      </c>
      <c r="P264" s="1146" t="e">
        <f t="shared" si="64"/>
        <v>#N/A</v>
      </c>
      <c r="Q264" s="1146" t="e">
        <f t="shared" si="65"/>
        <v>#N/A</v>
      </c>
      <c r="R264" s="1115" t="e">
        <f t="shared" si="30"/>
        <v>#N/A</v>
      </c>
      <c r="S264" s="1116" t="e">
        <f t="shared" si="66"/>
        <v>#N/A</v>
      </c>
      <c r="T264" s="6"/>
      <c r="U264" s="6"/>
      <c r="V264" s="1117" t="e">
        <f t="shared" si="32"/>
        <v>#N/A</v>
      </c>
      <c r="W264" s="6"/>
      <c r="X264" s="6"/>
      <c r="Y264" s="1120" t="e">
        <f t="shared" si="33"/>
        <v>#N/A</v>
      </c>
      <c r="Z264" s="97" t="e">
        <f t="shared" si="34"/>
        <v>#N/A</v>
      </c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</row>
    <row r="265" spans="1:90" ht="15.05" customHeight="1">
      <c r="A265" s="6"/>
      <c r="B265" s="6"/>
      <c r="C265" s="6"/>
      <c r="D265" s="16"/>
      <c r="E265" s="6"/>
      <c r="F265" s="6"/>
      <c r="G265" s="6"/>
      <c r="H265" s="6"/>
      <c r="I265" s="6"/>
      <c r="J265" s="6"/>
      <c r="K265" s="6"/>
      <c r="L265" s="6"/>
      <c r="M265" s="799">
        <v>4</v>
      </c>
      <c r="N265" s="799" t="e">
        <f t="shared" si="62"/>
        <v>#N/A</v>
      </c>
      <c r="O265" s="1145" t="e">
        <f t="shared" si="63"/>
        <v>#N/A</v>
      </c>
      <c r="P265" s="1146" t="e">
        <f t="shared" si="64"/>
        <v>#N/A</v>
      </c>
      <c r="Q265" s="1146" t="e">
        <f t="shared" si="65"/>
        <v>#N/A</v>
      </c>
      <c r="R265" s="1115" t="e">
        <f t="shared" si="30"/>
        <v>#N/A</v>
      </c>
      <c r="S265" s="1116" t="e">
        <f t="shared" si="66"/>
        <v>#N/A</v>
      </c>
      <c r="T265" s="6"/>
      <c r="U265" s="6"/>
      <c r="V265" s="1117" t="e">
        <f t="shared" si="32"/>
        <v>#N/A</v>
      </c>
      <c r="W265" s="6"/>
      <c r="X265" s="6"/>
      <c r="Y265" s="1120" t="e">
        <f t="shared" si="33"/>
        <v>#N/A</v>
      </c>
      <c r="Z265" s="97" t="e">
        <f t="shared" si="34"/>
        <v>#N/A</v>
      </c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</row>
    <row r="266" spans="1:90" ht="15.05" customHeight="1">
      <c r="A266" s="6"/>
      <c r="B266" s="6"/>
      <c r="C266" s="6"/>
      <c r="D266" s="16"/>
      <c r="E266" s="6"/>
      <c r="F266" s="6"/>
      <c r="G266" s="6"/>
      <c r="H266" s="6"/>
      <c r="I266" s="6"/>
      <c r="J266" s="6"/>
      <c r="K266" s="6"/>
      <c r="L266" s="6"/>
      <c r="M266" s="799">
        <v>5</v>
      </c>
      <c r="N266" s="799" t="e">
        <f t="shared" si="62"/>
        <v>#N/A</v>
      </c>
      <c r="O266" s="1145" t="e">
        <f t="shared" si="63"/>
        <v>#N/A</v>
      </c>
      <c r="P266" s="1146" t="e">
        <f t="shared" si="64"/>
        <v>#N/A</v>
      </c>
      <c r="Q266" s="1146" t="e">
        <f t="shared" si="65"/>
        <v>#N/A</v>
      </c>
      <c r="R266" s="1115" t="e">
        <f t="shared" si="30"/>
        <v>#N/A</v>
      </c>
      <c r="S266" s="1116" t="e">
        <f t="shared" si="66"/>
        <v>#N/A</v>
      </c>
      <c r="T266" s="6"/>
      <c r="U266" s="6"/>
      <c r="V266" s="1117" t="e">
        <f t="shared" si="32"/>
        <v>#N/A</v>
      </c>
      <c r="W266" s="6"/>
      <c r="X266" s="6"/>
      <c r="Y266" s="1120" t="e">
        <f t="shared" si="33"/>
        <v>#N/A</v>
      </c>
      <c r="Z266" s="97" t="e">
        <f t="shared" si="34"/>
        <v>#N/A</v>
      </c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</row>
    <row r="267" spans="1:90" ht="15.05" customHeight="1">
      <c r="A267" s="6"/>
      <c r="B267" s="6"/>
      <c r="C267" s="6"/>
      <c r="D267" s="16"/>
      <c r="E267" s="6"/>
      <c r="F267" s="6"/>
      <c r="G267" s="6"/>
      <c r="H267" s="6"/>
      <c r="I267" s="6"/>
      <c r="J267" s="6"/>
      <c r="K267" s="6"/>
      <c r="L267" s="6"/>
      <c r="M267" s="799">
        <v>6</v>
      </c>
      <c r="N267" s="799" t="e">
        <f t="shared" si="62"/>
        <v>#N/A</v>
      </c>
      <c r="O267" s="1145" t="e">
        <f t="shared" si="63"/>
        <v>#N/A</v>
      </c>
      <c r="P267" s="1146" t="e">
        <f t="shared" si="64"/>
        <v>#N/A</v>
      </c>
      <c r="Q267" s="1146" t="e">
        <f t="shared" si="65"/>
        <v>#N/A</v>
      </c>
      <c r="R267" s="1115" t="e">
        <f t="shared" si="30"/>
        <v>#N/A</v>
      </c>
      <c r="S267" s="1116" t="e">
        <f t="shared" si="66"/>
        <v>#N/A</v>
      </c>
      <c r="T267" s="6"/>
      <c r="U267" s="6"/>
      <c r="V267" s="1117" t="e">
        <f t="shared" si="32"/>
        <v>#N/A</v>
      </c>
      <c r="W267" s="6"/>
      <c r="X267" s="6"/>
      <c r="Y267" s="1120" t="e">
        <f t="shared" si="33"/>
        <v>#N/A</v>
      </c>
      <c r="Z267" s="97" t="e">
        <f t="shared" si="34"/>
        <v>#N/A</v>
      </c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</row>
    <row r="268" spans="1:90" ht="15.05" customHeight="1">
      <c r="A268" s="6"/>
      <c r="B268" s="6"/>
      <c r="C268" s="6"/>
      <c r="D268" s="16"/>
      <c r="E268" s="6"/>
      <c r="F268" s="6"/>
      <c r="G268" s="6"/>
      <c r="H268" s="6"/>
      <c r="I268" s="6"/>
      <c r="J268" s="6"/>
      <c r="K268" s="6"/>
      <c r="L268" s="6"/>
      <c r="M268" s="799">
        <v>7</v>
      </c>
      <c r="N268" s="799" t="e">
        <f t="shared" si="62"/>
        <v>#N/A</v>
      </c>
      <c r="O268" s="1146" t="e">
        <f t="shared" si="63"/>
        <v>#N/A</v>
      </c>
      <c r="P268" s="1146" t="e">
        <f t="shared" si="64"/>
        <v>#N/A</v>
      </c>
      <c r="Q268" s="1146" t="e">
        <f t="shared" si="65"/>
        <v>#N/A</v>
      </c>
      <c r="R268" s="1115" t="e">
        <f t="shared" si="30"/>
        <v>#N/A</v>
      </c>
      <c r="S268" s="1116" t="e">
        <f t="shared" si="66"/>
        <v>#N/A</v>
      </c>
      <c r="T268" s="6"/>
      <c r="U268" s="6"/>
      <c r="V268" s="1117" t="e">
        <f t="shared" si="32"/>
        <v>#N/A</v>
      </c>
      <c r="W268" s="6"/>
      <c r="X268" s="6"/>
      <c r="Y268" s="1120" t="e">
        <f t="shared" si="33"/>
        <v>#N/A</v>
      </c>
      <c r="Z268" s="97" t="e">
        <f t="shared" si="34"/>
        <v>#N/A</v>
      </c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</row>
    <row r="269" spans="1:90" ht="15.05" customHeight="1">
      <c r="A269" s="6"/>
      <c r="B269" s="6"/>
      <c r="C269" s="6"/>
      <c r="D269" s="16"/>
      <c r="E269" s="6"/>
      <c r="F269" s="6"/>
      <c r="G269" s="6"/>
      <c r="H269" s="6"/>
      <c r="I269" s="6"/>
      <c r="J269" s="6"/>
      <c r="K269" s="6"/>
      <c r="L269" s="6"/>
      <c r="M269" s="799">
        <v>8</v>
      </c>
      <c r="N269" s="799" t="e">
        <f t="shared" si="62"/>
        <v>#N/A</v>
      </c>
      <c r="O269" s="1145" t="e">
        <f t="shared" si="63"/>
        <v>#N/A</v>
      </c>
      <c r="P269" s="1146" t="e">
        <f t="shared" si="64"/>
        <v>#N/A</v>
      </c>
      <c r="Q269" s="1146" t="e">
        <f t="shared" si="65"/>
        <v>#N/A</v>
      </c>
      <c r="R269" s="1115" t="e">
        <f t="shared" si="30"/>
        <v>#N/A</v>
      </c>
      <c r="S269" s="1116" t="e">
        <f t="shared" si="66"/>
        <v>#N/A</v>
      </c>
      <c r="T269" s="6"/>
      <c r="U269" s="6"/>
      <c r="V269" s="1117" t="e">
        <f t="shared" si="32"/>
        <v>#N/A</v>
      </c>
      <c r="W269" s="6"/>
      <c r="X269" s="6"/>
      <c r="Y269" s="1120" t="e">
        <f t="shared" si="33"/>
        <v>#N/A</v>
      </c>
      <c r="Z269" s="97" t="e">
        <f t="shared" si="34"/>
        <v>#N/A</v>
      </c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</row>
    <row r="270" spans="1:90" ht="15.05" customHeight="1">
      <c r="A270" s="6"/>
      <c r="B270" s="6"/>
      <c r="C270" s="6"/>
      <c r="D270" s="16"/>
      <c r="E270" s="6"/>
      <c r="F270" s="6"/>
      <c r="G270" s="6"/>
      <c r="H270" s="6"/>
      <c r="I270" s="6"/>
      <c r="J270" s="6"/>
      <c r="K270" s="6"/>
      <c r="L270" s="6"/>
      <c r="M270" s="799">
        <v>9</v>
      </c>
      <c r="N270" s="799" t="e">
        <f t="shared" si="62"/>
        <v>#N/A</v>
      </c>
      <c r="O270" s="1145" t="e">
        <f t="shared" si="63"/>
        <v>#N/A</v>
      </c>
      <c r="P270" s="1146" t="e">
        <f t="shared" si="64"/>
        <v>#N/A</v>
      </c>
      <c r="Q270" s="1146" t="e">
        <f t="shared" si="65"/>
        <v>#N/A</v>
      </c>
      <c r="R270" s="1115" t="e">
        <f t="shared" si="30"/>
        <v>#N/A</v>
      </c>
      <c r="S270" s="1116" t="e">
        <f t="shared" si="66"/>
        <v>#N/A</v>
      </c>
      <c r="T270" s="6"/>
      <c r="U270" s="6"/>
      <c r="V270" s="1117" t="e">
        <f t="shared" si="32"/>
        <v>#N/A</v>
      </c>
      <c r="W270" s="6"/>
      <c r="X270" s="6"/>
      <c r="Y270" s="1120" t="e">
        <f t="shared" si="33"/>
        <v>#N/A</v>
      </c>
      <c r="Z270" s="97" t="e">
        <f t="shared" si="34"/>
        <v>#N/A</v>
      </c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</row>
    <row r="271" spans="1:90" ht="15.05" customHeight="1">
      <c r="A271" s="6"/>
      <c r="B271" s="6"/>
      <c r="C271" s="6"/>
      <c r="D271" s="16"/>
      <c r="E271" s="6"/>
      <c r="F271" s="6"/>
      <c r="G271" s="6"/>
      <c r="H271" s="6"/>
      <c r="I271" s="6"/>
      <c r="J271" s="6"/>
      <c r="K271" s="6"/>
      <c r="L271" s="6"/>
      <c r="M271" s="799">
        <v>10</v>
      </c>
      <c r="N271" s="799" t="e">
        <f t="shared" si="62"/>
        <v>#N/A</v>
      </c>
      <c r="O271" s="1145" t="e">
        <f t="shared" si="63"/>
        <v>#N/A</v>
      </c>
      <c r="P271" s="1146" t="e">
        <f t="shared" si="64"/>
        <v>#N/A</v>
      </c>
      <c r="Q271" s="1146" t="e">
        <f t="shared" si="65"/>
        <v>#N/A</v>
      </c>
      <c r="R271" s="1115" t="e">
        <f t="shared" si="30"/>
        <v>#N/A</v>
      </c>
      <c r="S271" s="1116" t="e">
        <f t="shared" si="66"/>
        <v>#N/A</v>
      </c>
      <c r="T271" s="6"/>
      <c r="U271" s="6"/>
      <c r="V271" s="1117" t="e">
        <f t="shared" si="32"/>
        <v>#N/A</v>
      </c>
      <c r="W271" s="6"/>
      <c r="X271" s="6"/>
      <c r="Y271" s="1120" t="e">
        <f t="shared" si="33"/>
        <v>#N/A</v>
      </c>
      <c r="Z271" s="97" t="e">
        <f t="shared" si="34"/>
        <v>#N/A</v>
      </c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</row>
    <row r="272" spans="1:90" ht="15.05" customHeight="1">
      <c r="A272" s="6"/>
      <c r="B272" s="6"/>
      <c r="C272" s="6"/>
      <c r="D272" s="16"/>
      <c r="E272" s="6"/>
      <c r="F272" s="6"/>
      <c r="G272" s="6"/>
      <c r="H272" s="6"/>
      <c r="I272" s="6"/>
      <c r="J272" s="6"/>
      <c r="K272" s="6"/>
      <c r="L272" s="6"/>
      <c r="M272" s="799">
        <v>11</v>
      </c>
      <c r="N272" s="799" t="e">
        <f t="shared" si="62"/>
        <v>#N/A</v>
      </c>
      <c r="O272" s="1145" t="e">
        <f t="shared" si="63"/>
        <v>#N/A</v>
      </c>
      <c r="P272" s="1146" t="e">
        <f t="shared" si="64"/>
        <v>#N/A</v>
      </c>
      <c r="Q272" s="1146" t="e">
        <f t="shared" si="65"/>
        <v>#N/A</v>
      </c>
      <c r="R272" s="1115" t="e">
        <f t="shared" si="30"/>
        <v>#N/A</v>
      </c>
      <c r="S272" s="1116" t="e">
        <f t="shared" si="66"/>
        <v>#N/A</v>
      </c>
      <c r="T272" s="6"/>
      <c r="U272" s="6"/>
      <c r="V272" s="1117" t="e">
        <f t="shared" si="32"/>
        <v>#N/A</v>
      </c>
      <c r="W272" s="6"/>
      <c r="X272" s="6"/>
      <c r="Y272" s="1120" t="e">
        <f t="shared" si="33"/>
        <v>#N/A</v>
      </c>
      <c r="Z272" s="97" t="e">
        <f t="shared" si="34"/>
        <v>#N/A</v>
      </c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</row>
    <row r="273" spans="1:90" ht="15.05" customHeight="1">
      <c r="A273" s="6"/>
      <c r="B273" s="6"/>
      <c r="C273" s="6"/>
      <c r="D273" s="16"/>
      <c r="E273" s="6"/>
      <c r="F273" s="6"/>
      <c r="G273" s="6"/>
      <c r="H273" s="6"/>
      <c r="I273" s="6"/>
      <c r="J273" s="6"/>
      <c r="K273" s="6"/>
      <c r="L273" s="6"/>
      <c r="M273" s="799">
        <v>12</v>
      </c>
      <c r="N273" s="799" t="e">
        <f t="shared" si="62"/>
        <v>#N/A</v>
      </c>
      <c r="O273" s="1145" t="e">
        <f t="shared" si="63"/>
        <v>#N/A</v>
      </c>
      <c r="P273" s="1146" t="e">
        <f t="shared" si="64"/>
        <v>#N/A</v>
      </c>
      <c r="Q273" s="1146" t="e">
        <f t="shared" si="65"/>
        <v>#N/A</v>
      </c>
      <c r="R273" s="1115" t="e">
        <f t="shared" si="30"/>
        <v>#N/A</v>
      </c>
      <c r="S273" s="1116" t="e">
        <f t="shared" si="66"/>
        <v>#N/A</v>
      </c>
      <c r="T273" s="6"/>
      <c r="U273" s="6"/>
      <c r="V273" s="1117" t="e">
        <f t="shared" si="32"/>
        <v>#N/A</v>
      </c>
      <c r="W273" s="6"/>
      <c r="X273" s="6"/>
      <c r="Y273" s="1120" t="e">
        <f t="shared" si="33"/>
        <v>#N/A</v>
      </c>
      <c r="Z273" s="97" t="e">
        <f t="shared" si="34"/>
        <v>#N/A</v>
      </c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</row>
    <row r="274" spans="1:90" ht="15.05" customHeight="1">
      <c r="A274" s="6"/>
      <c r="B274" s="6"/>
      <c r="C274" s="6"/>
      <c r="D274" s="16"/>
      <c r="E274" s="6"/>
      <c r="F274" s="6"/>
      <c r="G274" s="6"/>
      <c r="H274" s="6"/>
      <c r="I274" s="6"/>
      <c r="J274" s="6"/>
      <c r="K274" s="6"/>
      <c r="L274" s="6"/>
      <c r="M274" s="799">
        <v>13</v>
      </c>
      <c r="N274" s="799" t="e">
        <f t="shared" si="62"/>
        <v>#N/A</v>
      </c>
      <c r="O274" s="1145" t="e">
        <f t="shared" si="63"/>
        <v>#N/A</v>
      </c>
      <c r="P274" s="1146" t="e">
        <f t="shared" si="64"/>
        <v>#N/A</v>
      </c>
      <c r="Q274" s="1146" t="e">
        <f t="shared" si="65"/>
        <v>#N/A</v>
      </c>
      <c r="R274" s="1115" t="e">
        <f t="shared" si="30"/>
        <v>#N/A</v>
      </c>
      <c r="S274" s="1116" t="e">
        <f t="shared" si="66"/>
        <v>#N/A</v>
      </c>
      <c r="T274" s="6"/>
      <c r="U274" s="6"/>
      <c r="V274" s="1117" t="e">
        <f t="shared" si="32"/>
        <v>#N/A</v>
      </c>
      <c r="W274" s="6"/>
      <c r="X274" s="6"/>
      <c r="Y274" s="1120" t="e">
        <f t="shared" si="33"/>
        <v>#N/A</v>
      </c>
      <c r="Z274" s="97" t="e">
        <f t="shared" si="34"/>
        <v>#N/A</v>
      </c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</row>
    <row r="275" spans="1:90" ht="15.05" customHeight="1">
      <c r="A275" s="6"/>
      <c r="B275" s="6"/>
      <c r="C275" s="6"/>
      <c r="D275" s="16"/>
      <c r="E275" s="6"/>
      <c r="F275" s="6"/>
      <c r="G275" s="6"/>
      <c r="H275" s="6"/>
      <c r="I275" s="6"/>
      <c r="J275" s="6"/>
      <c r="K275" s="6"/>
      <c r="L275" s="6"/>
      <c r="M275" s="799">
        <v>14</v>
      </c>
      <c r="N275" s="799" t="e">
        <f t="shared" si="62"/>
        <v>#N/A</v>
      </c>
      <c r="O275" s="1145" t="e">
        <f t="shared" si="63"/>
        <v>#N/A</v>
      </c>
      <c r="P275" s="1146" t="e">
        <f t="shared" si="64"/>
        <v>#N/A</v>
      </c>
      <c r="Q275" s="1146" t="e">
        <f t="shared" si="65"/>
        <v>#N/A</v>
      </c>
      <c r="R275" s="1115" t="e">
        <f t="shared" si="30"/>
        <v>#N/A</v>
      </c>
      <c r="S275" s="1116" t="e">
        <f t="shared" si="66"/>
        <v>#N/A</v>
      </c>
      <c r="T275" s="6"/>
      <c r="U275" s="6"/>
      <c r="V275" s="1117" t="e">
        <f t="shared" si="32"/>
        <v>#N/A</v>
      </c>
      <c r="W275" s="6"/>
      <c r="X275" s="6"/>
      <c r="Y275" s="1120" t="e">
        <f t="shared" si="33"/>
        <v>#N/A</v>
      </c>
      <c r="Z275" s="97" t="e">
        <f t="shared" si="34"/>
        <v>#N/A</v>
      </c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</row>
    <row r="276" spans="1:90" ht="15.05" customHeight="1">
      <c r="A276" s="6"/>
      <c r="B276" s="6"/>
      <c r="C276" s="6"/>
      <c r="D276" s="16"/>
      <c r="E276" s="6"/>
      <c r="F276" s="6"/>
      <c r="G276" s="6"/>
      <c r="H276" s="6"/>
      <c r="I276" s="6"/>
      <c r="J276" s="6"/>
      <c r="K276" s="6"/>
      <c r="L276" s="6"/>
      <c r="M276" s="799">
        <v>15</v>
      </c>
      <c r="N276" s="799" t="e">
        <f t="shared" si="62"/>
        <v>#N/A</v>
      </c>
      <c r="O276" s="1145" t="e">
        <f t="shared" si="63"/>
        <v>#N/A</v>
      </c>
      <c r="P276" s="1146" t="e">
        <f t="shared" si="64"/>
        <v>#N/A</v>
      </c>
      <c r="Q276" s="1146" t="e">
        <f t="shared" si="65"/>
        <v>#N/A</v>
      </c>
      <c r="R276" s="1115" t="e">
        <f t="shared" si="30"/>
        <v>#N/A</v>
      </c>
      <c r="S276" s="1116" t="e">
        <f t="shared" si="66"/>
        <v>#N/A</v>
      </c>
      <c r="T276" s="6"/>
      <c r="U276" s="6"/>
      <c r="V276" s="1117" t="e">
        <f t="shared" si="32"/>
        <v>#N/A</v>
      </c>
      <c r="W276" s="6"/>
      <c r="X276" s="6"/>
      <c r="Y276" s="1120" t="e">
        <f t="shared" si="33"/>
        <v>#N/A</v>
      </c>
      <c r="Z276" s="97" t="e">
        <f t="shared" si="34"/>
        <v>#N/A</v>
      </c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</row>
    <row r="277" spans="1:90" ht="15.05" customHeight="1">
      <c r="A277" s="6"/>
      <c r="B277" s="6"/>
      <c r="C277" s="6"/>
      <c r="D277" s="16"/>
      <c r="E277" s="6"/>
      <c r="F277" s="6"/>
      <c r="G277" s="6"/>
      <c r="H277" s="6"/>
      <c r="I277" s="6"/>
      <c r="J277" s="6"/>
      <c r="K277" s="6"/>
      <c r="L277" s="6"/>
      <c r="M277" s="799">
        <v>16</v>
      </c>
      <c r="N277" s="799" t="e">
        <f t="shared" si="62"/>
        <v>#N/A</v>
      </c>
      <c r="O277" s="1145" t="e">
        <f t="shared" si="63"/>
        <v>#N/A</v>
      </c>
      <c r="P277" s="1146" t="e">
        <f t="shared" si="64"/>
        <v>#N/A</v>
      </c>
      <c r="Q277" s="1146" t="e">
        <f t="shared" si="65"/>
        <v>#N/A</v>
      </c>
      <c r="R277" s="1115" t="e">
        <f t="shared" si="30"/>
        <v>#N/A</v>
      </c>
      <c r="S277" s="1116" t="e">
        <f t="shared" si="66"/>
        <v>#N/A</v>
      </c>
      <c r="T277" s="6"/>
      <c r="U277" s="6"/>
      <c r="V277" s="1117" t="e">
        <f t="shared" si="32"/>
        <v>#N/A</v>
      </c>
      <c r="W277" s="6"/>
      <c r="X277" s="6"/>
      <c r="Y277" s="1120" t="e">
        <f t="shared" si="33"/>
        <v>#N/A</v>
      </c>
      <c r="Z277" s="97" t="e">
        <f t="shared" si="34"/>
        <v>#N/A</v>
      </c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</row>
    <row r="278" spans="1:90" ht="15.05" customHeight="1">
      <c r="A278" s="6"/>
      <c r="B278" s="6"/>
      <c r="C278" s="6"/>
      <c r="D278" s="16"/>
      <c r="E278" s="6"/>
      <c r="F278" s="6"/>
      <c r="G278" s="6"/>
      <c r="H278" s="6"/>
      <c r="I278" s="6"/>
      <c r="J278" s="6"/>
      <c r="K278" s="6"/>
      <c r="L278" s="6"/>
      <c r="M278" s="799">
        <v>17</v>
      </c>
      <c r="N278" s="799" t="e">
        <f t="shared" si="62"/>
        <v>#N/A</v>
      </c>
      <c r="O278" s="1145" t="e">
        <f t="shared" si="63"/>
        <v>#N/A</v>
      </c>
      <c r="P278" s="1146" t="e">
        <f t="shared" si="64"/>
        <v>#N/A</v>
      </c>
      <c r="Q278" s="1146" t="e">
        <f t="shared" si="65"/>
        <v>#N/A</v>
      </c>
      <c r="R278" s="1115" t="e">
        <f t="shared" si="30"/>
        <v>#N/A</v>
      </c>
      <c r="S278" s="1116" t="e">
        <f t="shared" si="66"/>
        <v>#N/A</v>
      </c>
      <c r="T278" s="6"/>
      <c r="U278" s="6"/>
      <c r="V278" s="1117" t="e">
        <f t="shared" si="32"/>
        <v>#N/A</v>
      </c>
      <c r="W278" s="6"/>
      <c r="X278" s="6"/>
      <c r="Y278" s="1120" t="e">
        <f t="shared" si="33"/>
        <v>#N/A</v>
      </c>
      <c r="Z278" s="97" t="e">
        <f t="shared" si="34"/>
        <v>#N/A</v>
      </c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</row>
    <row r="279" spans="1:90" ht="15.05" customHeight="1">
      <c r="A279" s="6"/>
      <c r="B279" s="6"/>
      <c r="C279" s="6"/>
      <c r="D279" s="16"/>
      <c r="E279" s="6"/>
      <c r="F279" s="6"/>
      <c r="G279" s="6"/>
      <c r="H279" s="6"/>
      <c r="I279" s="6"/>
      <c r="J279" s="6"/>
      <c r="K279" s="6"/>
      <c r="L279" s="6"/>
      <c r="M279" s="799">
        <v>18</v>
      </c>
      <c r="N279" s="799" t="e">
        <f t="shared" si="62"/>
        <v>#N/A</v>
      </c>
      <c r="O279" s="1145" t="e">
        <f t="shared" si="63"/>
        <v>#N/A</v>
      </c>
      <c r="P279" s="1146" t="e">
        <f t="shared" si="64"/>
        <v>#N/A</v>
      </c>
      <c r="Q279" s="1146" t="e">
        <f t="shared" si="65"/>
        <v>#N/A</v>
      </c>
      <c r="R279" s="1115" t="e">
        <f t="shared" si="30"/>
        <v>#N/A</v>
      </c>
      <c r="S279" s="1116" t="e">
        <f t="shared" si="66"/>
        <v>#N/A</v>
      </c>
      <c r="T279" s="6"/>
      <c r="U279" s="6"/>
      <c r="V279" s="1117" t="e">
        <f t="shared" si="32"/>
        <v>#N/A</v>
      </c>
      <c r="W279" s="6"/>
      <c r="X279" s="6"/>
      <c r="Y279" s="1120" t="e">
        <f t="shared" si="33"/>
        <v>#N/A</v>
      </c>
      <c r="Z279" s="97" t="e">
        <f t="shared" si="34"/>
        <v>#N/A</v>
      </c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</row>
    <row r="280" spans="1:90" ht="15.05" customHeight="1">
      <c r="A280" s="6"/>
      <c r="B280" s="6"/>
      <c r="C280" s="6"/>
      <c r="D280" s="16"/>
      <c r="E280" s="6"/>
      <c r="F280" s="6"/>
      <c r="G280" s="6"/>
      <c r="H280" s="6"/>
      <c r="I280" s="6"/>
      <c r="J280" s="6"/>
      <c r="K280" s="6"/>
      <c r="L280" s="6"/>
      <c r="M280" s="799">
        <v>19</v>
      </c>
      <c r="N280" s="799" t="e">
        <f t="shared" si="62"/>
        <v>#N/A</v>
      </c>
      <c r="O280" s="1145" t="e">
        <f t="shared" si="63"/>
        <v>#N/A</v>
      </c>
      <c r="P280" s="1146" t="e">
        <f t="shared" si="64"/>
        <v>#N/A</v>
      </c>
      <c r="Q280" s="1146" t="e">
        <f t="shared" si="65"/>
        <v>#N/A</v>
      </c>
      <c r="R280" s="1115" t="e">
        <f t="shared" si="30"/>
        <v>#N/A</v>
      </c>
      <c r="S280" s="1116" t="e">
        <f t="shared" si="66"/>
        <v>#N/A</v>
      </c>
      <c r="T280" s="6"/>
      <c r="U280" s="6"/>
      <c r="V280" s="1117" t="e">
        <f t="shared" si="32"/>
        <v>#N/A</v>
      </c>
      <c r="W280" s="6"/>
      <c r="X280" s="6"/>
      <c r="Y280" s="1120" t="e">
        <f t="shared" si="33"/>
        <v>#N/A</v>
      </c>
      <c r="Z280" s="97" t="e">
        <f t="shared" si="34"/>
        <v>#N/A</v>
      </c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</row>
    <row r="281" spans="1:90" ht="15.05" customHeight="1">
      <c r="A281" s="6"/>
      <c r="B281" s="6"/>
      <c r="C281" s="6"/>
      <c r="D281" s="16"/>
      <c r="E281" s="6"/>
      <c r="F281" s="6"/>
      <c r="G281" s="6"/>
      <c r="H281" s="6"/>
      <c r="I281" s="6"/>
      <c r="J281" s="6"/>
      <c r="K281" s="6"/>
      <c r="L281" s="6"/>
      <c r="M281" s="799">
        <v>20</v>
      </c>
      <c r="N281" s="799" t="e">
        <f t="shared" si="62"/>
        <v>#N/A</v>
      </c>
      <c r="O281" s="1145" t="e">
        <f t="shared" si="63"/>
        <v>#N/A</v>
      </c>
      <c r="P281" s="1146" t="e">
        <f t="shared" si="64"/>
        <v>#N/A</v>
      </c>
      <c r="Q281" s="1146" t="e">
        <f t="shared" si="65"/>
        <v>#N/A</v>
      </c>
      <c r="R281" s="1115" t="e">
        <f t="shared" si="30"/>
        <v>#N/A</v>
      </c>
      <c r="S281" s="1116" t="e">
        <f t="shared" si="66"/>
        <v>#N/A</v>
      </c>
      <c r="T281" s="6"/>
      <c r="U281" s="6"/>
      <c r="V281" s="1117" t="e">
        <f t="shared" si="32"/>
        <v>#N/A</v>
      </c>
      <c r="W281" s="6"/>
      <c r="X281" s="6"/>
      <c r="Y281" s="1120" t="e">
        <f t="shared" si="33"/>
        <v>#N/A</v>
      </c>
      <c r="Z281" s="97" t="e">
        <f t="shared" si="34"/>
        <v>#N/A</v>
      </c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</row>
    <row r="282" spans="1:90" ht="15.05" customHeight="1">
      <c r="A282" s="6"/>
      <c r="B282" s="6"/>
      <c r="C282" s="6"/>
      <c r="D282" s="16"/>
      <c r="E282" s="6"/>
      <c r="F282" s="6"/>
      <c r="G282" s="6"/>
      <c r="H282" s="6"/>
      <c r="I282" s="6"/>
      <c r="J282" s="6"/>
      <c r="K282" s="6"/>
      <c r="L282" s="6"/>
      <c r="M282" s="799">
        <v>21</v>
      </c>
      <c r="N282" s="799" t="e">
        <f t="shared" si="62"/>
        <v>#N/A</v>
      </c>
      <c r="O282" s="1145" t="e">
        <f t="shared" si="63"/>
        <v>#N/A</v>
      </c>
      <c r="P282" s="1146" t="e">
        <f t="shared" si="64"/>
        <v>#N/A</v>
      </c>
      <c r="Q282" s="1146" t="e">
        <f t="shared" si="65"/>
        <v>#N/A</v>
      </c>
      <c r="R282" s="1115" t="e">
        <f t="shared" si="30"/>
        <v>#N/A</v>
      </c>
      <c r="S282" s="1116" t="e">
        <f t="shared" si="66"/>
        <v>#N/A</v>
      </c>
      <c r="T282" s="6"/>
      <c r="U282" s="6"/>
      <c r="V282" s="1117" t="e">
        <f t="shared" si="32"/>
        <v>#N/A</v>
      </c>
      <c r="W282" s="6"/>
      <c r="X282" s="6"/>
      <c r="Y282" s="1120" t="e">
        <f t="shared" si="33"/>
        <v>#N/A</v>
      </c>
      <c r="Z282" s="97" t="e">
        <f t="shared" si="34"/>
        <v>#N/A</v>
      </c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</row>
    <row r="283" spans="1:90" ht="15.05" customHeight="1">
      <c r="A283" s="6"/>
      <c r="B283" s="6"/>
      <c r="C283" s="6"/>
      <c r="D283" s="16"/>
      <c r="E283" s="6"/>
      <c r="F283" s="6"/>
      <c r="G283" s="6"/>
      <c r="H283" s="6"/>
      <c r="I283" s="6"/>
      <c r="J283" s="6"/>
      <c r="K283" s="6"/>
      <c r="L283" s="6"/>
      <c r="M283" s="799">
        <v>22</v>
      </c>
      <c r="N283" s="799" t="e">
        <f t="shared" si="62"/>
        <v>#N/A</v>
      </c>
      <c r="O283" s="1145" t="e">
        <f t="shared" si="63"/>
        <v>#N/A</v>
      </c>
      <c r="P283" s="1146" t="e">
        <f t="shared" si="64"/>
        <v>#N/A</v>
      </c>
      <c r="Q283" s="1146" t="e">
        <f t="shared" si="65"/>
        <v>#N/A</v>
      </c>
      <c r="R283" s="1115" t="e">
        <f t="shared" si="30"/>
        <v>#N/A</v>
      </c>
      <c r="S283" s="1116" t="e">
        <f t="shared" si="66"/>
        <v>#N/A</v>
      </c>
      <c r="T283" s="6"/>
      <c r="U283" s="6"/>
      <c r="V283" s="1117" t="e">
        <f t="shared" si="32"/>
        <v>#N/A</v>
      </c>
      <c r="W283" s="6"/>
      <c r="X283" s="6"/>
      <c r="Y283" s="1120" t="e">
        <f t="shared" si="33"/>
        <v>#N/A</v>
      </c>
      <c r="Z283" s="97" t="e">
        <f t="shared" si="34"/>
        <v>#N/A</v>
      </c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</row>
    <row r="284" spans="1:90" ht="15.05" customHeight="1">
      <c r="A284" s="6"/>
      <c r="B284" s="6"/>
      <c r="C284" s="6"/>
      <c r="D284" s="16"/>
      <c r="E284" s="6"/>
      <c r="F284" s="6"/>
      <c r="G284" s="6"/>
      <c r="H284" s="6"/>
      <c r="I284" s="6"/>
      <c r="J284" s="6"/>
      <c r="K284" s="6"/>
      <c r="L284" s="6"/>
      <c r="M284" s="799">
        <v>23</v>
      </c>
      <c r="N284" s="799">
        <f t="shared" si="62"/>
        <v>0</v>
      </c>
      <c r="O284" s="1145" t="e">
        <f t="shared" si="63"/>
        <v>#N/A</v>
      </c>
      <c r="P284" s="1146" t="e">
        <f t="shared" si="64"/>
        <v>#N/A</v>
      </c>
      <c r="Q284" s="1146" t="e">
        <f t="shared" si="65"/>
        <v>#N/A</v>
      </c>
      <c r="R284" s="1115" t="e">
        <f t="shared" si="30"/>
        <v>#N/A</v>
      </c>
      <c r="S284" s="1116" t="e">
        <f t="shared" si="66"/>
        <v>#N/A</v>
      </c>
      <c r="T284" s="6"/>
      <c r="U284" s="6"/>
      <c r="V284" s="1117" t="e">
        <f t="shared" si="32"/>
        <v>#N/A</v>
      </c>
      <c r="W284" s="6"/>
      <c r="X284" s="6"/>
      <c r="Y284" s="1120" t="e">
        <f t="shared" si="33"/>
        <v>#N/A</v>
      </c>
      <c r="Z284" s="97" t="e">
        <f t="shared" si="34"/>
        <v>#N/A</v>
      </c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</row>
    <row r="285" spans="1:90" ht="15.05" customHeight="1">
      <c r="A285" s="6"/>
      <c r="B285" s="6"/>
      <c r="C285" s="6"/>
      <c r="D285" s="16"/>
      <c r="E285" s="6"/>
      <c r="F285" s="6"/>
      <c r="G285" s="6"/>
      <c r="H285" s="6"/>
      <c r="I285" s="6"/>
      <c r="J285" s="6"/>
      <c r="K285" s="6"/>
      <c r="L285" s="6"/>
      <c r="M285" s="799">
        <v>24</v>
      </c>
      <c r="N285" s="799">
        <f t="shared" si="62"/>
        <v>0</v>
      </c>
      <c r="O285" s="1145" t="e">
        <f t="shared" si="63"/>
        <v>#N/A</v>
      </c>
      <c r="P285" s="1146" t="e">
        <f t="shared" si="64"/>
        <v>#N/A</v>
      </c>
      <c r="Q285" s="1146" t="e">
        <f t="shared" si="65"/>
        <v>#N/A</v>
      </c>
      <c r="R285" s="1115" t="e">
        <f t="shared" si="30"/>
        <v>#N/A</v>
      </c>
      <c r="S285" s="1116" t="e">
        <f t="shared" si="66"/>
        <v>#N/A</v>
      </c>
      <c r="T285" s="6"/>
      <c r="U285" s="6"/>
      <c r="V285" s="1117" t="e">
        <f t="shared" si="32"/>
        <v>#N/A</v>
      </c>
      <c r="W285" s="6"/>
      <c r="X285" s="6"/>
      <c r="Y285" s="1120" t="e">
        <f t="shared" si="33"/>
        <v>#N/A</v>
      </c>
      <c r="Z285" s="97" t="e">
        <f t="shared" si="34"/>
        <v>#N/A</v>
      </c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</row>
    <row r="286" spans="1:90" ht="15.05" customHeight="1">
      <c r="A286" s="6"/>
      <c r="B286" s="6"/>
      <c r="C286" s="6"/>
      <c r="D286" s="16"/>
      <c r="E286" s="6"/>
      <c r="F286" s="6"/>
      <c r="G286" s="6"/>
      <c r="H286" s="6"/>
      <c r="I286" s="6"/>
      <c r="J286" s="6"/>
      <c r="K286" s="6"/>
      <c r="L286" s="6"/>
      <c r="M286" s="799">
        <v>25</v>
      </c>
      <c r="N286" s="799">
        <f t="shared" si="62"/>
        <v>0</v>
      </c>
      <c r="O286" s="1145" t="e">
        <f t="shared" si="63"/>
        <v>#N/A</v>
      </c>
      <c r="P286" s="1146" t="e">
        <f t="shared" si="64"/>
        <v>#N/A</v>
      </c>
      <c r="Q286" s="1146" t="e">
        <f t="shared" si="65"/>
        <v>#N/A</v>
      </c>
      <c r="R286" s="1115" t="e">
        <f t="shared" si="30"/>
        <v>#N/A</v>
      </c>
      <c r="S286" s="1116" t="e">
        <f t="shared" si="66"/>
        <v>#N/A</v>
      </c>
      <c r="T286" s="6"/>
      <c r="U286" s="6"/>
      <c r="V286" s="1117" t="e">
        <f t="shared" si="32"/>
        <v>#N/A</v>
      </c>
      <c r="W286" s="6"/>
      <c r="X286" s="6"/>
      <c r="Y286" s="1120" t="e">
        <f t="shared" si="33"/>
        <v>#N/A</v>
      </c>
      <c r="Z286" s="97" t="e">
        <f t="shared" si="34"/>
        <v>#N/A</v>
      </c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</row>
    <row r="287" spans="1:90" ht="15.05" customHeight="1">
      <c r="A287" s="6"/>
      <c r="B287" s="6"/>
      <c r="C287" s="6"/>
      <c r="D287" s="16"/>
      <c r="E287" s="6"/>
      <c r="F287" s="6"/>
      <c r="G287" s="6"/>
      <c r="H287" s="6"/>
      <c r="I287" s="6"/>
      <c r="J287" s="6"/>
      <c r="K287" s="6"/>
      <c r="L287" s="6"/>
      <c r="M287" s="799">
        <v>26</v>
      </c>
      <c r="N287" s="799">
        <f t="shared" si="62"/>
        <v>0</v>
      </c>
      <c r="O287" s="1146">
        <f t="shared" si="63"/>
        <v>0</v>
      </c>
      <c r="P287" s="1146">
        <f t="shared" si="64"/>
        <v>0</v>
      </c>
      <c r="Q287" s="1146">
        <f t="shared" si="65"/>
        <v>0</v>
      </c>
      <c r="R287" s="1115" t="str">
        <f t="shared" si="30"/>
        <v>0 - 0</v>
      </c>
      <c r="S287" s="1116">
        <f t="shared" si="66"/>
        <v>0</v>
      </c>
      <c r="T287" s="6"/>
      <c r="U287" s="6"/>
      <c r="V287" s="1117" t="str">
        <f t="shared" si="32"/>
        <v>0 - 0</v>
      </c>
      <c r="W287" s="6"/>
      <c r="X287" s="6"/>
      <c r="Y287" s="1120" t="str">
        <f t="shared" si="33"/>
        <v>0 - 0</v>
      </c>
      <c r="Z287" s="97">
        <f t="shared" si="34"/>
        <v>0</v>
      </c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</row>
    <row r="288" spans="1:90" ht="15.05" customHeight="1">
      <c r="A288" s="6"/>
      <c r="B288" s="6"/>
      <c r="C288" s="6"/>
      <c r="D288" s="16"/>
      <c r="E288" s="6"/>
      <c r="F288" s="6"/>
      <c r="G288" s="6"/>
      <c r="H288" s="6"/>
      <c r="I288" s="6"/>
      <c r="J288" s="6"/>
      <c r="K288" s="6"/>
      <c r="L288" s="6"/>
      <c r="M288" s="799">
        <v>27</v>
      </c>
      <c r="N288" s="799">
        <f t="shared" si="62"/>
        <v>0</v>
      </c>
      <c r="O288" s="1146">
        <f t="shared" si="63"/>
        <v>0</v>
      </c>
      <c r="P288" s="1146">
        <f t="shared" si="64"/>
        <v>0</v>
      </c>
      <c r="Q288" s="1146">
        <f t="shared" si="65"/>
        <v>0</v>
      </c>
      <c r="R288" s="1115" t="str">
        <f t="shared" si="30"/>
        <v>0 - 0</v>
      </c>
      <c r="S288" s="1116">
        <f t="shared" si="66"/>
        <v>0</v>
      </c>
      <c r="T288" s="6"/>
      <c r="U288" s="6"/>
      <c r="V288" s="1117" t="str">
        <f t="shared" si="32"/>
        <v>0 - 0</v>
      </c>
      <c r="W288" s="6"/>
      <c r="X288" s="6"/>
      <c r="Y288" s="1120" t="str">
        <f t="shared" si="33"/>
        <v>0 - 0</v>
      </c>
      <c r="Z288" s="97">
        <f t="shared" si="34"/>
        <v>0</v>
      </c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</row>
    <row r="289" spans="1:90" ht="15.05" customHeight="1">
      <c r="A289" s="6"/>
      <c r="B289" s="6"/>
      <c r="C289" s="6"/>
      <c r="D289" s="16"/>
      <c r="E289" s="6"/>
      <c r="F289" s="6"/>
      <c r="G289" s="6"/>
      <c r="H289" s="6"/>
      <c r="I289" s="6"/>
      <c r="J289" s="6"/>
      <c r="K289" s="6"/>
      <c r="L289" s="6"/>
      <c r="M289" s="799">
        <v>28</v>
      </c>
      <c r="N289" s="799">
        <f t="shared" si="62"/>
        <v>0</v>
      </c>
      <c r="O289" s="1146">
        <f t="shared" si="63"/>
        <v>0</v>
      </c>
      <c r="P289" s="1146">
        <f t="shared" si="64"/>
        <v>0</v>
      </c>
      <c r="Q289" s="1146">
        <f t="shared" si="65"/>
        <v>0</v>
      </c>
      <c r="R289" s="1115" t="str">
        <f t="shared" si="30"/>
        <v>0 - 0</v>
      </c>
      <c r="S289" s="1116">
        <f t="shared" si="66"/>
        <v>0</v>
      </c>
      <c r="T289" s="6"/>
      <c r="U289" s="6"/>
      <c r="V289" s="1117" t="str">
        <f t="shared" si="32"/>
        <v>0 - 0</v>
      </c>
      <c r="W289" s="6"/>
      <c r="X289" s="6"/>
      <c r="Y289" s="1120" t="str">
        <f t="shared" si="33"/>
        <v>0 - 0</v>
      </c>
      <c r="Z289" s="97">
        <f t="shared" si="34"/>
        <v>0</v>
      </c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</row>
    <row r="290" spans="1:90" ht="15.05" customHeight="1">
      <c r="A290" s="6"/>
      <c r="B290" s="6"/>
      <c r="C290" s="6"/>
      <c r="D290" s="16"/>
      <c r="E290" s="6"/>
      <c r="F290" s="6"/>
      <c r="G290" s="6"/>
      <c r="H290" s="6"/>
      <c r="I290" s="6"/>
      <c r="J290" s="6"/>
      <c r="K290" s="6"/>
      <c r="L290" s="6"/>
      <c r="M290" s="799">
        <v>29</v>
      </c>
      <c r="N290" s="799">
        <f t="shared" si="62"/>
        <v>0</v>
      </c>
      <c r="O290" s="1146">
        <f t="shared" si="63"/>
        <v>0</v>
      </c>
      <c r="P290" s="1146">
        <f t="shared" si="64"/>
        <v>0</v>
      </c>
      <c r="Q290" s="1146">
        <f t="shared" si="65"/>
        <v>0</v>
      </c>
      <c r="R290" s="1115" t="str">
        <f t="shared" si="30"/>
        <v>0 - 0</v>
      </c>
      <c r="S290" s="1116">
        <f t="shared" si="66"/>
        <v>0</v>
      </c>
      <c r="T290" s="6"/>
      <c r="U290" s="6"/>
      <c r="V290" s="1117" t="str">
        <f t="shared" si="32"/>
        <v>0 - 0</v>
      </c>
      <c r="W290" s="6"/>
      <c r="X290" s="6"/>
      <c r="Y290" s="1120" t="str">
        <f t="shared" si="33"/>
        <v>0 - 0</v>
      </c>
      <c r="Z290" s="97">
        <f t="shared" si="34"/>
        <v>0</v>
      </c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</row>
    <row r="291" spans="1:90" ht="15.05" customHeight="1">
      <c r="A291" s="6"/>
      <c r="B291" s="6"/>
      <c r="C291" s="6"/>
      <c r="D291" s="16"/>
      <c r="E291" s="6"/>
      <c r="F291" s="6"/>
      <c r="G291" s="6"/>
      <c r="H291" s="6"/>
      <c r="I291" s="6"/>
      <c r="J291" s="6"/>
      <c r="K291" s="6"/>
      <c r="L291" s="6"/>
      <c r="M291" s="799">
        <v>30</v>
      </c>
      <c r="N291" s="799">
        <f t="shared" si="62"/>
        <v>0</v>
      </c>
      <c r="O291" s="1146">
        <f t="shared" si="63"/>
        <v>0</v>
      </c>
      <c r="P291" s="1146">
        <f t="shared" si="64"/>
        <v>0</v>
      </c>
      <c r="Q291" s="1146">
        <f t="shared" si="65"/>
        <v>0</v>
      </c>
      <c r="R291" s="1115" t="str">
        <f t="shared" si="30"/>
        <v>0 - 0</v>
      </c>
      <c r="S291" s="1116">
        <f t="shared" si="66"/>
        <v>0</v>
      </c>
      <c r="T291" s="6"/>
      <c r="U291" s="6"/>
      <c r="V291" s="1117" t="str">
        <f t="shared" si="32"/>
        <v>0 - 0</v>
      </c>
      <c r="W291" s="6"/>
      <c r="X291" s="6"/>
      <c r="Y291" s="1120" t="str">
        <f t="shared" si="33"/>
        <v>0 - 0</v>
      </c>
      <c r="Z291" s="97">
        <f t="shared" si="34"/>
        <v>0</v>
      </c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</row>
    <row r="292" spans="1:90" ht="15.05" customHeight="1">
      <c r="A292" s="6"/>
      <c r="B292" s="6"/>
      <c r="C292" s="6"/>
      <c r="D292" s="1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97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</row>
    <row r="293" spans="1:90" ht="15.05" customHeight="1">
      <c r="A293" s="6"/>
      <c r="B293" s="6"/>
      <c r="C293" s="6"/>
      <c r="D293" s="16"/>
      <c r="E293" s="6"/>
      <c r="F293" s="6"/>
      <c r="G293" s="6"/>
      <c r="H293" s="6"/>
      <c r="I293" s="6"/>
      <c r="J293" s="6"/>
      <c r="K293" s="6"/>
      <c r="L293" s="6"/>
      <c r="M293" s="1170">
        <v>1</v>
      </c>
      <c r="N293" s="1170">
        <f t="shared" ref="N293:N322" si="67">BV43</f>
        <v>0</v>
      </c>
      <c r="O293" s="1171">
        <f t="shared" ref="O293:O322" si="68">BW43</f>
        <v>0</v>
      </c>
      <c r="P293" s="1171">
        <f t="shared" ref="P293:P322" si="69">BX43</f>
        <v>0</v>
      </c>
      <c r="Q293" s="1171">
        <f t="shared" ref="Q293:Q322" si="70">BY43</f>
        <v>0</v>
      </c>
      <c r="R293" s="1115" t="str">
        <f t="shared" ref="R293:R322" si="71">CONCATENATE($P293," - ",$Q293)</f>
        <v>0 - 0</v>
      </c>
      <c r="S293" s="1116">
        <f t="shared" ref="S293:S322" si="72">CA43</f>
        <v>0</v>
      </c>
      <c r="T293" s="6"/>
      <c r="U293" s="6"/>
      <c r="V293" s="1117" t="str">
        <f t="shared" ref="V293:V322" si="73">CONCATENATE(N293," - ",O293)</f>
        <v>0 - 0</v>
      </c>
      <c r="W293" s="6"/>
      <c r="X293" s="6"/>
      <c r="Y293" s="1120" t="str">
        <f t="shared" ref="Y293:Y322" si="74">VLOOKUP(V293,$V$51:$V292,1,0)</f>
        <v>0 - 0</v>
      </c>
      <c r="Z293" s="97">
        <f t="shared" ref="Z293:Z322" si="75">IF((ISNA(Y293)),S293,0)</f>
        <v>0</v>
      </c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</row>
    <row r="294" spans="1:90" ht="15.05" customHeight="1">
      <c r="A294" s="6"/>
      <c r="B294" s="6"/>
      <c r="C294" s="6"/>
      <c r="D294" s="16"/>
      <c r="E294" s="6"/>
      <c r="F294" s="6"/>
      <c r="G294" s="6"/>
      <c r="H294" s="6"/>
      <c r="I294" s="6"/>
      <c r="J294" s="6"/>
      <c r="K294" s="6"/>
      <c r="L294" s="6"/>
      <c r="M294" s="1170">
        <v>2</v>
      </c>
      <c r="N294" s="1170">
        <f t="shared" si="67"/>
        <v>0</v>
      </c>
      <c r="O294" s="1171">
        <f t="shared" si="68"/>
        <v>0</v>
      </c>
      <c r="P294" s="1171">
        <f t="shared" si="69"/>
        <v>0</v>
      </c>
      <c r="Q294" s="1171">
        <f t="shared" si="70"/>
        <v>0</v>
      </c>
      <c r="R294" s="1115" t="str">
        <f t="shared" si="71"/>
        <v>0 - 0</v>
      </c>
      <c r="S294" s="1116">
        <f t="shared" si="72"/>
        <v>0</v>
      </c>
      <c r="T294" s="6"/>
      <c r="U294" s="6"/>
      <c r="V294" s="1117" t="str">
        <f t="shared" si="73"/>
        <v>0 - 0</v>
      </c>
      <c r="W294" s="6"/>
      <c r="X294" s="6"/>
      <c r="Y294" s="1120" t="str">
        <f t="shared" si="74"/>
        <v>0 - 0</v>
      </c>
      <c r="Z294" s="97">
        <f t="shared" si="75"/>
        <v>0</v>
      </c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</row>
    <row r="295" spans="1:90" ht="15.05" customHeight="1">
      <c r="A295" s="6"/>
      <c r="B295" s="6"/>
      <c r="C295" s="6"/>
      <c r="D295" s="16"/>
      <c r="E295" s="6"/>
      <c r="F295" s="6"/>
      <c r="G295" s="6"/>
      <c r="H295" s="6"/>
      <c r="I295" s="6"/>
      <c r="J295" s="6"/>
      <c r="K295" s="6"/>
      <c r="L295" s="6"/>
      <c r="M295" s="1170">
        <v>3</v>
      </c>
      <c r="N295" s="1170">
        <f t="shared" si="67"/>
        <v>0</v>
      </c>
      <c r="O295" s="1171">
        <f t="shared" si="68"/>
        <v>0</v>
      </c>
      <c r="P295" s="1171">
        <f t="shared" si="69"/>
        <v>0</v>
      </c>
      <c r="Q295" s="1171">
        <f t="shared" si="70"/>
        <v>0</v>
      </c>
      <c r="R295" s="1115" t="str">
        <f t="shared" si="71"/>
        <v>0 - 0</v>
      </c>
      <c r="S295" s="1116">
        <f t="shared" si="72"/>
        <v>0</v>
      </c>
      <c r="T295" s="6"/>
      <c r="U295" s="6"/>
      <c r="V295" s="1117" t="str">
        <f t="shared" si="73"/>
        <v>0 - 0</v>
      </c>
      <c r="W295" s="6"/>
      <c r="X295" s="6"/>
      <c r="Y295" s="1120" t="str">
        <f t="shared" si="74"/>
        <v>0 - 0</v>
      </c>
      <c r="Z295" s="97">
        <f t="shared" si="75"/>
        <v>0</v>
      </c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</row>
    <row r="296" spans="1:90" ht="15.05" customHeight="1">
      <c r="A296" s="6"/>
      <c r="B296" s="6"/>
      <c r="C296" s="6"/>
      <c r="D296" s="16"/>
      <c r="E296" s="6"/>
      <c r="F296" s="6"/>
      <c r="G296" s="6"/>
      <c r="H296" s="6"/>
      <c r="I296" s="6"/>
      <c r="J296" s="6"/>
      <c r="K296" s="6"/>
      <c r="L296" s="6"/>
      <c r="M296" s="1170">
        <v>4</v>
      </c>
      <c r="N296" s="1170">
        <f t="shared" si="67"/>
        <v>0</v>
      </c>
      <c r="O296" s="1171">
        <f t="shared" si="68"/>
        <v>0</v>
      </c>
      <c r="P296" s="1171">
        <f t="shared" si="69"/>
        <v>0</v>
      </c>
      <c r="Q296" s="1171">
        <f t="shared" si="70"/>
        <v>0</v>
      </c>
      <c r="R296" s="1115" t="str">
        <f t="shared" si="71"/>
        <v>0 - 0</v>
      </c>
      <c r="S296" s="1116">
        <f t="shared" si="72"/>
        <v>0</v>
      </c>
      <c r="T296" s="6"/>
      <c r="U296" s="6"/>
      <c r="V296" s="1117" t="str">
        <f t="shared" si="73"/>
        <v>0 - 0</v>
      </c>
      <c r="W296" s="6"/>
      <c r="X296" s="6"/>
      <c r="Y296" s="1120" t="str">
        <f t="shared" si="74"/>
        <v>0 - 0</v>
      </c>
      <c r="Z296" s="97">
        <f t="shared" si="75"/>
        <v>0</v>
      </c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</row>
    <row r="297" spans="1:90" ht="15.05" customHeight="1">
      <c r="A297" s="6"/>
      <c r="B297" s="6"/>
      <c r="C297" s="6"/>
      <c r="D297" s="16"/>
      <c r="E297" s="6"/>
      <c r="F297" s="6"/>
      <c r="G297" s="6"/>
      <c r="H297" s="6"/>
      <c r="I297" s="6"/>
      <c r="J297" s="6"/>
      <c r="K297" s="6"/>
      <c r="L297" s="6"/>
      <c r="M297" s="1170">
        <v>5</v>
      </c>
      <c r="N297" s="1170">
        <f t="shared" si="67"/>
        <v>0</v>
      </c>
      <c r="O297" s="1171">
        <f t="shared" si="68"/>
        <v>0</v>
      </c>
      <c r="P297" s="1171">
        <f t="shared" si="69"/>
        <v>0</v>
      </c>
      <c r="Q297" s="1171">
        <f t="shared" si="70"/>
        <v>0</v>
      </c>
      <c r="R297" s="1115" t="str">
        <f t="shared" si="71"/>
        <v>0 - 0</v>
      </c>
      <c r="S297" s="1116">
        <f t="shared" si="72"/>
        <v>0</v>
      </c>
      <c r="T297" s="6"/>
      <c r="U297" s="6"/>
      <c r="V297" s="1117" t="str">
        <f t="shared" si="73"/>
        <v>0 - 0</v>
      </c>
      <c r="W297" s="6"/>
      <c r="X297" s="6"/>
      <c r="Y297" s="1120" t="str">
        <f t="shared" si="74"/>
        <v>0 - 0</v>
      </c>
      <c r="Z297" s="97">
        <f t="shared" si="75"/>
        <v>0</v>
      </c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</row>
    <row r="298" spans="1:90" ht="15.05" customHeight="1">
      <c r="A298" s="6"/>
      <c r="B298" s="6"/>
      <c r="C298" s="6"/>
      <c r="D298" s="16"/>
      <c r="E298" s="6"/>
      <c r="F298" s="6"/>
      <c r="G298" s="6"/>
      <c r="H298" s="6"/>
      <c r="I298" s="6"/>
      <c r="J298" s="6"/>
      <c r="K298" s="6"/>
      <c r="L298" s="6"/>
      <c r="M298" s="1170">
        <v>6</v>
      </c>
      <c r="N298" s="1170">
        <f t="shared" si="67"/>
        <v>0</v>
      </c>
      <c r="O298" s="1171">
        <f t="shared" si="68"/>
        <v>0</v>
      </c>
      <c r="P298" s="1171">
        <f t="shared" si="69"/>
        <v>0</v>
      </c>
      <c r="Q298" s="1171">
        <f t="shared" si="70"/>
        <v>0</v>
      </c>
      <c r="R298" s="1115" t="str">
        <f t="shared" si="71"/>
        <v>0 - 0</v>
      </c>
      <c r="S298" s="1116">
        <f t="shared" si="72"/>
        <v>0</v>
      </c>
      <c r="T298" s="6"/>
      <c r="U298" s="6"/>
      <c r="V298" s="1117" t="str">
        <f t="shared" si="73"/>
        <v>0 - 0</v>
      </c>
      <c r="W298" s="6"/>
      <c r="X298" s="6"/>
      <c r="Y298" s="1120" t="str">
        <f t="shared" si="74"/>
        <v>0 - 0</v>
      </c>
      <c r="Z298" s="97">
        <f t="shared" si="75"/>
        <v>0</v>
      </c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</row>
    <row r="299" spans="1:90" ht="15.05" customHeight="1">
      <c r="A299" s="6"/>
      <c r="B299" s="6"/>
      <c r="C299" s="6"/>
      <c r="D299" s="16"/>
      <c r="E299" s="6"/>
      <c r="F299" s="6"/>
      <c r="G299" s="6"/>
      <c r="H299" s="6"/>
      <c r="I299" s="6"/>
      <c r="J299" s="6"/>
      <c r="K299" s="6"/>
      <c r="L299" s="6"/>
      <c r="M299" s="1170">
        <v>7</v>
      </c>
      <c r="N299" s="1170">
        <f t="shared" si="67"/>
        <v>0</v>
      </c>
      <c r="O299" s="1171">
        <f t="shared" si="68"/>
        <v>0</v>
      </c>
      <c r="P299" s="1171">
        <f t="shared" si="69"/>
        <v>0</v>
      </c>
      <c r="Q299" s="1171">
        <f t="shared" si="70"/>
        <v>0</v>
      </c>
      <c r="R299" s="1115" t="str">
        <f t="shared" si="71"/>
        <v>0 - 0</v>
      </c>
      <c r="S299" s="1116">
        <f t="shared" si="72"/>
        <v>0</v>
      </c>
      <c r="T299" s="6"/>
      <c r="U299" s="6"/>
      <c r="V299" s="1117" t="str">
        <f t="shared" si="73"/>
        <v>0 - 0</v>
      </c>
      <c r="W299" s="6"/>
      <c r="X299" s="6"/>
      <c r="Y299" s="1120" t="str">
        <f t="shared" si="74"/>
        <v>0 - 0</v>
      </c>
      <c r="Z299" s="97">
        <f t="shared" si="75"/>
        <v>0</v>
      </c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</row>
    <row r="300" spans="1:90" ht="15.05" customHeight="1">
      <c r="A300" s="6"/>
      <c r="B300" s="6"/>
      <c r="C300" s="6"/>
      <c r="D300" s="16"/>
      <c r="E300" s="6"/>
      <c r="F300" s="6"/>
      <c r="G300" s="6"/>
      <c r="H300" s="6"/>
      <c r="I300" s="6"/>
      <c r="J300" s="6"/>
      <c r="K300" s="6"/>
      <c r="L300" s="6"/>
      <c r="M300" s="1170">
        <v>8</v>
      </c>
      <c r="N300" s="1170">
        <f t="shared" si="67"/>
        <v>0</v>
      </c>
      <c r="O300" s="1171">
        <f t="shared" si="68"/>
        <v>0</v>
      </c>
      <c r="P300" s="1171">
        <f t="shared" si="69"/>
        <v>0</v>
      </c>
      <c r="Q300" s="1171">
        <f t="shared" si="70"/>
        <v>0</v>
      </c>
      <c r="R300" s="1115" t="str">
        <f t="shared" si="71"/>
        <v>0 - 0</v>
      </c>
      <c r="S300" s="1116">
        <f t="shared" si="72"/>
        <v>0</v>
      </c>
      <c r="T300" s="6"/>
      <c r="U300" s="6"/>
      <c r="V300" s="1117" t="str">
        <f t="shared" si="73"/>
        <v>0 - 0</v>
      </c>
      <c r="W300" s="6"/>
      <c r="X300" s="6"/>
      <c r="Y300" s="1120" t="str">
        <f t="shared" si="74"/>
        <v>0 - 0</v>
      </c>
      <c r="Z300" s="97">
        <f t="shared" si="75"/>
        <v>0</v>
      </c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</row>
    <row r="301" spans="1:90" ht="15.05" customHeight="1">
      <c r="A301" s="6"/>
      <c r="B301" s="6"/>
      <c r="C301" s="6"/>
      <c r="D301" s="16"/>
      <c r="E301" s="6"/>
      <c r="F301" s="6"/>
      <c r="G301" s="6"/>
      <c r="H301" s="6"/>
      <c r="I301" s="6"/>
      <c r="J301" s="6"/>
      <c r="K301" s="6"/>
      <c r="L301" s="6"/>
      <c r="M301" s="1170">
        <v>9</v>
      </c>
      <c r="N301" s="1170">
        <f t="shared" si="67"/>
        <v>0</v>
      </c>
      <c r="O301" s="1171">
        <f t="shared" si="68"/>
        <v>0</v>
      </c>
      <c r="P301" s="1171">
        <f t="shared" si="69"/>
        <v>0</v>
      </c>
      <c r="Q301" s="1171">
        <f t="shared" si="70"/>
        <v>0</v>
      </c>
      <c r="R301" s="1115" t="str">
        <f t="shared" si="71"/>
        <v>0 - 0</v>
      </c>
      <c r="S301" s="1116">
        <f t="shared" si="72"/>
        <v>0</v>
      </c>
      <c r="T301" s="6"/>
      <c r="U301" s="6"/>
      <c r="V301" s="1117" t="str">
        <f t="shared" si="73"/>
        <v>0 - 0</v>
      </c>
      <c r="W301" s="6"/>
      <c r="X301" s="6"/>
      <c r="Y301" s="1120" t="str">
        <f t="shared" si="74"/>
        <v>0 - 0</v>
      </c>
      <c r="Z301" s="97">
        <f t="shared" si="75"/>
        <v>0</v>
      </c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</row>
    <row r="302" spans="1:90" ht="15.05" customHeight="1">
      <c r="A302" s="6"/>
      <c r="B302" s="6"/>
      <c r="C302" s="6"/>
      <c r="D302" s="16"/>
      <c r="E302" s="6"/>
      <c r="F302" s="6"/>
      <c r="G302" s="6"/>
      <c r="H302" s="6"/>
      <c r="I302" s="6"/>
      <c r="J302" s="6"/>
      <c r="K302" s="6"/>
      <c r="L302" s="6"/>
      <c r="M302" s="1170">
        <v>10</v>
      </c>
      <c r="N302" s="1170">
        <f t="shared" si="67"/>
        <v>0</v>
      </c>
      <c r="O302" s="1171">
        <f t="shared" si="68"/>
        <v>0</v>
      </c>
      <c r="P302" s="1171">
        <f t="shared" si="69"/>
        <v>0</v>
      </c>
      <c r="Q302" s="1171">
        <f t="shared" si="70"/>
        <v>0</v>
      </c>
      <c r="R302" s="1115" t="str">
        <f t="shared" si="71"/>
        <v>0 - 0</v>
      </c>
      <c r="S302" s="1116">
        <f t="shared" si="72"/>
        <v>0</v>
      </c>
      <c r="T302" s="6"/>
      <c r="U302" s="6"/>
      <c r="V302" s="1117" t="str">
        <f t="shared" si="73"/>
        <v>0 - 0</v>
      </c>
      <c r="W302" s="6"/>
      <c r="X302" s="6"/>
      <c r="Y302" s="1120" t="str">
        <f t="shared" si="74"/>
        <v>0 - 0</v>
      </c>
      <c r="Z302" s="97">
        <f t="shared" si="75"/>
        <v>0</v>
      </c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</row>
    <row r="303" spans="1:90" ht="15.05" customHeight="1">
      <c r="A303" s="6"/>
      <c r="B303" s="6"/>
      <c r="C303" s="6"/>
      <c r="D303" s="16"/>
      <c r="E303" s="6"/>
      <c r="F303" s="6"/>
      <c r="G303" s="6"/>
      <c r="H303" s="6"/>
      <c r="I303" s="6"/>
      <c r="J303" s="6"/>
      <c r="K303" s="6"/>
      <c r="L303" s="6"/>
      <c r="M303" s="1170">
        <v>11</v>
      </c>
      <c r="N303" s="1170">
        <f t="shared" si="67"/>
        <v>0</v>
      </c>
      <c r="O303" s="1171">
        <f t="shared" si="68"/>
        <v>0</v>
      </c>
      <c r="P303" s="1171">
        <f t="shared" si="69"/>
        <v>0</v>
      </c>
      <c r="Q303" s="1171">
        <f t="shared" si="70"/>
        <v>0</v>
      </c>
      <c r="R303" s="1115" t="str">
        <f t="shared" si="71"/>
        <v>0 - 0</v>
      </c>
      <c r="S303" s="1116">
        <f t="shared" si="72"/>
        <v>0</v>
      </c>
      <c r="T303" s="6"/>
      <c r="U303" s="6"/>
      <c r="V303" s="1117" t="str">
        <f t="shared" si="73"/>
        <v>0 - 0</v>
      </c>
      <c r="W303" s="6"/>
      <c r="X303" s="6"/>
      <c r="Y303" s="1120" t="str">
        <f t="shared" si="74"/>
        <v>0 - 0</v>
      </c>
      <c r="Z303" s="97">
        <f t="shared" si="75"/>
        <v>0</v>
      </c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</row>
    <row r="304" spans="1:90" ht="15.05" customHeight="1">
      <c r="A304" s="6"/>
      <c r="B304" s="6"/>
      <c r="C304" s="6"/>
      <c r="D304" s="16"/>
      <c r="E304" s="6"/>
      <c r="F304" s="6"/>
      <c r="G304" s="6"/>
      <c r="H304" s="6"/>
      <c r="I304" s="6"/>
      <c r="J304" s="6"/>
      <c r="K304" s="6"/>
      <c r="L304" s="6"/>
      <c r="M304" s="1170">
        <v>12</v>
      </c>
      <c r="N304" s="1170">
        <f t="shared" si="67"/>
        <v>0</v>
      </c>
      <c r="O304" s="1171">
        <f t="shared" si="68"/>
        <v>0</v>
      </c>
      <c r="P304" s="1171">
        <f t="shared" si="69"/>
        <v>0</v>
      </c>
      <c r="Q304" s="1171">
        <f t="shared" si="70"/>
        <v>0</v>
      </c>
      <c r="R304" s="1115" t="str">
        <f t="shared" si="71"/>
        <v>0 - 0</v>
      </c>
      <c r="S304" s="1116">
        <f t="shared" si="72"/>
        <v>0</v>
      </c>
      <c r="T304" s="6"/>
      <c r="U304" s="6"/>
      <c r="V304" s="1117" t="str">
        <f t="shared" si="73"/>
        <v>0 - 0</v>
      </c>
      <c r="W304" s="6"/>
      <c r="X304" s="6"/>
      <c r="Y304" s="1120" t="str">
        <f t="shared" si="74"/>
        <v>0 - 0</v>
      </c>
      <c r="Z304" s="97">
        <f t="shared" si="75"/>
        <v>0</v>
      </c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</row>
    <row r="305" spans="1:90" ht="15.05" customHeight="1">
      <c r="A305" s="6"/>
      <c r="B305" s="6"/>
      <c r="C305" s="6"/>
      <c r="D305" s="16"/>
      <c r="E305" s="6"/>
      <c r="F305" s="6"/>
      <c r="G305" s="6"/>
      <c r="H305" s="6"/>
      <c r="I305" s="6"/>
      <c r="J305" s="6"/>
      <c r="K305" s="6"/>
      <c r="L305" s="6"/>
      <c r="M305" s="1170">
        <v>13</v>
      </c>
      <c r="N305" s="1170">
        <f t="shared" si="67"/>
        <v>0</v>
      </c>
      <c r="O305" s="1171">
        <f t="shared" si="68"/>
        <v>0</v>
      </c>
      <c r="P305" s="1171">
        <f t="shared" si="69"/>
        <v>0</v>
      </c>
      <c r="Q305" s="1171">
        <f t="shared" si="70"/>
        <v>0</v>
      </c>
      <c r="R305" s="1115" t="str">
        <f t="shared" si="71"/>
        <v>0 - 0</v>
      </c>
      <c r="S305" s="1116">
        <f t="shared" si="72"/>
        <v>0</v>
      </c>
      <c r="T305" s="6"/>
      <c r="U305" s="6"/>
      <c r="V305" s="1117" t="str">
        <f t="shared" si="73"/>
        <v>0 - 0</v>
      </c>
      <c r="W305" s="6"/>
      <c r="X305" s="6"/>
      <c r="Y305" s="1120" t="str">
        <f t="shared" si="74"/>
        <v>0 - 0</v>
      </c>
      <c r="Z305" s="97">
        <f t="shared" si="75"/>
        <v>0</v>
      </c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</row>
    <row r="306" spans="1:90" ht="15.05" customHeight="1">
      <c r="A306" s="6"/>
      <c r="B306" s="6"/>
      <c r="C306" s="6"/>
      <c r="D306" s="16"/>
      <c r="E306" s="6"/>
      <c r="F306" s="6"/>
      <c r="G306" s="6"/>
      <c r="H306" s="6"/>
      <c r="I306" s="6"/>
      <c r="J306" s="6"/>
      <c r="K306" s="6"/>
      <c r="L306" s="6"/>
      <c r="M306" s="1170">
        <v>14</v>
      </c>
      <c r="N306" s="1170">
        <f t="shared" si="67"/>
        <v>0</v>
      </c>
      <c r="O306" s="1171">
        <f t="shared" si="68"/>
        <v>0</v>
      </c>
      <c r="P306" s="1171">
        <f t="shared" si="69"/>
        <v>0</v>
      </c>
      <c r="Q306" s="1171">
        <f t="shared" si="70"/>
        <v>0</v>
      </c>
      <c r="R306" s="1115" t="str">
        <f t="shared" si="71"/>
        <v>0 - 0</v>
      </c>
      <c r="S306" s="1116">
        <f t="shared" si="72"/>
        <v>0</v>
      </c>
      <c r="T306" s="6"/>
      <c r="U306" s="6"/>
      <c r="V306" s="1117" t="str">
        <f t="shared" si="73"/>
        <v>0 - 0</v>
      </c>
      <c r="W306" s="6"/>
      <c r="X306" s="6"/>
      <c r="Y306" s="1120" t="str">
        <f t="shared" si="74"/>
        <v>0 - 0</v>
      </c>
      <c r="Z306" s="97">
        <f t="shared" si="75"/>
        <v>0</v>
      </c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</row>
    <row r="307" spans="1:90" ht="15.05" customHeight="1">
      <c r="A307" s="6"/>
      <c r="B307" s="6"/>
      <c r="C307" s="6"/>
      <c r="D307" s="16"/>
      <c r="E307" s="6"/>
      <c r="F307" s="6"/>
      <c r="G307" s="6"/>
      <c r="H307" s="6"/>
      <c r="I307" s="6"/>
      <c r="J307" s="6"/>
      <c r="K307" s="6"/>
      <c r="L307" s="6"/>
      <c r="M307" s="1170">
        <v>15</v>
      </c>
      <c r="N307" s="1170">
        <f t="shared" si="67"/>
        <v>0</v>
      </c>
      <c r="O307" s="1171">
        <f t="shared" si="68"/>
        <v>0</v>
      </c>
      <c r="P307" s="1171">
        <f t="shared" si="69"/>
        <v>0</v>
      </c>
      <c r="Q307" s="1171">
        <f t="shared" si="70"/>
        <v>0</v>
      </c>
      <c r="R307" s="1115" t="str">
        <f t="shared" si="71"/>
        <v>0 - 0</v>
      </c>
      <c r="S307" s="1116">
        <f t="shared" si="72"/>
        <v>0</v>
      </c>
      <c r="T307" s="6"/>
      <c r="U307" s="6"/>
      <c r="V307" s="1117" t="str">
        <f t="shared" si="73"/>
        <v>0 - 0</v>
      </c>
      <c r="W307" s="6"/>
      <c r="X307" s="6"/>
      <c r="Y307" s="1120" t="str">
        <f t="shared" si="74"/>
        <v>0 - 0</v>
      </c>
      <c r="Z307" s="97">
        <f t="shared" si="75"/>
        <v>0</v>
      </c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</row>
    <row r="308" spans="1:90" ht="15.05" customHeight="1">
      <c r="A308" s="6"/>
      <c r="B308" s="6"/>
      <c r="C308" s="6"/>
      <c r="D308" s="16"/>
      <c r="E308" s="6"/>
      <c r="F308" s="6"/>
      <c r="G308" s="6"/>
      <c r="H308" s="6"/>
      <c r="I308" s="6"/>
      <c r="J308" s="6"/>
      <c r="K308" s="6"/>
      <c r="L308" s="6"/>
      <c r="M308" s="1170">
        <v>16</v>
      </c>
      <c r="N308" s="1170">
        <f t="shared" si="67"/>
        <v>0</v>
      </c>
      <c r="O308" s="1171">
        <f t="shared" si="68"/>
        <v>0</v>
      </c>
      <c r="P308" s="1171">
        <f t="shared" si="69"/>
        <v>0</v>
      </c>
      <c r="Q308" s="1171">
        <f t="shared" si="70"/>
        <v>0</v>
      </c>
      <c r="R308" s="1115" t="str">
        <f t="shared" si="71"/>
        <v>0 - 0</v>
      </c>
      <c r="S308" s="1116">
        <f t="shared" si="72"/>
        <v>0</v>
      </c>
      <c r="T308" s="6"/>
      <c r="U308" s="6"/>
      <c r="V308" s="1117" t="str">
        <f t="shared" si="73"/>
        <v>0 - 0</v>
      </c>
      <c r="W308" s="6"/>
      <c r="X308" s="6"/>
      <c r="Y308" s="1120" t="str">
        <f t="shared" si="74"/>
        <v>0 - 0</v>
      </c>
      <c r="Z308" s="97">
        <f t="shared" si="75"/>
        <v>0</v>
      </c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</row>
    <row r="309" spans="1:90" ht="15.05" customHeight="1">
      <c r="A309" s="6"/>
      <c r="B309" s="6"/>
      <c r="C309" s="6"/>
      <c r="D309" s="16"/>
      <c r="E309" s="6"/>
      <c r="F309" s="6"/>
      <c r="G309" s="6"/>
      <c r="H309" s="6"/>
      <c r="I309" s="6"/>
      <c r="J309" s="6"/>
      <c r="K309" s="6"/>
      <c r="L309" s="6"/>
      <c r="M309" s="1170">
        <v>17</v>
      </c>
      <c r="N309" s="1170">
        <f t="shared" si="67"/>
        <v>0</v>
      </c>
      <c r="O309" s="1171">
        <f t="shared" si="68"/>
        <v>0</v>
      </c>
      <c r="P309" s="1171">
        <f t="shared" si="69"/>
        <v>0</v>
      </c>
      <c r="Q309" s="1171">
        <f t="shared" si="70"/>
        <v>0</v>
      </c>
      <c r="R309" s="1115" t="str">
        <f t="shared" si="71"/>
        <v>0 - 0</v>
      </c>
      <c r="S309" s="1116">
        <f t="shared" si="72"/>
        <v>0</v>
      </c>
      <c r="T309" s="6"/>
      <c r="U309" s="6"/>
      <c r="V309" s="1117" t="str">
        <f t="shared" si="73"/>
        <v>0 - 0</v>
      </c>
      <c r="W309" s="6"/>
      <c r="X309" s="6"/>
      <c r="Y309" s="1120" t="str">
        <f t="shared" si="74"/>
        <v>0 - 0</v>
      </c>
      <c r="Z309" s="97">
        <f t="shared" si="75"/>
        <v>0</v>
      </c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</row>
    <row r="310" spans="1:90" ht="15.05" customHeight="1">
      <c r="A310" s="6"/>
      <c r="B310" s="6"/>
      <c r="C310" s="6"/>
      <c r="D310" s="16"/>
      <c r="E310" s="6"/>
      <c r="F310" s="6"/>
      <c r="G310" s="6"/>
      <c r="H310" s="6"/>
      <c r="I310" s="6"/>
      <c r="J310" s="6"/>
      <c r="K310" s="6"/>
      <c r="L310" s="6"/>
      <c r="M310" s="1170">
        <v>18</v>
      </c>
      <c r="N310" s="1170">
        <f t="shared" si="67"/>
        <v>0</v>
      </c>
      <c r="O310" s="1171">
        <f t="shared" si="68"/>
        <v>0</v>
      </c>
      <c r="P310" s="1171">
        <f t="shared" si="69"/>
        <v>0</v>
      </c>
      <c r="Q310" s="1171">
        <f t="shared" si="70"/>
        <v>0</v>
      </c>
      <c r="R310" s="1115" t="str">
        <f t="shared" si="71"/>
        <v>0 - 0</v>
      </c>
      <c r="S310" s="1116">
        <f t="shared" si="72"/>
        <v>0</v>
      </c>
      <c r="T310" s="6"/>
      <c r="U310" s="6"/>
      <c r="V310" s="1117" t="str">
        <f t="shared" si="73"/>
        <v>0 - 0</v>
      </c>
      <c r="W310" s="6"/>
      <c r="X310" s="6"/>
      <c r="Y310" s="1120" t="str">
        <f t="shared" si="74"/>
        <v>0 - 0</v>
      </c>
      <c r="Z310" s="97">
        <f t="shared" si="75"/>
        <v>0</v>
      </c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</row>
    <row r="311" spans="1:90" ht="15.05" customHeight="1">
      <c r="A311" s="6"/>
      <c r="B311" s="6"/>
      <c r="C311" s="6"/>
      <c r="D311" s="16"/>
      <c r="E311" s="6"/>
      <c r="F311" s="6"/>
      <c r="G311" s="6"/>
      <c r="H311" s="6"/>
      <c r="I311" s="6"/>
      <c r="J311" s="6"/>
      <c r="K311" s="6"/>
      <c r="L311" s="6"/>
      <c r="M311" s="1170">
        <v>19</v>
      </c>
      <c r="N311" s="1170">
        <f t="shared" si="67"/>
        <v>0</v>
      </c>
      <c r="O311" s="1171">
        <f t="shared" si="68"/>
        <v>0</v>
      </c>
      <c r="P311" s="1171">
        <f t="shared" si="69"/>
        <v>0</v>
      </c>
      <c r="Q311" s="1171">
        <f t="shared" si="70"/>
        <v>0</v>
      </c>
      <c r="R311" s="1115" t="str">
        <f t="shared" si="71"/>
        <v>0 - 0</v>
      </c>
      <c r="S311" s="1116">
        <f t="shared" si="72"/>
        <v>0</v>
      </c>
      <c r="T311" s="6"/>
      <c r="U311" s="6"/>
      <c r="V311" s="1117" t="str">
        <f t="shared" si="73"/>
        <v>0 - 0</v>
      </c>
      <c r="W311" s="6"/>
      <c r="X311" s="6"/>
      <c r="Y311" s="1120" t="str">
        <f t="shared" si="74"/>
        <v>0 - 0</v>
      </c>
      <c r="Z311" s="97">
        <f t="shared" si="75"/>
        <v>0</v>
      </c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</row>
    <row r="312" spans="1:90" ht="15.05" customHeight="1">
      <c r="A312" s="6"/>
      <c r="B312" s="6"/>
      <c r="C312" s="6"/>
      <c r="D312" s="16"/>
      <c r="E312" s="6"/>
      <c r="F312" s="6"/>
      <c r="G312" s="6"/>
      <c r="H312" s="6"/>
      <c r="I312" s="6"/>
      <c r="J312" s="6"/>
      <c r="K312" s="6"/>
      <c r="L312" s="6"/>
      <c r="M312" s="1170">
        <v>20</v>
      </c>
      <c r="N312" s="1170">
        <f t="shared" si="67"/>
        <v>0</v>
      </c>
      <c r="O312" s="1171">
        <f t="shared" si="68"/>
        <v>0</v>
      </c>
      <c r="P312" s="1171">
        <f t="shared" si="69"/>
        <v>0</v>
      </c>
      <c r="Q312" s="1171">
        <f t="shared" si="70"/>
        <v>0</v>
      </c>
      <c r="R312" s="1115" t="str">
        <f t="shared" si="71"/>
        <v>0 - 0</v>
      </c>
      <c r="S312" s="1116">
        <f t="shared" si="72"/>
        <v>0</v>
      </c>
      <c r="T312" s="6"/>
      <c r="U312" s="6"/>
      <c r="V312" s="1117" t="str">
        <f t="shared" si="73"/>
        <v>0 - 0</v>
      </c>
      <c r="W312" s="6"/>
      <c r="X312" s="6"/>
      <c r="Y312" s="1120" t="str">
        <f t="shared" si="74"/>
        <v>0 - 0</v>
      </c>
      <c r="Z312" s="97">
        <f t="shared" si="75"/>
        <v>0</v>
      </c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</row>
    <row r="313" spans="1:90" ht="15.05" customHeight="1">
      <c r="A313" s="6"/>
      <c r="B313" s="6"/>
      <c r="C313" s="6"/>
      <c r="D313" s="16"/>
      <c r="E313" s="6"/>
      <c r="F313" s="6"/>
      <c r="G313" s="6"/>
      <c r="H313" s="6"/>
      <c r="I313" s="6"/>
      <c r="J313" s="6"/>
      <c r="K313" s="6"/>
      <c r="L313" s="6"/>
      <c r="M313" s="1170">
        <v>21</v>
      </c>
      <c r="N313" s="1170">
        <f t="shared" si="67"/>
        <v>0</v>
      </c>
      <c r="O313" s="1171">
        <f t="shared" si="68"/>
        <v>0</v>
      </c>
      <c r="P313" s="1171">
        <f t="shared" si="69"/>
        <v>0</v>
      </c>
      <c r="Q313" s="1171">
        <f t="shared" si="70"/>
        <v>0</v>
      </c>
      <c r="R313" s="1115" t="str">
        <f t="shared" si="71"/>
        <v>0 - 0</v>
      </c>
      <c r="S313" s="1116">
        <f t="shared" si="72"/>
        <v>0</v>
      </c>
      <c r="T313" s="6"/>
      <c r="U313" s="6"/>
      <c r="V313" s="1117" t="str">
        <f t="shared" si="73"/>
        <v>0 - 0</v>
      </c>
      <c r="W313" s="6"/>
      <c r="X313" s="6"/>
      <c r="Y313" s="1120" t="str">
        <f t="shared" si="74"/>
        <v>0 - 0</v>
      </c>
      <c r="Z313" s="97">
        <f t="shared" si="75"/>
        <v>0</v>
      </c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</row>
    <row r="314" spans="1:90" ht="15.05" customHeight="1">
      <c r="A314" s="6"/>
      <c r="B314" s="6"/>
      <c r="C314" s="6"/>
      <c r="D314" s="16"/>
      <c r="E314" s="6"/>
      <c r="F314" s="6"/>
      <c r="G314" s="6"/>
      <c r="H314" s="6"/>
      <c r="I314" s="6"/>
      <c r="J314" s="6"/>
      <c r="K314" s="6"/>
      <c r="L314" s="6"/>
      <c r="M314" s="1170">
        <v>22</v>
      </c>
      <c r="N314" s="1170">
        <f t="shared" si="67"/>
        <v>0</v>
      </c>
      <c r="O314" s="1171">
        <f t="shared" si="68"/>
        <v>0</v>
      </c>
      <c r="P314" s="1171">
        <f t="shared" si="69"/>
        <v>0</v>
      </c>
      <c r="Q314" s="1171">
        <f t="shared" si="70"/>
        <v>0</v>
      </c>
      <c r="R314" s="1115" t="str">
        <f t="shared" si="71"/>
        <v>0 - 0</v>
      </c>
      <c r="S314" s="1116">
        <f t="shared" si="72"/>
        <v>0</v>
      </c>
      <c r="T314" s="6"/>
      <c r="U314" s="6"/>
      <c r="V314" s="1117" t="str">
        <f t="shared" si="73"/>
        <v>0 - 0</v>
      </c>
      <c r="W314" s="6"/>
      <c r="X314" s="6"/>
      <c r="Y314" s="1120" t="str">
        <f t="shared" si="74"/>
        <v>0 - 0</v>
      </c>
      <c r="Z314" s="97">
        <f t="shared" si="75"/>
        <v>0</v>
      </c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</row>
    <row r="315" spans="1:90" ht="15.05" customHeight="1">
      <c r="A315" s="6"/>
      <c r="B315" s="6"/>
      <c r="C315" s="6"/>
      <c r="D315" s="16"/>
      <c r="E315" s="6"/>
      <c r="F315" s="6"/>
      <c r="G315" s="6"/>
      <c r="H315" s="6"/>
      <c r="I315" s="6"/>
      <c r="J315" s="6"/>
      <c r="K315" s="6"/>
      <c r="L315" s="6"/>
      <c r="M315" s="1170">
        <v>23</v>
      </c>
      <c r="N315" s="1170">
        <f t="shared" si="67"/>
        <v>0</v>
      </c>
      <c r="O315" s="1171">
        <f t="shared" si="68"/>
        <v>0</v>
      </c>
      <c r="P315" s="1171">
        <f t="shared" si="69"/>
        <v>0</v>
      </c>
      <c r="Q315" s="1171">
        <f t="shared" si="70"/>
        <v>0</v>
      </c>
      <c r="R315" s="1115" t="str">
        <f t="shared" si="71"/>
        <v>0 - 0</v>
      </c>
      <c r="S315" s="1116">
        <f t="shared" si="72"/>
        <v>0</v>
      </c>
      <c r="T315" s="6"/>
      <c r="U315" s="6"/>
      <c r="V315" s="1117" t="str">
        <f t="shared" si="73"/>
        <v>0 - 0</v>
      </c>
      <c r="W315" s="6"/>
      <c r="X315" s="6"/>
      <c r="Y315" s="1120" t="str">
        <f t="shared" si="74"/>
        <v>0 - 0</v>
      </c>
      <c r="Z315" s="97">
        <f t="shared" si="75"/>
        <v>0</v>
      </c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</row>
    <row r="316" spans="1:90" ht="15.05" customHeight="1">
      <c r="A316" s="6"/>
      <c r="B316" s="6"/>
      <c r="C316" s="6"/>
      <c r="D316" s="16"/>
      <c r="E316" s="6"/>
      <c r="F316" s="6"/>
      <c r="G316" s="6"/>
      <c r="H316" s="6"/>
      <c r="I316" s="6"/>
      <c r="J316" s="6"/>
      <c r="K316" s="6"/>
      <c r="L316" s="6"/>
      <c r="M316" s="1170">
        <v>24</v>
      </c>
      <c r="N316" s="1170">
        <f t="shared" si="67"/>
        <v>0</v>
      </c>
      <c r="O316" s="1171">
        <f t="shared" si="68"/>
        <v>0</v>
      </c>
      <c r="P316" s="1171">
        <f t="shared" si="69"/>
        <v>0</v>
      </c>
      <c r="Q316" s="1171">
        <f t="shared" si="70"/>
        <v>0</v>
      </c>
      <c r="R316" s="1115" t="str">
        <f t="shared" si="71"/>
        <v>0 - 0</v>
      </c>
      <c r="S316" s="1116">
        <f t="shared" si="72"/>
        <v>0</v>
      </c>
      <c r="T316" s="6"/>
      <c r="U316" s="6"/>
      <c r="V316" s="1117" t="str">
        <f t="shared" si="73"/>
        <v>0 - 0</v>
      </c>
      <c r="W316" s="6"/>
      <c r="X316" s="6"/>
      <c r="Y316" s="1120" t="str">
        <f t="shared" si="74"/>
        <v>0 - 0</v>
      </c>
      <c r="Z316" s="97">
        <f t="shared" si="75"/>
        <v>0</v>
      </c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</row>
    <row r="317" spans="1:90" ht="15.05" customHeight="1">
      <c r="A317" s="6"/>
      <c r="B317" s="6"/>
      <c r="C317" s="6"/>
      <c r="D317" s="16"/>
      <c r="E317" s="6"/>
      <c r="F317" s="6"/>
      <c r="G317" s="6"/>
      <c r="H317" s="6"/>
      <c r="I317" s="6"/>
      <c r="J317" s="6"/>
      <c r="K317" s="6"/>
      <c r="L317" s="6"/>
      <c r="M317" s="1170">
        <v>25</v>
      </c>
      <c r="N317" s="1170">
        <f t="shared" si="67"/>
        <v>0</v>
      </c>
      <c r="O317" s="1171">
        <f t="shared" si="68"/>
        <v>0</v>
      </c>
      <c r="P317" s="1171">
        <f t="shared" si="69"/>
        <v>0</v>
      </c>
      <c r="Q317" s="1171">
        <f t="shared" si="70"/>
        <v>0</v>
      </c>
      <c r="R317" s="1115" t="str">
        <f t="shared" si="71"/>
        <v>0 - 0</v>
      </c>
      <c r="S317" s="1116">
        <f t="shared" si="72"/>
        <v>0</v>
      </c>
      <c r="T317" s="6"/>
      <c r="U317" s="6"/>
      <c r="V317" s="1117" t="str">
        <f t="shared" si="73"/>
        <v>0 - 0</v>
      </c>
      <c r="W317" s="6"/>
      <c r="X317" s="6"/>
      <c r="Y317" s="1120" t="str">
        <f t="shared" si="74"/>
        <v>0 - 0</v>
      </c>
      <c r="Z317" s="97">
        <f t="shared" si="75"/>
        <v>0</v>
      </c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</row>
    <row r="318" spans="1:90" ht="15.05" customHeight="1">
      <c r="A318" s="6"/>
      <c r="B318" s="6"/>
      <c r="C318" s="6"/>
      <c r="D318" s="16"/>
      <c r="E318" s="6"/>
      <c r="F318" s="6"/>
      <c r="G318" s="6"/>
      <c r="H318" s="6"/>
      <c r="I318" s="6"/>
      <c r="J318" s="6"/>
      <c r="K318" s="6"/>
      <c r="L318" s="6"/>
      <c r="M318" s="1170">
        <v>26</v>
      </c>
      <c r="N318" s="1170">
        <f t="shared" si="67"/>
        <v>0</v>
      </c>
      <c r="O318" s="1171">
        <f t="shared" si="68"/>
        <v>0</v>
      </c>
      <c r="P318" s="1171">
        <f t="shared" si="69"/>
        <v>0</v>
      </c>
      <c r="Q318" s="1171">
        <f t="shared" si="70"/>
        <v>0</v>
      </c>
      <c r="R318" s="1115" t="str">
        <f t="shared" si="71"/>
        <v>0 - 0</v>
      </c>
      <c r="S318" s="1116">
        <f t="shared" si="72"/>
        <v>0</v>
      </c>
      <c r="T318" s="6"/>
      <c r="U318" s="6"/>
      <c r="V318" s="1117" t="str">
        <f t="shared" si="73"/>
        <v>0 - 0</v>
      </c>
      <c r="W318" s="6"/>
      <c r="X318" s="6"/>
      <c r="Y318" s="1120" t="str">
        <f t="shared" si="74"/>
        <v>0 - 0</v>
      </c>
      <c r="Z318" s="97">
        <f t="shared" si="75"/>
        <v>0</v>
      </c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</row>
    <row r="319" spans="1:90" ht="15.05" customHeight="1">
      <c r="A319" s="6"/>
      <c r="B319" s="6"/>
      <c r="C319" s="6"/>
      <c r="D319" s="16"/>
      <c r="E319" s="6"/>
      <c r="F319" s="6"/>
      <c r="G319" s="6"/>
      <c r="H319" s="6"/>
      <c r="I319" s="6"/>
      <c r="J319" s="6"/>
      <c r="K319" s="6"/>
      <c r="L319" s="6"/>
      <c r="M319" s="1170">
        <v>27</v>
      </c>
      <c r="N319" s="1170">
        <f t="shared" si="67"/>
        <v>0</v>
      </c>
      <c r="O319" s="1171">
        <f t="shared" si="68"/>
        <v>0</v>
      </c>
      <c r="P319" s="1171">
        <f t="shared" si="69"/>
        <v>0</v>
      </c>
      <c r="Q319" s="1171">
        <f t="shared" si="70"/>
        <v>0</v>
      </c>
      <c r="R319" s="1115" t="str">
        <f t="shared" si="71"/>
        <v>0 - 0</v>
      </c>
      <c r="S319" s="1116">
        <f t="shared" si="72"/>
        <v>0</v>
      </c>
      <c r="T319" s="6"/>
      <c r="U319" s="6"/>
      <c r="V319" s="1117" t="str">
        <f t="shared" si="73"/>
        <v>0 - 0</v>
      </c>
      <c r="W319" s="6"/>
      <c r="X319" s="6"/>
      <c r="Y319" s="1120" t="str">
        <f t="shared" si="74"/>
        <v>0 - 0</v>
      </c>
      <c r="Z319" s="97">
        <f t="shared" si="75"/>
        <v>0</v>
      </c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</row>
    <row r="320" spans="1:90" ht="15.05" customHeight="1">
      <c r="A320" s="6"/>
      <c r="B320" s="6"/>
      <c r="C320" s="6"/>
      <c r="D320" s="16"/>
      <c r="E320" s="6"/>
      <c r="F320" s="6"/>
      <c r="G320" s="6"/>
      <c r="H320" s="6"/>
      <c r="I320" s="6"/>
      <c r="J320" s="6"/>
      <c r="K320" s="6"/>
      <c r="L320" s="6"/>
      <c r="M320" s="1170">
        <v>28</v>
      </c>
      <c r="N320" s="1170">
        <f t="shared" si="67"/>
        <v>0</v>
      </c>
      <c r="O320" s="1171">
        <f t="shared" si="68"/>
        <v>0</v>
      </c>
      <c r="P320" s="1171">
        <f t="shared" si="69"/>
        <v>0</v>
      </c>
      <c r="Q320" s="1171">
        <f t="shared" si="70"/>
        <v>0</v>
      </c>
      <c r="R320" s="1115" t="str">
        <f t="shared" si="71"/>
        <v>0 - 0</v>
      </c>
      <c r="S320" s="1116">
        <f t="shared" si="72"/>
        <v>0</v>
      </c>
      <c r="T320" s="6"/>
      <c r="U320" s="6"/>
      <c r="V320" s="1117" t="str">
        <f t="shared" si="73"/>
        <v>0 - 0</v>
      </c>
      <c r="W320" s="6"/>
      <c r="X320" s="6"/>
      <c r="Y320" s="1120" t="str">
        <f t="shared" si="74"/>
        <v>0 - 0</v>
      </c>
      <c r="Z320" s="97">
        <f t="shared" si="75"/>
        <v>0</v>
      </c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</row>
    <row r="321" spans="1:90" ht="15.05" customHeight="1">
      <c r="A321" s="6"/>
      <c r="B321" s="6"/>
      <c r="C321" s="6"/>
      <c r="D321" s="16"/>
      <c r="E321" s="6"/>
      <c r="F321" s="6"/>
      <c r="G321" s="6"/>
      <c r="H321" s="6"/>
      <c r="I321" s="6"/>
      <c r="J321" s="6"/>
      <c r="K321" s="6"/>
      <c r="L321" s="6"/>
      <c r="M321" s="1170">
        <v>29</v>
      </c>
      <c r="N321" s="1170">
        <f t="shared" si="67"/>
        <v>0</v>
      </c>
      <c r="O321" s="1171">
        <f t="shared" si="68"/>
        <v>0</v>
      </c>
      <c r="P321" s="1171">
        <f t="shared" si="69"/>
        <v>0</v>
      </c>
      <c r="Q321" s="1171">
        <f t="shared" si="70"/>
        <v>0</v>
      </c>
      <c r="R321" s="1115" t="str">
        <f t="shared" si="71"/>
        <v>0 - 0</v>
      </c>
      <c r="S321" s="1116">
        <f t="shared" si="72"/>
        <v>0</v>
      </c>
      <c r="T321" s="6"/>
      <c r="U321" s="6"/>
      <c r="V321" s="1117" t="str">
        <f t="shared" si="73"/>
        <v>0 - 0</v>
      </c>
      <c r="W321" s="6"/>
      <c r="X321" s="6"/>
      <c r="Y321" s="1120" t="str">
        <f t="shared" si="74"/>
        <v>0 - 0</v>
      </c>
      <c r="Z321" s="97">
        <f t="shared" si="75"/>
        <v>0</v>
      </c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</row>
    <row r="322" spans="1:90" ht="15.05" customHeight="1">
      <c r="A322" s="6"/>
      <c r="B322" s="6"/>
      <c r="C322" s="6"/>
      <c r="D322" s="16"/>
      <c r="E322" s="6"/>
      <c r="F322" s="6"/>
      <c r="G322" s="6"/>
      <c r="H322" s="6"/>
      <c r="I322" s="6"/>
      <c r="J322" s="6"/>
      <c r="K322" s="6"/>
      <c r="L322" s="6"/>
      <c r="M322" s="1170">
        <v>30</v>
      </c>
      <c r="N322" s="1170">
        <f t="shared" si="67"/>
        <v>0</v>
      </c>
      <c r="O322" s="1171">
        <f t="shared" si="68"/>
        <v>0</v>
      </c>
      <c r="P322" s="1171">
        <f t="shared" si="69"/>
        <v>0</v>
      </c>
      <c r="Q322" s="1171">
        <f t="shared" si="70"/>
        <v>0</v>
      </c>
      <c r="R322" s="1115" t="str">
        <f t="shared" si="71"/>
        <v>0 - 0</v>
      </c>
      <c r="S322" s="1116">
        <f t="shared" si="72"/>
        <v>0</v>
      </c>
      <c r="T322" s="6"/>
      <c r="U322" s="6"/>
      <c r="V322" s="1117" t="str">
        <f t="shared" si="73"/>
        <v>0 - 0</v>
      </c>
      <c r="W322" s="6"/>
      <c r="X322" s="6"/>
      <c r="Y322" s="1120" t="str">
        <f t="shared" si="74"/>
        <v>0 - 0</v>
      </c>
      <c r="Z322" s="97">
        <f t="shared" si="75"/>
        <v>0</v>
      </c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</row>
    <row r="323" spans="1:90" ht="15.05" customHeight="1">
      <c r="A323" s="6"/>
      <c r="B323" s="6"/>
      <c r="C323" s="6"/>
      <c r="D323" s="1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97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</row>
    <row r="324" spans="1:90" ht="15.05" customHeight="1">
      <c r="A324" s="6"/>
      <c r="B324" s="6"/>
      <c r="C324" s="6"/>
      <c r="D324" s="1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97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</row>
    <row r="325" spans="1:90" ht="15.05" customHeight="1">
      <c r="A325" s="6"/>
      <c r="B325" s="6"/>
      <c r="C325" s="6"/>
      <c r="D325" s="1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97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</row>
    <row r="326" spans="1:90" ht="15.05" customHeight="1">
      <c r="A326" s="6"/>
      <c r="B326" s="6"/>
      <c r="C326" s="6"/>
      <c r="D326" s="1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97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</row>
    <row r="327" spans="1:90" ht="15.05" customHeight="1">
      <c r="A327" s="6"/>
      <c r="B327" s="6"/>
      <c r="C327" s="6"/>
      <c r="D327" s="1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97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</row>
    <row r="328" spans="1:90" ht="15.05" customHeight="1">
      <c r="A328" s="6"/>
      <c r="B328" s="6"/>
      <c r="C328" s="6"/>
      <c r="D328" s="1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97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</row>
    <row r="329" spans="1:90" ht="15.05" customHeight="1">
      <c r="A329" s="6"/>
      <c r="B329" s="6"/>
      <c r="C329" s="6"/>
      <c r="D329" s="1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97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</row>
    <row r="330" spans="1:90" ht="15.05" customHeight="1">
      <c r="A330" s="6"/>
      <c r="B330" s="6"/>
      <c r="C330" s="6"/>
      <c r="D330" s="1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97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</row>
    <row r="331" spans="1:90" ht="15.05" customHeight="1">
      <c r="A331" s="6"/>
      <c r="B331" s="6"/>
      <c r="C331" s="6"/>
      <c r="D331" s="1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97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</row>
    <row r="332" spans="1:90" ht="15.05" customHeight="1">
      <c r="A332" s="6"/>
      <c r="B332" s="6"/>
      <c r="C332" s="6"/>
      <c r="D332" s="1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97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</row>
    <row r="333" spans="1:90" ht="15.05" customHeight="1">
      <c r="A333" s="6"/>
      <c r="B333" s="6"/>
      <c r="C333" s="6"/>
      <c r="D333" s="1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97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</row>
    <row r="334" spans="1:90" ht="15.05" customHeight="1">
      <c r="A334" s="6"/>
      <c r="B334" s="6"/>
      <c r="C334" s="6"/>
      <c r="D334" s="1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97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</row>
    <row r="335" spans="1:90" ht="15.05" customHeight="1">
      <c r="A335" s="6"/>
      <c r="B335" s="6"/>
      <c r="C335" s="6"/>
      <c r="D335" s="1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97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</row>
    <row r="336" spans="1:90" ht="15.05" customHeight="1">
      <c r="A336" s="6"/>
      <c r="B336" s="6"/>
      <c r="C336" s="6"/>
      <c r="D336" s="1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97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</row>
    <row r="337" spans="1:90" ht="15.05" customHeight="1">
      <c r="A337" s="6"/>
      <c r="B337" s="6"/>
      <c r="C337" s="6"/>
      <c r="D337" s="1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97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</row>
    <row r="338" spans="1:90" ht="15.05" customHeight="1">
      <c r="A338" s="6"/>
      <c r="B338" s="6"/>
      <c r="C338" s="6"/>
      <c r="D338" s="1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97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</row>
    <row r="339" spans="1:90" ht="15.05" customHeight="1">
      <c r="A339" s="6"/>
      <c r="B339" s="6"/>
      <c r="C339" s="6"/>
      <c r="D339" s="1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97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</row>
    <row r="340" spans="1:90" ht="15.05" customHeight="1">
      <c r="A340" s="6"/>
      <c r="B340" s="6"/>
      <c r="C340" s="6"/>
      <c r="D340" s="1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97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</row>
    <row r="341" spans="1:90" ht="15.05" customHeight="1">
      <c r="A341" s="6"/>
      <c r="B341" s="6"/>
      <c r="C341" s="6"/>
      <c r="D341" s="1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97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</row>
    <row r="342" spans="1:90" ht="15.05" customHeight="1">
      <c r="A342" s="6"/>
      <c r="B342" s="6"/>
      <c r="C342" s="6"/>
      <c r="D342" s="1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97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</row>
    <row r="343" spans="1:90" ht="15.05" customHeight="1">
      <c r="A343" s="6"/>
      <c r="B343" s="6"/>
      <c r="C343" s="6"/>
      <c r="D343" s="1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97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</row>
    <row r="344" spans="1:90" ht="15.05" customHeight="1">
      <c r="A344" s="6"/>
      <c r="B344" s="6"/>
      <c r="C344" s="6"/>
      <c r="D344" s="1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97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</row>
    <row r="345" spans="1:90" ht="15.05" customHeight="1">
      <c r="A345" s="6"/>
      <c r="B345" s="6"/>
      <c r="C345" s="6"/>
      <c r="D345" s="1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97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</row>
    <row r="346" spans="1:90" ht="15.05" customHeight="1">
      <c r="A346" s="6"/>
      <c r="B346" s="6"/>
      <c r="C346" s="6"/>
      <c r="D346" s="1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97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</row>
    <row r="347" spans="1:90" ht="15.05" customHeight="1">
      <c r="A347" s="6"/>
      <c r="B347" s="6"/>
      <c r="C347" s="6"/>
      <c r="D347" s="1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97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</row>
    <row r="348" spans="1:90" ht="15.05" customHeight="1">
      <c r="A348" s="6"/>
      <c r="B348" s="6"/>
      <c r="C348" s="6"/>
      <c r="D348" s="1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97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</row>
    <row r="349" spans="1:90" ht="15.05" customHeight="1">
      <c r="A349" s="6"/>
      <c r="B349" s="6"/>
      <c r="C349" s="6"/>
      <c r="D349" s="1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97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</row>
    <row r="350" spans="1:90" ht="15.05" customHeight="1">
      <c r="A350" s="6"/>
      <c r="B350" s="6"/>
      <c r="C350" s="6"/>
      <c r="D350" s="1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97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</row>
    <row r="351" spans="1:90" ht="15.05" customHeight="1">
      <c r="A351" s="6"/>
      <c r="B351" s="6"/>
      <c r="C351" s="6"/>
      <c r="D351" s="1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97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</row>
    <row r="352" spans="1:90" ht="15.05" customHeight="1">
      <c r="A352" s="6"/>
      <c r="B352" s="6"/>
      <c r="C352" s="6"/>
      <c r="D352" s="1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97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</row>
    <row r="353" spans="1:90" ht="15.05" customHeight="1">
      <c r="A353" s="6"/>
      <c r="B353" s="6"/>
      <c r="C353" s="6"/>
      <c r="D353" s="1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97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</row>
    <row r="354" spans="1:90" ht="15.05" customHeight="1">
      <c r="A354" s="6"/>
      <c r="B354" s="6"/>
      <c r="C354" s="6"/>
      <c r="D354" s="1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97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</row>
    <row r="355" spans="1:90" ht="15.05" customHeight="1">
      <c r="A355" s="6"/>
      <c r="B355" s="6"/>
      <c r="C355" s="6"/>
      <c r="D355" s="1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97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</row>
    <row r="356" spans="1:90" ht="15.05" customHeight="1">
      <c r="A356" s="6"/>
      <c r="B356" s="6"/>
      <c r="C356" s="6"/>
      <c r="D356" s="1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97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</row>
    <row r="357" spans="1:90" ht="15.05" customHeight="1">
      <c r="A357" s="6"/>
      <c r="B357" s="6"/>
      <c r="C357" s="6"/>
      <c r="D357" s="1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97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</row>
    <row r="358" spans="1:90" ht="15.05" customHeight="1">
      <c r="A358" s="6"/>
      <c r="B358" s="6"/>
      <c r="C358" s="6"/>
      <c r="D358" s="1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97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</row>
    <row r="359" spans="1:90" ht="15.05" customHeight="1">
      <c r="A359" s="6"/>
      <c r="B359" s="6"/>
      <c r="C359" s="6"/>
      <c r="D359" s="1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97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</row>
    <row r="360" spans="1:90" ht="15.05" customHeight="1">
      <c r="A360" s="6"/>
      <c r="B360" s="6"/>
      <c r="C360" s="6"/>
      <c r="D360" s="1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97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</row>
    <row r="361" spans="1:90" ht="15.05" customHeight="1">
      <c r="A361" s="6"/>
      <c r="B361" s="6"/>
      <c r="C361" s="6"/>
      <c r="D361" s="1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97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</row>
    <row r="362" spans="1:90" ht="15.05" customHeight="1">
      <c r="A362" s="6"/>
      <c r="B362" s="6"/>
      <c r="C362" s="6"/>
      <c r="D362" s="1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97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</row>
    <row r="363" spans="1:90" ht="15.05" customHeight="1">
      <c r="A363" s="6"/>
      <c r="B363" s="6"/>
      <c r="C363" s="6"/>
      <c r="D363" s="1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97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</row>
    <row r="364" spans="1:90" ht="15.05" customHeight="1">
      <c r="A364" s="6"/>
      <c r="B364" s="6"/>
      <c r="C364" s="6"/>
      <c r="D364" s="1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97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</row>
    <row r="365" spans="1:90" ht="15.05" customHeight="1">
      <c r="A365" s="6"/>
      <c r="B365" s="6"/>
      <c r="C365" s="6"/>
      <c r="D365" s="1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97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</row>
    <row r="366" spans="1:90" ht="15.05" customHeight="1">
      <c r="A366" s="6"/>
      <c r="B366" s="6"/>
      <c r="C366" s="6"/>
      <c r="D366" s="1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97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</row>
    <row r="367" spans="1:90" ht="15.05" customHeight="1">
      <c r="A367" s="6"/>
      <c r="B367" s="6"/>
      <c r="C367" s="6"/>
      <c r="D367" s="1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97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</row>
    <row r="368" spans="1:90" ht="15.05" customHeight="1">
      <c r="A368" s="6"/>
      <c r="B368" s="6"/>
      <c r="C368" s="6"/>
      <c r="D368" s="1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97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</row>
    <row r="369" spans="1:90" ht="15.05" customHeight="1">
      <c r="A369" s="6"/>
      <c r="B369" s="6"/>
      <c r="C369" s="6"/>
      <c r="D369" s="1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97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</row>
    <row r="370" spans="1:90" ht="15.05" customHeight="1">
      <c r="A370" s="6"/>
      <c r="B370" s="6"/>
      <c r="C370" s="6"/>
      <c r="D370" s="1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97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</row>
    <row r="371" spans="1:90" ht="15.05" customHeight="1">
      <c r="A371" s="6"/>
      <c r="B371" s="6"/>
      <c r="C371" s="6"/>
      <c r="D371" s="1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97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</row>
    <row r="372" spans="1:90" ht="15.05" customHeight="1">
      <c r="A372" s="6"/>
      <c r="B372" s="6"/>
      <c r="C372" s="6"/>
      <c r="D372" s="1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97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</row>
    <row r="373" spans="1:90" ht="15.05" customHeight="1">
      <c r="A373" s="6"/>
      <c r="B373" s="6"/>
      <c r="C373" s="6"/>
      <c r="D373" s="1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97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</row>
    <row r="374" spans="1:90" ht="15.05" customHeight="1">
      <c r="A374" s="6"/>
      <c r="B374" s="6"/>
      <c r="C374" s="6"/>
      <c r="D374" s="1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97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</row>
    <row r="375" spans="1:90" ht="15.05" customHeight="1">
      <c r="A375" s="6"/>
      <c r="B375" s="6"/>
      <c r="C375" s="6"/>
      <c r="D375" s="1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97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</row>
    <row r="376" spans="1:90" ht="15.05" customHeight="1">
      <c r="A376" s="6"/>
      <c r="B376" s="6"/>
      <c r="C376" s="6"/>
      <c r="D376" s="1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97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</row>
    <row r="377" spans="1:90" ht="15.05" customHeight="1">
      <c r="A377" s="6"/>
      <c r="B377" s="6"/>
      <c r="C377" s="6"/>
      <c r="D377" s="1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97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</row>
    <row r="378" spans="1:90" ht="15.05" customHeight="1">
      <c r="A378" s="6"/>
      <c r="B378" s="6"/>
      <c r="C378" s="6"/>
      <c r="D378" s="1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97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</row>
    <row r="379" spans="1:90" ht="15.05" customHeight="1">
      <c r="A379" s="6"/>
      <c r="B379" s="6"/>
      <c r="C379" s="6"/>
      <c r="D379" s="1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97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</row>
    <row r="380" spans="1:90" ht="15.05" customHeight="1">
      <c r="A380" s="6"/>
      <c r="B380" s="6"/>
      <c r="C380" s="6"/>
      <c r="D380" s="1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97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</row>
    <row r="381" spans="1:90" ht="15.05" customHeight="1">
      <c r="A381" s="6"/>
      <c r="B381" s="6"/>
      <c r="C381" s="6"/>
      <c r="D381" s="1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97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</row>
    <row r="382" spans="1:90" ht="15.05" customHeight="1">
      <c r="A382" s="6"/>
      <c r="B382" s="6"/>
      <c r="C382" s="6"/>
      <c r="D382" s="1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97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</row>
    <row r="383" spans="1:90" ht="15.05" customHeight="1">
      <c r="A383" s="6"/>
      <c r="B383" s="6"/>
      <c r="C383" s="6"/>
      <c r="D383" s="1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97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</row>
    <row r="384" spans="1:90" ht="15.05" customHeight="1">
      <c r="A384" s="6"/>
      <c r="B384" s="6"/>
      <c r="C384" s="6"/>
      <c r="D384" s="1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97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</row>
    <row r="385" spans="1:90" ht="15.05" customHeight="1">
      <c r="A385" s="6"/>
      <c r="B385" s="6"/>
      <c r="C385" s="6"/>
      <c r="D385" s="1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97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</row>
    <row r="386" spans="1:90" ht="15.05" customHeight="1">
      <c r="A386" s="6"/>
      <c r="B386" s="6"/>
      <c r="C386" s="6"/>
      <c r="D386" s="1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97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</row>
    <row r="387" spans="1:90" ht="15.05" customHeight="1">
      <c r="A387" s="6"/>
      <c r="B387" s="6"/>
      <c r="C387" s="6"/>
      <c r="D387" s="1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97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</row>
    <row r="388" spans="1:90" ht="15.05" customHeight="1">
      <c r="A388" s="6"/>
      <c r="B388" s="6"/>
      <c r="C388" s="6"/>
      <c r="D388" s="1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97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</row>
    <row r="389" spans="1:90" ht="15.05" customHeight="1">
      <c r="A389" s="6"/>
      <c r="B389" s="6"/>
      <c r="C389" s="6"/>
      <c r="D389" s="1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97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</row>
    <row r="390" spans="1:90" ht="15.05" customHeight="1">
      <c r="A390" s="6"/>
      <c r="B390" s="6"/>
      <c r="C390" s="6"/>
      <c r="D390" s="1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97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</row>
    <row r="391" spans="1:90" ht="15.05" customHeight="1">
      <c r="A391" s="6"/>
      <c r="B391" s="6"/>
      <c r="C391" s="6"/>
      <c r="D391" s="1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97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</row>
    <row r="392" spans="1:90" ht="15.05" customHeight="1">
      <c r="A392" s="6"/>
      <c r="B392" s="6"/>
      <c r="C392" s="6"/>
      <c r="D392" s="1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97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</row>
    <row r="393" spans="1:90" ht="15.05" customHeight="1">
      <c r="A393" s="6"/>
      <c r="B393" s="6"/>
      <c r="C393" s="6"/>
      <c r="D393" s="1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97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</row>
    <row r="394" spans="1:90" ht="15.05" customHeight="1">
      <c r="A394" s="6"/>
      <c r="B394" s="6"/>
      <c r="C394" s="6"/>
      <c r="D394" s="1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97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</row>
    <row r="395" spans="1:90" ht="15.05" customHeight="1">
      <c r="A395" s="6"/>
      <c r="B395" s="6"/>
      <c r="C395" s="6"/>
      <c r="D395" s="1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97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</row>
    <row r="396" spans="1:90" ht="15.05" customHeight="1">
      <c r="A396" s="6"/>
      <c r="B396" s="6"/>
      <c r="C396" s="6"/>
      <c r="D396" s="1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97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</row>
    <row r="397" spans="1:90" ht="15.05" customHeight="1">
      <c r="A397" s="6"/>
      <c r="B397" s="6"/>
      <c r="C397" s="6"/>
      <c r="D397" s="1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97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</row>
    <row r="398" spans="1:90" ht="15.05" customHeight="1">
      <c r="A398" s="6"/>
      <c r="B398" s="6"/>
      <c r="C398" s="6"/>
      <c r="D398" s="1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97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</row>
    <row r="399" spans="1:90" ht="15.05" customHeight="1">
      <c r="A399" s="6"/>
      <c r="B399" s="6"/>
      <c r="C399" s="6"/>
      <c r="D399" s="1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97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</row>
    <row r="400" spans="1:90" ht="15.05" customHeight="1">
      <c r="A400" s="6"/>
      <c r="B400" s="6"/>
      <c r="C400" s="6"/>
      <c r="D400" s="1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97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</row>
    <row r="401" spans="1:90" ht="15.05" customHeight="1">
      <c r="A401" s="6"/>
      <c r="B401" s="6"/>
      <c r="C401" s="6"/>
      <c r="D401" s="1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97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</row>
    <row r="402" spans="1:90" ht="15.05" customHeight="1">
      <c r="A402" s="6"/>
      <c r="B402" s="6"/>
      <c r="C402" s="6"/>
      <c r="D402" s="1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97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</row>
    <row r="403" spans="1:90" ht="15.05" customHeight="1">
      <c r="A403" s="6"/>
      <c r="B403" s="6"/>
      <c r="C403" s="6"/>
      <c r="D403" s="1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97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</row>
    <row r="404" spans="1:90" ht="15.05" customHeight="1">
      <c r="A404" s="6"/>
      <c r="B404" s="6"/>
      <c r="C404" s="6"/>
      <c r="D404" s="1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97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</row>
    <row r="405" spans="1:90" ht="15.05" customHeight="1">
      <c r="A405" s="6"/>
      <c r="B405" s="6"/>
      <c r="C405" s="6"/>
      <c r="D405" s="1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97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</row>
    <row r="406" spans="1:90" ht="15.05" customHeight="1">
      <c r="A406" s="6"/>
      <c r="B406" s="6"/>
      <c r="C406" s="6"/>
      <c r="D406" s="1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97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</row>
    <row r="407" spans="1:90" ht="15.05" customHeight="1">
      <c r="A407" s="6"/>
      <c r="B407" s="6"/>
      <c r="C407" s="6"/>
      <c r="D407" s="1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97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</row>
    <row r="408" spans="1:90" ht="15.05" customHeight="1">
      <c r="A408" s="6"/>
      <c r="B408" s="6"/>
      <c r="C408" s="6"/>
      <c r="D408" s="1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97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</row>
    <row r="409" spans="1:90" ht="15.05" customHeight="1">
      <c r="A409" s="6"/>
      <c r="B409" s="6"/>
      <c r="C409" s="6"/>
      <c r="D409" s="1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97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</row>
    <row r="410" spans="1:90" ht="15.05" customHeight="1">
      <c r="A410" s="6"/>
      <c r="B410" s="6"/>
      <c r="C410" s="6"/>
      <c r="D410" s="1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97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</row>
    <row r="411" spans="1:90" ht="15.05" customHeight="1">
      <c r="A411" s="6"/>
      <c r="B411" s="6"/>
      <c r="C411" s="6"/>
      <c r="D411" s="1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97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</row>
    <row r="412" spans="1:90" ht="15.05" customHeight="1">
      <c r="A412" s="6"/>
      <c r="B412" s="6"/>
      <c r="C412" s="6"/>
      <c r="D412" s="1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97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</row>
    <row r="413" spans="1:90" ht="15.05" customHeight="1">
      <c r="A413" s="6"/>
      <c r="B413" s="6"/>
      <c r="C413" s="6"/>
      <c r="D413" s="1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97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</row>
    <row r="414" spans="1:90" ht="15.05" customHeight="1">
      <c r="A414" s="6"/>
      <c r="B414" s="6"/>
      <c r="C414" s="6"/>
      <c r="D414" s="1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97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</row>
    <row r="415" spans="1:90" ht="15.05" customHeight="1">
      <c r="A415" s="6"/>
      <c r="B415" s="6"/>
      <c r="C415" s="6"/>
      <c r="D415" s="1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97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</row>
    <row r="416" spans="1:90" ht="15.05" customHeight="1">
      <c r="A416" s="6"/>
      <c r="B416" s="6"/>
      <c r="C416" s="6"/>
      <c r="D416" s="1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97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</row>
    <row r="417" spans="1:90" ht="15.05" customHeight="1">
      <c r="A417" s="6"/>
      <c r="B417" s="6"/>
      <c r="C417" s="6"/>
      <c r="D417" s="1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97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</row>
    <row r="418" spans="1:90" ht="15.05" customHeight="1">
      <c r="A418" s="6"/>
      <c r="B418" s="6"/>
      <c r="C418" s="6"/>
      <c r="D418" s="1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97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</row>
    <row r="419" spans="1:90" ht="15.05" customHeight="1">
      <c r="A419" s="6"/>
      <c r="B419" s="6"/>
      <c r="C419" s="6"/>
      <c r="D419" s="1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97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</row>
    <row r="420" spans="1:90" ht="15.05" customHeight="1">
      <c r="A420" s="6"/>
      <c r="B420" s="6"/>
      <c r="C420" s="6"/>
      <c r="D420" s="16" t="s">
        <v>3553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97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</row>
    <row r="421" spans="1:90" ht="15.05" customHeight="1">
      <c r="A421" s="6"/>
      <c r="B421" s="6"/>
      <c r="C421" s="6"/>
      <c r="D421" s="16" t="s">
        <v>3553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97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</row>
    <row r="422" spans="1:90" ht="15.05" customHeight="1">
      <c r="A422" s="6"/>
      <c r="B422" s="6"/>
      <c r="C422" s="6"/>
      <c r="D422" s="16" t="s">
        <v>3553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97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</row>
    <row r="423" spans="1:90" ht="15.05" customHeight="1">
      <c r="A423" s="6"/>
      <c r="B423" s="6"/>
      <c r="C423" s="6"/>
      <c r="D423" s="16" t="s">
        <v>3553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97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</row>
    <row r="424" spans="1:90" ht="15.05" customHeight="1">
      <c r="A424" s="6"/>
      <c r="B424" s="6"/>
      <c r="C424" s="6"/>
      <c r="D424" s="16" t="s">
        <v>3553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97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</row>
    <row r="425" spans="1:90" ht="15.05" customHeight="1">
      <c r="A425" s="6"/>
      <c r="B425" s="6"/>
      <c r="C425" s="6"/>
      <c r="D425" s="16" t="s">
        <v>3553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97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</row>
    <row r="426" spans="1:90" ht="15.05" customHeight="1">
      <c r="A426" s="6"/>
      <c r="B426" s="6"/>
      <c r="C426" s="6"/>
      <c r="D426" s="16" t="s">
        <v>3553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97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</row>
    <row r="427" spans="1:90" ht="15.05" customHeight="1">
      <c r="A427" s="6"/>
      <c r="B427" s="6"/>
      <c r="C427" s="6"/>
      <c r="D427" s="16" t="s">
        <v>3553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97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</row>
    <row r="428" spans="1:90" ht="15.05" customHeight="1">
      <c r="A428" s="6"/>
      <c r="B428" s="6"/>
      <c r="C428" s="6"/>
      <c r="D428" s="16" t="s">
        <v>3553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97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</row>
    <row r="429" spans="1:90" ht="15.05" customHeight="1">
      <c r="A429" s="6"/>
      <c r="B429" s="6"/>
      <c r="C429" s="6"/>
      <c r="D429" s="16" t="s">
        <v>3553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97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</row>
    <row r="430" spans="1:90" ht="15.05" customHeight="1">
      <c r="A430" s="6"/>
      <c r="B430" s="6"/>
      <c r="C430" s="6"/>
      <c r="D430" s="16" t="s">
        <v>3553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97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</row>
    <row r="431" spans="1:90" ht="15.05" customHeight="1">
      <c r="A431" s="6"/>
      <c r="B431" s="6"/>
      <c r="C431" s="6"/>
      <c r="D431" s="16" t="s">
        <v>3553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97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</row>
    <row r="432" spans="1:90" ht="15.05" customHeight="1">
      <c r="A432" s="6"/>
      <c r="B432" s="6"/>
      <c r="C432" s="6"/>
      <c r="D432" s="16" t="s">
        <v>3553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97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</row>
    <row r="433" spans="1:90" ht="15.05" customHeight="1">
      <c r="A433" s="6"/>
      <c r="B433" s="6"/>
      <c r="C433" s="6"/>
      <c r="D433" s="16" t="s">
        <v>3553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97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</row>
    <row r="434" spans="1:90" ht="15.05" customHeight="1">
      <c r="A434" s="6"/>
      <c r="B434" s="6"/>
      <c r="C434" s="6"/>
      <c r="D434" s="16" t="s">
        <v>3553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97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</row>
    <row r="435" spans="1:90" ht="15.05" customHeight="1">
      <c r="A435" s="6"/>
      <c r="B435" s="6"/>
      <c r="C435" s="6"/>
      <c r="D435" s="16" t="s">
        <v>3553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97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</row>
    <row r="436" spans="1:90" ht="15.05" customHeight="1">
      <c r="A436" s="6"/>
      <c r="B436" s="6"/>
      <c r="C436" s="6"/>
      <c r="D436" s="16" t="s">
        <v>3553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97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</row>
    <row r="437" spans="1:90" ht="15.05" customHeight="1">
      <c r="A437" s="6"/>
      <c r="B437" s="6"/>
      <c r="C437" s="6"/>
      <c r="D437" s="16" t="s">
        <v>3553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97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</row>
    <row r="438" spans="1:90" ht="15.05" customHeight="1">
      <c r="A438" s="6"/>
      <c r="B438" s="6"/>
      <c r="C438" s="6"/>
      <c r="D438" s="16" t="s">
        <v>3553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97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</row>
    <row r="439" spans="1:90" ht="15.05" customHeight="1">
      <c r="A439" s="6"/>
      <c r="B439" s="6"/>
      <c r="C439" s="6"/>
      <c r="D439" s="16" t="s">
        <v>3553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97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</row>
    <row r="440" spans="1:90" ht="15.05" customHeight="1">
      <c r="A440" s="6"/>
      <c r="B440" s="6"/>
      <c r="C440" s="6"/>
      <c r="D440" s="16" t="s">
        <v>3553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97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</row>
    <row r="441" spans="1:90" ht="15.05" customHeight="1">
      <c r="A441" s="6"/>
      <c r="B441" s="6"/>
      <c r="C441" s="6"/>
      <c r="D441" s="16" t="s">
        <v>3553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97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</row>
    <row r="442" spans="1:90" ht="15.05" customHeight="1">
      <c r="A442" s="6"/>
      <c r="B442" s="6"/>
      <c r="C442" s="6"/>
      <c r="D442" s="16" t="s">
        <v>3553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97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</row>
    <row r="443" spans="1:90" ht="15.05" customHeight="1">
      <c r="A443" s="6"/>
      <c r="B443" s="6"/>
      <c r="C443" s="6"/>
      <c r="D443" s="16" t="s">
        <v>3553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97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</row>
    <row r="444" spans="1:90" ht="15.05" customHeight="1">
      <c r="A444" s="6"/>
      <c r="B444" s="6"/>
      <c r="C444" s="6"/>
      <c r="D444" s="16" t="s">
        <v>3553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97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</row>
    <row r="445" spans="1:90" ht="15.05" customHeight="1">
      <c r="A445" s="6"/>
      <c r="B445" s="6"/>
      <c r="C445" s="6"/>
      <c r="D445" s="16" t="s">
        <v>3553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97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</row>
    <row r="446" spans="1:90" ht="15.05" customHeight="1">
      <c r="A446" s="6"/>
      <c r="B446" s="6"/>
      <c r="C446" s="6"/>
      <c r="D446" s="16" t="s">
        <v>3553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97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</row>
    <row r="447" spans="1:90" ht="15.05" customHeight="1">
      <c r="A447" s="6"/>
      <c r="B447" s="6"/>
      <c r="C447" s="6"/>
      <c r="D447" s="16" t="s">
        <v>3553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97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</row>
    <row r="448" spans="1:90" ht="15.05" customHeight="1">
      <c r="A448" s="6"/>
      <c r="B448" s="6"/>
      <c r="C448" s="6"/>
      <c r="D448" s="16" t="s">
        <v>3553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97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</row>
    <row r="449" spans="1:90" ht="15.05" customHeight="1">
      <c r="A449" s="6"/>
      <c r="B449" s="6"/>
      <c r="C449" s="6"/>
      <c r="D449" s="16" t="s">
        <v>3553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97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</row>
    <row r="450" spans="1:90" ht="15.05" customHeight="1">
      <c r="A450" s="6"/>
      <c r="B450" s="6"/>
      <c r="C450" s="6"/>
      <c r="D450" s="16" t="s">
        <v>3553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97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</row>
    <row r="451" spans="1:90" ht="15.05" customHeight="1">
      <c r="A451" s="6"/>
      <c r="B451" s="6"/>
      <c r="C451" s="6"/>
      <c r="D451" s="16" t="s">
        <v>3553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97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</row>
    <row r="452" spans="1:90" ht="15.05" customHeight="1">
      <c r="A452" s="6"/>
      <c r="B452" s="6"/>
      <c r="C452" s="6"/>
      <c r="D452" s="16" t="s">
        <v>3553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97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</row>
    <row r="453" spans="1:90" ht="15.05" customHeight="1">
      <c r="A453" s="6"/>
      <c r="B453" s="6"/>
      <c r="C453" s="6"/>
      <c r="D453" s="16" t="s">
        <v>3553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97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</row>
    <row r="454" spans="1:90" ht="15.05" customHeight="1">
      <c r="A454" s="6"/>
      <c r="B454" s="6"/>
      <c r="C454" s="6"/>
      <c r="D454" s="16" t="s">
        <v>3553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97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</row>
    <row r="455" spans="1:90" ht="15.05" customHeight="1">
      <c r="A455" s="6"/>
      <c r="B455" s="6"/>
      <c r="C455" s="6"/>
      <c r="D455" s="16" t="s">
        <v>3553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97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</row>
    <row r="456" spans="1:90" ht="15.05" customHeight="1">
      <c r="A456" s="6"/>
      <c r="B456" s="6"/>
      <c r="C456" s="6"/>
      <c r="D456" s="16" t="s">
        <v>3553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97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</row>
    <row r="457" spans="1:90" ht="15.05" customHeight="1">
      <c r="A457" s="6"/>
      <c r="B457" s="6"/>
      <c r="C457" s="6"/>
      <c r="D457" s="16" t="s">
        <v>3553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97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</row>
    <row r="458" spans="1:90" ht="15.05" customHeight="1">
      <c r="A458" s="6"/>
      <c r="B458" s="6"/>
      <c r="C458" s="6"/>
      <c r="D458" s="16" t="s">
        <v>3553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97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</row>
    <row r="459" spans="1:90" ht="15.05" customHeight="1">
      <c r="A459" s="6"/>
      <c r="B459" s="6"/>
      <c r="C459" s="6"/>
      <c r="D459" s="16" t="s">
        <v>3553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97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</row>
    <row r="460" spans="1:90" ht="15.05" customHeight="1">
      <c r="A460" s="6"/>
      <c r="B460" s="6"/>
      <c r="C460" s="6"/>
      <c r="D460" s="16" t="s">
        <v>3553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97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</row>
    <row r="461" spans="1:90" ht="15.05" customHeight="1">
      <c r="A461" s="6"/>
      <c r="B461" s="6"/>
      <c r="C461" s="6"/>
      <c r="D461" s="16" t="s">
        <v>3553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97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</row>
    <row r="462" spans="1:90" ht="15.05" customHeight="1">
      <c r="A462" s="6"/>
      <c r="B462" s="6"/>
      <c r="C462" s="6"/>
      <c r="D462" s="16" t="s">
        <v>3553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97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</row>
    <row r="463" spans="1:90" ht="15.05" customHeight="1">
      <c r="A463" s="6"/>
      <c r="B463" s="6"/>
      <c r="C463" s="6"/>
      <c r="D463" s="16" t="s">
        <v>3553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97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</row>
    <row r="464" spans="1:90" ht="15.05" customHeight="1">
      <c r="A464" s="6"/>
      <c r="B464" s="6"/>
      <c r="C464" s="6"/>
      <c r="D464" s="16" t="s">
        <v>3553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97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</row>
    <row r="465" spans="1:90" ht="15.05" customHeight="1">
      <c r="A465" s="6"/>
      <c r="B465" s="6"/>
      <c r="C465" s="6"/>
      <c r="D465" s="16" t="s">
        <v>3553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97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</row>
    <row r="466" spans="1:90" ht="15.05" customHeight="1">
      <c r="A466" s="6"/>
      <c r="B466" s="6"/>
      <c r="C466" s="6"/>
      <c r="D466" s="16" t="s">
        <v>3553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97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</row>
    <row r="467" spans="1:90" ht="15.05" customHeight="1">
      <c r="A467" s="6"/>
      <c r="B467" s="6"/>
      <c r="C467" s="6"/>
      <c r="D467" s="16" t="s">
        <v>3553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97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</row>
    <row r="468" spans="1:90" ht="15.05" customHeight="1">
      <c r="A468" s="6"/>
      <c r="B468" s="6"/>
      <c r="C468" s="6"/>
      <c r="D468" s="16" t="s">
        <v>3553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97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</row>
    <row r="469" spans="1:90" ht="15.05" customHeight="1">
      <c r="A469" s="6"/>
      <c r="B469" s="6"/>
      <c r="C469" s="6"/>
      <c r="D469" s="16" t="s">
        <v>3553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97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</row>
    <row r="470" spans="1:90" ht="15.05" customHeight="1">
      <c r="A470" s="6"/>
      <c r="B470" s="6"/>
      <c r="C470" s="6"/>
      <c r="D470" s="16" t="s">
        <v>3553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97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</row>
    <row r="471" spans="1:90" ht="15.05" customHeight="1">
      <c r="A471" s="6"/>
      <c r="B471" s="6"/>
      <c r="C471" s="6"/>
      <c r="D471" s="16" t="s">
        <v>3553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97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</row>
    <row r="472" spans="1:90" ht="15.05" customHeight="1">
      <c r="A472" s="6"/>
      <c r="B472" s="6"/>
      <c r="C472" s="6"/>
      <c r="D472" s="16" t="s">
        <v>3553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97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</row>
    <row r="473" spans="1:90" ht="15.05" customHeight="1">
      <c r="A473" s="6"/>
      <c r="B473" s="6"/>
      <c r="C473" s="6"/>
      <c r="D473" s="16" t="s">
        <v>3553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97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</row>
    <row r="474" spans="1:90" ht="15.05" customHeight="1">
      <c r="A474" s="6"/>
      <c r="B474" s="6"/>
      <c r="C474" s="6"/>
      <c r="D474" s="16" t="s">
        <v>3553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97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</row>
    <row r="475" spans="1:90" ht="15.05" customHeight="1">
      <c r="A475" s="6"/>
      <c r="B475" s="6"/>
      <c r="C475" s="6"/>
      <c r="D475" s="16" t="s">
        <v>3553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97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</row>
    <row r="476" spans="1:90" ht="15.05" customHeight="1">
      <c r="A476" s="6"/>
      <c r="B476" s="6"/>
      <c r="C476" s="6"/>
      <c r="D476" s="16" t="s">
        <v>3553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97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</row>
    <row r="477" spans="1:90" ht="15.05" customHeight="1">
      <c r="A477" s="6"/>
      <c r="B477" s="6"/>
      <c r="C477" s="6"/>
      <c r="D477" s="16" t="s">
        <v>3553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97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</row>
    <row r="478" spans="1:90" ht="15.05" customHeight="1">
      <c r="A478" s="6"/>
      <c r="B478" s="6"/>
      <c r="C478" s="6"/>
      <c r="D478" s="16" t="s">
        <v>3553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97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</row>
    <row r="479" spans="1:90" ht="15.05" customHeight="1">
      <c r="A479" s="6"/>
      <c r="B479" s="6"/>
      <c r="C479" s="6"/>
      <c r="D479" s="16" t="s">
        <v>3553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97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</row>
    <row r="480" spans="1:90" ht="15.05" customHeight="1">
      <c r="A480" s="6"/>
      <c r="B480" s="6"/>
      <c r="C480" s="6"/>
      <c r="D480" s="16" t="s">
        <v>3553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97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</row>
    <row r="481" spans="1:90" ht="15.05" customHeight="1">
      <c r="A481" s="6"/>
      <c r="B481" s="6"/>
      <c r="C481" s="6"/>
      <c r="D481" s="16" t="s">
        <v>3553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97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</row>
    <row r="482" spans="1:90" ht="15.05" customHeight="1">
      <c r="A482" s="6"/>
      <c r="B482" s="6"/>
      <c r="C482" s="6"/>
      <c r="D482" s="16" t="s">
        <v>3553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97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</row>
    <row r="483" spans="1:90" ht="15.05" customHeight="1">
      <c r="A483" s="6"/>
      <c r="B483" s="6"/>
      <c r="C483" s="6"/>
      <c r="D483" s="16" t="s">
        <v>3553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97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</row>
    <row r="484" spans="1:90" ht="15.05" customHeight="1">
      <c r="A484" s="6"/>
      <c r="B484" s="6"/>
      <c r="C484" s="6"/>
      <c r="D484" s="16" t="s">
        <v>3553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97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</row>
    <row r="485" spans="1:90" ht="15.05" customHeight="1">
      <c r="A485" s="6"/>
      <c r="B485" s="6"/>
      <c r="C485" s="6"/>
      <c r="D485" s="16" t="s">
        <v>3553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97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</row>
    <row r="486" spans="1:90" ht="15.05" customHeight="1">
      <c r="A486" s="6"/>
      <c r="B486" s="6"/>
      <c r="C486" s="6"/>
      <c r="D486" s="16" t="s">
        <v>3553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97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</row>
    <row r="487" spans="1:90" ht="15.05" customHeight="1">
      <c r="A487" s="6"/>
      <c r="B487" s="6"/>
      <c r="C487" s="6"/>
      <c r="D487" s="16" t="s">
        <v>3553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97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</row>
    <row r="488" spans="1:90" ht="15.05" customHeight="1">
      <c r="A488" s="6"/>
      <c r="B488" s="6"/>
      <c r="C488" s="6"/>
      <c r="D488" s="16" t="s">
        <v>3553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97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</row>
    <row r="489" spans="1:90" ht="15.05" customHeight="1">
      <c r="A489" s="6"/>
      <c r="B489" s="6"/>
      <c r="C489" s="6"/>
      <c r="D489" s="16" t="s">
        <v>3553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97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</row>
    <row r="490" spans="1:90" ht="15.05" customHeight="1">
      <c r="A490" s="6"/>
      <c r="B490" s="6"/>
      <c r="C490" s="6"/>
      <c r="D490" s="16" t="s">
        <v>3553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97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</row>
    <row r="491" spans="1:90" ht="15.05" customHeight="1">
      <c r="A491" s="6"/>
      <c r="B491" s="6"/>
      <c r="C491" s="6"/>
      <c r="D491" s="16" t="s">
        <v>3553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97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</row>
    <row r="492" spans="1:90" ht="15.05" customHeight="1">
      <c r="A492" s="6"/>
      <c r="B492" s="6"/>
      <c r="C492" s="6"/>
      <c r="D492" s="16" t="s">
        <v>3553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97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</row>
    <row r="493" spans="1:90" ht="15.05" customHeight="1">
      <c r="A493" s="6"/>
      <c r="B493" s="6"/>
      <c r="C493" s="6"/>
      <c r="D493" s="16" t="s">
        <v>3553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97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</row>
    <row r="494" spans="1:90" ht="15.05" customHeight="1">
      <c r="A494" s="6"/>
      <c r="B494" s="6"/>
      <c r="C494" s="6"/>
      <c r="D494" s="16" t="s">
        <v>3553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97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</row>
    <row r="495" spans="1:90" ht="15.05" customHeight="1">
      <c r="A495" s="6"/>
      <c r="B495" s="6"/>
      <c r="C495" s="6"/>
      <c r="D495" s="16" t="s">
        <v>3553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97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</row>
    <row r="496" spans="1:90" ht="15.05" customHeight="1">
      <c r="A496" s="6"/>
      <c r="B496" s="6"/>
      <c r="C496" s="6"/>
      <c r="D496" s="16" t="s">
        <v>3553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97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</row>
    <row r="497" spans="1:90" ht="15.05" customHeight="1">
      <c r="A497" s="6"/>
      <c r="B497" s="6"/>
      <c r="C497" s="6"/>
      <c r="D497" s="16" t="s">
        <v>3553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97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</row>
    <row r="498" spans="1:90" ht="15.05" customHeight="1">
      <c r="A498" s="6"/>
      <c r="B498" s="6"/>
      <c r="C498" s="6"/>
      <c r="D498" s="16" t="s">
        <v>3553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97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</row>
    <row r="499" spans="1:90" ht="15.05" customHeight="1">
      <c r="A499" s="6"/>
      <c r="B499" s="6"/>
      <c r="C499" s="6"/>
      <c r="D499" s="16" t="s">
        <v>3553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97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</row>
    <row r="500" spans="1:90" ht="15.05" customHeight="1">
      <c r="A500" s="6"/>
      <c r="B500" s="6"/>
      <c r="C500" s="6"/>
      <c r="D500" s="16" t="s">
        <v>3553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97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</row>
    <row r="501" spans="1:90" ht="15.05" customHeight="1">
      <c r="A501" s="6"/>
      <c r="B501" s="6"/>
      <c r="C501" s="6"/>
      <c r="D501" s="16" t="s">
        <v>3553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97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</row>
    <row r="502" spans="1:90" ht="15.05" customHeight="1">
      <c r="A502" s="6"/>
      <c r="B502" s="6"/>
      <c r="C502" s="6"/>
      <c r="D502" s="16" t="s">
        <v>3553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97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</row>
    <row r="503" spans="1:90" ht="15.05" customHeight="1">
      <c r="A503" s="6"/>
      <c r="B503" s="6"/>
      <c r="C503" s="6"/>
      <c r="D503" s="16" t="s">
        <v>3553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97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</row>
    <row r="504" spans="1:90" ht="15.05" customHeight="1">
      <c r="A504" s="6"/>
      <c r="B504" s="6"/>
      <c r="C504" s="6"/>
      <c r="D504" s="16" t="s">
        <v>3553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97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</row>
    <row r="505" spans="1:90" ht="15.05" customHeight="1">
      <c r="A505" s="6"/>
      <c r="B505" s="6"/>
      <c r="C505" s="6"/>
      <c r="D505" s="16" t="s">
        <v>3553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97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</row>
    <row r="506" spans="1:90" ht="15.05" customHeight="1">
      <c r="A506" s="6"/>
      <c r="B506" s="6"/>
      <c r="C506" s="6"/>
      <c r="D506" s="16" t="s">
        <v>3553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97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</row>
    <row r="507" spans="1:90" ht="15.05" customHeight="1">
      <c r="A507" s="6"/>
      <c r="B507" s="6"/>
      <c r="C507" s="6"/>
      <c r="D507" s="16" t="s">
        <v>3553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97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</row>
    <row r="508" spans="1:90" ht="15.05" customHeight="1">
      <c r="A508" s="6"/>
      <c r="B508" s="6"/>
      <c r="C508" s="6"/>
      <c r="D508" s="16" t="s">
        <v>3553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97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</row>
    <row r="509" spans="1:90" ht="15.05" customHeight="1">
      <c r="A509" s="6"/>
      <c r="B509" s="6"/>
      <c r="C509" s="6"/>
      <c r="D509" s="16" t="s">
        <v>3553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97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</row>
    <row r="510" spans="1:90" ht="15.05" customHeight="1">
      <c r="A510" s="6"/>
      <c r="B510" s="6"/>
      <c r="C510" s="6"/>
      <c r="D510" s="16" t="s">
        <v>3553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97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</row>
    <row r="511" spans="1:90" ht="15.05" customHeight="1">
      <c r="A511" s="6"/>
      <c r="B511" s="6"/>
      <c r="C511" s="6"/>
      <c r="D511" s="16" t="s">
        <v>3553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97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</row>
    <row r="512" spans="1:90" ht="15.05" customHeight="1">
      <c r="A512" s="6"/>
      <c r="B512" s="6"/>
      <c r="C512" s="6"/>
      <c r="D512" s="16" t="s">
        <v>3553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97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</row>
    <row r="513" spans="1:90" ht="15.05" customHeight="1">
      <c r="A513" s="6"/>
      <c r="B513" s="6"/>
      <c r="C513" s="6"/>
      <c r="D513" s="16" t="s">
        <v>3553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97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</row>
    <row r="514" spans="1:90" ht="15.05" customHeight="1">
      <c r="A514" s="6"/>
      <c r="B514" s="6"/>
      <c r="C514" s="6"/>
      <c r="D514" s="16" t="s">
        <v>3553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97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</row>
    <row r="515" spans="1:90" ht="15.05" customHeight="1">
      <c r="A515" s="6"/>
      <c r="B515" s="6"/>
      <c r="C515" s="6"/>
      <c r="D515" s="16" t="s">
        <v>3553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97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</row>
    <row r="516" spans="1:90" ht="15.05" customHeight="1">
      <c r="A516" s="6"/>
      <c r="B516" s="6"/>
      <c r="C516" s="6"/>
      <c r="D516" s="16" t="s">
        <v>3553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97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</row>
    <row r="517" spans="1:90" ht="15.05" customHeight="1">
      <c r="A517" s="6"/>
      <c r="B517" s="6"/>
      <c r="C517" s="6"/>
      <c r="D517" s="16" t="s">
        <v>3553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97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</row>
    <row r="518" spans="1:90" ht="15.05" customHeight="1">
      <c r="A518" s="6"/>
      <c r="B518" s="6"/>
      <c r="C518" s="6"/>
      <c r="D518" s="16" t="s">
        <v>3553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97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</row>
    <row r="519" spans="1:90" ht="15.05" customHeight="1">
      <c r="A519" s="6"/>
      <c r="B519" s="6"/>
      <c r="C519" s="6"/>
      <c r="D519" s="16" t="s">
        <v>3553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97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</row>
    <row r="520" spans="1:90" ht="15.05" customHeight="1">
      <c r="A520" s="6"/>
      <c r="B520" s="6"/>
      <c r="C520" s="6"/>
      <c r="D520" s="16" t="s">
        <v>3553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97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</row>
    <row r="521" spans="1:90" ht="15.05" customHeight="1">
      <c r="A521" s="6"/>
      <c r="B521" s="6"/>
      <c r="C521" s="6"/>
      <c r="D521" s="16" t="s">
        <v>3553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97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</row>
    <row r="522" spans="1:90" ht="15.05" customHeight="1">
      <c r="A522" s="6"/>
      <c r="B522" s="6"/>
      <c r="C522" s="6"/>
      <c r="D522" s="16" t="s">
        <v>3553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97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</row>
    <row r="523" spans="1:90" ht="15.05" customHeight="1">
      <c r="A523" s="6"/>
      <c r="B523" s="6"/>
      <c r="C523" s="6"/>
      <c r="D523" s="16" t="s">
        <v>3553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97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</row>
    <row r="524" spans="1:90" ht="15.05" customHeight="1">
      <c r="A524" s="6"/>
      <c r="B524" s="6"/>
      <c r="C524" s="6"/>
      <c r="D524" s="16" t="s">
        <v>3553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97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</row>
    <row r="525" spans="1:90" ht="15.05" customHeight="1">
      <c r="A525" s="6"/>
      <c r="B525" s="6"/>
      <c r="C525" s="6"/>
      <c r="D525" s="16" t="s">
        <v>3553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97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</row>
    <row r="526" spans="1:90" ht="15.05" customHeight="1">
      <c r="A526" s="6"/>
      <c r="B526" s="6"/>
      <c r="C526" s="6"/>
      <c r="D526" s="16" t="s">
        <v>3553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97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</row>
    <row r="527" spans="1:90" ht="15.05" customHeight="1">
      <c r="A527" s="6"/>
      <c r="B527" s="6"/>
      <c r="C527" s="6"/>
      <c r="D527" s="16" t="s">
        <v>3553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97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</row>
    <row r="528" spans="1:90" ht="15.05" customHeight="1">
      <c r="A528" s="6"/>
      <c r="B528" s="6"/>
      <c r="C528" s="6"/>
      <c r="D528" s="16" t="s">
        <v>3553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97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</row>
    <row r="529" spans="1:90" ht="15.05" customHeight="1">
      <c r="A529" s="6"/>
      <c r="B529" s="6"/>
      <c r="C529" s="6"/>
      <c r="D529" s="16" t="s">
        <v>3553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97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</row>
    <row r="530" spans="1:90" ht="15.05" customHeight="1">
      <c r="A530" s="6"/>
      <c r="B530" s="6"/>
      <c r="C530" s="6"/>
      <c r="D530" s="16" t="s">
        <v>3553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97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</row>
    <row r="531" spans="1:90" ht="15.05" customHeight="1">
      <c r="A531" s="6"/>
      <c r="B531" s="6"/>
      <c r="C531" s="6"/>
      <c r="D531" s="16" t="s">
        <v>3553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97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</row>
    <row r="532" spans="1:90" ht="15.05" customHeight="1">
      <c r="A532" s="6"/>
      <c r="B532" s="6"/>
      <c r="C532" s="6"/>
      <c r="D532" s="16" t="s">
        <v>3553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97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</row>
    <row r="533" spans="1:90" ht="15.05" customHeight="1">
      <c r="A533" s="6"/>
      <c r="B533" s="6"/>
      <c r="C533" s="6"/>
      <c r="D533" s="16" t="s">
        <v>3553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97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</row>
    <row r="534" spans="1:90" ht="15.05" customHeight="1">
      <c r="A534" s="6"/>
      <c r="B534" s="6"/>
      <c r="C534" s="6"/>
      <c r="D534" s="16" t="s">
        <v>3553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97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</row>
    <row r="535" spans="1:90" ht="15.05" customHeight="1">
      <c r="A535" s="6"/>
      <c r="B535" s="6"/>
      <c r="C535" s="6"/>
      <c r="D535" s="16" t="s">
        <v>3553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97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</row>
    <row r="536" spans="1:90" ht="15.05" customHeight="1">
      <c r="A536" s="6"/>
      <c r="B536" s="6"/>
      <c r="C536" s="6"/>
      <c r="D536" s="16" t="s">
        <v>3553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97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</row>
    <row r="537" spans="1:90" ht="15.05" customHeight="1">
      <c r="A537" s="6"/>
      <c r="B537" s="6"/>
      <c r="C537" s="6"/>
      <c r="D537" s="16" t="s">
        <v>3553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97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</row>
    <row r="538" spans="1:90" ht="15.05" customHeight="1">
      <c r="A538" s="6"/>
      <c r="B538" s="6"/>
      <c r="C538" s="6"/>
      <c r="D538" s="16" t="s">
        <v>3553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97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</row>
    <row r="539" spans="1:90" ht="15.05" customHeight="1">
      <c r="A539" s="6"/>
      <c r="B539" s="6"/>
      <c r="C539" s="6"/>
      <c r="D539" s="16" t="s">
        <v>3553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97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</row>
    <row r="540" spans="1:90" ht="15.05" customHeight="1">
      <c r="A540" s="6"/>
      <c r="B540" s="6"/>
      <c r="C540" s="6"/>
      <c r="D540" s="16" t="s">
        <v>3553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97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</row>
    <row r="541" spans="1:90" ht="15.05" customHeight="1">
      <c r="A541" s="6"/>
      <c r="B541" s="6"/>
      <c r="C541" s="6"/>
      <c r="D541" s="16" t="s">
        <v>3553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97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</row>
    <row r="542" spans="1:90" ht="15.05" customHeight="1">
      <c r="A542" s="6"/>
      <c r="B542" s="6"/>
      <c r="C542" s="6"/>
      <c r="D542" s="16" t="s">
        <v>3553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97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</row>
    <row r="543" spans="1:90" ht="15.05" customHeight="1">
      <c r="A543" s="6"/>
      <c r="B543" s="6"/>
      <c r="C543" s="6"/>
      <c r="D543" s="16" t="s">
        <v>3553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97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</row>
    <row r="544" spans="1:90" ht="15.05" customHeight="1">
      <c r="A544" s="6"/>
      <c r="B544" s="6"/>
      <c r="C544" s="6"/>
      <c r="D544" s="16" t="s">
        <v>3553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97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</row>
    <row r="545" spans="1:90" ht="15.05" customHeight="1">
      <c r="A545" s="6"/>
      <c r="B545" s="6"/>
      <c r="C545" s="6"/>
      <c r="D545" s="16" t="s">
        <v>3553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97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</row>
    <row r="546" spans="1:90" ht="15.05" customHeight="1">
      <c r="A546" s="6"/>
      <c r="B546" s="6"/>
      <c r="C546" s="6"/>
      <c r="D546" s="16" t="s">
        <v>3553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97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</row>
  </sheetData>
  <mergeCells count="75">
    <mergeCell ref="B4:I4"/>
    <mergeCell ref="L4:S4"/>
    <mergeCell ref="V4:AC4"/>
    <mergeCell ref="B1:I1"/>
    <mergeCell ref="V1:AC1"/>
    <mergeCell ref="L6:S6"/>
    <mergeCell ref="V6:AC6"/>
    <mergeCell ref="M52:M81"/>
    <mergeCell ref="F135:G135"/>
    <mergeCell ref="F151:G151"/>
    <mergeCell ref="B6:I6"/>
    <mergeCell ref="B7:I7"/>
    <mergeCell ref="L7:S7"/>
    <mergeCell ref="V7:AC7"/>
    <mergeCell ref="B8:I8"/>
    <mergeCell ref="L8:S8"/>
    <mergeCell ref="V8:AC8"/>
    <mergeCell ref="B10:D10"/>
    <mergeCell ref="E10:I10"/>
    <mergeCell ref="L10:N10"/>
    <mergeCell ref="O10:S10"/>
    <mergeCell ref="V10:X10"/>
    <mergeCell ref="Y10:AC10"/>
    <mergeCell ref="AF10:AH10"/>
    <mergeCell ref="AI10:AM10"/>
    <mergeCell ref="AP10:AR10"/>
    <mergeCell ref="AS10:AW10"/>
    <mergeCell ref="AZ10:BB10"/>
    <mergeCell ref="BC10:BG10"/>
    <mergeCell ref="BJ10:BL10"/>
    <mergeCell ref="BM10:BQ10"/>
    <mergeCell ref="AP1:AW1"/>
    <mergeCell ref="BJ1:BQ1"/>
    <mergeCell ref="B2:I2"/>
    <mergeCell ref="V2:AC2"/>
    <mergeCell ref="AP2:AW2"/>
    <mergeCell ref="BJ2:BQ2"/>
    <mergeCell ref="AF1:AM1"/>
    <mergeCell ref="AF2:AM2"/>
    <mergeCell ref="L1:S1"/>
    <mergeCell ref="L2:S2"/>
    <mergeCell ref="AZ1:BG1"/>
    <mergeCell ref="AZ2:BG2"/>
    <mergeCell ref="AP7:AW7"/>
    <mergeCell ref="BT6:CA6"/>
    <mergeCell ref="BT7:CA7"/>
    <mergeCell ref="BT8:CA8"/>
    <mergeCell ref="AF7:AM7"/>
    <mergeCell ref="AF8:AM8"/>
    <mergeCell ref="AP8:AW8"/>
    <mergeCell ref="AZ6:BG6"/>
    <mergeCell ref="BJ6:BQ6"/>
    <mergeCell ref="BJ7:BQ7"/>
    <mergeCell ref="BJ8:BQ8"/>
    <mergeCell ref="AZ7:BG7"/>
    <mergeCell ref="AZ8:BG8"/>
    <mergeCell ref="CD6:CK6"/>
    <mergeCell ref="AF4:AM4"/>
    <mergeCell ref="AP4:AW4"/>
    <mergeCell ref="AF6:AM6"/>
    <mergeCell ref="AP6:AW6"/>
    <mergeCell ref="BJ4:BQ4"/>
    <mergeCell ref="AZ4:BG4"/>
    <mergeCell ref="BT1:CA1"/>
    <mergeCell ref="CD1:CK1"/>
    <mergeCell ref="BT2:CA2"/>
    <mergeCell ref="CD2:CK2"/>
    <mergeCell ref="BT4:CA4"/>
    <mergeCell ref="CD4:CK4"/>
    <mergeCell ref="BT10:BV10"/>
    <mergeCell ref="BW10:CA10"/>
    <mergeCell ref="CD10:CF10"/>
    <mergeCell ref="CG10:CK10"/>
    <mergeCell ref="CD7:CK7"/>
    <mergeCell ref="CD8:CK8"/>
  </mergeCells>
  <conditionalFormatting sqref="CE12:CJ12 CF13:CJ13 CE13:CE38 CF14:CF31 CG14:CJ38">
    <cfRule type="cellIs" dxfId="79" priority="1" stopIfTrue="1" operator="equal">
      <formula>0</formula>
    </cfRule>
  </conditionalFormatting>
  <conditionalFormatting sqref="D60">
    <cfRule type="cellIs" dxfId="78" priority="2" stopIfTrue="1" operator="equal">
      <formula>0</formula>
    </cfRule>
  </conditionalFormatting>
  <conditionalFormatting sqref="BT37:CA41 BV34:BV36">
    <cfRule type="cellIs" dxfId="77" priority="3" stopIfTrue="1" operator="equal">
      <formula>0</formula>
    </cfRule>
  </conditionalFormatting>
  <conditionalFormatting sqref="AX42:AY48">
    <cfRule type="cellIs" dxfId="76" priority="4" stopIfTrue="1" operator="equal">
      <formula>0</formula>
    </cfRule>
  </conditionalFormatting>
  <conditionalFormatting sqref="AP41:AW41 AP40:AV40 AR39:AV39">
    <cfRule type="cellIs" dxfId="75" priority="5" stopIfTrue="1" operator="equal">
      <formula>0</formula>
    </cfRule>
  </conditionalFormatting>
  <conditionalFormatting sqref="D52">
    <cfRule type="cellIs" dxfId="74" priority="6" stopIfTrue="1" operator="equal">
      <formula>0</formula>
    </cfRule>
  </conditionalFormatting>
  <conditionalFormatting sqref="CC12:CC37">
    <cfRule type="cellIs" dxfId="73" priority="7" stopIfTrue="1" operator="equal">
      <formula>0</formula>
    </cfRule>
  </conditionalFormatting>
  <conditionalFormatting sqref="B12:B45 C12:D49 E12:E45 F12:G49 H12:H116 J12:K94 R12:R36 T12:U36 AV12:AV38 I37:I94 L38:L45 M38:M48 N38:O45 P38:Q141 R38:S291 T38:U113 AW39:AW40 E48:E51 B49 N49 O49:O141 V49:V81 W49:W51 X49:Y53 Z49:Z50 AA49:AC51 AD49:AE53 AF49:AF76 AG49:CA53 F51:G116 L51:L116 N51 C52:C60 Z52:Z81 E53 E55:E62 N82:N141 Y82:Y291 D115:D119 D124:D128 D167:D180 D182:D546">
    <cfRule type="cellIs" dxfId="72" priority="8" stopIfTrue="1" operator="equal">
      <formula>0</formula>
    </cfRule>
  </conditionalFormatting>
  <conditionalFormatting sqref="AQ46:AW48 AP42:AW45">
    <cfRule type="cellIs" dxfId="71" priority="9" stopIfTrue="1" operator="equal">
      <formula>0</formula>
    </cfRule>
  </conditionalFormatting>
  <conditionalFormatting sqref="BJ12:BJ37">
    <cfRule type="cellIs" dxfId="70" priority="10" stopIfTrue="1" operator="equal">
      <formula>0</formula>
    </cfRule>
  </conditionalFormatting>
  <conditionalFormatting sqref="CC49:CL53">
    <cfRule type="cellIs" dxfId="69" priority="11" stopIfTrue="1" operator="equal">
      <formula>0</formula>
    </cfRule>
  </conditionalFormatting>
  <conditionalFormatting sqref="BR12:BS48">
    <cfRule type="cellIs" dxfId="68" priority="12" stopIfTrue="1" operator="equal">
      <formula>0</formula>
    </cfRule>
  </conditionalFormatting>
  <conditionalFormatting sqref="CE46:CK48 CD42:CK45">
    <cfRule type="cellIs" dxfId="67" priority="13" stopIfTrue="1" operator="equal">
      <formula>0</formula>
    </cfRule>
  </conditionalFormatting>
  <conditionalFormatting sqref="CL38:CL41">
    <cfRule type="cellIs" dxfId="66" priority="14" stopIfTrue="1" operator="equal">
      <formula>0</formula>
    </cfRule>
  </conditionalFormatting>
  <conditionalFormatting sqref="AG12:AL41">
    <cfRule type="cellIs" dxfId="65" priority="15" stopIfTrue="1" operator="equal">
      <formula>0</formula>
    </cfRule>
  </conditionalFormatting>
  <conditionalFormatting sqref="CL42:CL48">
    <cfRule type="cellIs" dxfId="64" priority="16" stopIfTrue="1" operator="equal">
      <formula>0</formula>
    </cfRule>
  </conditionalFormatting>
  <conditionalFormatting sqref="L50">
    <cfRule type="cellIs" dxfId="63" priority="17" stopIfTrue="1" operator="equal">
      <formula>0</formula>
    </cfRule>
  </conditionalFormatting>
  <conditionalFormatting sqref="AD38:AE41">
    <cfRule type="cellIs" dxfId="62" priority="18" stopIfTrue="1" operator="equal">
      <formula>0</formula>
    </cfRule>
  </conditionalFormatting>
  <conditionalFormatting sqref="AN12:AO48">
    <cfRule type="cellIs" dxfId="61" priority="19" stopIfTrue="1" operator="equal">
      <formula>0</formula>
    </cfRule>
  </conditionalFormatting>
  <conditionalFormatting sqref="BA12:BF12 BB13:BF13 BA13:BA38 BB14:BB31 BC14:BF38">
    <cfRule type="cellIs" dxfId="60" priority="20" stopIfTrue="1" operator="equal">
      <formula>0</formula>
    </cfRule>
  </conditionalFormatting>
  <conditionalFormatting sqref="AZ39:BG41 BB32:BB38">
    <cfRule type="cellIs" dxfId="59" priority="21" stopIfTrue="1" operator="equal">
      <formula>0</formula>
    </cfRule>
  </conditionalFormatting>
  <conditionalFormatting sqref="BH38:BI41">
    <cfRule type="cellIs" dxfId="58" priority="22" stopIfTrue="1" operator="equal">
      <formula>0</formula>
    </cfRule>
  </conditionalFormatting>
  <conditionalFormatting sqref="E54">
    <cfRule type="cellIs" dxfId="57" priority="23" stopIfTrue="1" operator="equal">
      <formula>0</formula>
    </cfRule>
  </conditionalFormatting>
  <conditionalFormatting sqref="CD12:CD38">
    <cfRule type="cellIs" dxfId="56" priority="24" stopIfTrue="1" operator="equal">
      <formula>0</formula>
    </cfRule>
  </conditionalFormatting>
  <conditionalFormatting sqref="CL12:CL37">
    <cfRule type="cellIs" dxfId="55" priority="25" stopIfTrue="1" operator="equal">
      <formula>0</formula>
    </cfRule>
  </conditionalFormatting>
  <conditionalFormatting sqref="M37:R37 T37:U37 M12:Q36">
    <cfRule type="cellIs" dxfId="54" priority="26" stopIfTrue="1" operator="equal">
      <formula>0</formula>
    </cfRule>
  </conditionalFormatting>
  <conditionalFormatting sqref="BU12:BZ12 BV13:BZ13 BU13:BU36 BV14:BV33 BW14:BZ36">
    <cfRule type="cellIs" dxfId="53" priority="27" stopIfTrue="1" operator="equal">
      <formula>0</formula>
    </cfRule>
  </conditionalFormatting>
  <conditionalFormatting sqref="W12:AB40">
    <cfRule type="cellIs" dxfId="52" priority="28" stopIfTrue="1" operator="equal">
      <formula>0</formula>
    </cfRule>
  </conditionalFormatting>
  <conditionalFormatting sqref="M52">
    <cfRule type="cellIs" dxfId="51" priority="29" stopIfTrue="1" operator="equal">
      <formula>0</formula>
    </cfRule>
  </conditionalFormatting>
  <conditionalFormatting sqref="AD12:AE37">
    <cfRule type="cellIs" dxfId="50" priority="30" stopIfTrue="1" operator="equal">
      <formula>0</formula>
    </cfRule>
  </conditionalFormatting>
  <conditionalFormatting sqref="BA46:BG48 AZ42:BG45">
    <cfRule type="cellIs" dxfId="49" priority="31" stopIfTrue="1" operator="equal">
      <formula>0</formula>
    </cfRule>
  </conditionalFormatting>
  <conditionalFormatting sqref="AF12:AF41">
    <cfRule type="cellIs" dxfId="48" priority="32" stopIfTrue="1" operator="equal">
      <formula>0</formula>
    </cfRule>
  </conditionalFormatting>
  <conditionalFormatting sqref="AP12:AP39">
    <cfRule type="cellIs" dxfId="47" priority="33" stopIfTrue="1" operator="equal">
      <formula>0</formula>
    </cfRule>
  </conditionalFormatting>
  <conditionalFormatting sqref="L12:L37">
    <cfRule type="cellIs" dxfId="46" priority="34" stopIfTrue="1" operator="equal">
      <formula>0</formula>
    </cfRule>
  </conditionalFormatting>
  <conditionalFormatting sqref="V12:V40">
    <cfRule type="cellIs" dxfId="45" priority="35" stopIfTrue="1" operator="equal">
      <formula>0</formula>
    </cfRule>
  </conditionalFormatting>
  <conditionalFormatting sqref="AQ12:AU12 AR13:AU38 AQ13:AQ39">
    <cfRule type="cellIs" dxfId="44" priority="36" stopIfTrue="1" operator="equal">
      <formula>0</formula>
    </cfRule>
  </conditionalFormatting>
  <conditionalFormatting sqref="AD42:AE48">
    <cfRule type="cellIs" dxfId="43" priority="37" stopIfTrue="1" operator="equal">
      <formula>0</formula>
    </cfRule>
  </conditionalFormatting>
  <conditionalFormatting sqref="E52">
    <cfRule type="cellIs" dxfId="42" priority="38" stopIfTrue="1" operator="equal">
      <formula>0</formula>
    </cfRule>
  </conditionalFormatting>
  <conditionalFormatting sqref="D140:D144">
    <cfRule type="cellIs" dxfId="41" priority="39" stopIfTrue="1" operator="equal">
      <formula>0</formula>
    </cfRule>
  </conditionalFormatting>
  <conditionalFormatting sqref="V41:AC41">
    <cfRule type="cellIs" dxfId="40" priority="40" stopIfTrue="1" operator="equal">
      <formula>0</formula>
    </cfRule>
  </conditionalFormatting>
  <conditionalFormatting sqref="BH42:BI48">
    <cfRule type="cellIs" dxfId="39" priority="41" stopIfTrue="1" operator="equal">
      <formula>0</formula>
    </cfRule>
  </conditionalFormatting>
  <conditionalFormatting sqref="CD39:CK41 CF32:CF38">
    <cfRule type="cellIs" dxfId="38" priority="42" stopIfTrue="1" operator="equal">
      <formula>0</formula>
    </cfRule>
  </conditionalFormatting>
  <conditionalFormatting sqref="BK12:BP12 BK13:BK37 BL13:BL33 BM13:BP37">
    <cfRule type="cellIs" dxfId="37" priority="43" stopIfTrue="1" operator="equal">
      <formula>0</formula>
    </cfRule>
  </conditionalFormatting>
  <conditionalFormatting sqref="W46:AC48 V42:AC45">
    <cfRule type="cellIs" dxfId="36" priority="44" stopIfTrue="1" operator="equal">
      <formula>0</formula>
    </cfRule>
  </conditionalFormatting>
  <conditionalFormatting sqref="BJ38:BQ41 BL34:BL37">
    <cfRule type="cellIs" dxfId="35" priority="45" stopIfTrue="1" operator="equal">
      <formula>0</formula>
    </cfRule>
  </conditionalFormatting>
  <conditionalFormatting sqref="AX38:AY41">
    <cfRule type="cellIs" dxfId="34" priority="46" stopIfTrue="1" operator="equal">
      <formula>0</formula>
    </cfRule>
  </conditionalFormatting>
  <conditionalFormatting sqref="BU46:CA48 BT42:CA45">
    <cfRule type="cellIs" dxfId="33" priority="47" stopIfTrue="1" operator="equal">
      <formula>0</formula>
    </cfRule>
  </conditionalFormatting>
  <conditionalFormatting sqref="CC42:CC48">
    <cfRule type="cellIs" dxfId="32" priority="48" stopIfTrue="1" operator="equal">
      <formula>0</formula>
    </cfRule>
  </conditionalFormatting>
  <conditionalFormatting sqref="AZ12:AZ38">
    <cfRule type="cellIs" dxfId="31" priority="49" stopIfTrue="1" operator="equal">
      <formula>0</formula>
    </cfRule>
  </conditionalFormatting>
  <conditionalFormatting sqref="CC38:CC41">
    <cfRule type="cellIs" dxfId="30" priority="50" stopIfTrue="1" operator="equal">
      <formula>0</formula>
    </cfRule>
  </conditionalFormatting>
  <conditionalFormatting sqref="BH12:BI37">
    <cfRule type="cellIs" dxfId="29" priority="51" stopIfTrue="1" operator="equal">
      <formula>0</formula>
    </cfRule>
  </conditionalFormatting>
  <conditionalFormatting sqref="D59">
    <cfRule type="cellIs" dxfId="28" priority="52" stopIfTrue="1" operator="equal">
      <formula>0</formula>
    </cfRule>
  </conditionalFormatting>
  <conditionalFormatting sqref="AX12:AY37">
    <cfRule type="cellIs" dxfId="27" priority="53" stopIfTrue="1" operator="equal">
      <formula>0</formula>
    </cfRule>
  </conditionalFormatting>
  <conditionalFormatting sqref="BT12:BT36">
    <cfRule type="cellIs" dxfId="26" priority="54" stopIfTrue="1" operator="equal">
      <formula>0</formula>
    </cfRule>
  </conditionalFormatting>
  <conditionalFormatting sqref="Y293:Y322 R293:S322">
    <cfRule type="cellIs" dxfId="25" priority="55" stopIfTrue="1" operator="equal">
      <formula>0</formula>
    </cfRule>
  </conditionalFormatting>
  <conditionalFormatting sqref="AG46:AM48 AF42:AM45">
    <cfRule type="cellIs" dxfId="24" priority="56" stopIfTrue="1" operator="equal">
      <formula>0</formula>
    </cfRule>
  </conditionalFormatting>
  <conditionalFormatting sqref="BK46:BQ48 BJ42:BQ45">
    <cfRule type="cellIs" dxfId="23" priority="57" stopIfTrue="1" operator="equal">
      <formula>0</formula>
    </cfRule>
  </conditionalFormatting>
  <pageMargins left="0.7" right="0.7" top="0.75" bottom="0.75" header="0" footer="0"/>
  <pageSetup paperSize="9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Y1000"/>
  <sheetViews>
    <sheetView workbookViewId="0"/>
  </sheetViews>
  <sheetFormatPr defaultColWidth="14.44140625" defaultRowHeight="15.05" customHeight="1"/>
  <cols>
    <col min="1" max="1" width="4.44140625" customWidth="1"/>
    <col min="2" max="2" width="21.88671875" customWidth="1"/>
    <col min="3" max="3" width="21.33203125" customWidth="1"/>
    <col min="4" max="4" width="11" customWidth="1"/>
    <col min="5" max="5" width="88" customWidth="1"/>
    <col min="6" max="6" width="12" customWidth="1"/>
    <col min="7" max="25" width="14" customWidth="1"/>
  </cols>
  <sheetData>
    <row r="3" spans="1:25" ht="19.600000000000001" customHeight="1">
      <c r="A3" s="1172" t="s">
        <v>3641</v>
      </c>
      <c r="B3" s="1173" t="s">
        <v>3642</v>
      </c>
      <c r="C3" s="1173" t="s">
        <v>3643</v>
      </c>
      <c r="D3" s="1173" t="s">
        <v>3644</v>
      </c>
      <c r="E3" s="1174" t="s">
        <v>3645</v>
      </c>
    </row>
    <row r="4" spans="1:25" ht="19.600000000000001" customHeight="1">
      <c r="A4" s="1175"/>
      <c r="B4" s="1176"/>
      <c r="C4" s="1176"/>
      <c r="D4" s="1176"/>
      <c r="E4" s="1177"/>
    </row>
    <row r="5" spans="1:25" ht="19.600000000000001" customHeight="1">
      <c r="A5" s="1175">
        <v>1</v>
      </c>
      <c r="B5" s="1178">
        <v>43816</v>
      </c>
      <c r="C5" s="1178">
        <v>43816</v>
      </c>
      <c r="D5" s="1179">
        <v>1</v>
      </c>
      <c r="E5" s="1177" t="s">
        <v>3646</v>
      </c>
    </row>
    <row r="6" spans="1:25" ht="19.600000000000001" customHeight="1">
      <c r="A6" s="1175">
        <v>2</v>
      </c>
      <c r="B6" s="1178">
        <v>43817</v>
      </c>
      <c r="C6" s="1178">
        <v>43838</v>
      </c>
      <c r="D6" s="1179">
        <v>16</v>
      </c>
      <c r="E6" s="1177" t="s">
        <v>3647</v>
      </c>
    </row>
    <row r="7" spans="1:25" ht="19.600000000000001" customHeight="1">
      <c r="A7" s="1175">
        <v>3</v>
      </c>
      <c r="B7" s="1178">
        <v>43840</v>
      </c>
      <c r="C7" s="1178">
        <v>43840</v>
      </c>
      <c r="D7" s="1179">
        <v>0</v>
      </c>
      <c r="E7" s="1177" t="s">
        <v>3648</v>
      </c>
    </row>
    <row r="8" spans="1:25" ht="19.600000000000001" customHeight="1">
      <c r="A8" s="1175">
        <v>4</v>
      </c>
      <c r="B8" s="1178">
        <v>43843</v>
      </c>
      <c r="C8" s="1180">
        <v>43890</v>
      </c>
      <c r="D8" s="1179">
        <v>34</v>
      </c>
      <c r="E8" s="1177" t="s">
        <v>3649</v>
      </c>
    </row>
    <row r="9" spans="1:25" ht="19.600000000000001" customHeight="1">
      <c r="A9" s="1175">
        <v>5</v>
      </c>
      <c r="B9" s="1180">
        <v>43845</v>
      </c>
      <c r="C9" s="1180">
        <v>43861</v>
      </c>
      <c r="D9" s="1179">
        <v>12</v>
      </c>
      <c r="E9" s="1177" t="s">
        <v>3650</v>
      </c>
    </row>
    <row r="10" spans="1:25" ht="19.600000000000001" customHeight="1">
      <c r="A10" s="1175">
        <v>6</v>
      </c>
      <c r="B10" s="1180">
        <v>43862</v>
      </c>
      <c r="C10" s="1180">
        <v>43890</v>
      </c>
      <c r="D10" s="1179">
        <v>20</v>
      </c>
      <c r="E10" s="1177" t="s">
        <v>3651</v>
      </c>
    </row>
    <row r="11" spans="1:25" ht="19.600000000000001" customHeight="1">
      <c r="A11" s="1175">
        <v>7</v>
      </c>
      <c r="B11" s="1180">
        <v>43893</v>
      </c>
      <c r="C11" s="1180">
        <v>43893</v>
      </c>
      <c r="D11" s="1179">
        <v>1</v>
      </c>
      <c r="E11" s="1177" t="s">
        <v>3652</v>
      </c>
    </row>
    <row r="12" spans="1:25" ht="19.600000000000001" customHeight="1">
      <c r="A12" s="1175">
        <v>8</v>
      </c>
      <c r="B12" s="1180">
        <v>43894</v>
      </c>
      <c r="C12" s="1180">
        <v>43904</v>
      </c>
      <c r="D12" s="1179">
        <v>7</v>
      </c>
      <c r="E12" s="1177" t="s">
        <v>3653</v>
      </c>
    </row>
    <row r="13" spans="1:25" ht="19.600000000000001" customHeight="1">
      <c r="A13" s="1175">
        <v>9</v>
      </c>
      <c r="B13" s="1180">
        <v>43906</v>
      </c>
      <c r="C13" s="1180">
        <v>43916</v>
      </c>
      <c r="D13" s="1179">
        <v>9</v>
      </c>
      <c r="E13" s="1177" t="s">
        <v>3654</v>
      </c>
    </row>
    <row r="14" spans="1:25" ht="19.600000000000001" customHeight="1">
      <c r="A14" s="1175">
        <v>10</v>
      </c>
      <c r="B14" s="1180">
        <v>43906</v>
      </c>
      <c r="C14" s="1180">
        <v>43921</v>
      </c>
      <c r="D14" s="1179">
        <v>12</v>
      </c>
      <c r="E14" s="1177" t="s">
        <v>3655</v>
      </c>
    </row>
    <row r="15" spans="1:25" ht="19.600000000000001" customHeight="1">
      <c r="A15" s="1175">
        <v>11</v>
      </c>
      <c r="B15" s="1180">
        <v>43922</v>
      </c>
      <c r="C15" s="1180">
        <v>43939</v>
      </c>
      <c r="D15" s="1179">
        <v>12</v>
      </c>
      <c r="E15" s="1177" t="s">
        <v>3656</v>
      </c>
    </row>
    <row r="16" spans="1:25" ht="19.600000000000001" customHeight="1">
      <c r="A16" s="1175">
        <v>12</v>
      </c>
      <c r="B16" s="1180">
        <v>43941</v>
      </c>
      <c r="C16" s="1180">
        <v>43951</v>
      </c>
      <c r="D16" s="1179">
        <v>9</v>
      </c>
      <c r="E16" s="1177" t="s">
        <v>3657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5" ht="19.600000000000001" customHeight="1">
      <c r="A17" s="1181">
        <v>13</v>
      </c>
      <c r="B17" s="1182">
        <v>43952</v>
      </c>
      <c r="C17" s="1182">
        <v>43959</v>
      </c>
      <c r="D17" s="1179">
        <v>5</v>
      </c>
      <c r="E17" s="1183" t="s">
        <v>3658</v>
      </c>
    </row>
    <row r="18" spans="1:5" ht="19.600000000000001" customHeight="1">
      <c r="A18" s="1184">
        <v>14</v>
      </c>
      <c r="B18" s="1185">
        <v>43952</v>
      </c>
      <c r="C18" s="1185">
        <v>43966</v>
      </c>
      <c r="D18" s="1186">
        <v>10</v>
      </c>
      <c r="E18" s="1187" t="s">
        <v>3659</v>
      </c>
    </row>
    <row r="19" spans="1:5" ht="19.600000000000001" customHeight="1">
      <c r="A19" s="1161"/>
      <c r="B19" s="1188"/>
      <c r="C19" s="1188"/>
      <c r="D19" s="1189">
        <f>SUM(D5:D18)</f>
        <v>148</v>
      </c>
      <c r="E19" s="1161"/>
    </row>
    <row r="20" spans="1:5" ht="19.600000000000001" customHeight="1">
      <c r="B20" s="1190"/>
      <c r="C20" s="1190"/>
      <c r="D20" s="1190"/>
    </row>
    <row r="21" spans="1:5" ht="15.05" customHeight="1">
      <c r="B21" s="1190"/>
      <c r="C21" s="1190"/>
      <c r="D21" s="1158"/>
    </row>
    <row r="22" spans="1:5" ht="15.05" customHeight="1">
      <c r="B22" s="1190"/>
      <c r="C22" s="1190"/>
      <c r="D22" s="1190"/>
    </row>
    <row r="23" spans="1:5" ht="15.05" customHeight="1">
      <c r="B23" s="1190"/>
      <c r="C23" s="1190"/>
      <c r="D23" s="1190"/>
    </row>
    <row r="24" spans="1:5" ht="15.05" customHeight="1">
      <c r="B24" s="1190"/>
      <c r="C24" s="1190"/>
      <c r="D24" s="1190"/>
    </row>
    <row r="25" spans="1:5" ht="15.05" customHeight="1">
      <c r="B25" s="1190"/>
      <c r="C25" s="1190"/>
      <c r="D25" s="1190"/>
    </row>
    <row r="26" spans="1:5" ht="15.05" customHeight="1">
      <c r="B26" s="1190"/>
      <c r="C26" s="1190"/>
      <c r="D26" s="1190"/>
    </row>
    <row r="27" spans="1:5" ht="15.05" customHeight="1">
      <c r="B27" s="1190"/>
      <c r="C27" s="1190"/>
      <c r="D27" s="1190"/>
    </row>
    <row r="28" spans="1:5" ht="15.05" customHeight="1">
      <c r="C28" s="1190"/>
      <c r="D28" s="1190"/>
    </row>
    <row r="29" spans="1:5" ht="15.05" customHeight="1">
      <c r="C29" s="1190"/>
      <c r="D29" s="1190"/>
    </row>
    <row r="30" spans="1:5" ht="15.05" customHeight="1">
      <c r="C30" s="1190"/>
      <c r="D30" s="1190"/>
    </row>
    <row r="31" spans="1:5" ht="15.05" customHeight="1">
      <c r="C31" s="1190"/>
      <c r="D31" s="1190"/>
    </row>
    <row r="32" spans="1:5" ht="15.05" customHeight="1">
      <c r="C32" s="1190"/>
      <c r="D32" s="1190"/>
    </row>
    <row r="33" spans="3:4" ht="15.05" customHeight="1">
      <c r="C33" s="1190"/>
      <c r="D33" s="1190"/>
    </row>
    <row r="34" spans="3:4" ht="15.05" customHeight="1">
      <c r="C34" s="1190"/>
      <c r="D34" s="1190"/>
    </row>
    <row r="35" spans="3:4" ht="15.05" customHeight="1">
      <c r="C35" s="1190"/>
      <c r="D35" s="1190"/>
    </row>
    <row r="36" spans="3:4" ht="15.05" customHeight="1">
      <c r="C36" s="1190"/>
      <c r="D36" s="1190"/>
    </row>
    <row r="37" spans="3:4" ht="15.05" customHeight="1">
      <c r="C37" s="1190"/>
      <c r="D37" s="1190"/>
    </row>
    <row r="38" spans="3:4" ht="15.05" customHeight="1">
      <c r="C38" s="1190"/>
      <c r="D38" s="1190"/>
    </row>
    <row r="39" spans="3:4" ht="15.05" customHeight="1">
      <c r="C39" s="1190"/>
      <c r="D39" s="1190"/>
    </row>
    <row r="40" spans="3:4" ht="15.05" customHeight="1">
      <c r="C40" s="1190"/>
      <c r="D40" s="1190"/>
    </row>
    <row r="41" spans="3:4" ht="15.05" customHeight="1">
      <c r="C41" s="1190"/>
      <c r="D41" s="1190"/>
    </row>
    <row r="42" spans="3:4" ht="15.05" customHeight="1">
      <c r="C42" s="1190"/>
      <c r="D42" s="1190"/>
    </row>
    <row r="43" spans="3:4" ht="15.05" customHeight="1">
      <c r="C43" s="1190"/>
      <c r="D43" s="1190"/>
    </row>
    <row r="44" spans="3:4" ht="15.05" customHeight="1">
      <c r="C44" s="1190"/>
      <c r="D44" s="1190"/>
    </row>
    <row r="45" spans="3:4" ht="15.05" customHeight="1">
      <c r="C45" s="1190"/>
      <c r="D45" s="1190"/>
    </row>
    <row r="46" spans="3:4" ht="15.85" customHeight="1"/>
    <row r="47" spans="3:4" ht="15.85" customHeight="1"/>
    <row r="48" spans="3:4" ht="15.85" customHeight="1"/>
    <row r="49" ht="15.85" customHeight="1"/>
    <row r="50" ht="15.85" customHeight="1"/>
    <row r="51" ht="15.85" customHeight="1"/>
    <row r="52" ht="15.85" customHeight="1"/>
    <row r="53" ht="15.85" customHeight="1"/>
    <row r="54" ht="15.85" customHeight="1"/>
    <row r="55" ht="15.85" customHeight="1"/>
    <row r="56" ht="15.85" customHeight="1"/>
    <row r="57" ht="15.85" customHeight="1"/>
    <row r="58" ht="15.85" customHeight="1"/>
    <row r="59" ht="15.85" customHeight="1"/>
    <row r="60" ht="15.85" customHeight="1"/>
    <row r="61" ht="15.85" customHeight="1"/>
    <row r="62" ht="15.85" customHeight="1"/>
    <row r="63" ht="15.85" customHeight="1"/>
    <row r="64" ht="15.85" customHeight="1"/>
    <row r="65" ht="15.85" customHeight="1"/>
    <row r="66" ht="15.85" customHeight="1"/>
    <row r="67" ht="15.85" customHeight="1"/>
    <row r="68" ht="15.85" customHeight="1"/>
    <row r="69" ht="15.85" customHeight="1"/>
    <row r="70" ht="15.85" customHeight="1"/>
    <row r="71" ht="15.85" customHeight="1"/>
    <row r="72" ht="15.85" customHeight="1"/>
    <row r="73" ht="15.85" customHeight="1"/>
    <row r="74" ht="15.85" customHeight="1"/>
    <row r="75" ht="15.85" customHeight="1"/>
    <row r="76" ht="15.85" customHeight="1"/>
    <row r="77" ht="15.85" customHeight="1"/>
    <row r="78" ht="15.85" customHeight="1"/>
    <row r="79" ht="15.85" customHeight="1"/>
    <row r="80" ht="15.85" customHeight="1"/>
    <row r="81" ht="15.85" customHeight="1"/>
    <row r="82" ht="15.85" customHeight="1"/>
    <row r="83" ht="15.85" customHeight="1"/>
    <row r="84" ht="15.85" customHeight="1"/>
    <row r="85" ht="15.85" customHeight="1"/>
    <row r="86" ht="15.85" customHeight="1"/>
    <row r="87" ht="15.85" customHeight="1"/>
    <row r="88" ht="15.85" customHeight="1"/>
    <row r="89" ht="15.85" customHeight="1"/>
    <row r="90" ht="15.85" customHeight="1"/>
    <row r="91" ht="15.85" customHeight="1"/>
    <row r="92" ht="15.85" customHeight="1"/>
    <row r="93" ht="15.85" customHeight="1"/>
    <row r="94" ht="15.85" customHeight="1"/>
    <row r="95" ht="15.85" customHeight="1"/>
    <row r="96" ht="15.85" customHeight="1"/>
    <row r="97" ht="15.85" customHeight="1"/>
    <row r="98" ht="15.85" customHeight="1"/>
    <row r="99" ht="15.85" customHeight="1"/>
    <row r="100" ht="15.85" customHeight="1"/>
    <row r="101" ht="15.85" customHeight="1"/>
    <row r="102" ht="15.85" customHeight="1"/>
    <row r="103" ht="15.85" customHeight="1"/>
    <row r="104" ht="15.85" customHeight="1"/>
    <row r="105" ht="15.85" customHeight="1"/>
    <row r="106" ht="15.85" customHeight="1"/>
    <row r="107" ht="15.85" customHeight="1"/>
    <row r="108" ht="15.85" customHeight="1"/>
    <row r="109" ht="15.85" customHeight="1"/>
    <row r="110" ht="15.85" customHeight="1"/>
    <row r="111" ht="15.85" customHeight="1"/>
    <row r="112" ht="15.85" customHeight="1"/>
    <row r="113" ht="15.85" customHeight="1"/>
    <row r="114" ht="15.85" customHeight="1"/>
    <row r="115" ht="15.85" customHeight="1"/>
    <row r="116" ht="15.85" customHeight="1"/>
    <row r="117" ht="15.85" customHeight="1"/>
    <row r="118" ht="15.85" customHeight="1"/>
    <row r="119" ht="15.85" customHeight="1"/>
    <row r="120" ht="15.85" customHeight="1"/>
    <row r="121" ht="15.85" customHeight="1"/>
    <row r="122" ht="15.85" customHeight="1"/>
    <row r="123" ht="15.85" customHeight="1"/>
    <row r="124" ht="15.85" customHeight="1"/>
    <row r="125" ht="15.85" customHeight="1"/>
    <row r="126" ht="15.85" customHeight="1"/>
    <row r="127" ht="15.85" customHeight="1"/>
    <row r="128" ht="15.85" customHeight="1"/>
    <row r="129" ht="15.85" customHeight="1"/>
    <row r="130" ht="15.85" customHeight="1"/>
    <row r="131" ht="15.85" customHeight="1"/>
    <row r="132" ht="15.85" customHeight="1"/>
    <row r="133" ht="15.85" customHeight="1"/>
    <row r="134" ht="15.85" customHeight="1"/>
    <row r="135" ht="15.85" customHeight="1"/>
    <row r="136" ht="15.85" customHeight="1"/>
    <row r="137" ht="15.85" customHeight="1"/>
    <row r="138" ht="15.85" customHeight="1"/>
    <row r="139" ht="15.85" customHeight="1"/>
    <row r="140" ht="15.85" customHeight="1"/>
    <row r="141" ht="15.85" customHeight="1"/>
    <row r="142" ht="15.85" customHeight="1"/>
    <row r="143" ht="15.85" customHeight="1"/>
    <row r="144" ht="15.85" customHeight="1"/>
    <row r="145" ht="15.85" customHeight="1"/>
    <row r="146" ht="15.85" customHeight="1"/>
    <row r="147" ht="15.85" customHeight="1"/>
    <row r="148" ht="15.85" customHeight="1"/>
    <row r="149" ht="15.85" customHeight="1"/>
    <row r="150" ht="15.85" customHeight="1"/>
    <row r="151" ht="15.85" customHeight="1"/>
    <row r="152" ht="15.85" customHeight="1"/>
    <row r="153" ht="15.85" customHeight="1"/>
    <row r="154" ht="15.85" customHeight="1"/>
    <row r="155" ht="15.85" customHeight="1"/>
    <row r="156" ht="15.85" customHeight="1"/>
    <row r="157" ht="15.85" customHeight="1"/>
    <row r="158" ht="15.85" customHeight="1"/>
    <row r="159" ht="15.85" customHeight="1"/>
    <row r="160" ht="15.85" customHeight="1"/>
    <row r="161" ht="15.85" customHeight="1"/>
    <row r="162" ht="15.85" customHeight="1"/>
    <row r="163" ht="15.85" customHeight="1"/>
    <row r="164" ht="15.85" customHeight="1"/>
    <row r="165" ht="15.85" customHeight="1"/>
    <row r="166" ht="15.85" customHeight="1"/>
    <row r="167" ht="15.85" customHeight="1"/>
    <row r="168" ht="15.85" customHeight="1"/>
    <row r="169" ht="15.85" customHeight="1"/>
    <row r="170" ht="15.85" customHeight="1"/>
    <row r="171" ht="15.85" customHeight="1"/>
    <row r="172" ht="15.85" customHeight="1"/>
    <row r="173" ht="15.85" customHeight="1"/>
    <row r="174" ht="15.85" customHeight="1"/>
    <row r="175" ht="15.85" customHeight="1"/>
    <row r="176" ht="15.85" customHeight="1"/>
    <row r="177" ht="15.85" customHeight="1"/>
    <row r="178" ht="15.85" customHeight="1"/>
    <row r="179" ht="15.85" customHeight="1"/>
    <row r="180" ht="15.85" customHeight="1"/>
    <row r="181" ht="15.85" customHeight="1"/>
    <row r="182" ht="15.85" customHeight="1"/>
    <row r="183" ht="15.85" customHeight="1"/>
    <row r="184" ht="15.85" customHeight="1"/>
    <row r="185" ht="15.85" customHeight="1"/>
    <row r="186" ht="15.85" customHeight="1"/>
    <row r="187" ht="15.85" customHeight="1"/>
    <row r="188" ht="15.85" customHeight="1"/>
    <row r="189" ht="15.85" customHeight="1"/>
    <row r="190" ht="15.85" customHeight="1"/>
    <row r="191" ht="15.85" customHeight="1"/>
    <row r="192" ht="15.85" customHeight="1"/>
    <row r="193" ht="15.85" customHeight="1"/>
    <row r="194" ht="15.85" customHeight="1"/>
    <row r="195" ht="15.85" customHeight="1"/>
    <row r="196" ht="15.85" customHeight="1"/>
    <row r="197" ht="15.85" customHeight="1"/>
    <row r="198" ht="15.85" customHeight="1"/>
    <row r="199" ht="15.85" customHeight="1"/>
    <row r="200" ht="15.85" customHeight="1"/>
    <row r="201" ht="15.85" customHeight="1"/>
    <row r="202" ht="15.85" customHeight="1"/>
    <row r="203" ht="15.85" customHeight="1"/>
    <row r="204" ht="15.85" customHeight="1"/>
    <row r="205" ht="15.85" customHeight="1"/>
    <row r="206" ht="15.85" customHeight="1"/>
    <row r="207" ht="15.85" customHeight="1"/>
    <row r="208" ht="15.85" customHeight="1"/>
    <row r="209" ht="15.85" customHeight="1"/>
    <row r="210" ht="15.85" customHeight="1"/>
    <row r="211" ht="15.85" customHeight="1"/>
    <row r="212" ht="15.85" customHeight="1"/>
    <row r="213" ht="15.85" customHeight="1"/>
    <row r="214" ht="15.85" customHeight="1"/>
    <row r="215" ht="15.85" customHeight="1"/>
    <row r="216" ht="15.85" customHeight="1"/>
    <row r="217" ht="15.85" customHeight="1"/>
    <row r="218" ht="15.85" customHeight="1"/>
    <row r="219" ht="15.85" customHeight="1"/>
    <row r="220" ht="15.85" customHeight="1"/>
    <row r="221" ht="15.85" customHeight="1"/>
    <row r="222" ht="15.85" customHeight="1"/>
    <row r="223" ht="15.85" customHeight="1"/>
    <row r="224" ht="15.85" customHeight="1"/>
    <row r="225" ht="15.85" customHeight="1"/>
    <row r="226" ht="15.85" customHeight="1"/>
    <row r="227" ht="15.85" customHeight="1"/>
    <row r="228" ht="15.85" customHeight="1"/>
    <row r="229" ht="15.85" customHeight="1"/>
    <row r="230" ht="15.85" customHeight="1"/>
    <row r="231" ht="15.85" customHeight="1"/>
    <row r="232" ht="15.85" customHeight="1"/>
    <row r="233" ht="15.85" customHeight="1"/>
    <row r="234" ht="15.85" customHeight="1"/>
    <row r="235" ht="15.85" customHeight="1"/>
    <row r="236" ht="15.85" customHeight="1"/>
    <row r="237" ht="15.85" customHeight="1"/>
    <row r="238" ht="15.85" customHeight="1"/>
    <row r="239" ht="15.85" customHeight="1"/>
    <row r="240" ht="15.85" customHeight="1"/>
    <row r="241" ht="15.85" customHeight="1"/>
    <row r="242" ht="15.85" customHeight="1"/>
    <row r="243" ht="15.85" customHeight="1"/>
    <row r="244" ht="15.85" customHeight="1"/>
    <row r="245" ht="15.85" customHeight="1"/>
    <row r="246" ht="15.85" customHeight="1"/>
    <row r="247" ht="15.85" customHeight="1"/>
    <row r="248" ht="15.85" customHeight="1"/>
    <row r="249" ht="15.85" customHeight="1"/>
    <row r="250" ht="15.85" customHeight="1"/>
    <row r="251" ht="15.85" customHeight="1"/>
    <row r="252" ht="15.85" customHeight="1"/>
    <row r="253" ht="15.85" customHeight="1"/>
    <row r="254" ht="15.85" customHeight="1"/>
    <row r="255" ht="15.85" customHeight="1"/>
    <row r="256" ht="15.85" customHeight="1"/>
    <row r="257" ht="15.85" customHeight="1"/>
    <row r="258" ht="15.85" customHeight="1"/>
    <row r="259" ht="15.85" customHeight="1"/>
    <row r="260" ht="15.85" customHeight="1"/>
    <row r="261" ht="15.85" customHeight="1"/>
    <row r="262" ht="15.85" customHeight="1"/>
    <row r="263" ht="15.85" customHeight="1"/>
    <row r="264" ht="15.85" customHeight="1"/>
    <row r="265" ht="15.85" customHeight="1"/>
    <row r="266" ht="15.85" customHeight="1"/>
    <row r="267" ht="15.85" customHeight="1"/>
    <row r="268" ht="15.85" customHeight="1"/>
    <row r="269" ht="15.85" customHeight="1"/>
    <row r="270" ht="15.85" customHeight="1"/>
    <row r="271" ht="15.85" customHeight="1"/>
    <row r="272" ht="15.85" customHeight="1"/>
    <row r="273" ht="15.85" customHeight="1"/>
    <row r="274" ht="15.85" customHeight="1"/>
    <row r="275" ht="15.85" customHeight="1"/>
    <row r="276" ht="15.85" customHeight="1"/>
    <row r="277" ht="15.85" customHeight="1"/>
    <row r="278" ht="15.85" customHeight="1"/>
    <row r="279" ht="15.85" customHeight="1"/>
    <row r="280" ht="15.85" customHeight="1"/>
    <row r="281" ht="15.85" customHeight="1"/>
    <row r="282" ht="15.85" customHeight="1"/>
    <row r="283" ht="15.85" customHeight="1"/>
    <row r="284" ht="15.85" customHeight="1"/>
    <row r="285" ht="15.85" customHeight="1"/>
    <row r="286" ht="15.85" customHeight="1"/>
    <row r="287" ht="15.85" customHeight="1"/>
    <row r="288" ht="15.85" customHeight="1"/>
    <row r="289" ht="15.85" customHeight="1"/>
    <row r="290" ht="15.85" customHeight="1"/>
    <row r="291" ht="15.85" customHeight="1"/>
    <row r="292" ht="15.85" customHeight="1"/>
    <row r="293" ht="15.85" customHeight="1"/>
    <row r="294" ht="15.85" customHeight="1"/>
    <row r="295" ht="15.85" customHeight="1"/>
    <row r="296" ht="15.85" customHeight="1"/>
    <row r="297" ht="15.85" customHeight="1"/>
    <row r="298" ht="15.85" customHeight="1"/>
    <row r="299" ht="15.85" customHeight="1"/>
    <row r="300" ht="15.85" customHeight="1"/>
    <row r="301" ht="15.85" customHeight="1"/>
    <row r="302" ht="15.85" customHeight="1"/>
    <row r="303" ht="15.85" customHeight="1"/>
    <row r="304" ht="15.85" customHeight="1"/>
    <row r="305" ht="15.85" customHeight="1"/>
    <row r="306" ht="15.85" customHeight="1"/>
    <row r="307" ht="15.85" customHeight="1"/>
    <row r="308" ht="15.85" customHeight="1"/>
    <row r="309" ht="15.85" customHeight="1"/>
    <row r="310" ht="15.85" customHeight="1"/>
    <row r="311" ht="15.85" customHeight="1"/>
    <row r="312" ht="15.85" customHeight="1"/>
    <row r="313" ht="15.85" customHeight="1"/>
    <row r="314" ht="15.85" customHeight="1"/>
    <row r="315" ht="15.85" customHeight="1"/>
    <row r="316" ht="15.85" customHeight="1"/>
    <row r="317" ht="15.85" customHeight="1"/>
    <row r="318" ht="15.85" customHeight="1"/>
    <row r="319" ht="15.85" customHeight="1"/>
    <row r="320" ht="15.85" customHeight="1"/>
    <row r="321" ht="15.85" customHeight="1"/>
    <row r="322" ht="15.85" customHeight="1"/>
    <row r="323" ht="15.85" customHeight="1"/>
    <row r="324" ht="15.85" customHeight="1"/>
    <row r="325" ht="15.85" customHeight="1"/>
    <row r="326" ht="15.85" customHeight="1"/>
    <row r="327" ht="15.85" customHeight="1"/>
    <row r="328" ht="15.85" customHeight="1"/>
    <row r="329" ht="15.85" customHeight="1"/>
    <row r="330" ht="15.85" customHeight="1"/>
    <row r="331" ht="15.85" customHeight="1"/>
    <row r="332" ht="15.85" customHeight="1"/>
    <row r="333" ht="15.85" customHeight="1"/>
    <row r="334" ht="15.85" customHeight="1"/>
    <row r="335" ht="15.85" customHeight="1"/>
    <row r="336" ht="15.85" customHeight="1"/>
    <row r="337" ht="15.85" customHeight="1"/>
    <row r="338" ht="15.85" customHeight="1"/>
    <row r="339" ht="15.85" customHeight="1"/>
    <row r="340" ht="15.85" customHeight="1"/>
    <row r="341" ht="15.85" customHeight="1"/>
    <row r="342" ht="15.85" customHeight="1"/>
    <row r="343" ht="15.85" customHeight="1"/>
    <row r="344" ht="15.85" customHeight="1"/>
    <row r="345" ht="15.85" customHeight="1"/>
    <row r="346" ht="15.85" customHeight="1"/>
    <row r="347" ht="15.85" customHeight="1"/>
    <row r="348" ht="15.85" customHeight="1"/>
    <row r="349" ht="15.85" customHeight="1"/>
    <row r="350" ht="15.85" customHeight="1"/>
    <row r="351" ht="15.85" customHeight="1"/>
    <row r="352" ht="15.85" customHeight="1"/>
    <row r="353" ht="15.85" customHeight="1"/>
    <row r="354" ht="15.85" customHeight="1"/>
    <row r="355" ht="15.85" customHeight="1"/>
    <row r="356" ht="15.85" customHeight="1"/>
    <row r="357" ht="15.85" customHeight="1"/>
    <row r="358" ht="15.85" customHeight="1"/>
    <row r="359" ht="15.85" customHeight="1"/>
    <row r="360" ht="15.85" customHeight="1"/>
    <row r="361" ht="15.85" customHeight="1"/>
    <row r="362" ht="15.85" customHeight="1"/>
    <row r="363" ht="15.85" customHeight="1"/>
    <row r="364" ht="15.85" customHeight="1"/>
    <row r="365" ht="15.85" customHeight="1"/>
    <row r="366" ht="15.85" customHeight="1"/>
    <row r="367" ht="15.85" customHeight="1"/>
    <row r="368" ht="15.85" customHeight="1"/>
    <row r="369" ht="15.85" customHeight="1"/>
    <row r="370" ht="15.85" customHeight="1"/>
    <row r="371" ht="15.85" customHeight="1"/>
    <row r="372" ht="15.85" customHeight="1"/>
    <row r="373" ht="15.85" customHeight="1"/>
    <row r="374" ht="15.85" customHeight="1"/>
    <row r="375" ht="15.85" customHeight="1"/>
    <row r="376" ht="15.85" customHeight="1"/>
    <row r="377" ht="15.85" customHeight="1"/>
    <row r="378" ht="15.85" customHeight="1"/>
    <row r="379" ht="15.85" customHeight="1"/>
    <row r="380" ht="15.85" customHeight="1"/>
    <row r="381" ht="15.85" customHeight="1"/>
    <row r="382" ht="15.85" customHeight="1"/>
    <row r="383" ht="15.85" customHeight="1"/>
    <row r="384" ht="15.85" customHeight="1"/>
    <row r="385" ht="15.85" customHeight="1"/>
    <row r="386" ht="15.85" customHeight="1"/>
    <row r="387" ht="15.85" customHeight="1"/>
    <row r="388" ht="15.85" customHeight="1"/>
    <row r="389" ht="15.85" customHeight="1"/>
    <row r="390" ht="15.85" customHeight="1"/>
    <row r="391" ht="15.85" customHeight="1"/>
    <row r="392" ht="15.85" customHeight="1"/>
    <row r="393" ht="15.85" customHeight="1"/>
    <row r="394" ht="15.85" customHeight="1"/>
    <row r="395" ht="15.85" customHeight="1"/>
    <row r="396" ht="15.85" customHeight="1"/>
    <row r="397" ht="15.85" customHeight="1"/>
    <row r="398" ht="15.85" customHeight="1"/>
    <row r="399" ht="15.85" customHeight="1"/>
    <row r="400" ht="15.85" customHeight="1"/>
    <row r="401" ht="15.85" customHeight="1"/>
    <row r="402" ht="15.85" customHeight="1"/>
    <row r="403" ht="15.85" customHeight="1"/>
    <row r="404" ht="15.85" customHeight="1"/>
    <row r="405" ht="15.85" customHeight="1"/>
    <row r="406" ht="15.85" customHeight="1"/>
    <row r="407" ht="15.85" customHeight="1"/>
    <row r="408" ht="15.85" customHeight="1"/>
    <row r="409" ht="15.85" customHeight="1"/>
    <row r="410" ht="15.85" customHeight="1"/>
    <row r="411" ht="15.85" customHeight="1"/>
    <row r="412" ht="15.85" customHeight="1"/>
    <row r="413" ht="15.85" customHeight="1"/>
    <row r="414" ht="15.85" customHeight="1"/>
    <row r="415" ht="15.85" customHeight="1"/>
    <row r="416" ht="15.85" customHeight="1"/>
    <row r="417" ht="15.85" customHeight="1"/>
    <row r="418" ht="15.85" customHeight="1"/>
    <row r="419" ht="15.85" customHeight="1"/>
    <row r="420" ht="15.85" customHeight="1"/>
    <row r="421" ht="15.85" customHeight="1"/>
    <row r="422" ht="15.85" customHeight="1"/>
    <row r="423" ht="15.85" customHeight="1"/>
    <row r="424" ht="15.85" customHeight="1"/>
    <row r="425" ht="15.85" customHeight="1"/>
    <row r="426" ht="15.85" customHeight="1"/>
    <row r="427" ht="15.85" customHeight="1"/>
    <row r="428" ht="15.85" customHeight="1"/>
    <row r="429" ht="15.85" customHeight="1"/>
    <row r="430" ht="15.85" customHeight="1"/>
    <row r="431" ht="15.85" customHeight="1"/>
    <row r="432" ht="15.85" customHeight="1"/>
    <row r="433" ht="15.85" customHeight="1"/>
    <row r="434" ht="15.85" customHeight="1"/>
    <row r="435" ht="15.85" customHeight="1"/>
    <row r="436" ht="15.85" customHeight="1"/>
    <row r="437" ht="15.85" customHeight="1"/>
    <row r="438" ht="15.85" customHeight="1"/>
    <row r="439" ht="15.85" customHeight="1"/>
    <row r="440" ht="15.85" customHeight="1"/>
    <row r="441" ht="15.85" customHeight="1"/>
    <row r="442" ht="15.85" customHeight="1"/>
    <row r="443" ht="15.85" customHeight="1"/>
    <row r="444" ht="15.85" customHeight="1"/>
    <row r="445" ht="15.85" customHeight="1"/>
    <row r="446" ht="15.85" customHeight="1"/>
    <row r="447" ht="15.85" customHeight="1"/>
    <row r="448" ht="15.85" customHeight="1"/>
    <row r="449" ht="15.85" customHeight="1"/>
    <row r="450" ht="15.85" customHeight="1"/>
    <row r="451" ht="15.85" customHeight="1"/>
    <row r="452" ht="15.85" customHeight="1"/>
    <row r="453" ht="15.85" customHeight="1"/>
    <row r="454" ht="15.85" customHeight="1"/>
    <row r="455" ht="15.85" customHeight="1"/>
    <row r="456" ht="15.85" customHeight="1"/>
    <row r="457" ht="15.85" customHeight="1"/>
    <row r="458" ht="15.85" customHeight="1"/>
    <row r="459" ht="15.85" customHeight="1"/>
    <row r="460" ht="15.85" customHeight="1"/>
    <row r="461" ht="15.85" customHeight="1"/>
    <row r="462" ht="15.85" customHeight="1"/>
    <row r="463" ht="15.85" customHeight="1"/>
    <row r="464" ht="15.85" customHeight="1"/>
    <row r="465" ht="15.85" customHeight="1"/>
    <row r="466" ht="15.85" customHeight="1"/>
    <row r="467" ht="15.85" customHeight="1"/>
    <row r="468" ht="15.85" customHeight="1"/>
    <row r="469" ht="15.85" customHeight="1"/>
    <row r="470" ht="15.85" customHeight="1"/>
    <row r="471" ht="15.85" customHeight="1"/>
    <row r="472" ht="15.85" customHeight="1"/>
    <row r="473" ht="15.85" customHeight="1"/>
    <row r="474" ht="15.85" customHeight="1"/>
    <row r="475" ht="15.85" customHeight="1"/>
    <row r="476" ht="15.85" customHeight="1"/>
    <row r="477" ht="15.85" customHeight="1"/>
    <row r="478" ht="15.85" customHeight="1"/>
    <row r="479" ht="15.85" customHeight="1"/>
    <row r="480" ht="15.85" customHeight="1"/>
    <row r="481" ht="15.85" customHeight="1"/>
    <row r="482" ht="15.85" customHeight="1"/>
    <row r="483" ht="15.85" customHeight="1"/>
    <row r="484" ht="15.85" customHeight="1"/>
    <row r="485" ht="15.85" customHeight="1"/>
    <row r="486" ht="15.85" customHeight="1"/>
    <row r="487" ht="15.85" customHeight="1"/>
    <row r="488" ht="15.85" customHeight="1"/>
    <row r="489" ht="15.85" customHeight="1"/>
    <row r="490" ht="15.85" customHeight="1"/>
    <row r="491" ht="15.85" customHeight="1"/>
    <row r="492" ht="15.85" customHeight="1"/>
    <row r="493" ht="15.85" customHeight="1"/>
    <row r="494" ht="15.85" customHeight="1"/>
    <row r="495" ht="15.85" customHeight="1"/>
    <row r="496" ht="15.85" customHeight="1"/>
    <row r="497" ht="15.85" customHeight="1"/>
    <row r="498" ht="15.85" customHeight="1"/>
    <row r="499" ht="15.85" customHeight="1"/>
    <row r="500" ht="15.85" customHeight="1"/>
    <row r="501" ht="15.85" customHeight="1"/>
    <row r="502" ht="15.85" customHeight="1"/>
    <row r="503" ht="15.85" customHeight="1"/>
    <row r="504" ht="15.85" customHeight="1"/>
    <row r="505" ht="15.85" customHeight="1"/>
    <row r="506" ht="15.85" customHeight="1"/>
    <row r="507" ht="15.85" customHeight="1"/>
    <row r="508" ht="15.85" customHeight="1"/>
    <row r="509" ht="15.85" customHeight="1"/>
    <row r="510" ht="15.85" customHeight="1"/>
    <row r="511" ht="15.85" customHeight="1"/>
    <row r="512" ht="15.85" customHeight="1"/>
    <row r="513" ht="15.85" customHeight="1"/>
    <row r="514" ht="15.85" customHeight="1"/>
    <row r="515" ht="15.85" customHeight="1"/>
    <row r="516" ht="15.85" customHeight="1"/>
    <row r="517" ht="15.85" customHeight="1"/>
    <row r="518" ht="15.85" customHeight="1"/>
    <row r="519" ht="15.85" customHeight="1"/>
    <row r="520" ht="15.85" customHeight="1"/>
    <row r="521" ht="15.85" customHeight="1"/>
    <row r="522" ht="15.85" customHeight="1"/>
    <row r="523" ht="15.85" customHeight="1"/>
    <row r="524" ht="15.85" customHeight="1"/>
    <row r="525" ht="15.85" customHeight="1"/>
    <row r="526" ht="15.85" customHeight="1"/>
    <row r="527" ht="15.85" customHeight="1"/>
    <row r="528" ht="15.85" customHeight="1"/>
    <row r="529" ht="15.85" customHeight="1"/>
    <row r="530" ht="15.85" customHeight="1"/>
    <row r="531" ht="15.85" customHeight="1"/>
    <row r="532" ht="15.85" customHeight="1"/>
    <row r="533" ht="15.85" customHeight="1"/>
    <row r="534" ht="15.85" customHeight="1"/>
    <row r="535" ht="15.85" customHeight="1"/>
    <row r="536" ht="15.85" customHeight="1"/>
    <row r="537" ht="15.85" customHeight="1"/>
    <row r="538" ht="15.85" customHeight="1"/>
    <row r="539" ht="15.85" customHeight="1"/>
    <row r="540" ht="15.85" customHeight="1"/>
    <row r="541" ht="15.85" customHeight="1"/>
    <row r="542" ht="15.85" customHeight="1"/>
    <row r="543" ht="15.85" customHeight="1"/>
    <row r="544" ht="15.85" customHeight="1"/>
    <row r="545" ht="15.85" customHeight="1"/>
    <row r="546" ht="15.85" customHeight="1"/>
    <row r="547" ht="15.85" customHeight="1"/>
    <row r="548" ht="15.85" customHeight="1"/>
    <row r="549" ht="15.85" customHeight="1"/>
    <row r="550" ht="15.85" customHeight="1"/>
    <row r="551" ht="15.85" customHeight="1"/>
    <row r="552" ht="15.85" customHeight="1"/>
    <row r="553" ht="15.85" customHeight="1"/>
    <row r="554" ht="15.85" customHeight="1"/>
    <row r="555" ht="15.85" customHeight="1"/>
    <row r="556" ht="15.85" customHeight="1"/>
    <row r="557" ht="15.85" customHeight="1"/>
    <row r="558" ht="15.85" customHeight="1"/>
    <row r="559" ht="15.85" customHeight="1"/>
    <row r="560" ht="15.85" customHeight="1"/>
    <row r="561" ht="15.85" customHeight="1"/>
    <row r="562" ht="15.85" customHeight="1"/>
    <row r="563" ht="15.85" customHeight="1"/>
    <row r="564" ht="15.85" customHeight="1"/>
    <row r="565" ht="15.85" customHeight="1"/>
    <row r="566" ht="15.85" customHeight="1"/>
    <row r="567" ht="15.85" customHeight="1"/>
    <row r="568" ht="15.85" customHeight="1"/>
    <row r="569" ht="15.85" customHeight="1"/>
    <row r="570" ht="15.85" customHeight="1"/>
    <row r="571" ht="15.85" customHeight="1"/>
    <row r="572" ht="15.85" customHeight="1"/>
    <row r="573" ht="15.85" customHeight="1"/>
    <row r="574" ht="15.85" customHeight="1"/>
    <row r="575" ht="15.85" customHeight="1"/>
    <row r="576" ht="15.85" customHeight="1"/>
    <row r="577" ht="15.85" customHeight="1"/>
    <row r="578" ht="15.85" customHeight="1"/>
    <row r="579" ht="15.85" customHeight="1"/>
    <row r="580" ht="15.85" customHeight="1"/>
    <row r="581" ht="15.85" customHeight="1"/>
    <row r="582" ht="15.85" customHeight="1"/>
    <row r="583" ht="15.85" customHeight="1"/>
    <row r="584" ht="15.85" customHeight="1"/>
    <row r="585" ht="15.85" customHeight="1"/>
    <row r="586" ht="15.85" customHeight="1"/>
    <row r="587" ht="15.85" customHeight="1"/>
    <row r="588" ht="15.85" customHeight="1"/>
    <row r="589" ht="15.85" customHeight="1"/>
    <row r="590" ht="15.85" customHeight="1"/>
    <row r="591" ht="15.85" customHeight="1"/>
    <row r="592" ht="15.85" customHeight="1"/>
    <row r="593" ht="15.85" customHeight="1"/>
    <row r="594" ht="15.85" customHeight="1"/>
    <row r="595" ht="15.85" customHeight="1"/>
    <row r="596" ht="15.85" customHeight="1"/>
    <row r="597" ht="15.85" customHeight="1"/>
    <row r="598" ht="15.85" customHeight="1"/>
    <row r="599" ht="15.85" customHeight="1"/>
    <row r="600" ht="15.85" customHeight="1"/>
    <row r="601" ht="15.85" customHeight="1"/>
    <row r="602" ht="15.85" customHeight="1"/>
    <row r="603" ht="15.85" customHeight="1"/>
    <row r="604" ht="15.85" customHeight="1"/>
    <row r="605" ht="15.85" customHeight="1"/>
    <row r="606" ht="15.85" customHeight="1"/>
    <row r="607" ht="15.85" customHeight="1"/>
    <row r="608" ht="15.85" customHeight="1"/>
    <row r="609" ht="15.85" customHeight="1"/>
    <row r="610" ht="15.85" customHeight="1"/>
    <row r="611" ht="15.85" customHeight="1"/>
    <row r="612" ht="15.85" customHeight="1"/>
    <row r="613" ht="15.85" customHeight="1"/>
    <row r="614" ht="15.85" customHeight="1"/>
    <row r="615" ht="15.85" customHeight="1"/>
    <row r="616" ht="15.85" customHeight="1"/>
    <row r="617" ht="15.85" customHeight="1"/>
    <row r="618" ht="15.85" customHeight="1"/>
    <row r="619" ht="15.85" customHeight="1"/>
    <row r="620" ht="15.85" customHeight="1"/>
    <row r="621" ht="15.85" customHeight="1"/>
    <row r="622" ht="15.85" customHeight="1"/>
    <row r="623" ht="15.85" customHeight="1"/>
    <row r="624" ht="15.85" customHeight="1"/>
    <row r="625" ht="15.85" customHeight="1"/>
    <row r="626" ht="15.85" customHeight="1"/>
    <row r="627" ht="15.85" customHeight="1"/>
    <row r="628" ht="15.85" customHeight="1"/>
    <row r="629" ht="15.85" customHeight="1"/>
    <row r="630" ht="15.85" customHeight="1"/>
    <row r="631" ht="15.85" customHeight="1"/>
    <row r="632" ht="15.85" customHeight="1"/>
    <row r="633" ht="15.85" customHeight="1"/>
    <row r="634" ht="15.85" customHeight="1"/>
    <row r="635" ht="15.85" customHeight="1"/>
    <row r="636" ht="15.85" customHeight="1"/>
    <row r="637" ht="15.85" customHeight="1"/>
    <row r="638" ht="15.85" customHeight="1"/>
    <row r="639" ht="15.85" customHeight="1"/>
    <row r="640" ht="15.85" customHeight="1"/>
    <row r="641" ht="15.85" customHeight="1"/>
    <row r="642" ht="15.85" customHeight="1"/>
    <row r="643" ht="15.85" customHeight="1"/>
    <row r="644" ht="15.85" customHeight="1"/>
    <row r="645" ht="15.85" customHeight="1"/>
    <row r="646" ht="15.85" customHeight="1"/>
    <row r="647" ht="15.85" customHeight="1"/>
    <row r="648" ht="15.85" customHeight="1"/>
    <row r="649" ht="15.85" customHeight="1"/>
    <row r="650" ht="15.85" customHeight="1"/>
    <row r="651" ht="15.85" customHeight="1"/>
    <row r="652" ht="15.85" customHeight="1"/>
    <row r="653" ht="15.85" customHeight="1"/>
    <row r="654" ht="15.85" customHeight="1"/>
    <row r="655" ht="15.85" customHeight="1"/>
    <row r="656" ht="15.85" customHeight="1"/>
    <row r="657" ht="15.85" customHeight="1"/>
    <row r="658" ht="15.85" customHeight="1"/>
    <row r="659" ht="15.85" customHeight="1"/>
    <row r="660" ht="15.85" customHeight="1"/>
    <row r="661" ht="15.85" customHeight="1"/>
    <row r="662" ht="15.85" customHeight="1"/>
    <row r="663" ht="15.85" customHeight="1"/>
    <row r="664" ht="15.85" customHeight="1"/>
    <row r="665" ht="15.85" customHeight="1"/>
    <row r="666" ht="15.85" customHeight="1"/>
    <row r="667" ht="15.85" customHeight="1"/>
    <row r="668" ht="15.85" customHeight="1"/>
    <row r="669" ht="15.85" customHeight="1"/>
    <row r="670" ht="15.85" customHeight="1"/>
    <row r="671" ht="15.85" customHeight="1"/>
    <row r="672" ht="15.85" customHeight="1"/>
    <row r="673" ht="15.85" customHeight="1"/>
    <row r="674" ht="15.85" customHeight="1"/>
    <row r="675" ht="15.85" customHeight="1"/>
    <row r="676" ht="15.85" customHeight="1"/>
    <row r="677" ht="15.85" customHeight="1"/>
    <row r="678" ht="15.85" customHeight="1"/>
    <row r="679" ht="15.85" customHeight="1"/>
    <row r="680" ht="15.85" customHeight="1"/>
    <row r="681" ht="15.85" customHeight="1"/>
    <row r="682" ht="15.85" customHeight="1"/>
    <row r="683" ht="15.85" customHeight="1"/>
    <row r="684" ht="15.85" customHeight="1"/>
    <row r="685" ht="15.85" customHeight="1"/>
    <row r="686" ht="15.85" customHeight="1"/>
    <row r="687" ht="15.85" customHeight="1"/>
    <row r="688" ht="15.85" customHeight="1"/>
    <row r="689" ht="15.85" customHeight="1"/>
    <row r="690" ht="15.85" customHeight="1"/>
    <row r="691" ht="15.85" customHeight="1"/>
    <row r="692" ht="15.85" customHeight="1"/>
    <row r="693" ht="15.85" customHeight="1"/>
    <row r="694" ht="15.85" customHeight="1"/>
    <row r="695" ht="15.85" customHeight="1"/>
    <row r="696" ht="15.85" customHeight="1"/>
    <row r="697" ht="15.85" customHeight="1"/>
    <row r="698" ht="15.85" customHeight="1"/>
    <row r="699" ht="15.85" customHeight="1"/>
    <row r="700" ht="15.85" customHeight="1"/>
    <row r="701" ht="15.85" customHeight="1"/>
    <row r="702" ht="15.85" customHeight="1"/>
    <row r="703" ht="15.85" customHeight="1"/>
    <row r="704" ht="15.85" customHeight="1"/>
    <row r="705" ht="15.85" customHeight="1"/>
    <row r="706" ht="15.85" customHeight="1"/>
    <row r="707" ht="15.85" customHeight="1"/>
    <row r="708" ht="15.85" customHeight="1"/>
    <row r="709" ht="15.85" customHeight="1"/>
    <row r="710" ht="15.85" customHeight="1"/>
    <row r="711" ht="15.85" customHeight="1"/>
    <row r="712" ht="15.85" customHeight="1"/>
    <row r="713" ht="15.85" customHeight="1"/>
    <row r="714" ht="15.85" customHeight="1"/>
    <row r="715" ht="15.85" customHeight="1"/>
    <row r="716" ht="15.85" customHeight="1"/>
    <row r="717" ht="15.85" customHeight="1"/>
    <row r="718" ht="15.85" customHeight="1"/>
    <row r="719" ht="15.85" customHeight="1"/>
    <row r="720" ht="15.85" customHeight="1"/>
    <row r="721" ht="15.85" customHeight="1"/>
    <row r="722" ht="15.85" customHeight="1"/>
    <row r="723" ht="15.85" customHeight="1"/>
    <row r="724" ht="15.85" customHeight="1"/>
    <row r="725" ht="15.85" customHeight="1"/>
    <row r="726" ht="15.85" customHeight="1"/>
    <row r="727" ht="15.85" customHeight="1"/>
    <row r="728" ht="15.85" customHeight="1"/>
    <row r="729" ht="15.85" customHeight="1"/>
    <row r="730" ht="15.85" customHeight="1"/>
    <row r="731" ht="15.85" customHeight="1"/>
    <row r="732" ht="15.85" customHeight="1"/>
    <row r="733" ht="15.85" customHeight="1"/>
    <row r="734" ht="15.85" customHeight="1"/>
    <row r="735" ht="15.85" customHeight="1"/>
    <row r="736" ht="15.85" customHeight="1"/>
    <row r="737" ht="15.85" customHeight="1"/>
    <row r="738" ht="15.85" customHeight="1"/>
    <row r="739" ht="15.85" customHeight="1"/>
    <row r="740" ht="15.85" customHeight="1"/>
    <row r="741" ht="15.85" customHeight="1"/>
    <row r="742" ht="15.85" customHeight="1"/>
    <row r="743" ht="15.85" customHeight="1"/>
    <row r="744" ht="15.85" customHeight="1"/>
    <row r="745" ht="15.85" customHeight="1"/>
    <row r="746" ht="15.85" customHeight="1"/>
    <row r="747" ht="15.85" customHeight="1"/>
    <row r="748" ht="15.85" customHeight="1"/>
    <row r="749" ht="15.85" customHeight="1"/>
    <row r="750" ht="15.85" customHeight="1"/>
    <row r="751" ht="15.85" customHeight="1"/>
    <row r="752" ht="15.85" customHeight="1"/>
    <row r="753" ht="15.85" customHeight="1"/>
    <row r="754" ht="15.85" customHeight="1"/>
    <row r="755" ht="15.85" customHeight="1"/>
    <row r="756" ht="15.85" customHeight="1"/>
    <row r="757" ht="15.85" customHeight="1"/>
    <row r="758" ht="15.85" customHeight="1"/>
    <row r="759" ht="15.85" customHeight="1"/>
    <row r="760" ht="15.85" customHeight="1"/>
    <row r="761" ht="15.85" customHeight="1"/>
    <row r="762" ht="15.85" customHeight="1"/>
    <row r="763" ht="15.85" customHeight="1"/>
    <row r="764" ht="15.85" customHeight="1"/>
    <row r="765" ht="15.85" customHeight="1"/>
    <row r="766" ht="15.85" customHeight="1"/>
    <row r="767" ht="15.85" customHeight="1"/>
    <row r="768" ht="15.85" customHeight="1"/>
    <row r="769" ht="15.85" customHeight="1"/>
    <row r="770" ht="15.85" customHeight="1"/>
    <row r="771" ht="15.85" customHeight="1"/>
    <row r="772" ht="15.85" customHeight="1"/>
    <row r="773" ht="15.85" customHeight="1"/>
    <row r="774" ht="15.85" customHeight="1"/>
    <row r="775" ht="15.85" customHeight="1"/>
    <row r="776" ht="15.85" customHeight="1"/>
    <row r="777" ht="15.85" customHeight="1"/>
    <row r="778" ht="15.85" customHeight="1"/>
    <row r="779" ht="15.85" customHeight="1"/>
    <row r="780" ht="15.85" customHeight="1"/>
    <row r="781" ht="15.85" customHeight="1"/>
    <row r="782" ht="15.85" customHeight="1"/>
    <row r="783" ht="15.85" customHeight="1"/>
    <row r="784" ht="15.85" customHeight="1"/>
    <row r="785" ht="15.85" customHeight="1"/>
    <row r="786" ht="15.85" customHeight="1"/>
    <row r="787" ht="15.85" customHeight="1"/>
    <row r="788" ht="15.85" customHeight="1"/>
    <row r="789" ht="15.85" customHeight="1"/>
    <row r="790" ht="15.85" customHeight="1"/>
    <row r="791" ht="15.85" customHeight="1"/>
    <row r="792" ht="15.85" customHeight="1"/>
    <row r="793" ht="15.85" customHeight="1"/>
    <row r="794" ht="15.85" customHeight="1"/>
    <row r="795" ht="15.85" customHeight="1"/>
    <row r="796" ht="15.85" customHeight="1"/>
    <row r="797" ht="15.85" customHeight="1"/>
    <row r="798" ht="15.85" customHeight="1"/>
    <row r="799" ht="15.85" customHeight="1"/>
    <row r="800" ht="15.85" customHeight="1"/>
    <row r="801" ht="15.85" customHeight="1"/>
    <row r="802" ht="15.85" customHeight="1"/>
    <row r="803" ht="15.85" customHeight="1"/>
    <row r="804" ht="15.85" customHeight="1"/>
    <row r="805" ht="15.85" customHeight="1"/>
    <row r="806" ht="15.85" customHeight="1"/>
    <row r="807" ht="15.85" customHeight="1"/>
    <row r="808" ht="15.85" customHeight="1"/>
    <row r="809" ht="15.85" customHeight="1"/>
    <row r="810" ht="15.85" customHeight="1"/>
    <row r="811" ht="15.85" customHeight="1"/>
    <row r="812" ht="15.85" customHeight="1"/>
    <row r="813" ht="15.85" customHeight="1"/>
    <row r="814" ht="15.85" customHeight="1"/>
    <row r="815" ht="15.85" customHeight="1"/>
    <row r="816" ht="15.85" customHeight="1"/>
    <row r="817" ht="15.85" customHeight="1"/>
    <row r="818" ht="15.85" customHeight="1"/>
    <row r="819" ht="15.85" customHeight="1"/>
    <row r="820" ht="15.85" customHeight="1"/>
    <row r="821" ht="15.85" customHeight="1"/>
    <row r="822" ht="15.85" customHeight="1"/>
    <row r="823" ht="15.85" customHeight="1"/>
    <row r="824" ht="15.85" customHeight="1"/>
    <row r="825" ht="15.85" customHeight="1"/>
    <row r="826" ht="15.85" customHeight="1"/>
    <row r="827" ht="15.85" customHeight="1"/>
    <row r="828" ht="15.85" customHeight="1"/>
    <row r="829" ht="15.85" customHeight="1"/>
    <row r="830" ht="15.85" customHeight="1"/>
    <row r="831" ht="15.85" customHeight="1"/>
    <row r="832" ht="15.85" customHeight="1"/>
    <row r="833" ht="15.85" customHeight="1"/>
    <row r="834" ht="15.85" customHeight="1"/>
    <row r="835" ht="15.85" customHeight="1"/>
    <row r="836" ht="15.85" customHeight="1"/>
    <row r="837" ht="15.85" customHeight="1"/>
    <row r="838" ht="15.85" customHeight="1"/>
    <row r="839" ht="15.85" customHeight="1"/>
    <row r="840" ht="15.85" customHeight="1"/>
    <row r="841" ht="15.85" customHeight="1"/>
    <row r="842" ht="15.85" customHeight="1"/>
    <row r="843" ht="15.85" customHeight="1"/>
    <row r="844" ht="15.85" customHeight="1"/>
    <row r="845" ht="15.85" customHeight="1"/>
    <row r="846" ht="15.85" customHeight="1"/>
    <row r="847" ht="15.85" customHeight="1"/>
    <row r="848" ht="15.85" customHeight="1"/>
    <row r="849" ht="15.85" customHeight="1"/>
    <row r="850" ht="15.85" customHeight="1"/>
    <row r="851" ht="15.85" customHeight="1"/>
    <row r="852" ht="15.85" customHeight="1"/>
    <row r="853" ht="15.85" customHeight="1"/>
    <row r="854" ht="15.85" customHeight="1"/>
    <row r="855" ht="15.85" customHeight="1"/>
    <row r="856" ht="15.85" customHeight="1"/>
    <row r="857" ht="15.85" customHeight="1"/>
    <row r="858" ht="15.85" customHeight="1"/>
    <row r="859" ht="15.85" customHeight="1"/>
    <row r="860" ht="15.85" customHeight="1"/>
    <row r="861" ht="15.85" customHeight="1"/>
    <row r="862" ht="15.85" customHeight="1"/>
    <row r="863" ht="15.85" customHeight="1"/>
    <row r="864" ht="15.85" customHeight="1"/>
    <row r="865" ht="15.85" customHeight="1"/>
    <row r="866" ht="15.85" customHeight="1"/>
    <row r="867" ht="15.85" customHeight="1"/>
    <row r="868" ht="15.85" customHeight="1"/>
    <row r="869" ht="15.85" customHeight="1"/>
    <row r="870" ht="15.85" customHeight="1"/>
    <row r="871" ht="15.85" customHeight="1"/>
    <row r="872" ht="15.85" customHeight="1"/>
    <row r="873" ht="15.85" customHeight="1"/>
    <row r="874" ht="15.85" customHeight="1"/>
    <row r="875" ht="15.85" customHeight="1"/>
    <row r="876" ht="15.85" customHeight="1"/>
    <row r="877" ht="15.85" customHeight="1"/>
    <row r="878" ht="15.85" customHeight="1"/>
    <row r="879" ht="15.85" customHeight="1"/>
    <row r="880" ht="15.85" customHeight="1"/>
    <row r="881" ht="15.85" customHeight="1"/>
    <row r="882" ht="15.85" customHeight="1"/>
    <row r="883" ht="15.85" customHeight="1"/>
    <row r="884" ht="15.85" customHeight="1"/>
    <row r="885" ht="15.85" customHeight="1"/>
    <row r="886" ht="15.85" customHeight="1"/>
    <row r="887" ht="15.85" customHeight="1"/>
    <row r="888" ht="15.85" customHeight="1"/>
    <row r="889" ht="15.85" customHeight="1"/>
    <row r="890" ht="15.85" customHeight="1"/>
    <row r="891" ht="15.85" customHeight="1"/>
    <row r="892" ht="15.85" customHeight="1"/>
    <row r="893" ht="15.85" customHeight="1"/>
    <row r="894" ht="15.85" customHeight="1"/>
    <row r="895" ht="15.85" customHeight="1"/>
    <row r="896" ht="15.85" customHeight="1"/>
    <row r="897" ht="15.85" customHeight="1"/>
    <row r="898" ht="15.85" customHeight="1"/>
    <row r="899" ht="15.85" customHeight="1"/>
    <row r="900" ht="15.85" customHeight="1"/>
    <row r="901" ht="15.85" customHeight="1"/>
    <row r="902" ht="15.85" customHeight="1"/>
    <row r="903" ht="15.85" customHeight="1"/>
    <row r="904" ht="15.85" customHeight="1"/>
    <row r="905" ht="15.85" customHeight="1"/>
    <row r="906" ht="15.85" customHeight="1"/>
    <row r="907" ht="15.85" customHeight="1"/>
    <row r="908" ht="15.85" customHeight="1"/>
    <row r="909" ht="15.85" customHeight="1"/>
    <row r="910" ht="15.85" customHeight="1"/>
    <row r="911" ht="15.85" customHeight="1"/>
    <row r="912" ht="15.85" customHeight="1"/>
    <row r="913" ht="15.85" customHeight="1"/>
    <row r="914" ht="15.85" customHeight="1"/>
    <row r="915" ht="15.85" customHeight="1"/>
    <row r="916" ht="15.85" customHeight="1"/>
    <row r="917" ht="15.85" customHeight="1"/>
    <row r="918" ht="15.85" customHeight="1"/>
    <row r="919" ht="15.85" customHeight="1"/>
    <row r="920" ht="15.85" customHeight="1"/>
    <row r="921" ht="15.85" customHeight="1"/>
    <row r="922" ht="15.85" customHeight="1"/>
    <row r="923" ht="15.85" customHeight="1"/>
    <row r="924" ht="15.85" customHeight="1"/>
    <row r="925" ht="15.85" customHeight="1"/>
    <row r="926" ht="15.85" customHeight="1"/>
    <row r="927" ht="15.85" customHeight="1"/>
    <row r="928" ht="15.85" customHeight="1"/>
    <row r="929" ht="15.85" customHeight="1"/>
    <row r="930" ht="15.85" customHeight="1"/>
    <row r="931" ht="15.85" customHeight="1"/>
    <row r="932" ht="15.85" customHeight="1"/>
    <row r="933" ht="15.85" customHeight="1"/>
    <row r="934" ht="15.85" customHeight="1"/>
    <row r="935" ht="15.85" customHeight="1"/>
    <row r="936" ht="15.85" customHeight="1"/>
    <row r="937" ht="15.85" customHeight="1"/>
    <row r="938" ht="15.85" customHeight="1"/>
    <row r="939" ht="15.85" customHeight="1"/>
    <row r="940" ht="15.85" customHeight="1"/>
    <row r="941" ht="15.85" customHeight="1"/>
    <row r="942" ht="15.85" customHeight="1"/>
    <row r="943" ht="15.85" customHeight="1"/>
    <row r="944" ht="15.85" customHeight="1"/>
    <row r="945" ht="15.85" customHeight="1"/>
    <row r="946" ht="15.85" customHeight="1"/>
    <row r="947" ht="15.85" customHeight="1"/>
    <row r="948" ht="15.85" customHeight="1"/>
    <row r="949" ht="15.85" customHeight="1"/>
    <row r="950" ht="15.85" customHeight="1"/>
    <row r="951" ht="15.85" customHeight="1"/>
    <row r="952" ht="15.85" customHeight="1"/>
    <row r="953" ht="15.85" customHeight="1"/>
    <row r="954" ht="15.85" customHeight="1"/>
    <row r="955" ht="15.85" customHeight="1"/>
    <row r="956" ht="15.85" customHeight="1"/>
    <row r="957" ht="15.85" customHeight="1"/>
    <row r="958" ht="15.85" customHeight="1"/>
    <row r="959" ht="15.85" customHeight="1"/>
    <row r="960" ht="15.85" customHeight="1"/>
    <row r="961" ht="15.85" customHeight="1"/>
    <row r="962" ht="15.85" customHeight="1"/>
    <row r="963" ht="15.85" customHeight="1"/>
    <row r="964" ht="15.85" customHeight="1"/>
    <row r="965" ht="15.85" customHeight="1"/>
    <row r="966" ht="15.85" customHeight="1"/>
    <row r="967" ht="15.85" customHeight="1"/>
    <row r="968" ht="15.85" customHeight="1"/>
    <row r="969" ht="15.85" customHeight="1"/>
    <row r="970" ht="15.85" customHeight="1"/>
    <row r="971" ht="15.85" customHeight="1"/>
    <row r="972" ht="15.85" customHeight="1"/>
    <row r="973" ht="15.85" customHeight="1"/>
    <row r="974" ht="15.85" customHeight="1"/>
    <row r="975" ht="15.85" customHeight="1"/>
    <row r="976" ht="15.85" customHeight="1"/>
    <row r="977" ht="15.85" customHeight="1"/>
    <row r="978" ht="15.85" customHeight="1"/>
    <row r="979" ht="15.85" customHeight="1"/>
    <row r="980" ht="15.85" customHeight="1"/>
    <row r="981" ht="15.85" customHeight="1"/>
    <row r="982" ht="15.85" customHeight="1"/>
    <row r="983" ht="15.85" customHeight="1"/>
    <row r="984" ht="15.85" customHeight="1"/>
    <row r="985" ht="15.85" customHeight="1"/>
    <row r="986" ht="15.85" customHeight="1"/>
    <row r="987" ht="15.85" customHeight="1"/>
    <row r="988" ht="15.85" customHeight="1"/>
    <row r="989" ht="15.85" customHeight="1"/>
    <row r="990" ht="15.85" customHeight="1"/>
    <row r="991" ht="15.85" customHeight="1"/>
    <row r="992" ht="15.85" customHeight="1"/>
    <row r="993" ht="15.85" customHeight="1"/>
    <row r="994" ht="15.85" customHeight="1"/>
    <row r="995" ht="15.85" customHeight="1"/>
    <row r="996" ht="15.85" customHeight="1"/>
    <row r="997" ht="15.85" customHeight="1"/>
    <row r="998" ht="15.85" customHeight="1"/>
    <row r="999" ht="15.85" customHeight="1"/>
    <row r="1000" ht="15.85" customHeight="1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4.44140625" defaultRowHeight="15.05" customHeight="1"/>
  <cols>
    <col min="1" max="1" width="22.44140625" customWidth="1"/>
    <col min="2" max="2" width="8.88671875" customWidth="1"/>
    <col min="3" max="4" width="8.6640625" customWidth="1"/>
    <col min="5" max="5" width="26.6640625" customWidth="1"/>
    <col min="6" max="26" width="8.6640625" customWidth="1"/>
  </cols>
  <sheetData>
    <row r="1" spans="1:26" ht="15.05" customHeight="1">
      <c r="A1" s="6"/>
      <c r="B1" s="6"/>
      <c r="C1" s="6"/>
      <c r="D1" s="6"/>
      <c r="E1" s="1191" t="s">
        <v>3660</v>
      </c>
    </row>
    <row r="2" spans="1:26" ht="15.05" customHeight="1">
      <c r="A2" s="1192" t="s">
        <v>3661</v>
      </c>
      <c r="B2" s="470"/>
      <c r="C2" s="470"/>
      <c r="D2" s="541"/>
      <c r="E2" s="1193" t="s">
        <v>3662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05" customHeight="1">
      <c r="A3" s="1194" t="s">
        <v>3663</v>
      </c>
      <c r="B3" s="541"/>
      <c r="C3" s="470"/>
      <c r="D3" s="470"/>
      <c r="E3" s="1195" t="s">
        <v>3664</v>
      </c>
      <c r="H3" s="6"/>
    </row>
    <row r="4" spans="1:26" ht="15.05" customHeight="1">
      <c r="A4" s="1076" t="s">
        <v>3665</v>
      </c>
      <c r="B4" s="541"/>
      <c r="C4" s="541"/>
      <c r="D4" s="470"/>
      <c r="E4" s="1196" t="s">
        <v>3666</v>
      </c>
      <c r="H4" s="6"/>
    </row>
    <row r="5" spans="1:26" ht="15.05" customHeight="1">
      <c r="A5" s="1076" t="s">
        <v>3667</v>
      </c>
      <c r="B5" s="541"/>
      <c r="C5" s="541"/>
      <c r="D5" s="541"/>
      <c r="E5" s="1197" t="s">
        <v>3668</v>
      </c>
      <c r="G5" s="1198">
        <v>3</v>
      </c>
      <c r="H5" s="6" t="s">
        <v>3669</v>
      </c>
    </row>
    <row r="6" spans="1:26" ht="15.05" customHeight="1">
      <c r="A6" s="1076" t="s">
        <v>3415</v>
      </c>
      <c r="B6" s="541"/>
      <c r="C6" s="541"/>
      <c r="D6" s="541"/>
      <c r="E6" s="1197" t="s">
        <v>3670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05" customHeight="1">
      <c r="A7" s="1076" t="s">
        <v>3671</v>
      </c>
      <c r="B7" s="541"/>
      <c r="C7" s="470"/>
      <c r="D7" s="470"/>
      <c r="E7" s="1196" t="s">
        <v>3672</v>
      </c>
      <c r="G7" s="1198">
        <v>4</v>
      </c>
      <c r="H7" s="6" t="s">
        <v>3673</v>
      </c>
    </row>
    <row r="8" spans="1:26" ht="15.05" customHeight="1">
      <c r="A8" s="1076" t="s">
        <v>3674</v>
      </c>
      <c r="B8" s="541"/>
      <c r="C8" s="470"/>
      <c r="D8" s="470"/>
      <c r="E8" s="1196" t="s">
        <v>3670</v>
      </c>
      <c r="G8" s="1198">
        <v>5</v>
      </c>
      <c r="H8" s="6" t="s">
        <v>3675</v>
      </c>
    </row>
    <row r="9" spans="1:26" ht="15.05" customHeight="1">
      <c r="A9" s="1076" t="s">
        <v>3676</v>
      </c>
      <c r="B9" s="541"/>
      <c r="C9" s="470"/>
      <c r="D9" s="470"/>
      <c r="E9" s="1196" t="s">
        <v>3677</v>
      </c>
    </row>
    <row r="10" spans="1:26" ht="15.05" customHeight="1">
      <c r="A10" s="1076" t="s">
        <v>3678</v>
      </c>
      <c r="B10" s="541"/>
      <c r="C10" s="470"/>
      <c r="D10" s="470"/>
      <c r="E10" s="1196" t="s">
        <v>3670</v>
      </c>
    </row>
    <row r="11" spans="1:26" ht="15.05" customHeight="1">
      <c r="A11" s="1076" t="s">
        <v>3409</v>
      </c>
      <c r="B11" s="541"/>
      <c r="C11" s="470"/>
      <c r="D11" s="470"/>
      <c r="E11" s="1196" t="s">
        <v>3664</v>
      </c>
    </row>
    <row r="12" spans="1:26" ht="15.05" customHeight="1">
      <c r="A12" s="1076" t="s">
        <v>3679</v>
      </c>
      <c r="B12" s="541"/>
      <c r="C12" s="470"/>
      <c r="D12" s="470"/>
      <c r="E12" s="1196" t="s">
        <v>3680</v>
      </c>
    </row>
    <row r="13" spans="1:26" ht="15.05" customHeight="1">
      <c r="A13" s="1076" t="s">
        <v>3681</v>
      </c>
      <c r="B13" s="541"/>
      <c r="C13" s="541"/>
      <c r="D13" s="541"/>
      <c r="E13" s="1197" t="s">
        <v>3670</v>
      </c>
    </row>
    <row r="14" spans="1:26" ht="15.05" customHeight="1">
      <c r="A14" s="1076" t="s">
        <v>3682</v>
      </c>
      <c r="B14" s="541"/>
      <c r="C14" s="541"/>
      <c r="D14" s="470"/>
      <c r="E14" s="1197" t="s">
        <v>3683</v>
      </c>
    </row>
    <row r="15" spans="1:26" ht="15.05" customHeight="1">
      <c r="A15" s="1076" t="s">
        <v>3419</v>
      </c>
      <c r="B15" s="541"/>
      <c r="C15" s="541"/>
      <c r="D15" s="470"/>
      <c r="E15" s="1197" t="s">
        <v>3684</v>
      </c>
    </row>
    <row r="16" spans="1:26" ht="15.05" customHeight="1">
      <c r="A16" s="1076" t="s">
        <v>3685</v>
      </c>
      <c r="B16" s="541"/>
      <c r="C16" s="470"/>
      <c r="D16" s="470"/>
      <c r="E16" s="1196" t="s">
        <v>3686</v>
      </c>
    </row>
    <row r="17" spans="1:5" ht="15.05" customHeight="1">
      <c r="A17" s="1076" t="s">
        <v>3422</v>
      </c>
      <c r="B17" s="470"/>
      <c r="C17" s="470"/>
      <c r="D17" s="470"/>
      <c r="E17" s="1197" t="s">
        <v>3670</v>
      </c>
    </row>
    <row r="18" spans="1:5" ht="15.05" customHeight="1">
      <c r="A18" s="1076" t="s">
        <v>3687</v>
      </c>
      <c r="B18" s="541"/>
      <c r="C18" s="470"/>
      <c r="D18" s="470"/>
      <c r="E18" s="1197" t="s">
        <v>3688</v>
      </c>
    </row>
    <row r="19" spans="1:5" ht="15.05" customHeight="1">
      <c r="A19" s="1076" t="s">
        <v>3477</v>
      </c>
      <c r="B19" s="541"/>
      <c r="C19" s="541"/>
      <c r="D19" s="470"/>
      <c r="E19" s="1197" t="s">
        <v>3668</v>
      </c>
    </row>
    <row r="20" spans="1:5" ht="15.05" customHeight="1">
      <c r="A20" s="1076" t="s">
        <v>3471</v>
      </c>
      <c r="B20" s="541"/>
      <c r="C20" s="541"/>
      <c r="D20" s="470"/>
      <c r="E20" s="1197" t="s">
        <v>3670</v>
      </c>
    </row>
    <row r="21" spans="1:5" ht="15.05" customHeight="1">
      <c r="A21" s="1076" t="s">
        <v>3689</v>
      </c>
      <c r="B21" s="541"/>
      <c r="C21" s="470"/>
      <c r="D21" s="470"/>
      <c r="E21" s="1197" t="s">
        <v>3670</v>
      </c>
    </row>
    <row r="22" spans="1:5" ht="15.05" customHeight="1">
      <c r="A22" s="1076" t="s">
        <v>3690</v>
      </c>
      <c r="B22" s="541"/>
      <c r="C22" s="470"/>
      <c r="D22" s="470"/>
      <c r="E22" s="1197" t="s">
        <v>3670</v>
      </c>
    </row>
    <row r="23" spans="1:5" ht="15.05" customHeight="1">
      <c r="A23" s="1076" t="s">
        <v>3691</v>
      </c>
      <c r="B23" s="541"/>
      <c r="C23" s="470"/>
      <c r="D23" s="470"/>
      <c r="E23" s="1196" t="s">
        <v>3670</v>
      </c>
    </row>
    <row r="24" spans="1:5" ht="15.05" customHeight="1">
      <c r="A24" s="1076" t="s">
        <v>3692</v>
      </c>
      <c r="B24" s="541"/>
      <c r="C24" s="470"/>
      <c r="D24" s="470"/>
      <c r="E24" s="1196" t="s">
        <v>3693</v>
      </c>
    </row>
    <row r="25" spans="1:5" ht="15.05" customHeight="1">
      <c r="A25" s="1076" t="s">
        <v>3694</v>
      </c>
      <c r="B25" s="541"/>
      <c r="C25" s="541"/>
      <c r="D25" s="470"/>
      <c r="E25" s="1196" t="s">
        <v>3670</v>
      </c>
    </row>
    <row r="26" spans="1:5" ht="15.05" customHeight="1">
      <c r="A26" s="1076" t="s">
        <v>3581</v>
      </c>
      <c r="B26" s="470"/>
      <c r="C26" s="541"/>
      <c r="D26" s="470"/>
      <c r="E26" s="1196" t="s">
        <v>3695</v>
      </c>
    </row>
    <row r="27" spans="1:5" ht="15.05" customHeight="1">
      <c r="A27" s="1076" t="s">
        <v>3696</v>
      </c>
      <c r="B27" s="470"/>
      <c r="C27" s="470"/>
      <c r="D27" s="470"/>
      <c r="E27" s="1196" t="s">
        <v>3664</v>
      </c>
    </row>
    <row r="28" spans="1:5" ht="15.05" customHeight="1">
      <c r="A28" s="1076" t="s">
        <v>3697</v>
      </c>
      <c r="B28" s="541"/>
      <c r="C28" s="470"/>
      <c r="D28" s="470"/>
      <c r="E28" s="1196" t="s">
        <v>3670</v>
      </c>
    </row>
    <row r="29" spans="1:5" ht="15.05" customHeight="1">
      <c r="A29" s="1076" t="s">
        <v>3434</v>
      </c>
      <c r="B29" s="541"/>
      <c r="C29" s="541"/>
      <c r="D29" s="470"/>
      <c r="E29" s="1197" t="s">
        <v>3670</v>
      </c>
    </row>
    <row r="30" spans="1:5" ht="15.05" customHeight="1">
      <c r="A30" s="1076" t="s">
        <v>3408</v>
      </c>
      <c r="B30" s="541"/>
      <c r="C30" s="541"/>
      <c r="D30" s="470"/>
      <c r="E30" s="1197" t="s">
        <v>3664</v>
      </c>
    </row>
    <row r="31" spans="1:5" ht="15.05" customHeight="1">
      <c r="A31" s="1076" t="s">
        <v>3302</v>
      </c>
      <c r="B31" s="541"/>
      <c r="C31" s="541"/>
      <c r="D31" s="470"/>
      <c r="E31" s="1197" t="s">
        <v>3664</v>
      </c>
    </row>
    <row r="32" spans="1:5" ht="15.05" customHeight="1">
      <c r="A32" s="1076" t="s">
        <v>3469</v>
      </c>
      <c r="B32" s="541"/>
      <c r="C32" s="470"/>
      <c r="D32" s="470"/>
      <c r="E32" s="1196" t="s">
        <v>3670</v>
      </c>
    </row>
    <row r="33" spans="1:5" ht="15.05" customHeight="1">
      <c r="A33" s="1076" t="s">
        <v>3698</v>
      </c>
      <c r="B33" s="541"/>
      <c r="C33" s="541"/>
      <c r="D33" s="470"/>
      <c r="E33" s="1197" t="s">
        <v>3664</v>
      </c>
    </row>
    <row r="34" spans="1:5" ht="15.05" customHeight="1">
      <c r="A34" s="1076" t="s">
        <v>3440</v>
      </c>
      <c r="B34" s="541"/>
      <c r="C34" s="470"/>
      <c r="D34" s="470"/>
      <c r="E34" s="1196" t="s">
        <v>3699</v>
      </c>
    </row>
    <row r="35" spans="1:5" ht="15.05" customHeight="1">
      <c r="A35" s="1076" t="s">
        <v>3700</v>
      </c>
      <c r="B35" s="541"/>
      <c r="C35" s="470"/>
      <c r="D35" s="470"/>
      <c r="E35" s="1197" t="s">
        <v>3701</v>
      </c>
    </row>
    <row r="36" spans="1:5" ht="15.05" customHeight="1">
      <c r="A36" s="1076" t="s">
        <v>3402</v>
      </c>
      <c r="B36" s="541"/>
      <c r="C36" s="470"/>
      <c r="D36" s="470"/>
      <c r="E36" s="1196" t="s">
        <v>3664</v>
      </c>
    </row>
    <row r="37" spans="1:5" ht="15.05" customHeight="1">
      <c r="A37" s="1199" t="s">
        <v>3702</v>
      </c>
      <c r="B37" s="541"/>
      <c r="C37" s="470"/>
      <c r="D37" s="470"/>
      <c r="E37" s="1197" t="s">
        <v>3703</v>
      </c>
    </row>
    <row r="38" spans="1:5" ht="15.05" customHeight="1">
      <c r="A38" s="1076" t="s">
        <v>3704</v>
      </c>
      <c r="B38" s="541"/>
      <c r="C38" s="541"/>
      <c r="D38" s="470"/>
      <c r="E38" s="1197" t="s">
        <v>3705</v>
      </c>
    </row>
    <row r="39" spans="1:5" ht="15.05" customHeight="1">
      <c r="A39" s="1076" t="s">
        <v>3589</v>
      </c>
      <c r="B39" s="470"/>
      <c r="C39" s="470"/>
      <c r="D39" s="470"/>
      <c r="E39" s="1196" t="s">
        <v>3705</v>
      </c>
    </row>
    <row r="40" spans="1:5" ht="15.05" customHeight="1">
      <c r="A40" s="1076" t="s">
        <v>3706</v>
      </c>
      <c r="B40" s="541"/>
      <c r="C40" s="470"/>
      <c r="D40" s="470"/>
      <c r="E40" s="1196" t="s">
        <v>3672</v>
      </c>
    </row>
    <row r="41" spans="1:5" ht="15.05" customHeight="1">
      <c r="A41" s="1076" t="s">
        <v>3443</v>
      </c>
      <c r="B41" s="541"/>
      <c r="C41" s="541"/>
      <c r="D41" s="470"/>
      <c r="E41" s="1197" t="s">
        <v>3670</v>
      </c>
    </row>
    <row r="42" spans="1:5" ht="15.05" customHeight="1">
      <c r="A42" s="1076" t="s">
        <v>3707</v>
      </c>
      <c r="B42" s="541"/>
      <c r="C42" s="470"/>
      <c r="D42" s="470"/>
      <c r="E42" s="1196" t="s">
        <v>3670</v>
      </c>
    </row>
    <row r="43" spans="1:5" ht="15.05" customHeight="1">
      <c r="A43" s="1076" t="s">
        <v>3708</v>
      </c>
      <c r="B43" s="541"/>
      <c r="C43" s="470"/>
      <c r="D43" s="470"/>
      <c r="E43" s="1196" t="s">
        <v>3677</v>
      </c>
    </row>
    <row r="44" spans="1:5" ht="15.05" customHeight="1">
      <c r="A44" s="1076" t="s">
        <v>3709</v>
      </c>
      <c r="B44" s="541"/>
      <c r="C44" s="470"/>
      <c r="D44" s="470"/>
      <c r="E44" s="1196" t="s">
        <v>3670</v>
      </c>
    </row>
    <row r="45" spans="1:5" ht="15.05" customHeight="1">
      <c r="A45" s="1076" t="s">
        <v>3439</v>
      </c>
      <c r="B45" s="541"/>
      <c r="C45" s="470"/>
      <c r="D45" s="470"/>
      <c r="E45" s="1196" t="s">
        <v>3664</v>
      </c>
    </row>
    <row r="46" spans="1:5" ht="15.05" customHeight="1">
      <c r="A46" s="1076" t="s">
        <v>3710</v>
      </c>
      <c r="B46" s="541"/>
      <c r="C46" s="470"/>
      <c r="D46" s="470"/>
      <c r="E46" s="1196" t="s">
        <v>3688</v>
      </c>
    </row>
    <row r="47" spans="1:5" ht="15.05" customHeight="1">
      <c r="A47" s="1076" t="s">
        <v>3711</v>
      </c>
      <c r="B47" s="541"/>
      <c r="C47" s="470"/>
      <c r="D47" s="470"/>
      <c r="E47" s="1196" t="s">
        <v>3677</v>
      </c>
    </row>
    <row r="48" spans="1:5" ht="15.05" customHeight="1">
      <c r="A48" s="1076" t="s">
        <v>3712</v>
      </c>
      <c r="B48" s="541"/>
      <c r="C48" s="470"/>
      <c r="D48" s="470"/>
      <c r="E48" s="1196" t="s">
        <v>3672</v>
      </c>
    </row>
    <row r="49" spans="1:5" ht="15.05" customHeight="1">
      <c r="A49" s="1076" t="s">
        <v>3713</v>
      </c>
      <c r="B49" s="541"/>
      <c r="C49" s="541"/>
      <c r="D49" s="470"/>
      <c r="E49" s="1197" t="s">
        <v>3714</v>
      </c>
    </row>
    <row r="50" spans="1:5" ht="15.05" customHeight="1">
      <c r="A50" s="1076" t="s">
        <v>3715</v>
      </c>
      <c r="B50" s="541"/>
      <c r="C50" s="470"/>
      <c r="D50" s="470"/>
      <c r="E50" s="1196" t="s">
        <v>3716</v>
      </c>
    </row>
    <row r="51" spans="1:5" ht="15.05" customHeight="1">
      <c r="A51" s="1076" t="s">
        <v>3431</v>
      </c>
      <c r="B51" s="541"/>
      <c r="C51" s="470"/>
      <c r="D51" s="470"/>
      <c r="E51" s="1196" t="s">
        <v>3677</v>
      </c>
    </row>
    <row r="52" spans="1:5" ht="15.05" customHeight="1">
      <c r="A52" s="1076" t="s">
        <v>3398</v>
      </c>
      <c r="B52" s="541"/>
      <c r="C52" s="470"/>
      <c r="D52" s="470"/>
      <c r="E52" s="1196" t="s">
        <v>3717</v>
      </c>
    </row>
    <row r="53" spans="1:5" ht="15.05" customHeight="1">
      <c r="A53" s="1076" t="s">
        <v>3428</v>
      </c>
      <c r="B53" s="541"/>
      <c r="C53" s="470"/>
      <c r="D53" s="470"/>
      <c r="E53" s="1196" t="s">
        <v>3670</v>
      </c>
    </row>
    <row r="54" spans="1:5" ht="15.05" customHeight="1">
      <c r="A54" s="1076" t="s">
        <v>3418</v>
      </c>
      <c r="B54" s="470"/>
      <c r="C54" s="470"/>
      <c r="D54" s="470"/>
      <c r="E54" s="1196" t="s">
        <v>3670</v>
      </c>
    </row>
    <row r="55" spans="1:5" ht="15.05" customHeight="1">
      <c r="A55" s="1076" t="s">
        <v>3718</v>
      </c>
      <c r="B55" s="470"/>
      <c r="C55" s="470"/>
      <c r="D55" s="470"/>
      <c r="E55" s="1196" t="s">
        <v>3719</v>
      </c>
    </row>
    <row r="56" spans="1:5" ht="15.05" customHeight="1">
      <c r="A56" s="1076" t="s">
        <v>3407</v>
      </c>
      <c r="B56" s="470"/>
      <c r="C56" s="470"/>
      <c r="D56" s="470"/>
      <c r="E56" s="1196" t="s">
        <v>2165</v>
      </c>
    </row>
    <row r="57" spans="1:5" ht="15.05" customHeight="1">
      <c r="A57" s="1076" t="s">
        <v>3720</v>
      </c>
      <c r="B57" s="541"/>
      <c r="C57" s="470"/>
      <c r="D57" s="470"/>
      <c r="E57" s="1196" t="s">
        <v>3664</v>
      </c>
    </row>
    <row r="58" spans="1:5" ht="15.05" customHeight="1">
      <c r="A58" s="1076" t="s">
        <v>3721</v>
      </c>
      <c r="B58" s="541"/>
      <c r="C58" s="470"/>
      <c r="D58" s="470"/>
      <c r="E58" s="1196" t="s">
        <v>3670</v>
      </c>
    </row>
    <row r="59" spans="1:5" ht="15.05" customHeight="1">
      <c r="A59" s="1076" t="s">
        <v>3722</v>
      </c>
      <c r="B59" s="541"/>
      <c r="C59" s="470"/>
      <c r="D59" s="470"/>
      <c r="E59" s="1196" t="s">
        <v>3662</v>
      </c>
    </row>
    <row r="60" spans="1:5" ht="15.05" customHeight="1">
      <c r="A60" s="1076" t="s">
        <v>3723</v>
      </c>
      <c r="B60" s="541"/>
      <c r="C60" s="470"/>
      <c r="D60" s="470"/>
      <c r="E60" s="1196" t="s">
        <v>3670</v>
      </c>
    </row>
    <row r="61" spans="1:5" ht="15.05" customHeight="1">
      <c r="A61" s="1076" t="s">
        <v>3724</v>
      </c>
      <c r="B61" s="541"/>
      <c r="C61" s="470"/>
      <c r="D61" s="470"/>
      <c r="E61" s="1196" t="s">
        <v>3725</v>
      </c>
    </row>
    <row r="62" spans="1:5" ht="15.05" customHeight="1">
      <c r="A62" s="1076" t="s">
        <v>3726</v>
      </c>
      <c r="B62" s="541"/>
      <c r="C62" s="470"/>
      <c r="D62" s="470"/>
      <c r="E62" s="1196" t="s">
        <v>3727</v>
      </c>
    </row>
    <row r="63" spans="1:5" ht="15.05" customHeight="1">
      <c r="A63" s="1076" t="s">
        <v>3728</v>
      </c>
      <c r="B63" s="541"/>
      <c r="C63" s="470"/>
      <c r="D63" s="470"/>
      <c r="E63" s="1196" t="s">
        <v>3664</v>
      </c>
    </row>
    <row r="64" spans="1:5" ht="15.05" customHeight="1">
      <c r="A64" s="1076" t="s">
        <v>3729</v>
      </c>
      <c r="B64" s="541"/>
      <c r="C64" s="470"/>
      <c r="D64" s="470"/>
      <c r="E64" s="1196" t="s">
        <v>3670</v>
      </c>
    </row>
    <row r="65" spans="1:5" ht="15.05" customHeight="1">
      <c r="A65" s="1076" t="s">
        <v>3472</v>
      </c>
      <c r="B65" s="541"/>
      <c r="C65" s="541"/>
      <c r="D65" s="541"/>
      <c r="E65" s="1197" t="s">
        <v>3670</v>
      </c>
    </row>
    <row r="66" spans="1:5" ht="15.05" customHeight="1">
      <c r="A66" s="1076" t="s">
        <v>3468</v>
      </c>
      <c r="B66" s="541"/>
      <c r="C66" s="470"/>
      <c r="D66" s="470"/>
      <c r="E66" s="1196" t="s">
        <v>3672</v>
      </c>
    </row>
    <row r="67" spans="1:5" ht="15.05" customHeight="1">
      <c r="B67" s="6"/>
    </row>
    <row r="68" spans="1:5" ht="15.05" customHeight="1">
      <c r="B68" s="6"/>
    </row>
    <row r="69" spans="1:5" ht="15.05" customHeight="1">
      <c r="B69" s="6"/>
    </row>
    <row r="70" spans="1:5" ht="15.05" customHeight="1">
      <c r="B70" s="6"/>
    </row>
    <row r="71" spans="1:5" ht="15.05" customHeight="1">
      <c r="B71" s="6"/>
    </row>
    <row r="72" spans="1:5" ht="15.05" customHeight="1">
      <c r="B72" s="6"/>
    </row>
    <row r="73" spans="1:5" ht="15.05" customHeight="1">
      <c r="B73" s="6"/>
    </row>
    <row r="74" spans="1:5" ht="15.05" customHeight="1">
      <c r="B74" s="6"/>
    </row>
    <row r="75" spans="1:5" ht="15.05" customHeight="1">
      <c r="B75" s="6"/>
    </row>
    <row r="76" spans="1:5" ht="15.05" customHeight="1">
      <c r="B76" s="6"/>
    </row>
    <row r="77" spans="1:5" ht="15.05" customHeight="1">
      <c r="B77" s="6"/>
    </row>
    <row r="78" spans="1:5" ht="15.05" customHeight="1">
      <c r="B78" s="6"/>
    </row>
    <row r="79" spans="1:5" ht="15.05" customHeight="1">
      <c r="B79" s="6"/>
    </row>
    <row r="80" spans="1:5" ht="15.05" customHeight="1">
      <c r="B80" s="6"/>
    </row>
    <row r="81" spans="2:2" ht="15.05" customHeight="1">
      <c r="B81" s="6"/>
    </row>
    <row r="82" spans="2:2" ht="15.05" customHeight="1">
      <c r="B82" s="6"/>
    </row>
    <row r="83" spans="2:2" ht="15.05" customHeight="1">
      <c r="B83" s="6"/>
    </row>
    <row r="84" spans="2:2" ht="15.05" customHeight="1">
      <c r="B84" s="6"/>
    </row>
    <row r="85" spans="2:2" ht="15.05" customHeight="1">
      <c r="B85" s="6"/>
    </row>
    <row r="86" spans="2:2" ht="15.05" customHeight="1">
      <c r="B86" s="6"/>
    </row>
    <row r="87" spans="2:2" ht="15.05" customHeight="1">
      <c r="B87" s="6"/>
    </row>
    <row r="88" spans="2:2" ht="15.05" customHeight="1">
      <c r="B88" s="6"/>
    </row>
    <row r="89" spans="2:2" ht="15.05" customHeight="1">
      <c r="B89" s="6"/>
    </row>
    <row r="90" spans="2:2" ht="15.05" customHeight="1">
      <c r="B90" s="6"/>
    </row>
    <row r="91" spans="2:2" ht="15.05" customHeight="1">
      <c r="B91" s="6"/>
    </row>
    <row r="92" spans="2:2" ht="15.05" customHeight="1">
      <c r="B92" s="6"/>
    </row>
    <row r="93" spans="2:2" ht="15.05" customHeight="1">
      <c r="B93" s="6"/>
    </row>
    <row r="94" spans="2:2" ht="15.05" customHeight="1">
      <c r="B94" s="6"/>
    </row>
    <row r="95" spans="2:2" ht="15.05" customHeight="1">
      <c r="B95" s="6"/>
    </row>
    <row r="96" spans="2:2" ht="15.05" customHeight="1">
      <c r="B96" s="6"/>
    </row>
    <row r="97" spans="2:2" ht="15.05" customHeight="1">
      <c r="B97" s="6"/>
    </row>
    <row r="98" spans="2:2" ht="15.05" customHeight="1">
      <c r="B98" s="6"/>
    </row>
    <row r="99" spans="2:2" ht="15.05" customHeight="1">
      <c r="B99" s="6"/>
    </row>
    <row r="100" spans="2:2" ht="15.05" customHeight="1">
      <c r="B100" s="6"/>
    </row>
    <row r="101" spans="2:2" ht="15.05" customHeight="1">
      <c r="B101" s="6"/>
    </row>
    <row r="102" spans="2:2" ht="15.05" customHeight="1">
      <c r="B102" s="6"/>
    </row>
    <row r="103" spans="2:2" ht="15.05" customHeight="1">
      <c r="B103" s="6"/>
    </row>
    <row r="104" spans="2:2" ht="15.05" customHeight="1">
      <c r="B104" s="6"/>
    </row>
    <row r="105" spans="2:2" ht="15.05" customHeight="1">
      <c r="B105" s="6"/>
    </row>
    <row r="106" spans="2:2" ht="15.05" customHeight="1">
      <c r="B106" s="6"/>
    </row>
    <row r="107" spans="2:2" ht="15.05" customHeight="1">
      <c r="B107" s="6"/>
    </row>
    <row r="108" spans="2:2" ht="15.05" customHeight="1">
      <c r="B108" s="6"/>
    </row>
    <row r="109" spans="2:2" ht="15.05" customHeight="1">
      <c r="B109" s="6"/>
    </row>
    <row r="110" spans="2:2" ht="15.05" customHeight="1">
      <c r="B110" s="6"/>
    </row>
    <row r="111" spans="2:2" ht="15.05" customHeight="1">
      <c r="B111" s="6"/>
    </row>
    <row r="112" spans="2:2" ht="15.05" customHeight="1">
      <c r="B112" s="6"/>
    </row>
    <row r="113" spans="2:2" ht="15.05" customHeight="1">
      <c r="B113" s="6"/>
    </row>
    <row r="114" spans="2:2" ht="15.05" customHeight="1">
      <c r="B114" s="6"/>
    </row>
    <row r="115" spans="2:2" ht="15.05" customHeight="1">
      <c r="B115" s="6"/>
    </row>
    <row r="116" spans="2:2" ht="15.05" customHeight="1">
      <c r="B116" s="6"/>
    </row>
    <row r="117" spans="2:2" ht="15.05" customHeight="1">
      <c r="B117" s="6"/>
    </row>
    <row r="118" spans="2:2" ht="15.05" customHeight="1">
      <c r="B118" s="6"/>
    </row>
    <row r="119" spans="2:2" ht="15.05" customHeight="1">
      <c r="B119" s="6"/>
    </row>
    <row r="120" spans="2:2" ht="15.05" customHeight="1">
      <c r="B120" s="6"/>
    </row>
    <row r="121" spans="2:2" ht="15.05" customHeight="1">
      <c r="B121" s="6"/>
    </row>
    <row r="122" spans="2:2" ht="15.05" customHeight="1">
      <c r="B122" s="6"/>
    </row>
    <row r="123" spans="2:2" ht="15.05" customHeight="1">
      <c r="B123" s="6"/>
    </row>
    <row r="124" spans="2:2" ht="15.05" customHeight="1">
      <c r="B124" s="6"/>
    </row>
    <row r="125" spans="2:2" ht="15.05" customHeight="1">
      <c r="B125" s="6"/>
    </row>
    <row r="126" spans="2:2" ht="15.05" customHeight="1">
      <c r="B126" s="6"/>
    </row>
    <row r="127" spans="2:2" ht="15.05" customHeight="1">
      <c r="B127" s="6"/>
    </row>
    <row r="128" spans="2:2" ht="15.05" customHeight="1">
      <c r="B128" s="6"/>
    </row>
    <row r="129" spans="2:2" ht="15.05" customHeight="1">
      <c r="B129" s="6"/>
    </row>
    <row r="130" spans="2:2" ht="15.05" customHeight="1">
      <c r="B130" s="6"/>
    </row>
    <row r="131" spans="2:2" ht="15.05" customHeight="1">
      <c r="B131" s="6"/>
    </row>
    <row r="132" spans="2:2" ht="15.05" customHeight="1">
      <c r="B132" s="6"/>
    </row>
    <row r="133" spans="2:2" ht="15.05" customHeight="1">
      <c r="B133" s="6"/>
    </row>
    <row r="134" spans="2:2" ht="15.05" customHeight="1">
      <c r="B134" s="6"/>
    </row>
    <row r="135" spans="2:2" ht="15.05" customHeight="1">
      <c r="B135" s="6"/>
    </row>
    <row r="136" spans="2:2" ht="15.05" customHeight="1">
      <c r="B136" s="6"/>
    </row>
    <row r="137" spans="2:2" ht="15.05" customHeight="1">
      <c r="B137" s="6"/>
    </row>
    <row r="138" spans="2:2" ht="15.05" customHeight="1">
      <c r="B138" s="6"/>
    </row>
    <row r="139" spans="2:2" ht="15.05" customHeight="1">
      <c r="B139" s="6"/>
    </row>
    <row r="140" spans="2:2" ht="15.05" customHeight="1">
      <c r="B140" s="6"/>
    </row>
    <row r="141" spans="2:2" ht="15.05" customHeight="1">
      <c r="B141" s="6"/>
    </row>
    <row r="142" spans="2:2" ht="15.05" customHeight="1">
      <c r="B142" s="6"/>
    </row>
    <row r="143" spans="2:2" ht="15.05" customHeight="1">
      <c r="B143" s="6"/>
    </row>
    <row r="144" spans="2:2" ht="15.05" customHeight="1">
      <c r="B144" s="6"/>
    </row>
    <row r="145" spans="2:2" ht="15.05" customHeight="1">
      <c r="B145" s="6"/>
    </row>
    <row r="146" spans="2:2" ht="15.05" customHeight="1">
      <c r="B146" s="6"/>
    </row>
    <row r="147" spans="2:2" ht="15.05" customHeight="1">
      <c r="B147" s="6"/>
    </row>
    <row r="148" spans="2:2" ht="15.05" customHeight="1">
      <c r="B148" s="6"/>
    </row>
    <row r="149" spans="2:2" ht="15.05" customHeight="1">
      <c r="B149" s="6"/>
    </row>
    <row r="150" spans="2:2" ht="15.05" customHeight="1">
      <c r="B150" s="6"/>
    </row>
    <row r="151" spans="2:2" ht="15.05" customHeight="1">
      <c r="B151" s="6"/>
    </row>
    <row r="152" spans="2:2" ht="15.05" customHeight="1">
      <c r="B152" s="6"/>
    </row>
    <row r="153" spans="2:2" ht="15.05" customHeight="1">
      <c r="B153" s="6"/>
    </row>
    <row r="154" spans="2:2" ht="15.05" customHeight="1">
      <c r="B154" s="6"/>
    </row>
    <row r="155" spans="2:2" ht="15.05" customHeight="1">
      <c r="B155" s="6"/>
    </row>
    <row r="156" spans="2:2" ht="15.05" customHeight="1">
      <c r="B156" s="6"/>
    </row>
    <row r="157" spans="2:2" ht="15.05" customHeight="1">
      <c r="B157" s="6"/>
    </row>
    <row r="158" spans="2:2" ht="15.05" customHeight="1">
      <c r="B158" s="6"/>
    </row>
    <row r="159" spans="2:2" ht="15.05" customHeight="1">
      <c r="B159" s="6"/>
    </row>
    <row r="160" spans="2:2" ht="15.05" customHeight="1">
      <c r="B160" s="6"/>
    </row>
    <row r="161" spans="2:2" ht="15.05" customHeight="1">
      <c r="B161" s="6"/>
    </row>
    <row r="162" spans="2:2" ht="15.05" customHeight="1">
      <c r="B162" s="6"/>
    </row>
    <row r="163" spans="2:2" ht="15.05" customHeight="1">
      <c r="B163" s="6"/>
    </row>
    <row r="164" spans="2:2" ht="15.05" customHeight="1">
      <c r="B164" s="6"/>
    </row>
    <row r="165" spans="2:2" ht="15.05" customHeight="1">
      <c r="B165" s="6"/>
    </row>
    <row r="166" spans="2:2" ht="15.05" customHeight="1">
      <c r="B166" s="6"/>
    </row>
    <row r="167" spans="2:2" ht="15.05" customHeight="1">
      <c r="B167" s="6"/>
    </row>
    <row r="168" spans="2:2" ht="15.05" customHeight="1">
      <c r="B168" s="6"/>
    </row>
    <row r="169" spans="2:2" ht="15.05" customHeight="1">
      <c r="B169" s="6"/>
    </row>
    <row r="170" spans="2:2" ht="15.05" customHeight="1">
      <c r="B170" s="6"/>
    </row>
    <row r="171" spans="2:2" ht="15.05" customHeight="1">
      <c r="B171" s="6"/>
    </row>
    <row r="172" spans="2:2" ht="15.05" customHeight="1">
      <c r="B172" s="6"/>
    </row>
    <row r="173" spans="2:2" ht="15.05" customHeight="1">
      <c r="B173" s="6"/>
    </row>
    <row r="174" spans="2:2" ht="15.05" customHeight="1">
      <c r="B174" s="6"/>
    </row>
    <row r="175" spans="2:2" ht="15.05" customHeight="1">
      <c r="B175" s="6"/>
    </row>
    <row r="176" spans="2:2" ht="15.05" customHeight="1">
      <c r="B176" s="6"/>
    </row>
    <row r="177" spans="2:2" ht="15.05" customHeight="1">
      <c r="B177" s="6"/>
    </row>
    <row r="178" spans="2:2" ht="15.05" customHeight="1">
      <c r="B178" s="6"/>
    </row>
    <row r="179" spans="2:2" ht="15.05" customHeight="1">
      <c r="B179" s="6"/>
    </row>
    <row r="180" spans="2:2" ht="15.05" customHeight="1">
      <c r="B180" s="6"/>
    </row>
    <row r="181" spans="2:2" ht="15.05" customHeight="1">
      <c r="B181" s="6"/>
    </row>
    <row r="182" spans="2:2" ht="15.05" customHeight="1">
      <c r="B182" s="6"/>
    </row>
    <row r="183" spans="2:2" ht="15.05" customHeight="1">
      <c r="B183" s="6"/>
    </row>
    <row r="184" spans="2:2" ht="15.05" customHeight="1">
      <c r="B184" s="6"/>
    </row>
    <row r="185" spans="2:2" ht="15.05" customHeight="1">
      <c r="B185" s="6"/>
    </row>
    <row r="186" spans="2:2" ht="15.05" customHeight="1">
      <c r="B186" s="6"/>
    </row>
    <row r="187" spans="2:2" ht="15.05" customHeight="1">
      <c r="B187" s="6"/>
    </row>
    <row r="188" spans="2:2" ht="15.05" customHeight="1">
      <c r="B188" s="6"/>
    </row>
    <row r="189" spans="2:2" ht="15.05" customHeight="1">
      <c r="B189" s="6"/>
    </row>
    <row r="190" spans="2:2" ht="15.05" customHeight="1">
      <c r="B190" s="6"/>
    </row>
    <row r="191" spans="2:2" ht="15.05" customHeight="1">
      <c r="B191" s="6"/>
    </row>
    <row r="192" spans="2:2" ht="15.05" customHeight="1">
      <c r="B192" s="6"/>
    </row>
    <row r="193" spans="2:2" ht="15.05" customHeight="1">
      <c r="B193" s="6"/>
    </row>
    <row r="194" spans="2:2" ht="15.05" customHeight="1">
      <c r="B194" s="6"/>
    </row>
    <row r="195" spans="2:2" ht="15.05" customHeight="1">
      <c r="B195" s="6"/>
    </row>
    <row r="196" spans="2:2" ht="15.05" customHeight="1">
      <c r="B196" s="6"/>
    </row>
    <row r="197" spans="2:2" ht="15.05" customHeight="1">
      <c r="B197" s="6"/>
    </row>
    <row r="198" spans="2:2" ht="15.05" customHeight="1">
      <c r="B198" s="6"/>
    </row>
    <row r="199" spans="2:2" ht="15.05" customHeight="1">
      <c r="B199" s="6"/>
    </row>
    <row r="200" spans="2:2" ht="15.05" customHeight="1">
      <c r="B200" s="6"/>
    </row>
    <row r="201" spans="2:2" ht="15.05" customHeight="1">
      <c r="B201" s="6"/>
    </row>
    <row r="202" spans="2:2" ht="15.05" customHeight="1">
      <c r="B202" s="6"/>
    </row>
    <row r="203" spans="2:2" ht="15.05" customHeight="1">
      <c r="B203" s="6"/>
    </row>
    <row r="204" spans="2:2" ht="15.05" customHeight="1">
      <c r="B204" s="6"/>
    </row>
    <row r="205" spans="2:2" ht="15.05" customHeight="1">
      <c r="B205" s="6"/>
    </row>
    <row r="206" spans="2:2" ht="15.05" customHeight="1">
      <c r="B206" s="6"/>
    </row>
    <row r="207" spans="2:2" ht="15.05" customHeight="1">
      <c r="B207" s="6"/>
    </row>
    <row r="208" spans="2:2" ht="15.05" customHeight="1">
      <c r="B208" s="6"/>
    </row>
    <row r="209" spans="2:2" ht="15.05" customHeight="1">
      <c r="B209" s="6"/>
    </row>
    <row r="210" spans="2:2" ht="15.05" customHeight="1">
      <c r="B210" s="6"/>
    </row>
    <row r="211" spans="2:2" ht="15.05" customHeight="1">
      <c r="B211" s="6"/>
    </row>
    <row r="212" spans="2:2" ht="15.05" customHeight="1">
      <c r="B212" s="6"/>
    </row>
    <row r="213" spans="2:2" ht="15.05" customHeight="1">
      <c r="B213" s="6"/>
    </row>
    <row r="214" spans="2:2" ht="15.05" customHeight="1">
      <c r="B214" s="6"/>
    </row>
    <row r="215" spans="2:2" ht="15.05" customHeight="1">
      <c r="B215" s="6"/>
    </row>
    <row r="216" spans="2:2" ht="15.05" customHeight="1">
      <c r="B216" s="6"/>
    </row>
    <row r="217" spans="2:2" ht="15.05" customHeight="1">
      <c r="B217" s="6"/>
    </row>
    <row r="218" spans="2:2" ht="15.05" customHeight="1">
      <c r="B218" s="6"/>
    </row>
    <row r="219" spans="2:2" ht="15.05" customHeight="1">
      <c r="B219" s="6"/>
    </row>
    <row r="220" spans="2:2" ht="15.05" customHeight="1">
      <c r="B220" s="6"/>
    </row>
    <row r="221" spans="2:2" ht="15.05" customHeight="1">
      <c r="B221" s="6"/>
    </row>
    <row r="222" spans="2:2" ht="15.05" customHeight="1">
      <c r="B222" s="6"/>
    </row>
    <row r="223" spans="2:2" ht="15.05" customHeight="1">
      <c r="B223" s="6"/>
    </row>
    <row r="224" spans="2:2" ht="15.05" customHeight="1">
      <c r="B224" s="6"/>
    </row>
    <row r="225" spans="2:2" ht="15.05" customHeight="1">
      <c r="B225" s="6"/>
    </row>
    <row r="226" spans="2:2" ht="15.05" customHeight="1">
      <c r="B226" s="6"/>
    </row>
    <row r="227" spans="2:2" ht="15.05" customHeight="1">
      <c r="B227" s="6"/>
    </row>
    <row r="228" spans="2:2" ht="15.05" customHeight="1">
      <c r="B228" s="6"/>
    </row>
    <row r="229" spans="2:2" ht="15.05" customHeight="1">
      <c r="B229" s="6"/>
    </row>
    <row r="230" spans="2:2" ht="15.05" customHeight="1">
      <c r="B230" s="6"/>
    </row>
    <row r="231" spans="2:2" ht="15.05" customHeight="1">
      <c r="B231" s="6"/>
    </row>
    <row r="232" spans="2:2" ht="15.05" customHeight="1">
      <c r="B232" s="6"/>
    </row>
    <row r="233" spans="2:2" ht="15.05" customHeight="1">
      <c r="B233" s="6"/>
    </row>
    <row r="234" spans="2:2" ht="15.05" customHeight="1">
      <c r="B234" s="6"/>
    </row>
    <row r="235" spans="2:2" ht="15.05" customHeight="1">
      <c r="B235" s="6"/>
    </row>
    <row r="236" spans="2:2" ht="15.05" customHeight="1">
      <c r="B236" s="6"/>
    </row>
    <row r="237" spans="2:2" ht="15.05" customHeight="1">
      <c r="B237" s="6"/>
    </row>
    <row r="238" spans="2:2" ht="15.05" customHeight="1">
      <c r="B238" s="6"/>
    </row>
    <row r="239" spans="2:2" ht="15.05" customHeight="1">
      <c r="B239" s="6"/>
    </row>
    <row r="240" spans="2:2" ht="15.05" customHeight="1">
      <c r="B240" s="6"/>
    </row>
    <row r="241" spans="2:2" ht="15.05" customHeight="1">
      <c r="B241" s="6"/>
    </row>
    <row r="242" spans="2:2" ht="15.05" customHeight="1">
      <c r="B242" s="6"/>
    </row>
    <row r="243" spans="2:2" ht="15.05" customHeight="1">
      <c r="B243" s="6"/>
    </row>
    <row r="244" spans="2:2" ht="15.05" customHeight="1">
      <c r="B244" s="6"/>
    </row>
    <row r="245" spans="2:2" ht="15.05" customHeight="1">
      <c r="B245" s="6"/>
    </row>
    <row r="246" spans="2:2" ht="15.05" customHeight="1">
      <c r="B246" s="6"/>
    </row>
    <row r="247" spans="2:2" ht="15.05" customHeight="1">
      <c r="B247" s="6"/>
    </row>
    <row r="248" spans="2:2" ht="15.05" customHeight="1">
      <c r="B248" s="6"/>
    </row>
    <row r="249" spans="2:2" ht="15.05" customHeight="1">
      <c r="B249" s="6"/>
    </row>
    <row r="250" spans="2:2" ht="15.05" customHeight="1">
      <c r="B250" s="6"/>
    </row>
    <row r="251" spans="2:2" ht="15.05" customHeight="1">
      <c r="B251" s="6"/>
    </row>
    <row r="252" spans="2:2" ht="15.05" customHeight="1">
      <c r="B252" s="6"/>
    </row>
    <row r="253" spans="2:2" ht="15.05" customHeight="1">
      <c r="B253" s="6"/>
    </row>
    <row r="254" spans="2:2" ht="15.05" customHeight="1">
      <c r="B254" s="6"/>
    </row>
    <row r="255" spans="2:2" ht="15.05" customHeight="1">
      <c r="B255" s="6"/>
    </row>
    <row r="256" spans="2:2" ht="15.05" customHeight="1">
      <c r="B256" s="6"/>
    </row>
    <row r="257" spans="2:2" ht="15.05" customHeight="1">
      <c r="B257" s="6"/>
    </row>
    <row r="258" spans="2:2" ht="15.05" customHeight="1">
      <c r="B258" s="6"/>
    </row>
    <row r="259" spans="2:2" ht="15.05" customHeight="1">
      <c r="B259" s="6"/>
    </row>
    <row r="260" spans="2:2" ht="15.05" customHeight="1">
      <c r="B260" s="6"/>
    </row>
    <row r="261" spans="2:2" ht="15.05" customHeight="1">
      <c r="B261" s="6"/>
    </row>
    <row r="262" spans="2:2" ht="15.05" customHeight="1">
      <c r="B262" s="6"/>
    </row>
    <row r="263" spans="2:2" ht="15.05" customHeight="1">
      <c r="B263" s="6"/>
    </row>
    <row r="264" spans="2:2" ht="15.05" customHeight="1">
      <c r="B264" s="6"/>
    </row>
    <row r="265" spans="2:2" ht="15.05" customHeight="1">
      <c r="B265" s="6"/>
    </row>
    <row r="266" spans="2:2" ht="15.05" customHeight="1">
      <c r="B266" s="6"/>
    </row>
    <row r="267" spans="2:2" ht="15.85" customHeight="1"/>
    <row r="268" spans="2:2" ht="15.85" customHeight="1"/>
    <row r="269" spans="2:2" ht="15.85" customHeight="1"/>
    <row r="270" spans="2:2" ht="15.85" customHeight="1"/>
    <row r="271" spans="2:2" ht="15.85" customHeight="1"/>
    <row r="272" spans="2:2" ht="15.85" customHeight="1"/>
    <row r="273" ht="15.85" customHeight="1"/>
    <row r="274" ht="15.85" customHeight="1"/>
    <row r="275" ht="15.85" customHeight="1"/>
    <row r="276" ht="15.85" customHeight="1"/>
    <row r="277" ht="15.85" customHeight="1"/>
    <row r="278" ht="15.85" customHeight="1"/>
    <row r="279" ht="15.85" customHeight="1"/>
    <row r="280" ht="15.85" customHeight="1"/>
    <row r="281" ht="15.85" customHeight="1"/>
    <row r="282" ht="15.85" customHeight="1"/>
    <row r="283" ht="15.85" customHeight="1"/>
    <row r="284" ht="15.85" customHeight="1"/>
    <row r="285" ht="15.85" customHeight="1"/>
    <row r="286" ht="15.85" customHeight="1"/>
    <row r="287" ht="15.85" customHeight="1"/>
    <row r="288" ht="15.85" customHeight="1"/>
    <row r="289" ht="15.85" customHeight="1"/>
    <row r="290" ht="15.85" customHeight="1"/>
    <row r="291" ht="15.85" customHeight="1"/>
    <row r="292" ht="15.85" customHeight="1"/>
    <row r="293" ht="15.85" customHeight="1"/>
    <row r="294" ht="15.85" customHeight="1"/>
    <row r="295" ht="15.85" customHeight="1"/>
    <row r="296" ht="15.85" customHeight="1"/>
    <row r="297" ht="15.85" customHeight="1"/>
    <row r="298" ht="15.85" customHeight="1"/>
    <row r="299" ht="15.85" customHeight="1"/>
    <row r="300" ht="15.85" customHeight="1"/>
    <row r="301" ht="15.85" customHeight="1"/>
    <row r="302" ht="15.85" customHeight="1"/>
    <row r="303" ht="15.85" customHeight="1"/>
    <row r="304" ht="15.85" customHeight="1"/>
    <row r="305" ht="15.85" customHeight="1"/>
    <row r="306" ht="15.85" customHeight="1"/>
    <row r="307" ht="15.85" customHeight="1"/>
    <row r="308" ht="15.85" customHeight="1"/>
    <row r="309" ht="15.85" customHeight="1"/>
    <row r="310" ht="15.85" customHeight="1"/>
    <row r="311" ht="15.85" customHeight="1"/>
    <row r="312" ht="15.85" customHeight="1"/>
    <row r="313" ht="15.85" customHeight="1"/>
    <row r="314" ht="15.85" customHeight="1"/>
    <row r="315" ht="15.85" customHeight="1"/>
    <row r="316" ht="15.85" customHeight="1"/>
    <row r="317" ht="15.85" customHeight="1"/>
    <row r="318" ht="15.85" customHeight="1"/>
    <row r="319" ht="15.85" customHeight="1"/>
    <row r="320" ht="15.85" customHeight="1"/>
    <row r="321" ht="15.85" customHeight="1"/>
    <row r="322" ht="15.85" customHeight="1"/>
    <row r="323" ht="15.85" customHeight="1"/>
    <row r="324" ht="15.85" customHeight="1"/>
    <row r="325" ht="15.85" customHeight="1"/>
    <row r="326" ht="15.85" customHeight="1"/>
    <row r="327" ht="15.85" customHeight="1"/>
    <row r="328" ht="15.85" customHeight="1"/>
    <row r="329" ht="15.85" customHeight="1"/>
    <row r="330" ht="15.85" customHeight="1"/>
    <row r="331" ht="15.85" customHeight="1"/>
    <row r="332" ht="15.85" customHeight="1"/>
    <row r="333" ht="15.85" customHeight="1"/>
    <row r="334" ht="15.85" customHeight="1"/>
    <row r="335" ht="15.85" customHeight="1"/>
    <row r="336" ht="15.85" customHeight="1"/>
    <row r="337" ht="15.85" customHeight="1"/>
    <row r="338" ht="15.85" customHeight="1"/>
    <row r="339" ht="15.85" customHeight="1"/>
    <row r="340" ht="15.85" customHeight="1"/>
    <row r="341" ht="15.85" customHeight="1"/>
    <row r="342" ht="15.85" customHeight="1"/>
    <row r="343" ht="15.85" customHeight="1"/>
    <row r="344" ht="15.85" customHeight="1"/>
    <row r="345" ht="15.85" customHeight="1"/>
    <row r="346" ht="15.85" customHeight="1"/>
    <row r="347" ht="15.85" customHeight="1"/>
    <row r="348" ht="15.85" customHeight="1"/>
    <row r="349" ht="15.85" customHeight="1"/>
    <row r="350" ht="15.85" customHeight="1"/>
    <row r="351" ht="15.85" customHeight="1"/>
    <row r="352" ht="15.85" customHeight="1"/>
    <row r="353" ht="15.85" customHeight="1"/>
    <row r="354" ht="15.85" customHeight="1"/>
    <row r="355" ht="15.85" customHeight="1"/>
    <row r="356" ht="15.85" customHeight="1"/>
    <row r="357" ht="15.85" customHeight="1"/>
    <row r="358" ht="15.85" customHeight="1"/>
    <row r="359" ht="15.85" customHeight="1"/>
    <row r="360" ht="15.85" customHeight="1"/>
    <row r="361" ht="15.85" customHeight="1"/>
    <row r="362" ht="15.85" customHeight="1"/>
    <row r="363" ht="15.85" customHeight="1"/>
    <row r="364" ht="15.85" customHeight="1"/>
    <row r="365" ht="15.85" customHeight="1"/>
    <row r="366" ht="15.85" customHeight="1"/>
    <row r="367" ht="15.85" customHeight="1"/>
    <row r="368" ht="15.85" customHeight="1"/>
    <row r="369" ht="15.85" customHeight="1"/>
    <row r="370" ht="15.85" customHeight="1"/>
    <row r="371" ht="15.85" customHeight="1"/>
    <row r="372" ht="15.85" customHeight="1"/>
    <row r="373" ht="15.85" customHeight="1"/>
    <row r="374" ht="15.85" customHeight="1"/>
    <row r="375" ht="15.85" customHeight="1"/>
    <row r="376" ht="15.85" customHeight="1"/>
    <row r="377" ht="15.85" customHeight="1"/>
    <row r="378" ht="15.85" customHeight="1"/>
    <row r="379" ht="15.85" customHeight="1"/>
    <row r="380" ht="15.85" customHeight="1"/>
    <row r="381" ht="15.85" customHeight="1"/>
    <row r="382" ht="15.85" customHeight="1"/>
    <row r="383" ht="15.85" customHeight="1"/>
    <row r="384" ht="15.85" customHeight="1"/>
    <row r="385" ht="15.85" customHeight="1"/>
    <row r="386" ht="15.85" customHeight="1"/>
    <row r="387" ht="15.85" customHeight="1"/>
    <row r="388" ht="15.85" customHeight="1"/>
    <row r="389" ht="15.85" customHeight="1"/>
    <row r="390" ht="15.85" customHeight="1"/>
    <row r="391" ht="15.85" customHeight="1"/>
    <row r="392" ht="15.85" customHeight="1"/>
    <row r="393" ht="15.85" customHeight="1"/>
    <row r="394" ht="15.85" customHeight="1"/>
    <row r="395" ht="15.85" customHeight="1"/>
    <row r="396" ht="15.85" customHeight="1"/>
    <row r="397" ht="15.85" customHeight="1"/>
    <row r="398" ht="15.85" customHeight="1"/>
    <row r="399" ht="15.85" customHeight="1"/>
    <row r="400" ht="15.85" customHeight="1"/>
    <row r="401" ht="15.85" customHeight="1"/>
    <row r="402" ht="15.85" customHeight="1"/>
    <row r="403" ht="15.85" customHeight="1"/>
    <row r="404" ht="15.85" customHeight="1"/>
    <row r="405" ht="15.85" customHeight="1"/>
    <row r="406" ht="15.85" customHeight="1"/>
    <row r="407" ht="15.85" customHeight="1"/>
    <row r="408" ht="15.85" customHeight="1"/>
    <row r="409" ht="15.85" customHeight="1"/>
    <row r="410" ht="15.85" customHeight="1"/>
    <row r="411" ht="15.85" customHeight="1"/>
    <row r="412" ht="15.85" customHeight="1"/>
    <row r="413" ht="15.85" customHeight="1"/>
    <row r="414" ht="15.85" customHeight="1"/>
    <row r="415" ht="15.85" customHeight="1"/>
    <row r="416" ht="15.85" customHeight="1"/>
    <row r="417" ht="15.85" customHeight="1"/>
    <row r="418" ht="15.85" customHeight="1"/>
    <row r="419" ht="15.85" customHeight="1"/>
    <row r="420" ht="15.85" customHeight="1"/>
    <row r="421" ht="15.85" customHeight="1"/>
    <row r="422" ht="15.85" customHeight="1"/>
    <row r="423" ht="15.85" customHeight="1"/>
    <row r="424" ht="15.85" customHeight="1"/>
    <row r="425" ht="15.85" customHeight="1"/>
    <row r="426" ht="15.85" customHeight="1"/>
    <row r="427" ht="15.85" customHeight="1"/>
    <row r="428" ht="15.85" customHeight="1"/>
    <row r="429" ht="15.85" customHeight="1"/>
    <row r="430" ht="15.85" customHeight="1"/>
    <row r="431" ht="15.85" customHeight="1"/>
    <row r="432" ht="15.85" customHeight="1"/>
    <row r="433" ht="15.85" customHeight="1"/>
    <row r="434" ht="15.85" customHeight="1"/>
    <row r="435" ht="15.85" customHeight="1"/>
    <row r="436" ht="15.85" customHeight="1"/>
    <row r="437" ht="15.85" customHeight="1"/>
    <row r="438" ht="15.85" customHeight="1"/>
    <row r="439" ht="15.85" customHeight="1"/>
    <row r="440" ht="15.85" customHeight="1"/>
    <row r="441" ht="15.85" customHeight="1"/>
    <row r="442" ht="15.85" customHeight="1"/>
    <row r="443" ht="15.85" customHeight="1"/>
    <row r="444" ht="15.85" customHeight="1"/>
    <row r="445" ht="15.85" customHeight="1"/>
    <row r="446" ht="15.85" customHeight="1"/>
    <row r="447" ht="15.85" customHeight="1"/>
    <row r="448" ht="15.85" customHeight="1"/>
    <row r="449" ht="15.85" customHeight="1"/>
    <row r="450" ht="15.85" customHeight="1"/>
    <row r="451" ht="15.85" customHeight="1"/>
    <row r="452" ht="15.85" customHeight="1"/>
    <row r="453" ht="15.85" customHeight="1"/>
    <row r="454" ht="15.85" customHeight="1"/>
    <row r="455" ht="15.85" customHeight="1"/>
    <row r="456" ht="15.85" customHeight="1"/>
    <row r="457" ht="15.85" customHeight="1"/>
    <row r="458" ht="15.85" customHeight="1"/>
    <row r="459" ht="15.85" customHeight="1"/>
    <row r="460" ht="15.85" customHeight="1"/>
    <row r="461" ht="15.85" customHeight="1"/>
    <row r="462" ht="15.85" customHeight="1"/>
    <row r="463" ht="15.85" customHeight="1"/>
    <row r="464" ht="15.85" customHeight="1"/>
    <row r="465" ht="15.85" customHeight="1"/>
    <row r="466" ht="15.85" customHeight="1"/>
    <row r="467" ht="15.85" customHeight="1"/>
    <row r="468" ht="15.85" customHeight="1"/>
    <row r="469" ht="15.85" customHeight="1"/>
    <row r="470" ht="15.85" customHeight="1"/>
    <row r="471" ht="15.85" customHeight="1"/>
    <row r="472" ht="15.85" customHeight="1"/>
    <row r="473" ht="15.85" customHeight="1"/>
    <row r="474" ht="15.85" customHeight="1"/>
    <row r="475" ht="15.85" customHeight="1"/>
    <row r="476" ht="15.85" customHeight="1"/>
    <row r="477" ht="15.85" customHeight="1"/>
    <row r="478" ht="15.85" customHeight="1"/>
    <row r="479" ht="15.85" customHeight="1"/>
    <row r="480" ht="15.85" customHeight="1"/>
    <row r="481" ht="15.85" customHeight="1"/>
    <row r="482" ht="15.85" customHeight="1"/>
    <row r="483" ht="15.85" customHeight="1"/>
    <row r="484" ht="15.85" customHeight="1"/>
    <row r="485" ht="15.85" customHeight="1"/>
    <row r="486" ht="15.85" customHeight="1"/>
    <row r="487" ht="15.85" customHeight="1"/>
    <row r="488" ht="15.85" customHeight="1"/>
    <row r="489" ht="15.85" customHeight="1"/>
    <row r="490" ht="15.85" customHeight="1"/>
    <row r="491" ht="15.85" customHeight="1"/>
    <row r="492" ht="15.85" customHeight="1"/>
    <row r="493" ht="15.85" customHeight="1"/>
    <row r="494" ht="15.85" customHeight="1"/>
    <row r="495" ht="15.85" customHeight="1"/>
    <row r="496" ht="15.85" customHeight="1"/>
    <row r="497" ht="15.85" customHeight="1"/>
    <row r="498" ht="15.85" customHeight="1"/>
    <row r="499" ht="15.85" customHeight="1"/>
    <row r="500" ht="15.85" customHeight="1"/>
    <row r="501" ht="15.85" customHeight="1"/>
    <row r="502" ht="15.85" customHeight="1"/>
    <row r="503" ht="15.85" customHeight="1"/>
    <row r="504" ht="15.85" customHeight="1"/>
    <row r="505" ht="15.85" customHeight="1"/>
    <row r="506" ht="15.85" customHeight="1"/>
    <row r="507" ht="15.85" customHeight="1"/>
    <row r="508" ht="15.85" customHeight="1"/>
    <row r="509" ht="15.85" customHeight="1"/>
    <row r="510" ht="15.85" customHeight="1"/>
    <row r="511" ht="15.85" customHeight="1"/>
    <row r="512" ht="15.85" customHeight="1"/>
    <row r="513" ht="15.85" customHeight="1"/>
    <row r="514" ht="15.85" customHeight="1"/>
    <row r="515" ht="15.85" customHeight="1"/>
    <row r="516" ht="15.85" customHeight="1"/>
    <row r="517" ht="15.85" customHeight="1"/>
    <row r="518" ht="15.85" customHeight="1"/>
    <row r="519" ht="15.85" customHeight="1"/>
    <row r="520" ht="15.85" customHeight="1"/>
    <row r="521" ht="15.85" customHeight="1"/>
    <row r="522" ht="15.85" customHeight="1"/>
    <row r="523" ht="15.85" customHeight="1"/>
    <row r="524" ht="15.85" customHeight="1"/>
    <row r="525" ht="15.85" customHeight="1"/>
    <row r="526" ht="15.85" customHeight="1"/>
    <row r="527" ht="15.85" customHeight="1"/>
    <row r="528" ht="15.85" customHeight="1"/>
    <row r="529" ht="15.85" customHeight="1"/>
    <row r="530" ht="15.85" customHeight="1"/>
    <row r="531" ht="15.85" customHeight="1"/>
    <row r="532" ht="15.85" customHeight="1"/>
    <row r="533" ht="15.85" customHeight="1"/>
    <row r="534" ht="15.85" customHeight="1"/>
    <row r="535" ht="15.85" customHeight="1"/>
    <row r="536" ht="15.85" customHeight="1"/>
    <row r="537" ht="15.85" customHeight="1"/>
    <row r="538" ht="15.85" customHeight="1"/>
    <row r="539" ht="15.85" customHeight="1"/>
    <row r="540" ht="15.85" customHeight="1"/>
    <row r="541" ht="15.85" customHeight="1"/>
    <row r="542" ht="15.85" customHeight="1"/>
    <row r="543" ht="15.85" customHeight="1"/>
    <row r="544" ht="15.85" customHeight="1"/>
    <row r="545" ht="15.85" customHeight="1"/>
    <row r="546" ht="15.85" customHeight="1"/>
    <row r="547" ht="15.85" customHeight="1"/>
    <row r="548" ht="15.85" customHeight="1"/>
    <row r="549" ht="15.85" customHeight="1"/>
    <row r="550" ht="15.85" customHeight="1"/>
    <row r="551" ht="15.85" customHeight="1"/>
    <row r="552" ht="15.85" customHeight="1"/>
    <row r="553" ht="15.85" customHeight="1"/>
    <row r="554" ht="15.85" customHeight="1"/>
    <row r="555" ht="15.85" customHeight="1"/>
    <row r="556" ht="15.85" customHeight="1"/>
    <row r="557" ht="15.85" customHeight="1"/>
    <row r="558" ht="15.85" customHeight="1"/>
    <row r="559" ht="15.85" customHeight="1"/>
    <row r="560" ht="15.85" customHeight="1"/>
    <row r="561" ht="15.85" customHeight="1"/>
    <row r="562" ht="15.85" customHeight="1"/>
    <row r="563" ht="15.85" customHeight="1"/>
    <row r="564" ht="15.85" customHeight="1"/>
    <row r="565" ht="15.85" customHeight="1"/>
    <row r="566" ht="15.85" customHeight="1"/>
    <row r="567" ht="15.85" customHeight="1"/>
    <row r="568" ht="15.85" customHeight="1"/>
    <row r="569" ht="15.85" customHeight="1"/>
    <row r="570" ht="15.85" customHeight="1"/>
    <row r="571" ht="15.85" customHeight="1"/>
    <row r="572" ht="15.85" customHeight="1"/>
    <row r="573" ht="15.85" customHeight="1"/>
    <row r="574" ht="15.85" customHeight="1"/>
    <row r="575" ht="15.85" customHeight="1"/>
    <row r="576" ht="15.85" customHeight="1"/>
    <row r="577" ht="15.85" customHeight="1"/>
    <row r="578" ht="15.85" customHeight="1"/>
    <row r="579" ht="15.85" customHeight="1"/>
    <row r="580" ht="15.85" customHeight="1"/>
    <row r="581" ht="15.85" customHeight="1"/>
    <row r="582" ht="15.85" customHeight="1"/>
    <row r="583" ht="15.85" customHeight="1"/>
    <row r="584" ht="15.85" customHeight="1"/>
    <row r="585" ht="15.85" customHeight="1"/>
    <row r="586" ht="15.85" customHeight="1"/>
    <row r="587" ht="15.85" customHeight="1"/>
    <row r="588" ht="15.85" customHeight="1"/>
    <row r="589" ht="15.85" customHeight="1"/>
    <row r="590" ht="15.85" customHeight="1"/>
    <row r="591" ht="15.85" customHeight="1"/>
    <row r="592" ht="15.85" customHeight="1"/>
    <row r="593" ht="15.85" customHeight="1"/>
    <row r="594" ht="15.85" customHeight="1"/>
    <row r="595" ht="15.85" customHeight="1"/>
    <row r="596" ht="15.85" customHeight="1"/>
    <row r="597" ht="15.85" customHeight="1"/>
    <row r="598" ht="15.85" customHeight="1"/>
    <row r="599" ht="15.85" customHeight="1"/>
    <row r="600" ht="15.85" customHeight="1"/>
    <row r="601" ht="15.85" customHeight="1"/>
    <row r="602" ht="15.85" customHeight="1"/>
    <row r="603" ht="15.85" customHeight="1"/>
    <row r="604" ht="15.85" customHeight="1"/>
    <row r="605" ht="15.85" customHeight="1"/>
    <row r="606" ht="15.85" customHeight="1"/>
    <row r="607" ht="15.85" customHeight="1"/>
    <row r="608" ht="15.85" customHeight="1"/>
    <row r="609" ht="15.85" customHeight="1"/>
    <row r="610" ht="15.85" customHeight="1"/>
    <row r="611" ht="15.85" customHeight="1"/>
    <row r="612" ht="15.85" customHeight="1"/>
    <row r="613" ht="15.85" customHeight="1"/>
    <row r="614" ht="15.85" customHeight="1"/>
    <row r="615" ht="15.85" customHeight="1"/>
    <row r="616" ht="15.85" customHeight="1"/>
    <row r="617" ht="15.85" customHeight="1"/>
    <row r="618" ht="15.85" customHeight="1"/>
    <row r="619" ht="15.85" customHeight="1"/>
    <row r="620" ht="15.85" customHeight="1"/>
    <row r="621" ht="15.85" customHeight="1"/>
    <row r="622" ht="15.85" customHeight="1"/>
    <row r="623" ht="15.85" customHeight="1"/>
    <row r="624" ht="15.85" customHeight="1"/>
    <row r="625" ht="15.85" customHeight="1"/>
    <row r="626" ht="15.85" customHeight="1"/>
    <row r="627" ht="15.85" customHeight="1"/>
    <row r="628" ht="15.85" customHeight="1"/>
    <row r="629" ht="15.85" customHeight="1"/>
    <row r="630" ht="15.85" customHeight="1"/>
    <row r="631" ht="15.85" customHeight="1"/>
    <row r="632" ht="15.85" customHeight="1"/>
    <row r="633" ht="15.85" customHeight="1"/>
    <row r="634" ht="15.85" customHeight="1"/>
    <row r="635" ht="15.85" customHeight="1"/>
    <row r="636" ht="15.85" customHeight="1"/>
    <row r="637" ht="15.85" customHeight="1"/>
    <row r="638" ht="15.85" customHeight="1"/>
    <row r="639" ht="15.85" customHeight="1"/>
    <row r="640" ht="15.85" customHeight="1"/>
    <row r="641" ht="15.85" customHeight="1"/>
    <row r="642" ht="15.85" customHeight="1"/>
    <row r="643" ht="15.85" customHeight="1"/>
    <row r="644" ht="15.85" customHeight="1"/>
    <row r="645" ht="15.85" customHeight="1"/>
    <row r="646" ht="15.85" customHeight="1"/>
    <row r="647" ht="15.85" customHeight="1"/>
    <row r="648" ht="15.85" customHeight="1"/>
    <row r="649" ht="15.85" customHeight="1"/>
    <row r="650" ht="15.85" customHeight="1"/>
    <row r="651" ht="15.85" customHeight="1"/>
    <row r="652" ht="15.85" customHeight="1"/>
    <row r="653" ht="15.85" customHeight="1"/>
    <row r="654" ht="15.85" customHeight="1"/>
    <row r="655" ht="15.85" customHeight="1"/>
    <row r="656" ht="15.85" customHeight="1"/>
    <row r="657" ht="15.85" customHeight="1"/>
    <row r="658" ht="15.85" customHeight="1"/>
    <row r="659" ht="15.85" customHeight="1"/>
    <row r="660" ht="15.85" customHeight="1"/>
    <row r="661" ht="15.85" customHeight="1"/>
    <row r="662" ht="15.85" customHeight="1"/>
    <row r="663" ht="15.85" customHeight="1"/>
    <row r="664" ht="15.85" customHeight="1"/>
    <row r="665" ht="15.85" customHeight="1"/>
    <row r="666" ht="15.85" customHeight="1"/>
    <row r="667" ht="15.85" customHeight="1"/>
    <row r="668" ht="15.85" customHeight="1"/>
    <row r="669" ht="15.85" customHeight="1"/>
    <row r="670" ht="15.85" customHeight="1"/>
    <row r="671" ht="15.85" customHeight="1"/>
    <row r="672" ht="15.85" customHeight="1"/>
    <row r="673" ht="15.85" customHeight="1"/>
    <row r="674" ht="15.85" customHeight="1"/>
    <row r="675" ht="15.85" customHeight="1"/>
    <row r="676" ht="15.85" customHeight="1"/>
    <row r="677" ht="15.85" customHeight="1"/>
    <row r="678" ht="15.85" customHeight="1"/>
    <row r="679" ht="15.85" customHeight="1"/>
    <row r="680" ht="15.85" customHeight="1"/>
    <row r="681" ht="15.85" customHeight="1"/>
    <row r="682" ht="15.85" customHeight="1"/>
    <row r="683" ht="15.85" customHeight="1"/>
    <row r="684" ht="15.85" customHeight="1"/>
    <row r="685" ht="15.85" customHeight="1"/>
    <row r="686" ht="15.85" customHeight="1"/>
    <row r="687" ht="15.85" customHeight="1"/>
    <row r="688" ht="15.85" customHeight="1"/>
    <row r="689" ht="15.85" customHeight="1"/>
    <row r="690" ht="15.85" customHeight="1"/>
    <row r="691" ht="15.85" customHeight="1"/>
    <row r="692" ht="15.85" customHeight="1"/>
    <row r="693" ht="15.85" customHeight="1"/>
    <row r="694" ht="15.85" customHeight="1"/>
    <row r="695" ht="15.85" customHeight="1"/>
    <row r="696" ht="15.85" customHeight="1"/>
    <row r="697" ht="15.85" customHeight="1"/>
    <row r="698" ht="15.85" customHeight="1"/>
    <row r="699" ht="15.85" customHeight="1"/>
    <row r="700" ht="15.85" customHeight="1"/>
    <row r="701" ht="15.85" customHeight="1"/>
    <row r="702" ht="15.85" customHeight="1"/>
    <row r="703" ht="15.85" customHeight="1"/>
    <row r="704" ht="15.85" customHeight="1"/>
    <row r="705" ht="15.85" customHeight="1"/>
    <row r="706" ht="15.85" customHeight="1"/>
    <row r="707" ht="15.85" customHeight="1"/>
    <row r="708" ht="15.85" customHeight="1"/>
    <row r="709" ht="15.85" customHeight="1"/>
    <row r="710" ht="15.85" customHeight="1"/>
    <row r="711" ht="15.85" customHeight="1"/>
    <row r="712" ht="15.85" customHeight="1"/>
    <row r="713" ht="15.85" customHeight="1"/>
    <row r="714" ht="15.85" customHeight="1"/>
    <row r="715" ht="15.85" customHeight="1"/>
    <row r="716" ht="15.85" customHeight="1"/>
    <row r="717" ht="15.85" customHeight="1"/>
    <row r="718" ht="15.85" customHeight="1"/>
    <row r="719" ht="15.85" customHeight="1"/>
    <row r="720" ht="15.85" customHeight="1"/>
    <row r="721" ht="15.85" customHeight="1"/>
    <row r="722" ht="15.85" customHeight="1"/>
    <row r="723" ht="15.85" customHeight="1"/>
    <row r="724" ht="15.85" customHeight="1"/>
    <row r="725" ht="15.85" customHeight="1"/>
    <row r="726" ht="15.85" customHeight="1"/>
    <row r="727" ht="15.85" customHeight="1"/>
    <row r="728" ht="15.85" customHeight="1"/>
    <row r="729" ht="15.85" customHeight="1"/>
    <row r="730" ht="15.85" customHeight="1"/>
    <row r="731" ht="15.85" customHeight="1"/>
    <row r="732" ht="15.85" customHeight="1"/>
    <row r="733" ht="15.85" customHeight="1"/>
    <row r="734" ht="15.85" customHeight="1"/>
    <row r="735" ht="15.85" customHeight="1"/>
    <row r="736" ht="15.85" customHeight="1"/>
    <row r="737" ht="15.85" customHeight="1"/>
    <row r="738" ht="15.85" customHeight="1"/>
    <row r="739" ht="15.85" customHeight="1"/>
    <row r="740" ht="15.85" customHeight="1"/>
    <row r="741" ht="15.85" customHeight="1"/>
    <row r="742" ht="15.85" customHeight="1"/>
    <row r="743" ht="15.85" customHeight="1"/>
    <row r="744" ht="15.85" customHeight="1"/>
    <row r="745" ht="15.85" customHeight="1"/>
    <row r="746" ht="15.85" customHeight="1"/>
    <row r="747" ht="15.85" customHeight="1"/>
    <row r="748" ht="15.85" customHeight="1"/>
    <row r="749" ht="15.85" customHeight="1"/>
    <row r="750" ht="15.85" customHeight="1"/>
    <row r="751" ht="15.85" customHeight="1"/>
    <row r="752" ht="15.85" customHeight="1"/>
    <row r="753" ht="15.85" customHeight="1"/>
    <row r="754" ht="15.85" customHeight="1"/>
    <row r="755" ht="15.85" customHeight="1"/>
    <row r="756" ht="15.85" customHeight="1"/>
    <row r="757" ht="15.85" customHeight="1"/>
    <row r="758" ht="15.85" customHeight="1"/>
    <row r="759" ht="15.85" customHeight="1"/>
    <row r="760" ht="15.85" customHeight="1"/>
    <row r="761" ht="15.85" customHeight="1"/>
    <row r="762" ht="15.85" customHeight="1"/>
    <row r="763" ht="15.85" customHeight="1"/>
    <row r="764" ht="15.85" customHeight="1"/>
    <row r="765" ht="15.85" customHeight="1"/>
    <row r="766" ht="15.85" customHeight="1"/>
    <row r="767" ht="15.85" customHeight="1"/>
    <row r="768" ht="15.85" customHeight="1"/>
    <row r="769" ht="15.85" customHeight="1"/>
    <row r="770" ht="15.85" customHeight="1"/>
    <row r="771" ht="15.85" customHeight="1"/>
    <row r="772" ht="15.85" customHeight="1"/>
    <row r="773" ht="15.85" customHeight="1"/>
    <row r="774" ht="15.85" customHeight="1"/>
    <row r="775" ht="15.85" customHeight="1"/>
    <row r="776" ht="15.85" customHeight="1"/>
    <row r="777" ht="15.85" customHeight="1"/>
    <row r="778" ht="15.85" customHeight="1"/>
    <row r="779" ht="15.85" customHeight="1"/>
    <row r="780" ht="15.85" customHeight="1"/>
    <row r="781" ht="15.85" customHeight="1"/>
    <row r="782" ht="15.85" customHeight="1"/>
    <row r="783" ht="15.85" customHeight="1"/>
    <row r="784" ht="15.85" customHeight="1"/>
    <row r="785" ht="15.85" customHeight="1"/>
    <row r="786" ht="15.85" customHeight="1"/>
    <row r="787" ht="15.85" customHeight="1"/>
    <row r="788" ht="15.85" customHeight="1"/>
    <row r="789" ht="15.85" customHeight="1"/>
    <row r="790" ht="15.85" customHeight="1"/>
    <row r="791" ht="15.85" customHeight="1"/>
    <row r="792" ht="15.85" customHeight="1"/>
    <row r="793" ht="15.85" customHeight="1"/>
    <row r="794" ht="15.85" customHeight="1"/>
    <row r="795" ht="15.85" customHeight="1"/>
    <row r="796" ht="15.85" customHeight="1"/>
    <row r="797" ht="15.85" customHeight="1"/>
    <row r="798" ht="15.85" customHeight="1"/>
    <row r="799" ht="15.85" customHeight="1"/>
    <row r="800" ht="15.85" customHeight="1"/>
    <row r="801" ht="15.85" customHeight="1"/>
    <row r="802" ht="15.85" customHeight="1"/>
    <row r="803" ht="15.85" customHeight="1"/>
    <row r="804" ht="15.85" customHeight="1"/>
    <row r="805" ht="15.85" customHeight="1"/>
    <row r="806" ht="15.85" customHeight="1"/>
    <row r="807" ht="15.85" customHeight="1"/>
    <row r="808" ht="15.85" customHeight="1"/>
    <row r="809" ht="15.85" customHeight="1"/>
    <row r="810" ht="15.85" customHeight="1"/>
    <row r="811" ht="15.85" customHeight="1"/>
    <row r="812" ht="15.85" customHeight="1"/>
    <row r="813" ht="15.85" customHeight="1"/>
    <row r="814" ht="15.85" customHeight="1"/>
    <row r="815" ht="15.85" customHeight="1"/>
    <row r="816" ht="15.85" customHeight="1"/>
    <row r="817" ht="15.85" customHeight="1"/>
    <row r="818" ht="15.85" customHeight="1"/>
    <row r="819" ht="15.85" customHeight="1"/>
    <row r="820" ht="15.85" customHeight="1"/>
    <row r="821" ht="15.85" customHeight="1"/>
    <row r="822" ht="15.85" customHeight="1"/>
    <row r="823" ht="15.85" customHeight="1"/>
    <row r="824" ht="15.85" customHeight="1"/>
    <row r="825" ht="15.85" customHeight="1"/>
    <row r="826" ht="15.85" customHeight="1"/>
    <row r="827" ht="15.85" customHeight="1"/>
    <row r="828" ht="15.85" customHeight="1"/>
    <row r="829" ht="15.85" customHeight="1"/>
    <row r="830" ht="15.85" customHeight="1"/>
    <row r="831" ht="15.85" customHeight="1"/>
    <row r="832" ht="15.85" customHeight="1"/>
    <row r="833" ht="15.85" customHeight="1"/>
    <row r="834" ht="15.85" customHeight="1"/>
    <row r="835" ht="15.85" customHeight="1"/>
    <row r="836" ht="15.85" customHeight="1"/>
    <row r="837" ht="15.85" customHeight="1"/>
    <row r="838" ht="15.85" customHeight="1"/>
    <row r="839" ht="15.85" customHeight="1"/>
    <row r="840" ht="15.85" customHeight="1"/>
    <row r="841" ht="15.85" customHeight="1"/>
    <row r="842" ht="15.85" customHeight="1"/>
    <row r="843" ht="15.85" customHeight="1"/>
    <row r="844" ht="15.85" customHeight="1"/>
    <row r="845" ht="15.85" customHeight="1"/>
    <row r="846" ht="15.85" customHeight="1"/>
    <row r="847" ht="15.85" customHeight="1"/>
    <row r="848" ht="15.85" customHeight="1"/>
    <row r="849" ht="15.85" customHeight="1"/>
    <row r="850" ht="15.85" customHeight="1"/>
    <row r="851" ht="15.85" customHeight="1"/>
    <row r="852" ht="15.85" customHeight="1"/>
    <row r="853" ht="15.85" customHeight="1"/>
    <row r="854" ht="15.85" customHeight="1"/>
    <row r="855" ht="15.85" customHeight="1"/>
    <row r="856" ht="15.85" customHeight="1"/>
    <row r="857" ht="15.85" customHeight="1"/>
    <row r="858" ht="15.85" customHeight="1"/>
    <row r="859" ht="15.85" customHeight="1"/>
    <row r="860" ht="15.85" customHeight="1"/>
    <row r="861" ht="15.85" customHeight="1"/>
    <row r="862" ht="15.85" customHeight="1"/>
    <row r="863" ht="15.85" customHeight="1"/>
    <row r="864" ht="15.85" customHeight="1"/>
    <row r="865" ht="15.85" customHeight="1"/>
    <row r="866" ht="15.85" customHeight="1"/>
    <row r="867" ht="15.85" customHeight="1"/>
    <row r="868" ht="15.85" customHeight="1"/>
    <row r="869" ht="15.85" customHeight="1"/>
    <row r="870" ht="15.85" customHeight="1"/>
    <row r="871" ht="15.85" customHeight="1"/>
    <row r="872" ht="15.85" customHeight="1"/>
    <row r="873" ht="15.85" customHeight="1"/>
    <row r="874" ht="15.85" customHeight="1"/>
    <row r="875" ht="15.85" customHeight="1"/>
    <row r="876" ht="15.85" customHeight="1"/>
    <row r="877" ht="15.85" customHeight="1"/>
    <row r="878" ht="15.85" customHeight="1"/>
    <row r="879" ht="15.85" customHeight="1"/>
    <row r="880" ht="15.85" customHeight="1"/>
    <row r="881" ht="15.85" customHeight="1"/>
    <row r="882" ht="15.85" customHeight="1"/>
    <row r="883" ht="15.85" customHeight="1"/>
    <row r="884" ht="15.85" customHeight="1"/>
    <row r="885" ht="15.85" customHeight="1"/>
    <row r="886" ht="15.85" customHeight="1"/>
    <row r="887" ht="15.85" customHeight="1"/>
    <row r="888" ht="15.85" customHeight="1"/>
    <row r="889" ht="15.85" customHeight="1"/>
    <row r="890" ht="15.85" customHeight="1"/>
    <row r="891" ht="15.85" customHeight="1"/>
    <row r="892" ht="15.85" customHeight="1"/>
    <row r="893" ht="15.85" customHeight="1"/>
    <row r="894" ht="15.85" customHeight="1"/>
    <row r="895" ht="15.85" customHeight="1"/>
    <row r="896" ht="15.85" customHeight="1"/>
    <row r="897" ht="15.85" customHeight="1"/>
    <row r="898" ht="15.85" customHeight="1"/>
    <row r="899" ht="15.85" customHeight="1"/>
    <row r="900" ht="15.85" customHeight="1"/>
    <row r="901" ht="15.85" customHeight="1"/>
    <row r="902" ht="15.85" customHeight="1"/>
    <row r="903" ht="15.85" customHeight="1"/>
    <row r="904" ht="15.85" customHeight="1"/>
    <row r="905" ht="15.85" customHeight="1"/>
    <row r="906" ht="15.85" customHeight="1"/>
    <row r="907" ht="15.85" customHeight="1"/>
    <row r="908" ht="15.85" customHeight="1"/>
    <row r="909" ht="15.85" customHeight="1"/>
    <row r="910" ht="15.85" customHeight="1"/>
    <row r="911" ht="15.85" customHeight="1"/>
    <row r="912" ht="15.85" customHeight="1"/>
    <row r="913" ht="15.85" customHeight="1"/>
    <row r="914" ht="15.85" customHeight="1"/>
    <row r="915" ht="15.85" customHeight="1"/>
    <row r="916" ht="15.85" customHeight="1"/>
    <row r="917" ht="15.85" customHeight="1"/>
    <row r="918" ht="15.85" customHeight="1"/>
    <row r="919" ht="15.85" customHeight="1"/>
    <row r="920" ht="15.85" customHeight="1"/>
    <row r="921" ht="15.85" customHeight="1"/>
    <row r="922" ht="15.85" customHeight="1"/>
    <row r="923" ht="15.85" customHeight="1"/>
    <row r="924" ht="15.85" customHeight="1"/>
    <row r="925" ht="15.85" customHeight="1"/>
    <row r="926" ht="15.85" customHeight="1"/>
    <row r="927" ht="15.85" customHeight="1"/>
    <row r="928" ht="15.85" customHeight="1"/>
    <row r="929" ht="15.85" customHeight="1"/>
    <row r="930" ht="15.85" customHeight="1"/>
    <row r="931" ht="15.85" customHeight="1"/>
    <row r="932" ht="15.85" customHeight="1"/>
    <row r="933" ht="15.85" customHeight="1"/>
    <row r="934" ht="15.85" customHeight="1"/>
    <row r="935" ht="15.85" customHeight="1"/>
    <row r="936" ht="15.85" customHeight="1"/>
    <row r="937" ht="15.85" customHeight="1"/>
    <row r="938" ht="15.85" customHeight="1"/>
    <row r="939" ht="15.85" customHeight="1"/>
    <row r="940" ht="15.85" customHeight="1"/>
    <row r="941" ht="15.85" customHeight="1"/>
    <row r="942" ht="15.85" customHeight="1"/>
    <row r="943" ht="15.85" customHeight="1"/>
    <row r="944" ht="15.85" customHeight="1"/>
    <row r="945" ht="15.85" customHeight="1"/>
    <row r="946" ht="15.85" customHeight="1"/>
    <row r="947" ht="15.85" customHeight="1"/>
    <row r="948" ht="15.85" customHeight="1"/>
    <row r="949" ht="15.85" customHeight="1"/>
    <row r="950" ht="15.85" customHeight="1"/>
    <row r="951" ht="15.85" customHeight="1"/>
    <row r="952" ht="15.85" customHeight="1"/>
    <row r="953" ht="15.85" customHeight="1"/>
    <row r="954" ht="15.85" customHeight="1"/>
    <row r="955" ht="15.85" customHeight="1"/>
    <row r="956" ht="15.85" customHeight="1"/>
    <row r="957" ht="15.85" customHeight="1"/>
    <row r="958" ht="15.85" customHeight="1"/>
    <row r="959" ht="15.85" customHeight="1"/>
    <row r="960" ht="15.85" customHeight="1"/>
    <row r="961" ht="15.85" customHeight="1"/>
    <row r="962" ht="15.85" customHeight="1"/>
    <row r="963" ht="15.85" customHeight="1"/>
    <row r="964" ht="15.85" customHeight="1"/>
    <row r="965" ht="15.85" customHeight="1"/>
    <row r="966" ht="15.85" customHeight="1"/>
    <row r="967" ht="15.85" customHeight="1"/>
    <row r="968" ht="15.85" customHeight="1"/>
    <row r="969" ht="15.85" customHeight="1"/>
    <row r="970" ht="15.85" customHeight="1"/>
    <row r="971" ht="15.85" customHeight="1"/>
    <row r="972" ht="15.85" customHeight="1"/>
    <row r="973" ht="15.85" customHeight="1"/>
    <row r="974" ht="15.85" customHeight="1"/>
    <row r="975" ht="15.85" customHeight="1"/>
    <row r="976" ht="15.85" customHeight="1"/>
    <row r="977" ht="15.85" customHeight="1"/>
    <row r="978" ht="15.85" customHeight="1"/>
    <row r="979" ht="15.85" customHeight="1"/>
    <row r="980" ht="15.85" customHeight="1"/>
    <row r="981" ht="15.85" customHeight="1"/>
    <row r="982" ht="15.85" customHeight="1"/>
    <row r="983" ht="15.85" customHeight="1"/>
    <row r="984" ht="15.85" customHeight="1"/>
    <row r="985" ht="15.85" customHeight="1"/>
    <row r="986" ht="15.85" customHeight="1"/>
    <row r="987" ht="15.85" customHeight="1"/>
    <row r="988" ht="15.85" customHeight="1"/>
    <row r="989" ht="15.85" customHeight="1"/>
    <row r="990" ht="15.85" customHeight="1"/>
    <row r="991" ht="15.85" customHeight="1"/>
    <row r="992" ht="15.85" customHeight="1"/>
    <row r="993" ht="15.85" customHeight="1"/>
    <row r="994" ht="15.85" customHeight="1"/>
    <row r="995" ht="15.85" customHeight="1"/>
    <row r="996" ht="15.85" customHeight="1"/>
    <row r="997" ht="15.85" customHeight="1"/>
    <row r="998" ht="15.85" customHeight="1"/>
    <row r="999" ht="15.85" customHeight="1"/>
    <row r="1000" ht="15.85" customHeight="1"/>
  </sheetData>
  <conditionalFormatting sqref="A3:A11">
    <cfRule type="cellIs" dxfId="22" priority="1" stopIfTrue="1" operator="equal">
      <formula>0</formula>
    </cfRule>
  </conditionalFormatting>
  <pageMargins left="0.7" right="0.7" top="0.75" bottom="0.75" header="0" footer="0"/>
  <pageSetup paperSize="9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P700"/>
  <sheetViews>
    <sheetView workbookViewId="0"/>
  </sheetViews>
  <sheetFormatPr defaultColWidth="14.44140625" defaultRowHeight="15.05" customHeight="1"/>
  <cols>
    <col min="1" max="1" width="1.6640625" customWidth="1"/>
    <col min="2" max="2" width="24.6640625" customWidth="1"/>
    <col min="3" max="3" width="8.109375" customWidth="1"/>
    <col min="4" max="4" width="32.6640625" customWidth="1"/>
    <col min="5" max="5" width="22.33203125" customWidth="1"/>
    <col min="6" max="6" width="14.109375" customWidth="1"/>
    <col min="7" max="7" width="14.88671875" customWidth="1"/>
    <col min="8" max="8" width="12.6640625" customWidth="1"/>
    <col min="9" max="9" width="19.109375" customWidth="1"/>
    <col min="10" max="11" width="1.44140625" customWidth="1"/>
    <col min="12" max="12" width="25.109375" customWidth="1"/>
    <col min="13" max="13" width="6.6640625" customWidth="1"/>
    <col min="14" max="14" width="23.6640625" customWidth="1"/>
    <col min="15" max="15" width="31.88671875" customWidth="1"/>
    <col min="16" max="16" width="28.33203125" customWidth="1"/>
    <col min="17" max="17" width="25.6640625" customWidth="1"/>
    <col min="18" max="18" width="15.33203125" customWidth="1"/>
    <col min="19" max="19" width="27.5546875" customWidth="1"/>
    <col min="20" max="21" width="1.44140625" customWidth="1"/>
    <col min="22" max="22" width="20.6640625" customWidth="1"/>
    <col min="23" max="23" width="6.6640625" customWidth="1"/>
    <col min="24" max="24" width="23.6640625" customWidth="1"/>
    <col min="25" max="25" width="36.6640625" customWidth="1"/>
    <col min="26" max="26" width="27.33203125" customWidth="1"/>
    <col min="27" max="27" width="27.6640625" customWidth="1"/>
    <col min="28" max="28" width="15.33203125" customWidth="1"/>
    <col min="29" max="29" width="22.6640625" customWidth="1"/>
    <col min="30" max="31" width="1.44140625" customWidth="1"/>
    <col min="32" max="32" width="20.6640625" customWidth="1"/>
    <col min="33" max="33" width="6.6640625" customWidth="1"/>
    <col min="34" max="34" width="23.6640625" customWidth="1"/>
    <col min="35" max="35" width="30.33203125" customWidth="1"/>
    <col min="36" max="36" width="32.44140625" customWidth="1"/>
    <col min="37" max="37" width="25.6640625" customWidth="1"/>
    <col min="38" max="38" width="24.33203125" customWidth="1"/>
    <col min="39" max="39" width="21.88671875" customWidth="1"/>
    <col min="40" max="41" width="1.44140625" customWidth="1"/>
    <col min="42" max="42" width="20.6640625" customWidth="1"/>
  </cols>
  <sheetData>
    <row r="1" spans="1:42" ht="15.05" customHeight="1">
      <c r="A1" s="6"/>
      <c r="B1" s="6"/>
      <c r="C1" s="6"/>
      <c r="D1" s="6"/>
      <c r="E1" s="6"/>
      <c r="F1" s="1064"/>
      <c r="G1" s="1064"/>
      <c r="H1" s="1064"/>
      <c r="I1" s="1064"/>
      <c r="J1" s="1064"/>
      <c r="K1" s="1064"/>
      <c r="L1" s="6"/>
      <c r="M1" s="6"/>
      <c r="N1" s="6"/>
      <c r="O1" s="6"/>
      <c r="P1" s="1065"/>
      <c r="Q1" s="1065"/>
      <c r="R1" s="1065"/>
      <c r="S1" s="1065"/>
      <c r="T1" s="1065"/>
      <c r="U1" s="1065"/>
      <c r="V1" s="6"/>
      <c r="W1" s="6"/>
      <c r="X1" s="6"/>
      <c r="Y1" s="1065"/>
      <c r="Z1" s="1065"/>
      <c r="AA1" s="1065"/>
      <c r="AB1" s="1065"/>
      <c r="AC1" s="1065"/>
      <c r="AD1" s="1065"/>
      <c r="AE1" s="1065"/>
      <c r="AF1" s="6"/>
      <c r="AG1" s="6"/>
      <c r="AH1" s="6"/>
      <c r="AI1" s="1065"/>
      <c r="AJ1" s="1065"/>
      <c r="AK1" s="1065"/>
      <c r="AL1" s="1065"/>
      <c r="AM1" s="1065"/>
      <c r="AN1" s="1064"/>
      <c r="AO1" s="1064"/>
      <c r="AP1" s="6"/>
    </row>
    <row r="2" spans="1:42" ht="15.05" customHeight="1">
      <c r="A2" s="6"/>
      <c r="B2" s="6"/>
      <c r="C2" s="6"/>
      <c r="D2" s="6"/>
      <c r="E2" s="1059" t="s">
        <v>3559</v>
      </c>
      <c r="F2" s="1064"/>
      <c r="G2" s="1064"/>
      <c r="H2" s="1064"/>
      <c r="I2" s="1064"/>
      <c r="J2" s="1064"/>
      <c r="K2" s="1064"/>
      <c r="L2" s="6"/>
      <c r="M2" s="6"/>
      <c r="N2" s="6"/>
      <c r="O2" s="6"/>
      <c r="P2" s="1065"/>
      <c r="Q2" s="1065"/>
      <c r="R2" s="1065"/>
      <c r="S2" s="1065"/>
      <c r="T2" s="1065"/>
      <c r="U2" s="1065"/>
      <c r="V2" s="6"/>
      <c r="W2" s="6"/>
      <c r="X2" s="6"/>
      <c r="Y2" s="1065"/>
      <c r="Z2" s="1065"/>
      <c r="AA2" s="1065"/>
      <c r="AB2" s="1065"/>
      <c r="AC2" s="1065"/>
      <c r="AD2" s="1065"/>
      <c r="AE2" s="1065"/>
      <c r="AF2" s="6"/>
      <c r="AG2" s="6"/>
      <c r="AH2" s="6"/>
      <c r="AI2" s="1065"/>
      <c r="AJ2" s="1065"/>
      <c r="AK2" s="1065"/>
      <c r="AL2" s="1065"/>
      <c r="AM2" s="1065"/>
      <c r="AN2" s="1064"/>
      <c r="AO2" s="1064"/>
      <c r="AP2" s="6"/>
    </row>
    <row r="3" spans="1:42" ht="15.0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1088" t="s">
        <v>3560</v>
      </c>
      <c r="M3" s="1090">
        <v>20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</row>
    <row r="4" spans="1:42" ht="33.049999999999997" customHeight="1">
      <c r="A4" s="6"/>
      <c r="B4" s="6"/>
      <c r="C4" s="6"/>
      <c r="D4" s="1091" t="s">
        <v>3561</v>
      </c>
      <c r="E4" s="1092" t="s">
        <v>3562</v>
      </c>
      <c r="F4" s="1200" t="s">
        <v>3730</v>
      </c>
      <c r="G4" s="1200" t="s">
        <v>3731</v>
      </c>
      <c r="H4" s="1201" t="s">
        <v>3732</v>
      </c>
      <c r="I4" s="1095"/>
      <c r="J4" s="1095"/>
      <c r="K4" s="1095"/>
      <c r="L4" s="1095" t="s">
        <v>3554</v>
      </c>
      <c r="M4" s="1067"/>
      <c r="N4" s="1067"/>
      <c r="O4" s="1067"/>
      <c r="P4" s="1067"/>
      <c r="Q4" s="1067"/>
      <c r="R4" s="1067"/>
      <c r="S4" s="1067"/>
      <c r="T4" s="1067"/>
      <c r="U4" s="1067"/>
      <c r="V4" s="1067" t="s">
        <v>3554</v>
      </c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</row>
    <row r="5" spans="1:42" ht="15.0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</row>
    <row r="6" spans="1:42" ht="15.05" customHeight="1">
      <c r="A6" s="6"/>
      <c r="B6" s="6"/>
      <c r="C6" s="1202" t="str">
        <f>'Km Tutor-azienda'!C52</f>
        <v>4AEE</v>
      </c>
      <c r="D6" s="1203" t="str">
        <f>'Km Tutor-azienda'!D52</f>
        <v>D'Alessandro Rocco</v>
      </c>
      <c r="E6" s="1204"/>
      <c r="F6" s="1205">
        <f>COUNTIF(ELE_AUT!$P$13:$P$99,E6)</f>
        <v>0</v>
      </c>
      <c r="G6" s="1205">
        <f>COUNTIF(INF_TEL!$P$13:$P$102,E6)</f>
        <v>0</v>
      </c>
      <c r="H6" s="1205">
        <f t="shared" ref="H6:H70" si="0">F6+G6</f>
        <v>0</v>
      </c>
      <c r="I6" s="1111"/>
      <c r="J6" s="1111"/>
      <c r="K6" s="1111"/>
      <c r="L6" s="609">
        <f>H6*M3</f>
        <v>0</v>
      </c>
      <c r="M6" s="6"/>
      <c r="N6" s="1069"/>
      <c r="O6" s="1069"/>
      <c r="P6" s="1069"/>
      <c r="Q6" s="1069"/>
      <c r="R6" s="1069"/>
      <c r="S6" s="1069"/>
      <c r="T6" s="1069"/>
      <c r="U6" s="1069"/>
      <c r="V6" s="1069">
        <f t="shared" ref="V6:V67" si="1">O6*$M$3</f>
        <v>0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</row>
    <row r="7" spans="1:42" ht="18" customHeight="1">
      <c r="A7" s="6"/>
      <c r="B7" s="6"/>
      <c r="C7" s="1206" t="str">
        <f>'Km Tutor-azienda'!C53</f>
        <v>4BEA</v>
      </c>
      <c r="D7" s="1207" t="str">
        <f>'Km Tutor-azienda'!D53</f>
        <v>Brunetta Emanuele</v>
      </c>
      <c r="E7" s="1204" t="s">
        <v>3663</v>
      </c>
      <c r="F7" s="1205">
        <f>COUNTIF(ELE_AUT!$P$13:$P$99,E7)</f>
        <v>0</v>
      </c>
      <c r="G7" s="1205">
        <f>COUNTIF(INF_TEL!$P$13:$P$102,E7)</f>
        <v>0</v>
      </c>
      <c r="H7" s="1205">
        <f t="shared" si="0"/>
        <v>0</v>
      </c>
      <c r="I7" s="149"/>
      <c r="J7" s="149"/>
      <c r="K7" s="149"/>
      <c r="L7" s="609">
        <f>H7*M3</f>
        <v>0</v>
      </c>
      <c r="M7" s="6"/>
      <c r="N7" s="1069"/>
      <c r="O7" s="1069"/>
      <c r="P7" s="1069"/>
      <c r="Q7" s="1069"/>
      <c r="R7" s="1069"/>
      <c r="S7" s="1069"/>
      <c r="T7" s="1069"/>
      <c r="U7" s="1069"/>
      <c r="V7" s="1069">
        <f t="shared" si="1"/>
        <v>0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</row>
    <row r="8" spans="1:42" ht="15.05" customHeight="1">
      <c r="A8" s="6"/>
      <c r="B8" s="6"/>
      <c r="C8" s="1206" t="str">
        <f>'Km Tutor-azienda'!C54</f>
        <v>4CEA</v>
      </c>
      <c r="D8" s="1207" t="str">
        <f>'Km Tutor-azienda'!D54</f>
        <v>Di Virgilio Sergio</v>
      </c>
      <c r="E8" s="1204" t="s">
        <v>3406</v>
      </c>
      <c r="F8" s="1205">
        <f>COUNTIF(ELE_AUT!$P$13:$P$99,E8)</f>
        <v>2</v>
      </c>
      <c r="G8" s="1205">
        <f>COUNTIF(INF_TEL!$P$13:$P$102,E8)</f>
        <v>0</v>
      </c>
      <c r="H8" s="1205">
        <f t="shared" si="0"/>
        <v>2</v>
      </c>
      <c r="I8" s="1111"/>
      <c r="J8" s="1111"/>
      <c r="K8" s="1111"/>
      <c r="L8" s="609">
        <f t="shared" ref="L8:L70" si="2">H8*O4</f>
        <v>0</v>
      </c>
      <c r="M8" s="6"/>
      <c r="N8" s="1069"/>
      <c r="O8" s="1069"/>
      <c r="P8" s="1069"/>
      <c r="Q8" s="1069"/>
      <c r="R8" s="1069"/>
      <c r="S8" s="1069"/>
      <c r="T8" s="1069"/>
      <c r="U8" s="1069"/>
      <c r="V8" s="1069">
        <f t="shared" si="1"/>
        <v>0</v>
      </c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</row>
    <row r="9" spans="1:42" ht="18" customHeight="1">
      <c r="A9" s="6"/>
      <c r="B9" s="6"/>
      <c r="C9" s="1206" t="str">
        <f>'Km Tutor-azienda'!C55</f>
        <v>4DEA</v>
      </c>
      <c r="D9" s="1207" t="str">
        <f>'Km Tutor-azienda'!D55</f>
        <v>Lucchesi Domenico</v>
      </c>
      <c r="E9" s="1204" t="s">
        <v>3667</v>
      </c>
      <c r="F9" s="1205">
        <f>COUNTIF(ELE_AUT!$P$13:$P$99,E9)</f>
        <v>1</v>
      </c>
      <c r="G9" s="1205">
        <f>COUNTIF(INF_TEL!$P$13:$P$102,E9)</f>
        <v>0</v>
      </c>
      <c r="H9" s="1205">
        <f t="shared" si="0"/>
        <v>1</v>
      </c>
      <c r="I9" s="149"/>
      <c r="J9" s="149"/>
      <c r="K9" s="149"/>
      <c r="L9" s="609">
        <f t="shared" si="2"/>
        <v>0</v>
      </c>
      <c r="M9" s="6"/>
      <c r="N9" s="1069"/>
      <c r="O9" s="1069"/>
      <c r="P9" s="1069"/>
      <c r="Q9" s="1069"/>
      <c r="R9" s="1069"/>
      <c r="S9" s="1069"/>
      <c r="T9" s="1069"/>
      <c r="U9" s="1069"/>
      <c r="V9" s="1069">
        <f t="shared" si="1"/>
        <v>0</v>
      </c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</row>
    <row r="10" spans="1:42" ht="15.05" customHeight="1">
      <c r="A10" s="6"/>
      <c r="B10" s="6"/>
      <c r="C10" s="1206" t="str">
        <f>'Km Tutor-azienda'!C56</f>
        <v>4AII</v>
      </c>
      <c r="D10" s="1207" t="str">
        <f>'Km Tutor-azienda'!D56</f>
        <v>Domenicale Ermanno</v>
      </c>
      <c r="E10" s="1204" t="s">
        <v>3415</v>
      </c>
      <c r="F10" s="1205">
        <f>COUNTIF(ELE_AUT!$P$13:$P$99,E10)</f>
        <v>1</v>
      </c>
      <c r="G10" s="1205">
        <f>COUNTIF(INF_TEL!$P$13:$P$102,E10)</f>
        <v>2</v>
      </c>
      <c r="H10" s="1205">
        <f t="shared" si="0"/>
        <v>3</v>
      </c>
      <c r="I10" s="1111"/>
      <c r="J10" s="1111"/>
      <c r="K10" s="1111"/>
      <c r="L10" s="609">
        <f t="shared" si="2"/>
        <v>0</v>
      </c>
      <c r="M10" s="6"/>
      <c r="N10" s="1069"/>
      <c r="O10" s="1069"/>
      <c r="P10" s="1069"/>
      <c r="Q10" s="1069"/>
      <c r="R10" s="1069"/>
      <c r="S10" s="1069"/>
      <c r="T10" s="1069"/>
      <c r="U10" s="1069"/>
      <c r="V10" s="1069">
        <f t="shared" si="1"/>
        <v>0</v>
      </c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</row>
    <row r="11" spans="1:42" ht="15.05" customHeight="1">
      <c r="A11" s="6"/>
      <c r="B11" s="6"/>
      <c r="C11" s="1206" t="str">
        <f>'Km Tutor-azienda'!C57</f>
        <v>4BII</v>
      </c>
      <c r="D11" s="1207" t="str">
        <f>'Km Tutor-azienda'!D57</f>
        <v>Rizzo Fabio</v>
      </c>
      <c r="E11" s="1204" t="s">
        <v>3671</v>
      </c>
      <c r="F11" s="1205">
        <f>COUNTIF(ELE_AUT!$P$13:$P$99,E11)</f>
        <v>0</v>
      </c>
      <c r="G11" s="1205">
        <f>COUNTIF(INF_TEL!$P$13:$P$102,E11)</f>
        <v>0</v>
      </c>
      <c r="H11" s="1205">
        <f t="shared" si="0"/>
        <v>0</v>
      </c>
      <c r="I11" s="1111"/>
      <c r="J11" s="1111"/>
      <c r="K11" s="1111"/>
      <c r="L11" s="609">
        <f t="shared" si="2"/>
        <v>0</v>
      </c>
      <c r="M11" s="6"/>
      <c r="N11" s="1069"/>
      <c r="O11" s="1069"/>
      <c r="P11" s="1069"/>
      <c r="Q11" s="1069"/>
      <c r="R11" s="1069"/>
      <c r="S11" s="1069"/>
      <c r="T11" s="1069"/>
      <c r="U11" s="1069"/>
      <c r="V11" s="1069">
        <f t="shared" si="1"/>
        <v>0</v>
      </c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</row>
    <row r="12" spans="1:42" ht="15.05" customHeight="1">
      <c r="A12" s="6"/>
      <c r="B12" s="6"/>
      <c r="C12" s="1206" t="str">
        <f>'Km Tutor-azienda'!C58</f>
        <v>4CII</v>
      </c>
      <c r="D12" s="1207" t="str">
        <f>'Km Tutor-azienda'!D58</f>
        <v>Bellotto Luca</v>
      </c>
      <c r="E12" s="1204" t="s">
        <v>3674</v>
      </c>
      <c r="F12" s="1205">
        <f>COUNTIF(ELE_AUT!$P$13:$P$99,E12)</f>
        <v>0</v>
      </c>
      <c r="G12" s="1205">
        <f>COUNTIF(INF_TEL!$P$13:$P$102,E12)</f>
        <v>0</v>
      </c>
      <c r="H12" s="1205">
        <f t="shared" si="0"/>
        <v>0</v>
      </c>
      <c r="I12" s="149"/>
      <c r="J12" s="149"/>
      <c r="K12" s="149"/>
      <c r="L12" s="609">
        <f t="shared" si="2"/>
        <v>0</v>
      </c>
      <c r="M12" s="6"/>
      <c r="N12" s="1069"/>
      <c r="O12" s="1069"/>
      <c r="P12" s="1069"/>
      <c r="Q12" s="1069"/>
      <c r="R12" s="1069"/>
      <c r="S12" s="1069"/>
      <c r="T12" s="1069"/>
      <c r="U12" s="1069"/>
      <c r="V12" s="1069">
        <f t="shared" si="1"/>
        <v>0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</row>
    <row r="13" spans="1:42" ht="15.05" customHeight="1">
      <c r="A13" s="6"/>
      <c r="B13" s="6"/>
      <c r="C13" s="1206" t="str">
        <f>'Km Tutor-azienda'!C59</f>
        <v>4DII</v>
      </c>
      <c r="D13" s="1207" t="str">
        <f>'Km Tutor-azienda'!D59</f>
        <v>Di Maria Cesare</v>
      </c>
      <c r="E13" s="1204"/>
      <c r="F13" s="1205">
        <f>COUNTIF(ELE_AUT!$P$13:$P$99,E13)</f>
        <v>0</v>
      </c>
      <c r="G13" s="1205">
        <f>COUNTIF(INF_TEL!$P$13:$P$102,E13)</f>
        <v>0</v>
      </c>
      <c r="H13" s="1205">
        <f t="shared" si="0"/>
        <v>0</v>
      </c>
      <c r="I13" s="149"/>
      <c r="J13" s="149"/>
      <c r="K13" s="149"/>
      <c r="L13" s="609">
        <f t="shared" si="2"/>
        <v>0</v>
      </c>
      <c r="M13" s="6"/>
      <c r="N13" s="1069"/>
      <c r="O13" s="1069"/>
      <c r="P13" s="1069"/>
      <c r="Q13" s="1069"/>
      <c r="R13" s="1069"/>
      <c r="S13" s="1069"/>
      <c r="T13" s="1069"/>
      <c r="U13" s="1069"/>
      <c r="V13" s="1069">
        <f t="shared" si="1"/>
        <v>0</v>
      </c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</row>
    <row r="14" spans="1:42" ht="15.05" customHeight="1">
      <c r="A14" s="6"/>
      <c r="B14" s="6"/>
      <c r="C14" s="1208" t="str">
        <f>'Km Tutor-azienda'!C60</f>
        <v>4DIT</v>
      </c>
      <c r="D14" s="1209" t="str">
        <f>'Km Tutor-azienda'!D60</f>
        <v>Damian Giorgio</v>
      </c>
      <c r="E14" s="1204" t="s">
        <v>3678</v>
      </c>
      <c r="F14" s="1205">
        <f>COUNTIF(ELE_AUT!$P$13:$P$99,E14)</f>
        <v>0</v>
      </c>
      <c r="G14" s="1205">
        <f>COUNTIF(INF_TEL!$P$13:$P$102,E14)</f>
        <v>0</v>
      </c>
      <c r="H14" s="1205">
        <f t="shared" si="0"/>
        <v>0</v>
      </c>
      <c r="I14" s="149"/>
      <c r="J14" s="149"/>
      <c r="K14" s="149"/>
      <c r="L14" s="609">
        <f t="shared" si="2"/>
        <v>0</v>
      </c>
      <c r="M14" s="6"/>
      <c r="N14" s="1069"/>
      <c r="O14" s="1069"/>
      <c r="P14" s="1069"/>
      <c r="Q14" s="1069"/>
      <c r="R14" s="1069"/>
      <c r="S14" s="1069"/>
      <c r="T14" s="1069"/>
      <c r="U14" s="1069"/>
      <c r="V14" s="1069">
        <f t="shared" si="1"/>
        <v>0</v>
      </c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</row>
    <row r="15" spans="1:42" ht="15.05" customHeight="1">
      <c r="A15" s="6"/>
      <c r="B15" s="6"/>
      <c r="C15" s="1071"/>
      <c r="D15" s="6"/>
      <c r="E15" s="541" t="s">
        <v>3409</v>
      </c>
      <c r="F15" s="1205">
        <f>COUNTIF(ELE_AUT!$P$13:$P$99,E15)</f>
        <v>2</v>
      </c>
      <c r="G15" s="1205">
        <f>COUNTIF(INF_TEL!$P$13:$P$102,E15)</f>
        <v>0</v>
      </c>
      <c r="H15" s="1205">
        <f t="shared" si="0"/>
        <v>2</v>
      </c>
      <c r="I15" s="149"/>
      <c r="J15" s="149"/>
      <c r="K15" s="149"/>
      <c r="L15" s="609">
        <f t="shared" si="2"/>
        <v>0</v>
      </c>
      <c r="M15" s="6"/>
      <c r="N15" s="1069"/>
      <c r="O15" s="1069"/>
      <c r="P15" s="1069"/>
      <c r="Q15" s="1069"/>
      <c r="R15" s="1069"/>
      <c r="S15" s="1069"/>
      <c r="T15" s="1069"/>
      <c r="U15" s="1069"/>
      <c r="V15" s="1069">
        <f t="shared" si="1"/>
        <v>0</v>
      </c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</row>
    <row r="16" spans="1:42" ht="15.05" customHeight="1">
      <c r="A16" s="6"/>
      <c r="B16" s="6"/>
      <c r="C16" s="1071"/>
      <c r="D16" s="1210" t="s">
        <v>3733</v>
      </c>
      <c r="E16" s="1204"/>
      <c r="F16" s="1205">
        <f>COUNTIF(ELE_AUT!$P$13:$P$99,E16)</f>
        <v>0</v>
      </c>
      <c r="G16" s="1205">
        <f>COUNTIF(INF_TEL!$P$13:$P$102,E16)</f>
        <v>0</v>
      </c>
      <c r="H16" s="1205">
        <f t="shared" si="0"/>
        <v>0</v>
      </c>
      <c r="I16" s="149"/>
      <c r="J16" s="149"/>
      <c r="K16" s="149"/>
      <c r="L16" s="609">
        <f t="shared" si="2"/>
        <v>0</v>
      </c>
      <c r="M16" s="6"/>
      <c r="N16" s="1069"/>
      <c r="O16" s="1069"/>
      <c r="P16" s="1069"/>
      <c r="Q16" s="1069"/>
      <c r="R16" s="1069"/>
      <c r="S16" s="1069"/>
      <c r="T16" s="1069"/>
      <c r="U16" s="1069"/>
      <c r="V16" s="1069">
        <f t="shared" si="1"/>
        <v>0</v>
      </c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</row>
    <row r="17" spans="1:42" ht="15.05" customHeight="1">
      <c r="A17" s="6"/>
      <c r="B17" s="6"/>
      <c r="C17" s="1071"/>
      <c r="D17" s="1211" t="s">
        <v>3302</v>
      </c>
      <c r="E17" s="1204"/>
      <c r="F17" s="1205">
        <f>COUNTIF(ELE_AUT!$P$13:$P$99,E17)</f>
        <v>0</v>
      </c>
      <c r="G17" s="1205">
        <f>COUNTIF(INF_TEL!$P$13:$P$102,E17)</f>
        <v>0</v>
      </c>
      <c r="H17" s="1205">
        <f t="shared" si="0"/>
        <v>0</v>
      </c>
      <c r="I17" s="1111"/>
      <c r="J17" s="1111"/>
      <c r="K17" s="1111"/>
      <c r="L17" s="609">
        <f t="shared" si="2"/>
        <v>0</v>
      </c>
      <c r="M17" s="6"/>
      <c r="N17" s="1069"/>
      <c r="O17" s="1069"/>
      <c r="P17" s="1069"/>
      <c r="Q17" s="1069"/>
      <c r="R17" s="1069"/>
      <c r="S17" s="1069"/>
      <c r="T17" s="1069"/>
      <c r="U17" s="1069"/>
      <c r="V17" s="1069">
        <f t="shared" si="1"/>
        <v>0</v>
      </c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</row>
    <row r="18" spans="1:42" ht="15.05" customHeight="1">
      <c r="A18" s="6"/>
      <c r="B18" s="6"/>
      <c r="C18" s="1071"/>
      <c r="D18" s="1212"/>
      <c r="E18" s="1204"/>
      <c r="F18" s="1205">
        <f>COUNTIF(ELE_AUT!$P$13:$P$99,E18)</f>
        <v>0</v>
      </c>
      <c r="G18" s="1205">
        <f>COUNTIF(INF_TEL!$P$13:$P$102,E18)</f>
        <v>0</v>
      </c>
      <c r="H18" s="1205">
        <f t="shared" si="0"/>
        <v>0</v>
      </c>
      <c r="I18" s="1111"/>
      <c r="J18" s="1111"/>
      <c r="K18" s="1111"/>
      <c r="L18" s="609">
        <f t="shared" si="2"/>
        <v>0</v>
      </c>
      <c r="M18" s="6"/>
      <c r="N18" s="1069"/>
      <c r="O18" s="1069"/>
      <c r="P18" s="1069"/>
      <c r="Q18" s="1069"/>
      <c r="R18" s="1069"/>
      <c r="S18" s="1069"/>
      <c r="T18" s="1069"/>
      <c r="U18" s="1069"/>
      <c r="V18" s="1069">
        <f t="shared" si="1"/>
        <v>0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</row>
    <row r="19" spans="1:42" ht="15.05" customHeight="1">
      <c r="A19" s="6"/>
      <c r="B19" s="6"/>
      <c r="C19" s="1071"/>
      <c r="D19" s="6"/>
      <c r="E19" s="541" t="s">
        <v>3419</v>
      </c>
      <c r="F19" s="1205">
        <f>COUNTIF(ELE_AUT!$P$13:$P$99,E19)</f>
        <v>3</v>
      </c>
      <c r="G19" s="1205">
        <f>COUNTIF(INF_TEL!$P$13:$P$102,E19)</f>
        <v>0</v>
      </c>
      <c r="H19" s="1205">
        <f t="shared" si="0"/>
        <v>3</v>
      </c>
      <c r="I19" s="1111"/>
      <c r="J19" s="1111"/>
      <c r="K19" s="1111"/>
      <c r="L19" s="609">
        <f t="shared" si="2"/>
        <v>0</v>
      </c>
      <c r="M19" s="6"/>
      <c r="N19" s="1069"/>
      <c r="O19" s="1069"/>
      <c r="P19" s="1069"/>
      <c r="Q19" s="1069"/>
      <c r="R19" s="1069"/>
      <c r="S19" s="1069"/>
      <c r="T19" s="1069"/>
      <c r="U19" s="1069"/>
      <c r="V19" s="1069">
        <f t="shared" si="1"/>
        <v>0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</row>
    <row r="20" spans="1:42" ht="15.05" customHeight="1">
      <c r="A20" s="6"/>
      <c r="B20" s="6"/>
      <c r="C20" s="1071"/>
      <c r="D20" s="1210" t="str">
        <f>'Km Tutor-azienda'!D66</f>
        <v>COORDINATORI DI PROGETTO</v>
      </c>
      <c r="E20" s="1204"/>
      <c r="F20" s="1205">
        <f>COUNTIF(ELE_AUT!$P$13:$P$99,E20)</f>
        <v>0</v>
      </c>
      <c r="G20" s="1205">
        <f>COUNTIF(INF_TEL!$P$13:$P$102,E20)</f>
        <v>0</v>
      </c>
      <c r="H20" s="1205">
        <f t="shared" si="0"/>
        <v>0</v>
      </c>
      <c r="I20" s="149"/>
      <c r="J20" s="149"/>
      <c r="K20" s="149"/>
      <c r="L20" s="609">
        <f t="shared" si="2"/>
        <v>0</v>
      </c>
      <c r="M20" s="6"/>
      <c r="N20" s="1069"/>
      <c r="O20" s="1069"/>
      <c r="P20" s="1069"/>
      <c r="Q20" s="1069"/>
      <c r="R20" s="1069"/>
      <c r="S20" s="1069"/>
      <c r="T20" s="1069"/>
      <c r="U20" s="1069"/>
      <c r="V20" s="1069">
        <f t="shared" si="1"/>
        <v>0</v>
      </c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</row>
    <row r="21" spans="1:42" ht="15.05" customHeight="1">
      <c r="A21" s="6"/>
      <c r="B21" s="6"/>
      <c r="C21" s="1071"/>
      <c r="D21" s="1211" t="str">
        <f>'Km Tutor-azienda'!D67</f>
        <v>Grabensberger Roberta</v>
      </c>
      <c r="E21" s="1204" t="s">
        <v>3422</v>
      </c>
      <c r="F21" s="1205">
        <f>COUNTIF(ELE_AUT!$P$13:$P$99,E21)</f>
        <v>2</v>
      </c>
      <c r="G21" s="1205">
        <f>COUNTIF(INF_TEL!$P$13:$P$102,E21)</f>
        <v>0</v>
      </c>
      <c r="H21" s="1205">
        <f t="shared" si="0"/>
        <v>2</v>
      </c>
      <c r="I21" s="1111"/>
      <c r="J21" s="1111"/>
      <c r="K21" s="1111"/>
      <c r="L21" s="609">
        <f t="shared" si="2"/>
        <v>0</v>
      </c>
      <c r="M21" s="6"/>
      <c r="N21" s="1069"/>
      <c r="O21" s="1069"/>
      <c r="P21" s="1069"/>
      <c r="Q21" s="1069"/>
      <c r="R21" s="1069"/>
      <c r="S21" s="1069"/>
      <c r="T21" s="1069"/>
      <c r="U21" s="1069"/>
      <c r="V21" s="1069">
        <f t="shared" si="1"/>
        <v>0</v>
      </c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</row>
    <row r="22" spans="1:42" ht="15.05" customHeight="1">
      <c r="A22" s="6"/>
      <c r="B22" s="6"/>
      <c r="C22" s="1071"/>
      <c r="D22" s="1212" t="str">
        <f>'Km Tutor-azienda'!D68</f>
        <v>Bonaldo Antonella</v>
      </c>
      <c r="E22" s="1204" t="s">
        <v>3687</v>
      </c>
      <c r="F22" s="1205">
        <f>COUNTIF(ELE_AUT!$P$13:$P$99,E22)</f>
        <v>0</v>
      </c>
      <c r="G22" s="1205">
        <f>COUNTIF(INF_TEL!$P$13:$P$102,E22)</f>
        <v>0</v>
      </c>
      <c r="H22" s="1205">
        <f t="shared" si="0"/>
        <v>0</v>
      </c>
      <c r="I22" s="1111"/>
      <c r="J22" s="1111"/>
      <c r="K22" s="1111"/>
      <c r="L22" s="609">
        <f t="shared" si="2"/>
        <v>0</v>
      </c>
      <c r="M22" s="6"/>
      <c r="N22" s="1069"/>
      <c r="O22" s="1069"/>
      <c r="P22" s="1069"/>
      <c r="Q22" s="1069"/>
      <c r="R22" s="1069"/>
      <c r="S22" s="1069"/>
      <c r="T22" s="1069"/>
      <c r="U22" s="1069"/>
      <c r="V22" s="1069">
        <f t="shared" si="1"/>
        <v>0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</row>
    <row r="23" spans="1:42" ht="15.05" customHeight="1">
      <c r="A23" s="6"/>
      <c r="B23" s="6"/>
      <c r="C23" s="1071"/>
      <c r="D23" s="6">
        <f>'Km Tutor-azienda'!D69</f>
        <v>0</v>
      </c>
      <c r="E23" s="541" t="s">
        <v>3477</v>
      </c>
      <c r="F23" s="1205">
        <f>COUNTIF(ELE_AUT!$P$13:$P$99,E23)</f>
        <v>0</v>
      </c>
      <c r="G23" s="1205">
        <f>COUNTIF(INF_TEL!$P$13:$P$102,E23)</f>
        <v>1</v>
      </c>
      <c r="H23" s="1205">
        <f t="shared" si="0"/>
        <v>1</v>
      </c>
      <c r="I23" s="149"/>
      <c r="J23" s="149"/>
      <c r="K23" s="149"/>
      <c r="L23" s="609">
        <f t="shared" si="2"/>
        <v>0</v>
      </c>
      <c r="M23" s="6"/>
      <c r="N23" s="1069"/>
      <c r="O23" s="1069"/>
      <c r="P23" s="1069"/>
      <c r="Q23" s="1069"/>
      <c r="R23" s="1069"/>
      <c r="S23" s="1069"/>
      <c r="T23" s="1069"/>
      <c r="U23" s="1069"/>
      <c r="V23" s="1069">
        <f t="shared" si="1"/>
        <v>0</v>
      </c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</row>
    <row r="24" spans="1:42" ht="15.05" customHeight="1">
      <c r="A24" s="6"/>
      <c r="B24" s="6"/>
      <c r="C24" s="1071"/>
      <c r="D24" s="1210" t="str">
        <f>'Km Tutor-azienda'!D70</f>
        <v>REFERENTE CORSI SICUREZZA AS-L</v>
      </c>
      <c r="E24" s="1204" t="s">
        <v>3471</v>
      </c>
      <c r="F24" s="1205">
        <f>COUNTIF(ELE_AUT!$P$13:$P$99,E24)</f>
        <v>0</v>
      </c>
      <c r="G24" s="1205">
        <f>COUNTIF(INF_TEL!$P$13:$P$102,E24)</f>
        <v>2</v>
      </c>
      <c r="H24" s="1205">
        <f t="shared" si="0"/>
        <v>2</v>
      </c>
      <c r="I24" s="1111"/>
      <c r="J24" s="1111"/>
      <c r="K24" s="1111"/>
      <c r="L24" s="609">
        <f t="shared" si="2"/>
        <v>0</v>
      </c>
      <c r="M24" s="6"/>
      <c r="N24" s="1069"/>
      <c r="O24" s="1069"/>
      <c r="P24" s="1069"/>
      <c r="Q24" s="1069"/>
      <c r="R24" s="1069"/>
      <c r="S24" s="1069"/>
      <c r="T24" s="1069"/>
      <c r="U24" s="1069"/>
      <c r="V24" s="1069">
        <f t="shared" si="1"/>
        <v>0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</row>
    <row r="25" spans="1:42" ht="15.05" customHeight="1">
      <c r="A25" s="6"/>
      <c r="B25" s="6"/>
      <c r="C25" s="1071"/>
      <c r="D25" s="1212" t="str">
        <f>'Km Tutor-azienda'!D71</f>
        <v>Specia walter</v>
      </c>
      <c r="E25" s="1204" t="s">
        <v>3689</v>
      </c>
      <c r="F25" s="1205">
        <f>COUNTIF(ELE_AUT!$P$13:$P$99,E25)</f>
        <v>0</v>
      </c>
      <c r="G25" s="1205">
        <f>COUNTIF(INF_TEL!$P$13:$P$102,E25)</f>
        <v>0</v>
      </c>
      <c r="H25" s="1205">
        <f t="shared" si="0"/>
        <v>0</v>
      </c>
      <c r="I25" s="149"/>
      <c r="J25" s="149"/>
      <c r="K25" s="149"/>
      <c r="L25" s="609">
        <f t="shared" si="2"/>
        <v>0</v>
      </c>
      <c r="M25" s="6"/>
      <c r="N25" s="1069"/>
      <c r="O25" s="1069"/>
      <c r="P25" s="1069"/>
      <c r="Q25" s="1069"/>
      <c r="R25" s="1069"/>
      <c r="S25" s="1069"/>
      <c r="T25" s="1069"/>
      <c r="U25" s="1069"/>
      <c r="V25" s="1069">
        <f t="shared" si="1"/>
        <v>0</v>
      </c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</row>
    <row r="26" spans="1:42" ht="15.05" customHeight="1">
      <c r="A26" s="6"/>
      <c r="B26" s="6"/>
      <c r="C26" s="1071"/>
      <c r="D26" s="6">
        <f>'Km Tutor-azienda'!D72</f>
        <v>0</v>
      </c>
      <c r="E26" s="541" t="s">
        <v>3690</v>
      </c>
      <c r="F26" s="1205">
        <f>COUNTIF(ELE_AUT!$P$13:$P$99,E26)</f>
        <v>0</v>
      </c>
      <c r="G26" s="1205">
        <f>COUNTIF(INF_TEL!$P$13:$P$102,E26)</f>
        <v>0</v>
      </c>
      <c r="H26" s="1205">
        <f t="shared" si="0"/>
        <v>0</v>
      </c>
      <c r="I26" s="149"/>
      <c r="J26" s="149"/>
      <c r="K26" s="149"/>
      <c r="L26" s="609">
        <f t="shared" si="2"/>
        <v>0</v>
      </c>
      <c r="M26" s="6"/>
      <c r="N26" s="1069"/>
      <c r="O26" s="1069"/>
      <c r="P26" s="1069"/>
      <c r="Q26" s="1069"/>
      <c r="R26" s="1069"/>
      <c r="S26" s="1069"/>
      <c r="T26" s="1069"/>
      <c r="U26" s="1069"/>
      <c r="V26" s="1069">
        <f t="shared" si="1"/>
        <v>0</v>
      </c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</row>
    <row r="27" spans="1:42" ht="15.05" customHeight="1">
      <c r="A27" s="6"/>
      <c r="B27" s="6"/>
      <c r="C27" s="1071"/>
      <c r="D27" s="6">
        <f>'Km Tutor-azienda'!D73</f>
        <v>0</v>
      </c>
      <c r="E27" s="541"/>
      <c r="F27" s="1205">
        <f>COUNTIF(ELE_AUT!$P$13:$P$99,E27)</f>
        <v>0</v>
      </c>
      <c r="G27" s="1205">
        <f>COUNTIF(INF_TEL!$P$13:$P$102,E27)</f>
        <v>0</v>
      </c>
      <c r="H27" s="1205">
        <f t="shared" si="0"/>
        <v>0</v>
      </c>
      <c r="I27" s="149"/>
      <c r="J27" s="149"/>
      <c r="K27" s="149"/>
      <c r="L27" s="609">
        <f t="shared" si="2"/>
        <v>0</v>
      </c>
      <c r="M27" s="6"/>
      <c r="N27" s="1069"/>
      <c r="O27" s="1069"/>
      <c r="P27" s="1069"/>
      <c r="Q27" s="1069"/>
      <c r="R27" s="1069"/>
      <c r="S27" s="1069"/>
      <c r="T27" s="1069"/>
      <c r="U27" s="1069"/>
      <c r="V27" s="1069">
        <f t="shared" si="1"/>
        <v>0</v>
      </c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</row>
    <row r="28" spans="1:42" ht="15.05" customHeight="1">
      <c r="A28" s="6"/>
      <c r="B28" s="16"/>
      <c r="C28" s="6"/>
      <c r="D28" s="6">
        <f>'Km Tutor-azienda'!D74</f>
        <v>0</v>
      </c>
      <c r="E28" s="541" t="s">
        <v>3692</v>
      </c>
      <c r="F28" s="1205">
        <f>COUNTIF(ELE_AUT!$P$13:$P$99,E28)</f>
        <v>0</v>
      </c>
      <c r="G28" s="1205">
        <f>COUNTIF(INF_TEL!$P$13:$P$102,E28)</f>
        <v>0</v>
      </c>
      <c r="H28" s="1205">
        <f t="shared" si="0"/>
        <v>0</v>
      </c>
      <c r="I28" s="149"/>
      <c r="J28" s="149"/>
      <c r="K28" s="149"/>
      <c r="L28" s="609">
        <f t="shared" si="2"/>
        <v>0</v>
      </c>
      <c r="M28" s="6"/>
      <c r="N28" s="1069"/>
      <c r="O28" s="1069"/>
      <c r="P28" s="1069"/>
      <c r="Q28" s="1069"/>
      <c r="R28" s="1069"/>
      <c r="S28" s="1069"/>
      <c r="T28" s="1069"/>
      <c r="U28" s="1069"/>
      <c r="V28" s="1069">
        <f t="shared" si="1"/>
        <v>0</v>
      </c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</row>
    <row r="29" spans="1:42" ht="15.05" customHeight="1">
      <c r="A29" s="6"/>
      <c r="B29" s="16"/>
      <c r="C29" s="6"/>
      <c r="D29" s="6"/>
      <c r="E29" s="541"/>
      <c r="F29" s="1205">
        <f>COUNTIF(ELE_AUT!$P$13:$P$99,E29)</f>
        <v>0</v>
      </c>
      <c r="G29" s="1205">
        <f>COUNTIF(INF_TEL!$P$13:$P$102,E29)</f>
        <v>0</v>
      </c>
      <c r="H29" s="1205">
        <f t="shared" si="0"/>
        <v>0</v>
      </c>
      <c r="I29" s="149"/>
      <c r="J29" s="149"/>
      <c r="K29" s="149"/>
      <c r="L29" s="609">
        <f t="shared" si="2"/>
        <v>0</v>
      </c>
      <c r="M29" s="6"/>
      <c r="N29" s="1069"/>
      <c r="O29" s="1069"/>
      <c r="P29" s="1069"/>
      <c r="Q29" s="1069"/>
      <c r="R29" s="1069"/>
      <c r="S29" s="1069"/>
      <c r="T29" s="1069"/>
      <c r="U29" s="1069"/>
      <c r="V29" s="1069">
        <f t="shared" si="1"/>
        <v>0</v>
      </c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</row>
    <row r="30" spans="1:42" ht="15.05" customHeight="1">
      <c r="A30" s="6"/>
      <c r="B30" s="16"/>
      <c r="C30" s="6"/>
      <c r="D30" s="6"/>
      <c r="E30" s="541" t="s">
        <v>3581</v>
      </c>
      <c r="F30" s="1205">
        <f>COUNTIF(ELE_AUT!$P$13:$P$99,E30)</f>
        <v>0</v>
      </c>
      <c r="G30" s="1205">
        <f>COUNTIF(INF_TEL!$P$13:$P$102,E30)</f>
        <v>1</v>
      </c>
      <c r="H30" s="1205">
        <f t="shared" si="0"/>
        <v>1</v>
      </c>
      <c r="I30" s="149"/>
      <c r="J30" s="149"/>
      <c r="K30" s="149"/>
      <c r="L30" s="609">
        <f t="shared" si="2"/>
        <v>0</v>
      </c>
      <c r="M30" s="6"/>
      <c r="N30" s="1069"/>
      <c r="O30" s="1069"/>
      <c r="P30" s="1069"/>
      <c r="Q30" s="1069"/>
      <c r="R30" s="1069"/>
      <c r="S30" s="1069"/>
      <c r="T30" s="1069"/>
      <c r="U30" s="1069"/>
      <c r="V30" s="1069">
        <f t="shared" si="1"/>
        <v>0</v>
      </c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</row>
    <row r="31" spans="1:42" ht="15.05" customHeight="1">
      <c r="A31" s="6"/>
      <c r="B31" s="16"/>
      <c r="C31" s="6"/>
      <c r="D31" s="6"/>
      <c r="E31" s="541" t="s">
        <v>3696</v>
      </c>
      <c r="F31" s="1205">
        <f>COUNTIF(ELE_AUT!$P$13:$P$99,E31)</f>
        <v>0</v>
      </c>
      <c r="G31" s="1205">
        <f>COUNTIF(INF_TEL!$P$13:$P$102,E31)</f>
        <v>0</v>
      </c>
      <c r="H31" s="1205">
        <f t="shared" si="0"/>
        <v>0</v>
      </c>
      <c r="I31" s="1111"/>
      <c r="J31" s="1111"/>
      <c r="K31" s="1111"/>
      <c r="L31" s="609">
        <f t="shared" si="2"/>
        <v>0</v>
      </c>
      <c r="M31" s="6"/>
      <c r="N31" s="1069"/>
      <c r="O31" s="1069"/>
      <c r="P31" s="1069"/>
      <c r="Q31" s="1069"/>
      <c r="R31" s="1069"/>
      <c r="S31" s="1069"/>
      <c r="T31" s="1069"/>
      <c r="U31" s="1069"/>
      <c r="V31" s="1069">
        <f t="shared" si="1"/>
        <v>0</v>
      </c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</row>
    <row r="32" spans="1:42" ht="15.05" customHeight="1">
      <c r="A32" s="6"/>
      <c r="B32" s="16"/>
      <c r="C32" s="6"/>
      <c r="D32" s="6"/>
      <c r="E32" s="541"/>
      <c r="F32" s="1205">
        <f>COUNTIF(ELE_AUT!$P$13:$P$99,E32)</f>
        <v>0</v>
      </c>
      <c r="G32" s="1205">
        <f>COUNTIF(INF_TEL!$P$13:$P$102,E32)</f>
        <v>0</v>
      </c>
      <c r="H32" s="1205">
        <f t="shared" si="0"/>
        <v>0</v>
      </c>
      <c r="I32" s="149"/>
      <c r="J32" s="149"/>
      <c r="K32" s="149"/>
      <c r="L32" s="609">
        <f t="shared" si="2"/>
        <v>0</v>
      </c>
      <c r="M32" s="6"/>
      <c r="N32" s="1069"/>
      <c r="O32" s="1069"/>
      <c r="P32" s="1069"/>
      <c r="Q32" s="1069"/>
      <c r="R32" s="1069"/>
      <c r="S32" s="1069"/>
      <c r="T32" s="1069"/>
      <c r="U32" s="1069"/>
      <c r="V32" s="1069">
        <f t="shared" si="1"/>
        <v>0</v>
      </c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</row>
    <row r="33" spans="1:42" ht="15.05" customHeight="1">
      <c r="A33" s="6"/>
      <c r="B33" s="16"/>
      <c r="C33" s="6"/>
      <c r="D33" s="6"/>
      <c r="E33" s="541" t="s">
        <v>3434</v>
      </c>
      <c r="F33" s="1205">
        <f>COUNTIF(ELE_AUT!$P$13:$P$99,E33)</f>
        <v>4</v>
      </c>
      <c r="G33" s="1205">
        <f>COUNTIF(INF_TEL!$P$13:$P$102,E33)</f>
        <v>0</v>
      </c>
      <c r="H33" s="1205">
        <f t="shared" si="0"/>
        <v>4</v>
      </c>
      <c r="I33" s="149"/>
      <c r="J33" s="149"/>
      <c r="K33" s="149"/>
      <c r="L33" s="609">
        <f t="shared" si="2"/>
        <v>0</v>
      </c>
      <c r="M33" s="6"/>
      <c r="N33" s="1069"/>
      <c r="O33" s="1069"/>
      <c r="P33" s="1069"/>
      <c r="Q33" s="1069"/>
      <c r="R33" s="1069"/>
      <c r="S33" s="1069"/>
      <c r="T33" s="1069"/>
      <c r="U33" s="1069"/>
      <c r="V33" s="1069">
        <f t="shared" si="1"/>
        <v>0</v>
      </c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</row>
    <row r="34" spans="1:42" ht="15.05" customHeight="1">
      <c r="A34" s="6"/>
      <c r="B34" s="16"/>
      <c r="C34" s="6"/>
      <c r="D34" s="6"/>
      <c r="E34" s="541" t="s">
        <v>3408</v>
      </c>
      <c r="F34" s="1205">
        <f>COUNTIF(ELE_AUT!$P$13:$P$99,E34)</f>
        <v>1</v>
      </c>
      <c r="G34" s="1205">
        <f>COUNTIF(INF_TEL!$P$13:$P$102,E34)</f>
        <v>0</v>
      </c>
      <c r="H34" s="1205">
        <f t="shared" si="0"/>
        <v>1</v>
      </c>
      <c r="I34" s="1111"/>
      <c r="J34" s="1111"/>
      <c r="K34" s="1111"/>
      <c r="L34" s="609">
        <f t="shared" si="2"/>
        <v>0</v>
      </c>
      <c r="M34" s="6"/>
      <c r="N34" s="1069"/>
      <c r="O34" s="1069"/>
      <c r="P34" s="1069"/>
      <c r="Q34" s="1069"/>
      <c r="R34" s="1069"/>
      <c r="S34" s="1069"/>
      <c r="T34" s="1069"/>
      <c r="U34" s="1069"/>
      <c r="V34" s="1069">
        <f t="shared" si="1"/>
        <v>0</v>
      </c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</row>
    <row r="35" spans="1:42" ht="15.05" customHeight="1">
      <c r="A35" s="6"/>
      <c r="B35" s="16"/>
      <c r="C35" s="6"/>
      <c r="D35" s="6"/>
      <c r="E35" s="541" t="s">
        <v>3302</v>
      </c>
      <c r="F35" s="1205">
        <f>COUNTIF(ELE_AUT!$P$13:$P$99,E35)</f>
        <v>2</v>
      </c>
      <c r="G35" s="1205">
        <f>COUNTIF(INF_TEL!$P$13:$P$102,E35)</f>
        <v>0</v>
      </c>
      <c r="H35" s="1205">
        <f t="shared" si="0"/>
        <v>2</v>
      </c>
      <c r="I35" s="149"/>
      <c r="J35" s="149"/>
      <c r="K35" s="149"/>
      <c r="L35" s="609">
        <f t="shared" si="2"/>
        <v>0</v>
      </c>
      <c r="M35" s="6"/>
      <c r="N35" s="1069"/>
      <c r="O35" s="1069"/>
      <c r="P35" s="1069"/>
      <c r="Q35" s="1069"/>
      <c r="R35" s="1069"/>
      <c r="S35" s="1069"/>
      <c r="T35" s="1069"/>
      <c r="U35" s="1069"/>
      <c r="V35" s="1069">
        <f t="shared" si="1"/>
        <v>0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</row>
    <row r="36" spans="1:42" ht="15.05" customHeight="1">
      <c r="A36" s="6"/>
      <c r="B36" s="6"/>
      <c r="C36" s="6"/>
      <c r="D36" s="6"/>
      <c r="E36" s="541" t="s">
        <v>3469</v>
      </c>
      <c r="F36" s="1205">
        <f>COUNTIF(ELE_AUT!$P$13:$P$99,E36)</f>
        <v>0</v>
      </c>
      <c r="G36" s="1205">
        <f>COUNTIF(INF_TEL!$P$13:$P$102,E36)</f>
        <v>2</v>
      </c>
      <c r="H36" s="1205">
        <f t="shared" si="0"/>
        <v>2</v>
      </c>
      <c r="I36" s="1111"/>
      <c r="J36" s="1111"/>
      <c r="K36" s="1111"/>
      <c r="L36" s="609">
        <f t="shared" si="2"/>
        <v>0</v>
      </c>
      <c r="M36" s="6"/>
      <c r="N36" s="1069"/>
      <c r="O36" s="1069"/>
      <c r="P36" s="1069"/>
      <c r="Q36" s="1069"/>
      <c r="R36" s="1069"/>
      <c r="S36" s="1069"/>
      <c r="T36" s="1069"/>
      <c r="U36" s="1069"/>
      <c r="V36" s="1069">
        <f t="shared" si="1"/>
        <v>0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</row>
    <row r="37" spans="1:42" ht="15.05" customHeight="1">
      <c r="A37" s="6"/>
      <c r="B37" s="6"/>
      <c r="C37" s="6"/>
      <c r="D37" s="6"/>
      <c r="E37" s="541"/>
      <c r="F37" s="1205">
        <f>COUNTIF(ELE_AUT!$P$13:$P$99,E37)</f>
        <v>0</v>
      </c>
      <c r="G37" s="1205">
        <f>COUNTIF(INF_TEL!$P$13:$P$102,E37)</f>
        <v>0</v>
      </c>
      <c r="H37" s="1205">
        <f t="shared" si="0"/>
        <v>0</v>
      </c>
      <c r="I37" s="1111"/>
      <c r="J37" s="1111"/>
      <c r="K37" s="1111"/>
      <c r="L37" s="609">
        <f t="shared" si="2"/>
        <v>0</v>
      </c>
      <c r="M37" s="6"/>
      <c r="N37" s="1069"/>
      <c r="O37" s="1069"/>
      <c r="P37" s="1069"/>
      <c r="Q37" s="1069"/>
      <c r="R37" s="1069"/>
      <c r="S37" s="1069"/>
      <c r="T37" s="1069"/>
      <c r="U37" s="1069"/>
      <c r="V37" s="1069">
        <f t="shared" si="1"/>
        <v>0</v>
      </c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</row>
    <row r="38" spans="1:42" ht="15.05" customHeight="1">
      <c r="A38" s="6"/>
      <c r="B38" s="6"/>
      <c r="C38" s="6"/>
      <c r="D38" s="6"/>
      <c r="E38" s="541" t="s">
        <v>3440</v>
      </c>
      <c r="F38" s="1205">
        <f>COUNTIF(ELE_AUT!$P$13:$P$99,E38)</f>
        <v>3</v>
      </c>
      <c r="G38" s="1205">
        <f>COUNTIF(INF_TEL!$P$13:$P$102,E38)</f>
        <v>0</v>
      </c>
      <c r="H38" s="1205">
        <f t="shared" si="0"/>
        <v>3</v>
      </c>
      <c r="I38" s="149"/>
      <c r="J38" s="149"/>
      <c r="K38" s="149"/>
      <c r="L38" s="609">
        <f t="shared" si="2"/>
        <v>0</v>
      </c>
      <c r="M38" s="6"/>
      <c r="N38" s="1069"/>
      <c r="O38" s="1069"/>
      <c r="P38" s="1069"/>
      <c r="Q38" s="1069"/>
      <c r="R38" s="1069"/>
      <c r="S38" s="1069"/>
      <c r="T38" s="1069"/>
      <c r="U38" s="1069"/>
      <c r="V38" s="1069">
        <f t="shared" si="1"/>
        <v>0</v>
      </c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</row>
    <row r="39" spans="1:42" ht="15.05" customHeight="1">
      <c r="A39" s="6"/>
      <c r="B39" s="6"/>
      <c r="C39" s="6"/>
      <c r="D39" s="6"/>
      <c r="E39" s="541"/>
      <c r="F39" s="1205">
        <f>COUNTIF(ELE_AUT!$P$13:$P$99,E39)</f>
        <v>0</v>
      </c>
      <c r="G39" s="1205">
        <f>COUNTIF(INF_TEL!$P$13:$P$102,E39)</f>
        <v>0</v>
      </c>
      <c r="H39" s="1205">
        <f t="shared" si="0"/>
        <v>0</v>
      </c>
      <c r="I39" s="1111"/>
      <c r="J39" s="1111"/>
      <c r="K39" s="1111"/>
      <c r="L39" s="609">
        <f t="shared" si="2"/>
        <v>0</v>
      </c>
      <c r="M39" s="6"/>
      <c r="N39" s="1069"/>
      <c r="O39" s="1069"/>
      <c r="P39" s="1069"/>
      <c r="Q39" s="1069"/>
      <c r="R39" s="1069"/>
      <c r="S39" s="1069"/>
      <c r="T39" s="1069"/>
      <c r="U39" s="1069"/>
      <c r="V39" s="1069">
        <f t="shared" si="1"/>
        <v>0</v>
      </c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</row>
    <row r="40" spans="1:42" ht="15.05" customHeight="1">
      <c r="A40" s="6"/>
      <c r="B40" s="6"/>
      <c r="C40" s="6"/>
      <c r="D40" s="6"/>
      <c r="E40" s="541" t="s">
        <v>3402</v>
      </c>
      <c r="F40" s="1205">
        <f>COUNTIF(ELE_AUT!$P$13:$P$99,E40)</f>
        <v>4</v>
      </c>
      <c r="G40" s="1205">
        <f>COUNTIF(INF_TEL!$P$13:$P$102,E40)</f>
        <v>0</v>
      </c>
      <c r="H40" s="1205">
        <f t="shared" si="0"/>
        <v>4</v>
      </c>
      <c r="I40" s="149"/>
      <c r="J40" s="149"/>
      <c r="K40" s="149"/>
      <c r="L40" s="609">
        <f t="shared" si="2"/>
        <v>0</v>
      </c>
      <c r="M40" s="6"/>
      <c r="N40" s="1069"/>
      <c r="O40" s="1069"/>
      <c r="P40" s="1069"/>
      <c r="Q40" s="1069"/>
      <c r="R40" s="1069"/>
      <c r="S40" s="1069"/>
      <c r="T40" s="1069"/>
      <c r="U40" s="1069"/>
      <c r="V40" s="1069">
        <f t="shared" si="1"/>
        <v>0</v>
      </c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</row>
    <row r="41" spans="1:42" ht="15.05" customHeight="1">
      <c r="A41" s="6"/>
      <c r="B41" s="6"/>
      <c r="C41" s="6"/>
      <c r="D41" s="6"/>
      <c r="E41" s="541"/>
      <c r="F41" s="1205">
        <f>COUNTIF(ELE_AUT!$P$13:$P$99,E41)</f>
        <v>0</v>
      </c>
      <c r="G41" s="1205">
        <f>COUNTIF(INF_TEL!$P$13:$P$102,E41)</f>
        <v>0</v>
      </c>
      <c r="H41" s="1205">
        <f t="shared" si="0"/>
        <v>0</v>
      </c>
      <c r="I41" s="149"/>
      <c r="J41" s="149"/>
      <c r="K41" s="149"/>
      <c r="L41" s="609">
        <f t="shared" si="2"/>
        <v>0</v>
      </c>
      <c r="M41" s="6"/>
      <c r="N41" s="1069"/>
      <c r="O41" s="1069"/>
      <c r="P41" s="1069"/>
      <c r="Q41" s="1069"/>
      <c r="R41" s="1069"/>
      <c r="S41" s="1069"/>
      <c r="T41" s="1069"/>
      <c r="U41" s="1069"/>
      <c r="V41" s="1069">
        <f t="shared" si="1"/>
        <v>0</v>
      </c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</row>
    <row r="42" spans="1:42" ht="15.05" customHeight="1">
      <c r="A42" s="6"/>
      <c r="B42" s="6"/>
      <c r="C42" s="6"/>
      <c r="D42" s="6"/>
      <c r="E42" s="1213" t="s">
        <v>3704</v>
      </c>
      <c r="F42" s="1205">
        <f>COUNTIF(ELE_AUT!$P$13:$P$99,E42)</f>
        <v>0</v>
      </c>
      <c r="G42" s="1205">
        <f>COUNTIF(INF_TEL!$P$13:$P$102,E42)</f>
        <v>0</v>
      </c>
      <c r="H42" s="1205">
        <f t="shared" si="0"/>
        <v>0</v>
      </c>
      <c r="I42" s="1111"/>
      <c r="J42" s="1111"/>
      <c r="K42" s="1111"/>
      <c r="L42" s="609">
        <f t="shared" si="2"/>
        <v>0</v>
      </c>
      <c r="M42" s="6"/>
      <c r="N42" s="1069"/>
      <c r="O42" s="1069"/>
      <c r="P42" s="1069"/>
      <c r="Q42" s="1069"/>
      <c r="R42" s="1069"/>
      <c r="S42" s="1069"/>
      <c r="T42" s="1069"/>
      <c r="U42" s="1069"/>
      <c r="V42" s="1069">
        <f t="shared" si="1"/>
        <v>0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</row>
    <row r="43" spans="1:42" ht="15.05" customHeight="1">
      <c r="A43" s="6"/>
      <c r="B43" s="6"/>
      <c r="C43" s="6"/>
      <c r="D43" s="6"/>
      <c r="E43" s="541" t="s">
        <v>3589</v>
      </c>
      <c r="F43" s="1205">
        <f>COUNTIF(ELE_AUT!$P$13:$P$99,E43)</f>
        <v>0</v>
      </c>
      <c r="G43" s="1205">
        <f>COUNTIF(INF_TEL!$P$13:$P$102,E43)</f>
        <v>0</v>
      </c>
      <c r="H43" s="1205">
        <f t="shared" si="0"/>
        <v>0</v>
      </c>
      <c r="I43" s="149"/>
      <c r="J43" s="149"/>
      <c r="K43" s="149"/>
      <c r="L43" s="609">
        <f t="shared" si="2"/>
        <v>0</v>
      </c>
      <c r="M43" s="6"/>
      <c r="N43" s="1069"/>
      <c r="O43" s="1069"/>
      <c r="P43" s="1069"/>
      <c r="Q43" s="1069"/>
      <c r="R43" s="1069"/>
      <c r="S43" s="1069"/>
      <c r="T43" s="1069"/>
      <c r="U43" s="1069"/>
      <c r="V43" s="1069">
        <f t="shared" si="1"/>
        <v>0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</row>
    <row r="44" spans="1:42" ht="15.05" customHeight="1">
      <c r="A44" s="6"/>
      <c r="B44" s="6"/>
      <c r="C44" s="6"/>
      <c r="D44" s="6"/>
      <c r="E44" s="541" t="s">
        <v>3706</v>
      </c>
      <c r="F44" s="1205">
        <f>COUNTIF(ELE_AUT!$P$13:$P$99,E44)</f>
        <v>0</v>
      </c>
      <c r="G44" s="1205">
        <f>COUNTIF(INF_TEL!$P$13:$P$102,E44)</f>
        <v>0</v>
      </c>
      <c r="H44" s="1205">
        <f t="shared" si="0"/>
        <v>0</v>
      </c>
      <c r="I44" s="1111"/>
      <c r="J44" s="1111"/>
      <c r="K44" s="1111"/>
      <c r="L44" s="609">
        <f t="shared" si="2"/>
        <v>0</v>
      </c>
      <c r="M44" s="6"/>
      <c r="N44" s="1069"/>
      <c r="O44" s="1069"/>
      <c r="P44" s="1069"/>
      <c r="Q44" s="1069"/>
      <c r="R44" s="1069"/>
      <c r="S44" s="1069"/>
      <c r="T44" s="1069"/>
      <c r="U44" s="1069"/>
      <c r="V44" s="1069">
        <f t="shared" si="1"/>
        <v>0</v>
      </c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</row>
    <row r="45" spans="1:42" ht="15.05" customHeight="1">
      <c r="A45" s="6"/>
      <c r="B45" s="6"/>
      <c r="C45" s="6"/>
      <c r="D45" s="6"/>
      <c r="E45" s="541" t="s">
        <v>3443</v>
      </c>
      <c r="F45" s="1205">
        <f>COUNTIF(ELE_AUT!$P$13:$P$99,E45)</f>
        <v>3</v>
      </c>
      <c r="G45" s="1205">
        <f>COUNTIF(INF_TEL!$P$13:$P$102,E45)</f>
        <v>0</v>
      </c>
      <c r="H45" s="1205">
        <f t="shared" si="0"/>
        <v>3</v>
      </c>
      <c r="I45" s="149"/>
      <c r="J45" s="149"/>
      <c r="K45" s="149"/>
      <c r="L45" s="609">
        <f t="shared" si="2"/>
        <v>0</v>
      </c>
      <c r="M45" s="6"/>
      <c r="N45" s="1069"/>
      <c r="O45" s="1069"/>
      <c r="P45" s="1069"/>
      <c r="Q45" s="1069"/>
      <c r="R45" s="1069"/>
      <c r="S45" s="1069"/>
      <c r="T45" s="1069"/>
      <c r="U45" s="1069"/>
      <c r="V45" s="1069">
        <f t="shared" si="1"/>
        <v>0</v>
      </c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</row>
    <row r="46" spans="1:42" ht="15.05" customHeight="1">
      <c r="A46" s="6"/>
      <c r="B46" s="6"/>
      <c r="C46" s="6"/>
      <c r="D46" s="6"/>
      <c r="E46" s="541" t="s">
        <v>3707</v>
      </c>
      <c r="F46" s="1205">
        <f>COUNTIF(ELE_AUT!$P$13:$P$99,E46)</f>
        <v>0</v>
      </c>
      <c r="G46" s="1205">
        <f>COUNTIF(INF_TEL!$P$13:$P$102,E46)</f>
        <v>0</v>
      </c>
      <c r="H46" s="1205">
        <f t="shared" si="0"/>
        <v>0</v>
      </c>
      <c r="I46" s="1111"/>
      <c r="J46" s="1111"/>
      <c r="K46" s="1111"/>
      <c r="L46" s="609">
        <f t="shared" si="2"/>
        <v>0</v>
      </c>
      <c r="M46" s="6"/>
      <c r="N46" s="1069"/>
      <c r="O46" s="1069"/>
      <c r="P46" s="1069"/>
      <c r="Q46" s="1069"/>
      <c r="R46" s="1069"/>
      <c r="S46" s="1069"/>
      <c r="T46" s="1069"/>
      <c r="U46" s="1069"/>
      <c r="V46" s="1069">
        <f t="shared" si="1"/>
        <v>0</v>
      </c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</row>
    <row r="47" spans="1:42" ht="15.05" customHeight="1">
      <c r="A47" s="6"/>
      <c r="B47" s="6"/>
      <c r="C47" s="6"/>
      <c r="D47" s="6"/>
      <c r="E47" s="541" t="s">
        <v>3708</v>
      </c>
      <c r="F47" s="1205">
        <f>COUNTIF(ELE_AUT!$P$13:$P$99,E47)</f>
        <v>0</v>
      </c>
      <c r="G47" s="1205">
        <f>COUNTIF(INF_TEL!$P$13:$P$102,E47)</f>
        <v>0</v>
      </c>
      <c r="H47" s="1205">
        <f t="shared" si="0"/>
        <v>0</v>
      </c>
      <c r="I47" s="149"/>
      <c r="J47" s="149"/>
      <c r="K47" s="149"/>
      <c r="L47" s="609">
        <f t="shared" si="2"/>
        <v>0</v>
      </c>
      <c r="M47" s="6"/>
      <c r="N47" s="1069"/>
      <c r="O47" s="1069"/>
      <c r="P47" s="1069"/>
      <c r="Q47" s="1069"/>
      <c r="R47" s="1069"/>
      <c r="S47" s="1069"/>
      <c r="T47" s="1069"/>
      <c r="U47" s="1069"/>
      <c r="V47" s="1069">
        <f t="shared" si="1"/>
        <v>0</v>
      </c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</row>
    <row r="48" spans="1:42" ht="15.05" customHeight="1">
      <c r="A48" s="6"/>
      <c r="B48" s="6"/>
      <c r="C48" s="6"/>
      <c r="D48" s="6"/>
      <c r="E48" s="541" t="s">
        <v>3709</v>
      </c>
      <c r="F48" s="1205">
        <f>COUNTIF(ELE_AUT!$P$13:$P$99,E48)</f>
        <v>0</v>
      </c>
      <c r="G48" s="1205">
        <f>COUNTIF(INF_TEL!$P$13:$P$102,E48)</f>
        <v>0</v>
      </c>
      <c r="H48" s="1205">
        <f t="shared" si="0"/>
        <v>0</v>
      </c>
      <c r="I48" s="1111"/>
      <c r="J48" s="1111"/>
      <c r="K48" s="1111"/>
      <c r="L48" s="609">
        <f t="shared" si="2"/>
        <v>0</v>
      </c>
      <c r="M48" s="6"/>
      <c r="N48" s="1069"/>
      <c r="O48" s="1069"/>
      <c r="P48" s="1069"/>
      <c r="Q48" s="1069"/>
      <c r="R48" s="1069"/>
      <c r="S48" s="1069"/>
      <c r="T48" s="1069"/>
      <c r="U48" s="1069"/>
      <c r="V48" s="1069">
        <f t="shared" si="1"/>
        <v>0</v>
      </c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</row>
    <row r="49" spans="1:42" ht="15.05" customHeight="1">
      <c r="A49" s="6"/>
      <c r="B49" s="6"/>
      <c r="C49" s="6"/>
      <c r="D49" s="6"/>
      <c r="E49" s="1214" t="s">
        <v>3439</v>
      </c>
      <c r="F49" s="1205">
        <f>COUNTIF(ELE_AUT!$P$13:$P$99,E49)</f>
        <v>2</v>
      </c>
      <c r="G49" s="1205">
        <f>COUNTIF(INF_TEL!$P$13:$P$102,E49)</f>
        <v>0</v>
      </c>
      <c r="H49" s="1205">
        <f t="shared" si="0"/>
        <v>2</v>
      </c>
      <c r="I49" s="1111"/>
      <c r="J49" s="1111"/>
      <c r="K49" s="1111"/>
      <c r="L49" s="609">
        <f t="shared" si="2"/>
        <v>0</v>
      </c>
      <c r="M49" s="6"/>
      <c r="N49" s="1069"/>
      <c r="O49" s="1069"/>
      <c r="P49" s="1069"/>
      <c r="Q49" s="1069"/>
      <c r="R49" s="1069"/>
      <c r="S49" s="1069"/>
      <c r="T49" s="1069"/>
      <c r="U49" s="1069"/>
      <c r="V49" s="1069">
        <f t="shared" si="1"/>
        <v>0</v>
      </c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</row>
    <row r="50" spans="1:42" ht="15.05" customHeight="1">
      <c r="A50" s="6"/>
      <c r="B50" s="6"/>
      <c r="C50" s="6"/>
      <c r="D50" s="6"/>
      <c r="E50" s="541"/>
      <c r="F50" s="1205">
        <f>COUNTIF(ELE_AUT!$P$13:$P$99,E50)</f>
        <v>0</v>
      </c>
      <c r="G50" s="1205">
        <f>COUNTIF(INF_TEL!$P$13:$P$102,E50)</f>
        <v>0</v>
      </c>
      <c r="H50" s="1205">
        <f t="shared" si="0"/>
        <v>0</v>
      </c>
      <c r="I50" s="149"/>
      <c r="J50" s="149"/>
      <c r="K50" s="149"/>
      <c r="L50" s="609">
        <f t="shared" si="2"/>
        <v>0</v>
      </c>
      <c r="M50" s="6"/>
      <c r="N50" s="1069"/>
      <c r="O50" s="1069"/>
      <c r="P50" s="1069"/>
      <c r="Q50" s="1069"/>
      <c r="R50" s="1069"/>
      <c r="S50" s="1069"/>
      <c r="T50" s="1069"/>
      <c r="U50" s="1069"/>
      <c r="V50" s="1069">
        <f t="shared" si="1"/>
        <v>0</v>
      </c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</row>
    <row r="51" spans="1:42" ht="15.05" customHeight="1">
      <c r="A51" s="6"/>
      <c r="B51" s="6"/>
      <c r="C51" s="6"/>
      <c r="D51" s="6"/>
      <c r="E51" s="541" t="s">
        <v>3711</v>
      </c>
      <c r="F51" s="1205">
        <f>COUNTIF(ELE_AUT!$P$13:$P$99,E51)</f>
        <v>0</v>
      </c>
      <c r="G51" s="1205">
        <f>COUNTIF(INF_TEL!$P$13:$P$102,E51)</f>
        <v>0</v>
      </c>
      <c r="H51" s="1205">
        <f t="shared" si="0"/>
        <v>0</v>
      </c>
      <c r="I51" s="149"/>
      <c r="J51" s="149"/>
      <c r="K51" s="149"/>
      <c r="L51" s="609">
        <f t="shared" si="2"/>
        <v>0</v>
      </c>
      <c r="M51" s="6"/>
      <c r="N51" s="1069"/>
      <c r="O51" s="1069"/>
      <c r="P51" s="1069"/>
      <c r="Q51" s="1069"/>
      <c r="R51" s="1069"/>
      <c r="S51" s="1069"/>
      <c r="T51" s="1069"/>
      <c r="U51" s="1069"/>
      <c r="V51" s="1069">
        <f t="shared" si="1"/>
        <v>0</v>
      </c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</row>
    <row r="52" spans="1:42" ht="15.05" customHeight="1">
      <c r="A52" s="6"/>
      <c r="B52" s="6"/>
      <c r="C52" s="6"/>
      <c r="D52" s="6"/>
      <c r="E52" s="541" t="s">
        <v>3712</v>
      </c>
      <c r="F52" s="1205">
        <f>COUNTIF(ELE_AUT!$P$13:$P$99,E52)</f>
        <v>0</v>
      </c>
      <c r="G52" s="1205">
        <f>COUNTIF(INF_TEL!$P$13:$P$102,E52)</f>
        <v>0</v>
      </c>
      <c r="H52" s="1205">
        <f t="shared" si="0"/>
        <v>0</v>
      </c>
      <c r="I52" s="1111"/>
      <c r="J52" s="1111"/>
      <c r="K52" s="1111"/>
      <c r="L52" s="609">
        <f t="shared" si="2"/>
        <v>0</v>
      </c>
      <c r="M52" s="6"/>
      <c r="N52" s="1069"/>
      <c r="O52" s="1069"/>
      <c r="P52" s="1069"/>
      <c r="Q52" s="1069"/>
      <c r="R52" s="1069"/>
      <c r="S52" s="1069"/>
      <c r="T52" s="1069"/>
      <c r="U52" s="1069"/>
      <c r="V52" s="1069">
        <f t="shared" si="1"/>
        <v>0</v>
      </c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</row>
    <row r="53" spans="1:42" ht="15.05" customHeight="1">
      <c r="A53" s="6"/>
      <c r="B53" s="6"/>
      <c r="C53" s="6"/>
      <c r="D53" s="6"/>
      <c r="E53" s="541"/>
      <c r="F53" s="1205">
        <f>COUNTIF(ELE_AUT!$P$13:$P$99,E53)</f>
        <v>0</v>
      </c>
      <c r="G53" s="1205">
        <f>COUNTIF(INF_TEL!$P$13:$P$102,E53)</f>
        <v>0</v>
      </c>
      <c r="H53" s="1205">
        <f t="shared" si="0"/>
        <v>0</v>
      </c>
      <c r="I53" s="149"/>
      <c r="J53" s="149"/>
      <c r="K53" s="149"/>
      <c r="L53" s="609">
        <f t="shared" si="2"/>
        <v>0</v>
      </c>
      <c r="M53" s="6"/>
      <c r="N53" s="1069"/>
      <c r="O53" s="1069"/>
      <c r="P53" s="1069"/>
      <c r="Q53" s="1069"/>
      <c r="R53" s="1069"/>
      <c r="S53" s="1069"/>
      <c r="T53" s="1069"/>
      <c r="U53" s="1069"/>
      <c r="V53" s="1069">
        <f t="shared" si="1"/>
        <v>0</v>
      </c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</row>
    <row r="54" spans="1:42" ht="15.05" customHeight="1">
      <c r="A54" s="6"/>
      <c r="B54" s="6"/>
      <c r="C54" s="6"/>
      <c r="D54" s="6"/>
      <c r="E54" s="541" t="s">
        <v>3715</v>
      </c>
      <c r="F54" s="1205">
        <f>COUNTIF(ELE_AUT!$P$13:$P$99,E54)</f>
        <v>0</v>
      </c>
      <c r="G54" s="1205">
        <f>COUNTIF(INF_TEL!$P$13:$P$102,E54)</f>
        <v>1</v>
      </c>
      <c r="H54" s="1205">
        <f t="shared" si="0"/>
        <v>1</v>
      </c>
      <c r="I54" s="149"/>
      <c r="J54" s="149"/>
      <c r="K54" s="149"/>
      <c r="L54" s="609">
        <f t="shared" si="2"/>
        <v>0</v>
      </c>
      <c r="M54" s="6"/>
      <c r="N54" s="1069"/>
      <c r="O54" s="1069"/>
      <c r="P54" s="1069"/>
      <c r="Q54" s="1069"/>
      <c r="R54" s="1069"/>
      <c r="S54" s="1069"/>
      <c r="T54" s="1069"/>
      <c r="U54" s="1069"/>
      <c r="V54" s="1069">
        <f t="shared" si="1"/>
        <v>0</v>
      </c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</row>
    <row r="55" spans="1:42" ht="15.05" customHeight="1">
      <c r="A55" s="6"/>
      <c r="B55" s="6"/>
      <c r="C55" s="6"/>
      <c r="D55" s="6"/>
      <c r="E55" s="541" t="s">
        <v>3431</v>
      </c>
      <c r="F55" s="1205">
        <f>COUNTIF(ELE_AUT!$P$13:$P$99,E55)</f>
        <v>2</v>
      </c>
      <c r="G55" s="1205">
        <f>COUNTIF(INF_TEL!$P$13:$P$102,E55)</f>
        <v>0</v>
      </c>
      <c r="H55" s="1205">
        <f t="shared" si="0"/>
        <v>2</v>
      </c>
      <c r="I55" s="149"/>
      <c r="J55" s="149"/>
      <c r="K55" s="149"/>
      <c r="L55" s="609">
        <f t="shared" si="2"/>
        <v>0</v>
      </c>
      <c r="M55" s="6"/>
      <c r="N55" s="1069"/>
      <c r="O55" s="1069"/>
      <c r="P55" s="1069"/>
      <c r="Q55" s="1069"/>
      <c r="R55" s="1069"/>
      <c r="S55" s="1069"/>
      <c r="T55" s="1069"/>
      <c r="U55" s="1069"/>
      <c r="V55" s="1069">
        <f t="shared" si="1"/>
        <v>0</v>
      </c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</row>
    <row r="56" spans="1:42" ht="15.05" customHeight="1">
      <c r="A56" s="6"/>
      <c r="B56" s="6"/>
      <c r="C56" s="6"/>
      <c r="D56" s="6"/>
      <c r="E56" s="541" t="s">
        <v>3398</v>
      </c>
      <c r="F56" s="1205">
        <f>COUNTIF(ELE_AUT!$P$13:$P$99,E56)</f>
        <v>4</v>
      </c>
      <c r="G56" s="1205">
        <f>COUNTIF(INF_TEL!$P$13:$P$102,E56)</f>
        <v>0</v>
      </c>
      <c r="H56" s="1205">
        <f t="shared" si="0"/>
        <v>4</v>
      </c>
      <c r="I56" s="1111"/>
      <c r="J56" s="1111"/>
      <c r="K56" s="1111"/>
      <c r="L56" s="609">
        <f t="shared" si="2"/>
        <v>0</v>
      </c>
      <c r="M56" s="6"/>
      <c r="N56" s="1069"/>
      <c r="O56" s="1069"/>
      <c r="P56" s="1069"/>
      <c r="Q56" s="1069"/>
      <c r="R56" s="1069"/>
      <c r="S56" s="1069"/>
      <c r="T56" s="1069"/>
      <c r="U56" s="1069"/>
      <c r="V56" s="1069">
        <f t="shared" si="1"/>
        <v>0</v>
      </c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</row>
    <row r="57" spans="1:42" ht="15.05" customHeight="1">
      <c r="A57" s="6"/>
      <c r="B57" s="6"/>
      <c r="C57" s="6"/>
      <c r="D57" s="6"/>
      <c r="E57" s="541" t="s">
        <v>3428</v>
      </c>
      <c r="F57" s="1205">
        <f>COUNTIF(ELE_AUT!$P$13:$P$99,E57)</f>
        <v>3</v>
      </c>
      <c r="G57" s="1205">
        <f>COUNTIF(INF_TEL!$P$13:$P$102,E57)</f>
        <v>0</v>
      </c>
      <c r="H57" s="1205">
        <f t="shared" si="0"/>
        <v>3</v>
      </c>
      <c r="I57" s="1111"/>
      <c r="J57" s="1111"/>
      <c r="K57" s="1111"/>
      <c r="L57" s="609">
        <f t="shared" si="2"/>
        <v>0</v>
      </c>
      <c r="M57" s="6"/>
      <c r="N57" s="1069"/>
      <c r="O57" s="1069"/>
      <c r="P57" s="1069"/>
      <c r="Q57" s="1069"/>
      <c r="R57" s="1069"/>
      <c r="S57" s="1069"/>
      <c r="T57" s="1069"/>
      <c r="U57" s="1069"/>
      <c r="V57" s="1069">
        <f t="shared" si="1"/>
        <v>0</v>
      </c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</row>
    <row r="58" spans="1:42" ht="15.05" customHeight="1">
      <c r="A58" s="6"/>
      <c r="B58" s="6"/>
      <c r="C58" s="6"/>
      <c r="D58" s="6"/>
      <c r="E58" s="541" t="s">
        <v>3418</v>
      </c>
      <c r="F58" s="1205">
        <f>COUNTIF(ELE_AUT!$P$13:$P$99,E58)</f>
        <v>2</v>
      </c>
      <c r="G58" s="1205">
        <f>COUNTIF(INF_TEL!$P$13:$P$102,E58)</f>
        <v>0</v>
      </c>
      <c r="H58" s="1205">
        <f t="shared" si="0"/>
        <v>2</v>
      </c>
      <c r="I58" s="149"/>
      <c r="J58" s="149"/>
      <c r="K58" s="149"/>
      <c r="L58" s="609">
        <f t="shared" si="2"/>
        <v>0</v>
      </c>
      <c r="M58" s="6"/>
      <c r="N58" s="1069"/>
      <c r="O58" s="1069"/>
      <c r="P58" s="1069"/>
      <c r="Q58" s="1069"/>
      <c r="R58" s="1069"/>
      <c r="S58" s="1069"/>
      <c r="T58" s="1069"/>
      <c r="U58" s="1069"/>
      <c r="V58" s="1069">
        <f t="shared" si="1"/>
        <v>0</v>
      </c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</row>
    <row r="59" spans="1:42" ht="15.05" customHeight="1">
      <c r="A59" s="6"/>
      <c r="B59" s="6"/>
      <c r="C59" s="6"/>
      <c r="D59" s="6"/>
      <c r="E59" s="541"/>
      <c r="F59" s="1205">
        <f>COUNTIF(ELE_AUT!$P$13:$P$99,E59)</f>
        <v>0</v>
      </c>
      <c r="G59" s="1205">
        <f>COUNTIF(INF_TEL!$P$13:$P$102,E59)</f>
        <v>0</v>
      </c>
      <c r="H59" s="1205">
        <f t="shared" si="0"/>
        <v>0</v>
      </c>
      <c r="I59" s="1111"/>
      <c r="J59" s="1111"/>
      <c r="K59" s="1111"/>
      <c r="L59" s="609">
        <f t="shared" si="2"/>
        <v>0</v>
      </c>
      <c r="M59" s="6"/>
      <c r="N59" s="1069"/>
      <c r="O59" s="1069"/>
      <c r="P59" s="1069"/>
      <c r="Q59" s="1069"/>
      <c r="R59" s="1069"/>
      <c r="S59" s="1069"/>
      <c r="T59" s="1069"/>
      <c r="U59" s="1069"/>
      <c r="V59" s="1069">
        <f t="shared" si="1"/>
        <v>0</v>
      </c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</row>
    <row r="60" spans="1:42" ht="15.05" customHeight="1">
      <c r="A60" s="6"/>
      <c r="B60" s="6"/>
      <c r="C60" s="6"/>
      <c r="D60" s="6"/>
      <c r="E60" s="541" t="s">
        <v>3407</v>
      </c>
      <c r="F60" s="1205">
        <f>COUNTIF(ELE_AUT!$P$13:$P$99,E60)</f>
        <v>3</v>
      </c>
      <c r="G60" s="1205">
        <f>COUNTIF(INF_TEL!$P$13:$P$102,E60)</f>
        <v>0</v>
      </c>
      <c r="H60" s="1205">
        <f t="shared" si="0"/>
        <v>3</v>
      </c>
      <c r="I60" s="149"/>
      <c r="J60" s="149"/>
      <c r="K60" s="149"/>
      <c r="L60" s="609">
        <f t="shared" si="2"/>
        <v>0</v>
      </c>
      <c r="M60" s="6"/>
      <c r="N60" s="1069"/>
      <c r="O60" s="1069"/>
      <c r="P60" s="1069"/>
      <c r="Q60" s="1069"/>
      <c r="R60" s="1069"/>
      <c r="S60" s="1069"/>
      <c r="T60" s="1069"/>
      <c r="U60" s="1069"/>
      <c r="V60" s="1069">
        <f t="shared" si="1"/>
        <v>0</v>
      </c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</row>
    <row r="61" spans="1:42" ht="15.05" customHeight="1">
      <c r="A61" s="6"/>
      <c r="B61" s="6"/>
      <c r="C61" s="6"/>
      <c r="D61" s="6"/>
      <c r="E61" s="541"/>
      <c r="F61" s="1205">
        <f>COUNTIF(ELE_AUT!$P$13:$P$99,E61)</f>
        <v>0</v>
      </c>
      <c r="G61" s="1205">
        <f>COUNTIF(INF_TEL!$P$13:$P$102,E61)</f>
        <v>0</v>
      </c>
      <c r="H61" s="1205">
        <f t="shared" si="0"/>
        <v>0</v>
      </c>
      <c r="I61" s="1111"/>
      <c r="J61" s="1111"/>
      <c r="K61" s="1111"/>
      <c r="L61" s="609">
        <f t="shared" si="2"/>
        <v>0</v>
      </c>
      <c r="M61" s="6"/>
      <c r="N61" s="1069"/>
      <c r="O61" s="1069"/>
      <c r="P61" s="1069"/>
      <c r="Q61" s="1069"/>
      <c r="R61" s="1069"/>
      <c r="S61" s="1069"/>
      <c r="T61" s="1069"/>
      <c r="U61" s="1069"/>
      <c r="V61" s="1069">
        <f t="shared" si="1"/>
        <v>0</v>
      </c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</row>
    <row r="62" spans="1:42" ht="15.05" customHeight="1">
      <c r="A62" s="6"/>
      <c r="B62" s="6"/>
      <c r="C62" s="6"/>
      <c r="D62" s="6"/>
      <c r="E62" s="541" t="s">
        <v>3721</v>
      </c>
      <c r="F62" s="1205">
        <f>COUNTIF(ELE_AUT!$P$13:$P$99,E62)</f>
        <v>0</v>
      </c>
      <c r="G62" s="1205">
        <f>COUNTIF(INF_TEL!$P$13:$P$102,E62)</f>
        <v>3</v>
      </c>
      <c r="H62" s="1205">
        <f t="shared" si="0"/>
        <v>3</v>
      </c>
      <c r="I62" s="1111"/>
      <c r="J62" s="1111"/>
      <c r="K62" s="1111"/>
      <c r="L62" s="609">
        <f t="shared" si="2"/>
        <v>0</v>
      </c>
      <c r="M62" s="6"/>
      <c r="N62" s="1069"/>
      <c r="O62" s="1069"/>
      <c r="P62" s="1069"/>
      <c r="Q62" s="1069"/>
      <c r="R62" s="1069"/>
      <c r="S62" s="1069"/>
      <c r="T62" s="1069"/>
      <c r="U62" s="1069"/>
      <c r="V62" s="1069">
        <f t="shared" si="1"/>
        <v>0</v>
      </c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</row>
    <row r="63" spans="1:42" ht="15.05" customHeight="1">
      <c r="A63" s="6"/>
      <c r="B63" s="6"/>
      <c r="C63" s="6"/>
      <c r="D63" s="6"/>
      <c r="E63" s="541" t="s">
        <v>3722</v>
      </c>
      <c r="F63" s="1205">
        <f>COUNTIF(ELE_AUT!$P$13:$P$99,E63)</f>
        <v>0</v>
      </c>
      <c r="G63" s="1205">
        <f>COUNTIF(INF_TEL!$P$13:$P$102,E63)</f>
        <v>0</v>
      </c>
      <c r="H63" s="1205">
        <f t="shared" si="0"/>
        <v>0</v>
      </c>
      <c r="I63" s="149"/>
      <c r="J63" s="149"/>
      <c r="K63" s="149"/>
      <c r="L63" s="609">
        <f t="shared" si="2"/>
        <v>0</v>
      </c>
      <c r="M63" s="6"/>
      <c r="N63" s="1069"/>
      <c r="O63" s="1069"/>
      <c r="P63" s="1069"/>
      <c r="Q63" s="1069"/>
      <c r="R63" s="1069"/>
      <c r="S63" s="1069"/>
      <c r="T63" s="1069"/>
      <c r="U63" s="1069"/>
      <c r="V63" s="1069">
        <f t="shared" si="1"/>
        <v>0</v>
      </c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</row>
    <row r="64" spans="1:42" ht="15.05" customHeight="1">
      <c r="A64" s="6"/>
      <c r="B64" s="6"/>
      <c r="C64" s="6"/>
      <c r="D64" s="6"/>
      <c r="E64" s="541" t="s">
        <v>3723</v>
      </c>
      <c r="F64" s="1205">
        <f>COUNTIF(ELE_AUT!$P$13:$P$99,E64)</f>
        <v>0</v>
      </c>
      <c r="G64" s="1205">
        <f>COUNTIF(INF_TEL!$P$13:$P$102,E64)</f>
        <v>2</v>
      </c>
      <c r="H64" s="1205">
        <f t="shared" si="0"/>
        <v>2</v>
      </c>
      <c r="I64" s="1111"/>
      <c r="J64" s="1111"/>
      <c r="K64" s="1111"/>
      <c r="L64" s="609">
        <f t="shared" si="2"/>
        <v>0</v>
      </c>
      <c r="M64" s="6"/>
      <c r="N64" s="1069"/>
      <c r="O64" s="1069"/>
      <c r="P64" s="1069"/>
      <c r="Q64" s="1069"/>
      <c r="R64" s="1069"/>
      <c r="S64" s="1069"/>
      <c r="T64" s="1069"/>
      <c r="U64" s="1069"/>
      <c r="V64" s="1069">
        <f t="shared" si="1"/>
        <v>0</v>
      </c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</row>
    <row r="65" spans="1:42" ht="15.05" customHeight="1">
      <c r="A65" s="6"/>
      <c r="B65" s="6"/>
      <c r="C65" s="6"/>
      <c r="D65" s="6"/>
      <c r="E65" s="541"/>
      <c r="F65" s="1205">
        <f>COUNTIF(ELE_AUT!$P$13:$P$99,E65)</f>
        <v>0</v>
      </c>
      <c r="G65" s="1205">
        <f>COUNTIF(INF_TEL!$P$13:$P$102,E65)</f>
        <v>0</v>
      </c>
      <c r="H65" s="1205">
        <f t="shared" si="0"/>
        <v>0</v>
      </c>
      <c r="I65" s="149"/>
      <c r="J65" s="149"/>
      <c r="K65" s="149"/>
      <c r="L65" s="609">
        <f t="shared" si="2"/>
        <v>0</v>
      </c>
      <c r="M65" s="6"/>
      <c r="N65" s="1069"/>
      <c r="O65" s="1069"/>
      <c r="P65" s="1069"/>
      <c r="Q65" s="1069"/>
      <c r="R65" s="1069"/>
      <c r="S65" s="1069"/>
      <c r="T65" s="1069"/>
      <c r="U65" s="1069"/>
      <c r="V65" s="1069">
        <f t="shared" si="1"/>
        <v>0</v>
      </c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</row>
    <row r="66" spans="1:42" ht="15.05" customHeight="1">
      <c r="A66" s="6"/>
      <c r="B66" s="6"/>
      <c r="C66" s="6"/>
      <c r="D66" s="6"/>
      <c r="E66" s="541"/>
      <c r="F66" s="1205">
        <f>COUNTIF(ELE_AUT!$P$13:$P$99,E66)</f>
        <v>0</v>
      </c>
      <c r="G66" s="1205">
        <f>COUNTIF(INF_TEL!$P$13:$P$102,E66)</f>
        <v>0</v>
      </c>
      <c r="H66" s="1205">
        <f t="shared" si="0"/>
        <v>0</v>
      </c>
      <c r="I66" s="1111"/>
      <c r="J66" s="1111"/>
      <c r="K66" s="1111"/>
      <c r="L66" s="609">
        <f t="shared" si="2"/>
        <v>0</v>
      </c>
      <c r="M66" s="6"/>
      <c r="N66" s="1069"/>
      <c r="O66" s="1069"/>
      <c r="P66" s="1069"/>
      <c r="Q66" s="1069"/>
      <c r="R66" s="1069"/>
      <c r="S66" s="1069"/>
      <c r="T66" s="1069"/>
      <c r="U66" s="1069"/>
      <c r="V66" s="1069">
        <f t="shared" si="1"/>
        <v>0</v>
      </c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</row>
    <row r="67" spans="1:42" ht="15.05" customHeight="1">
      <c r="A67" s="6"/>
      <c r="B67" s="6"/>
      <c r="C67" s="6"/>
      <c r="D67" s="6"/>
      <c r="E67" s="541" t="s">
        <v>3728</v>
      </c>
      <c r="F67" s="1205">
        <f>COUNTIF(ELE_AUT!$P$13:$P$99,E67)</f>
        <v>0</v>
      </c>
      <c r="G67" s="1205">
        <f>COUNTIF(INF_TEL!$P$13:$P$102,E67)</f>
        <v>0</v>
      </c>
      <c r="H67" s="1205">
        <f t="shared" si="0"/>
        <v>0</v>
      </c>
      <c r="I67" s="1111"/>
      <c r="J67" s="1111"/>
      <c r="K67" s="1111"/>
      <c r="L67" s="609">
        <f t="shared" si="2"/>
        <v>0</v>
      </c>
      <c r="M67" s="6"/>
      <c r="N67" s="1069"/>
      <c r="O67" s="1069"/>
      <c r="P67" s="1069"/>
      <c r="Q67" s="1069"/>
      <c r="R67" s="1069"/>
      <c r="S67" s="1069"/>
      <c r="T67" s="1069"/>
      <c r="U67" s="1069"/>
      <c r="V67" s="1069">
        <f t="shared" si="1"/>
        <v>0</v>
      </c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</row>
    <row r="68" spans="1:42" ht="15.05" customHeight="1">
      <c r="A68" s="6"/>
      <c r="B68" s="6"/>
      <c r="C68" s="6"/>
      <c r="D68" s="6"/>
      <c r="E68" s="541" t="s">
        <v>3729</v>
      </c>
      <c r="F68" s="1205">
        <f>COUNTIF(ELE_AUT!$P$13:$P$99,E68)</f>
        <v>0</v>
      </c>
      <c r="G68" s="1205">
        <f>COUNTIF(INF_TEL!$P$13:$P$102,E68)</f>
        <v>0</v>
      </c>
      <c r="H68" s="1205">
        <f t="shared" si="0"/>
        <v>0</v>
      </c>
      <c r="I68" s="1111"/>
      <c r="J68" s="1111"/>
      <c r="K68" s="1111"/>
      <c r="L68" s="609">
        <f t="shared" si="2"/>
        <v>0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</row>
    <row r="69" spans="1:42" ht="15.05" customHeight="1">
      <c r="A69" s="6"/>
      <c r="B69" s="6"/>
      <c r="C69" s="6"/>
      <c r="D69" s="16"/>
      <c r="E69" s="541" t="s">
        <v>3472</v>
      </c>
      <c r="F69" s="1205">
        <f>COUNTIF(ELE_AUT!$P$13:$P$99,E69)</f>
        <v>0</v>
      </c>
      <c r="G69" s="1205">
        <f>COUNTIF(INF_TEL!$P$13:$P$102,E69)</f>
        <v>5</v>
      </c>
      <c r="H69" s="1205">
        <f t="shared" si="0"/>
        <v>5</v>
      </c>
      <c r="I69" s="1111"/>
      <c r="J69" s="1111"/>
      <c r="K69" s="1111"/>
      <c r="L69" s="609">
        <f t="shared" si="2"/>
        <v>0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</row>
    <row r="70" spans="1:42" ht="15.05" customHeight="1">
      <c r="A70" s="6"/>
      <c r="B70" s="6"/>
      <c r="C70" s="6"/>
      <c r="D70" s="16"/>
      <c r="E70" s="541" t="s">
        <v>3468</v>
      </c>
      <c r="F70" s="1205">
        <f>COUNTIF(ELE_AUT!$P$13:$P$99,E70)</f>
        <v>0</v>
      </c>
      <c r="G70" s="1205">
        <f>COUNTIF(INF_TEL!$P$13:$P$102,E70)</f>
        <v>3</v>
      </c>
      <c r="H70" s="1205">
        <f t="shared" si="0"/>
        <v>3</v>
      </c>
      <c r="I70" s="1111"/>
      <c r="J70" s="1111"/>
      <c r="K70" s="1111"/>
      <c r="L70" s="609">
        <f t="shared" si="2"/>
        <v>0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</row>
    <row r="71" spans="1:42" ht="15.05" customHeight="1">
      <c r="A71" s="6"/>
      <c r="B71" s="6"/>
      <c r="C71" s="6"/>
      <c r="D71" s="1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</row>
    <row r="72" spans="1:42" ht="15.05" customHeight="1">
      <c r="A72" s="6"/>
      <c r="B72" s="6"/>
      <c r="C72" s="6"/>
      <c r="D72" s="1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</row>
    <row r="73" spans="1:42" ht="15.05" customHeight="1">
      <c r="A73" s="6"/>
      <c r="B73" s="6"/>
      <c r="C73" s="6"/>
      <c r="D73" s="1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</row>
    <row r="74" spans="1:42" ht="15.05" customHeight="1">
      <c r="A74" s="6"/>
      <c r="B74" s="6"/>
      <c r="C74" s="6"/>
      <c r="D74" s="1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</row>
    <row r="75" spans="1:42" ht="15.05" customHeight="1">
      <c r="A75" s="6"/>
      <c r="B75" s="6"/>
      <c r="C75" s="6"/>
      <c r="D75" s="1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</row>
    <row r="76" spans="1:42" ht="15.05" customHeight="1">
      <c r="A76" s="6"/>
      <c r="B76" s="6"/>
      <c r="C76" s="6"/>
      <c r="D76" s="1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</row>
    <row r="77" spans="1:42" ht="15.05" customHeight="1">
      <c r="A77" s="6"/>
      <c r="B77" s="6"/>
      <c r="C77" s="6"/>
      <c r="D77" s="1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</row>
    <row r="78" spans="1:42" ht="15.05" customHeight="1">
      <c r="A78" s="6"/>
      <c r="B78" s="6"/>
      <c r="C78" s="6"/>
      <c r="D78" s="1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</row>
    <row r="79" spans="1:42" ht="15.05" customHeight="1">
      <c r="A79" s="6"/>
      <c r="B79" s="6"/>
      <c r="C79" s="6"/>
      <c r="D79" s="1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</row>
    <row r="80" spans="1:42" ht="15.05" customHeight="1">
      <c r="A80" s="6"/>
      <c r="B80" s="6"/>
      <c r="C80" s="6"/>
      <c r="D80" s="1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</row>
    <row r="81" spans="1:42" ht="15.05" customHeight="1">
      <c r="A81" s="6"/>
      <c r="B81" s="6"/>
      <c r="C81" s="6"/>
      <c r="D81" s="1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</row>
    <row r="82" spans="1:42" ht="15.05" customHeight="1">
      <c r="A82" s="6"/>
      <c r="B82" s="6"/>
      <c r="C82" s="6"/>
      <c r="D82" s="1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</row>
    <row r="83" spans="1:42" ht="15.05" customHeight="1">
      <c r="A83" s="6"/>
      <c r="B83" s="6"/>
      <c r="C83" s="6"/>
      <c r="D83" s="1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</row>
    <row r="84" spans="1:42" ht="15.05" customHeight="1">
      <c r="A84" s="6"/>
      <c r="B84" s="6"/>
      <c r="C84" s="6"/>
      <c r="D84" s="1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</row>
    <row r="85" spans="1:42" ht="15.05" customHeight="1">
      <c r="A85" s="6"/>
      <c r="B85" s="6"/>
      <c r="C85" s="6"/>
      <c r="D85" s="1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</row>
    <row r="86" spans="1:42" ht="15.05" customHeight="1">
      <c r="A86" s="6"/>
      <c r="B86" s="6"/>
      <c r="C86" s="6"/>
      <c r="D86" s="1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</row>
    <row r="87" spans="1:42" ht="15.05" customHeight="1">
      <c r="A87" s="6"/>
      <c r="B87" s="6"/>
      <c r="C87" s="6"/>
      <c r="D87" s="1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</row>
    <row r="88" spans="1:42" ht="15.05" customHeight="1">
      <c r="A88" s="6"/>
      <c r="B88" s="6"/>
      <c r="C88" s="6"/>
      <c r="D88" s="1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</row>
    <row r="89" spans="1:42" ht="15.05" customHeight="1">
      <c r="A89" s="6"/>
      <c r="B89" s="6"/>
      <c r="C89" s="6"/>
      <c r="D89" s="1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</row>
    <row r="90" spans="1:42" ht="15.05" customHeight="1">
      <c r="A90" s="6"/>
      <c r="B90" s="6"/>
      <c r="C90" s="6"/>
      <c r="D90" s="1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</row>
    <row r="91" spans="1:42" ht="15.05" customHeight="1">
      <c r="A91" s="6"/>
      <c r="B91" s="6"/>
      <c r="C91" s="6"/>
      <c r="D91" s="1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</row>
    <row r="92" spans="1:42" ht="15.05" customHeight="1">
      <c r="A92" s="6"/>
      <c r="B92" s="6"/>
      <c r="C92" s="6"/>
      <c r="D92" s="1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</row>
    <row r="93" spans="1:42" ht="15.05" customHeight="1">
      <c r="A93" s="6"/>
      <c r="B93" s="6"/>
      <c r="C93" s="6"/>
      <c r="D93" s="1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</row>
    <row r="94" spans="1:42" ht="15.05" customHeight="1">
      <c r="A94" s="6"/>
      <c r="B94" s="6"/>
      <c r="C94" s="6"/>
      <c r="D94" s="1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</row>
    <row r="95" spans="1:42" ht="15.05" customHeight="1">
      <c r="A95" s="6"/>
      <c r="B95" s="6"/>
      <c r="C95" s="6"/>
      <c r="D95" s="1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</row>
    <row r="96" spans="1:42" ht="15.05" customHeight="1">
      <c r="A96" s="6"/>
      <c r="B96" s="6"/>
      <c r="C96" s="6"/>
      <c r="D96" s="1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</row>
    <row r="97" spans="1:42" ht="15.05" customHeight="1">
      <c r="A97" s="6"/>
      <c r="B97" s="6"/>
      <c r="C97" s="6"/>
      <c r="D97" s="1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</row>
    <row r="98" spans="1:42" ht="15.05" customHeight="1">
      <c r="A98" s="6"/>
      <c r="B98" s="6"/>
      <c r="C98" s="6"/>
      <c r="D98" s="1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</row>
    <row r="99" spans="1:42" ht="15.05" customHeight="1">
      <c r="A99" s="6"/>
      <c r="B99" s="6"/>
      <c r="C99" s="6"/>
      <c r="D99" s="1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</row>
    <row r="100" spans="1:42" ht="15.05" customHeight="1">
      <c r="A100" s="6"/>
      <c r="B100" s="6"/>
      <c r="C100" s="6"/>
      <c r="D100" s="1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</row>
    <row r="101" spans="1:42" ht="15.05" customHeight="1">
      <c r="A101" s="6"/>
      <c r="B101" s="6"/>
      <c r="C101" s="6"/>
      <c r="D101" s="1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</row>
    <row r="102" spans="1:42" ht="15.05" customHeight="1">
      <c r="A102" s="6"/>
      <c r="B102" s="6"/>
      <c r="C102" s="6"/>
      <c r="D102" s="1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</row>
    <row r="103" spans="1:42" ht="15.05" customHeight="1">
      <c r="A103" s="6"/>
      <c r="B103" s="6"/>
      <c r="C103" s="6"/>
      <c r="D103" s="1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</row>
    <row r="104" spans="1:42" ht="15.05" customHeight="1">
      <c r="A104" s="6"/>
      <c r="B104" s="6"/>
      <c r="C104" s="6"/>
      <c r="D104" s="1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</row>
    <row r="105" spans="1:42" ht="15.05" customHeight="1">
      <c r="A105" s="6"/>
      <c r="B105" s="6"/>
      <c r="C105" s="6"/>
      <c r="D105" s="1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</row>
    <row r="106" spans="1:42" ht="15.05" customHeight="1">
      <c r="A106" s="6"/>
      <c r="B106" s="6"/>
      <c r="C106" s="6"/>
      <c r="D106" s="1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</row>
    <row r="107" spans="1:42" ht="15.05" customHeight="1">
      <c r="A107" s="6"/>
      <c r="B107" s="6"/>
      <c r="C107" s="6"/>
      <c r="D107" s="1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</row>
    <row r="108" spans="1:42" ht="15.05" customHeight="1">
      <c r="A108" s="6"/>
      <c r="B108" s="6"/>
      <c r="C108" s="6"/>
      <c r="D108" s="1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</row>
    <row r="109" spans="1:42" ht="15.05" customHeight="1">
      <c r="A109" s="6"/>
      <c r="B109" s="6"/>
      <c r="C109" s="6"/>
      <c r="D109" s="1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</row>
    <row r="110" spans="1:42" ht="15.05" customHeight="1">
      <c r="A110" s="6"/>
      <c r="B110" s="6"/>
      <c r="C110" s="6"/>
      <c r="D110" s="1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</row>
    <row r="111" spans="1:42" ht="15.05" customHeight="1">
      <c r="A111" s="6"/>
      <c r="B111" s="6"/>
      <c r="C111" s="6"/>
      <c r="D111" s="1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</row>
    <row r="112" spans="1:42" ht="15.05" customHeight="1">
      <c r="A112" s="6"/>
      <c r="B112" s="6"/>
      <c r="C112" s="6"/>
      <c r="D112" s="1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</row>
    <row r="113" spans="1:42" ht="15.05" customHeight="1">
      <c r="A113" s="6"/>
      <c r="B113" s="6"/>
      <c r="C113" s="6"/>
      <c r="D113" s="1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</row>
    <row r="114" spans="1:42" ht="15.05" customHeight="1">
      <c r="A114" s="6"/>
      <c r="B114" s="6"/>
      <c r="C114" s="6"/>
      <c r="D114" s="1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</row>
    <row r="115" spans="1:42" ht="15.05" customHeight="1">
      <c r="A115" s="6"/>
      <c r="B115" s="6"/>
      <c r="C115" s="6"/>
      <c r="D115" s="1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</row>
    <row r="116" spans="1:42" ht="15.05" customHeight="1">
      <c r="A116" s="6"/>
      <c r="B116" s="6"/>
      <c r="C116" s="6"/>
      <c r="D116" s="1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</row>
    <row r="117" spans="1:42" ht="15.05" customHeight="1">
      <c r="A117" s="6"/>
      <c r="B117" s="6"/>
      <c r="C117" s="6"/>
      <c r="D117" s="1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</row>
    <row r="118" spans="1:42" ht="15.05" customHeight="1">
      <c r="A118" s="6"/>
      <c r="B118" s="6"/>
      <c r="C118" s="6"/>
      <c r="D118" s="1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</row>
    <row r="119" spans="1:42" ht="15.05" customHeight="1">
      <c r="A119" s="6"/>
      <c r="B119" s="6"/>
      <c r="C119" s="6"/>
      <c r="D119" s="1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</row>
    <row r="120" spans="1:42" ht="15.05" customHeight="1">
      <c r="A120" s="6"/>
      <c r="B120" s="6"/>
      <c r="C120" s="6"/>
      <c r="D120" s="1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</row>
    <row r="121" spans="1:42" ht="15.05" customHeight="1">
      <c r="A121" s="6"/>
      <c r="B121" s="6"/>
      <c r="C121" s="6"/>
      <c r="D121" s="1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</row>
    <row r="122" spans="1:42" ht="15.05" customHeight="1">
      <c r="A122" s="6"/>
      <c r="B122" s="6"/>
      <c r="C122" s="6"/>
      <c r="D122" s="1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</row>
    <row r="123" spans="1:42" ht="15.05" customHeight="1">
      <c r="A123" s="6"/>
      <c r="B123" s="6"/>
      <c r="C123" s="6"/>
      <c r="D123" s="1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</row>
    <row r="124" spans="1:42" ht="15.05" customHeight="1">
      <c r="A124" s="6"/>
      <c r="B124" s="6"/>
      <c r="C124" s="6"/>
      <c r="D124" s="1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</row>
    <row r="125" spans="1:42" ht="15.05" customHeight="1">
      <c r="A125" s="6"/>
      <c r="B125" s="6"/>
      <c r="C125" s="6"/>
      <c r="D125" s="1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</row>
    <row r="126" spans="1:42" ht="15.05" customHeight="1">
      <c r="A126" s="6"/>
      <c r="B126" s="6"/>
      <c r="C126" s="6"/>
      <c r="D126" s="1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</row>
    <row r="127" spans="1:42" ht="15.05" customHeight="1">
      <c r="A127" s="6"/>
      <c r="B127" s="6"/>
      <c r="C127" s="6"/>
      <c r="D127" s="1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</row>
    <row r="128" spans="1:42" ht="15.05" customHeight="1">
      <c r="A128" s="6"/>
      <c r="B128" s="6"/>
      <c r="C128" s="6"/>
      <c r="D128" s="1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</row>
    <row r="129" spans="1:42" ht="15.05" customHeight="1">
      <c r="A129" s="6"/>
      <c r="B129" s="6"/>
      <c r="C129" s="6"/>
      <c r="D129" s="1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</row>
    <row r="130" spans="1:42" ht="15.05" customHeight="1">
      <c r="A130" s="6"/>
      <c r="B130" s="6"/>
      <c r="C130" s="6"/>
      <c r="D130" s="1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</row>
    <row r="131" spans="1:42" ht="15.05" customHeight="1">
      <c r="A131" s="6"/>
      <c r="B131" s="6"/>
      <c r="C131" s="6"/>
      <c r="D131" s="1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</row>
    <row r="132" spans="1:42" ht="15.05" customHeight="1">
      <c r="A132" s="6"/>
      <c r="B132" s="6"/>
      <c r="C132" s="6"/>
      <c r="D132" s="1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</row>
    <row r="133" spans="1:42" ht="15.05" customHeight="1">
      <c r="A133" s="6"/>
      <c r="B133" s="6"/>
      <c r="C133" s="6"/>
      <c r="D133" s="1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</row>
    <row r="134" spans="1:42" ht="15.05" customHeight="1">
      <c r="A134" s="6"/>
      <c r="B134" s="6"/>
      <c r="C134" s="6"/>
      <c r="D134" s="1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</row>
    <row r="135" spans="1:42" ht="15.05" customHeight="1">
      <c r="A135" s="6"/>
      <c r="B135" s="6"/>
      <c r="C135" s="6"/>
      <c r="D135" s="1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</row>
    <row r="136" spans="1:42" ht="15.05" customHeight="1">
      <c r="A136" s="6"/>
      <c r="B136" s="6"/>
      <c r="C136" s="6"/>
      <c r="D136" s="1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</row>
    <row r="137" spans="1:42" ht="15.05" customHeight="1">
      <c r="A137" s="6"/>
      <c r="B137" s="6"/>
      <c r="C137" s="6"/>
      <c r="D137" s="1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</row>
    <row r="138" spans="1:42" ht="15.05" customHeight="1">
      <c r="A138" s="6"/>
      <c r="B138" s="6"/>
      <c r="C138" s="6"/>
      <c r="D138" s="1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</row>
    <row r="139" spans="1:42" ht="15.05" customHeight="1">
      <c r="A139" s="6"/>
      <c r="B139" s="6"/>
      <c r="C139" s="6"/>
      <c r="D139" s="1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</row>
    <row r="140" spans="1:42" ht="15.05" customHeight="1">
      <c r="A140" s="6"/>
      <c r="B140" s="6"/>
      <c r="C140" s="6"/>
      <c r="D140" s="1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</row>
    <row r="141" spans="1:42" ht="15.05" customHeight="1">
      <c r="A141" s="6"/>
      <c r="B141" s="6"/>
      <c r="C141" s="6"/>
      <c r="D141" s="1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</row>
    <row r="142" spans="1:42" ht="15.05" customHeight="1">
      <c r="A142" s="6"/>
      <c r="B142" s="6"/>
      <c r="C142" s="6"/>
      <c r="D142" s="1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</row>
    <row r="143" spans="1:42" ht="15.05" customHeight="1">
      <c r="A143" s="6"/>
      <c r="B143" s="6"/>
      <c r="C143" s="6"/>
      <c r="D143" s="1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</row>
    <row r="144" spans="1:42" ht="15.05" customHeight="1">
      <c r="A144" s="6"/>
      <c r="B144" s="6"/>
      <c r="C144" s="6"/>
      <c r="D144" s="1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</row>
    <row r="145" spans="1:42" ht="15.05" customHeight="1">
      <c r="A145" s="6"/>
      <c r="B145" s="6"/>
      <c r="C145" s="6"/>
      <c r="D145" s="1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</row>
    <row r="146" spans="1:42" ht="15.05" customHeight="1">
      <c r="A146" s="6"/>
      <c r="B146" s="6"/>
      <c r="C146" s="6"/>
      <c r="D146" s="1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</row>
    <row r="147" spans="1:42" ht="15.05" customHeight="1">
      <c r="A147" s="6"/>
      <c r="B147" s="6"/>
      <c r="C147" s="6"/>
      <c r="D147" s="1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</row>
    <row r="148" spans="1:42" ht="15.05" customHeight="1">
      <c r="A148" s="6"/>
      <c r="B148" s="6"/>
      <c r="C148" s="6"/>
      <c r="D148" s="1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</row>
    <row r="149" spans="1:42" ht="15.05" customHeight="1">
      <c r="A149" s="6"/>
      <c r="B149" s="6"/>
      <c r="C149" s="6"/>
      <c r="D149" s="1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</row>
    <row r="150" spans="1:42" ht="15.05" customHeight="1">
      <c r="A150" s="6"/>
      <c r="B150" s="6"/>
      <c r="C150" s="6"/>
      <c r="D150" s="1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</row>
    <row r="151" spans="1:42" ht="15.05" customHeight="1">
      <c r="A151" s="6"/>
      <c r="B151" s="6"/>
      <c r="C151" s="6"/>
      <c r="D151" s="1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</row>
    <row r="152" spans="1:42" ht="15.05" customHeight="1">
      <c r="A152" s="6"/>
      <c r="B152" s="6"/>
      <c r="C152" s="6"/>
      <c r="D152" s="1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</row>
    <row r="153" spans="1:42" ht="15.05" customHeight="1">
      <c r="A153" s="6"/>
      <c r="B153" s="6"/>
      <c r="C153" s="6"/>
      <c r="D153" s="1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</row>
    <row r="154" spans="1:42" ht="15.05" customHeight="1">
      <c r="A154" s="6"/>
      <c r="B154" s="6"/>
      <c r="C154" s="6"/>
      <c r="D154" s="1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</row>
    <row r="155" spans="1:42" ht="15.05" customHeight="1">
      <c r="A155" s="6"/>
      <c r="B155" s="6"/>
      <c r="C155" s="6"/>
      <c r="D155" s="1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</row>
    <row r="156" spans="1:42" ht="15.05" customHeight="1">
      <c r="A156" s="6"/>
      <c r="B156" s="6"/>
      <c r="C156" s="6"/>
      <c r="D156" s="1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</row>
    <row r="157" spans="1:42" ht="15.05" customHeight="1">
      <c r="A157" s="6"/>
      <c r="B157" s="6"/>
      <c r="C157" s="6"/>
      <c r="D157" s="1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</row>
    <row r="158" spans="1:42" ht="15.05" customHeight="1">
      <c r="A158" s="6"/>
      <c r="B158" s="6"/>
      <c r="C158" s="6"/>
      <c r="D158" s="1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</row>
    <row r="159" spans="1:42" ht="15.05" customHeight="1">
      <c r="A159" s="6"/>
      <c r="B159" s="6"/>
      <c r="C159" s="6"/>
      <c r="D159" s="1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</row>
    <row r="160" spans="1:42" ht="15.05" customHeight="1">
      <c r="A160" s="6"/>
      <c r="B160" s="6"/>
      <c r="C160" s="6"/>
      <c r="D160" s="1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</row>
    <row r="161" spans="1:42" ht="15.05" customHeight="1">
      <c r="A161" s="6"/>
      <c r="B161" s="6"/>
      <c r="C161" s="6"/>
      <c r="D161" s="1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</row>
    <row r="162" spans="1:42" ht="15.05" customHeight="1">
      <c r="A162" s="6"/>
      <c r="B162" s="6"/>
      <c r="C162" s="6"/>
      <c r="D162" s="1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</row>
    <row r="163" spans="1:42" ht="15.05" customHeight="1">
      <c r="A163" s="6"/>
      <c r="B163" s="6"/>
      <c r="C163" s="6"/>
      <c r="D163" s="1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</row>
    <row r="164" spans="1:42" ht="15.05" customHeight="1">
      <c r="A164" s="6"/>
      <c r="B164" s="6"/>
      <c r="C164" s="6"/>
      <c r="D164" s="1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</row>
    <row r="165" spans="1:42" ht="15.05" customHeight="1">
      <c r="A165" s="6"/>
      <c r="B165" s="6"/>
      <c r="C165" s="6"/>
      <c r="D165" s="1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</row>
    <row r="166" spans="1:42" ht="15.05" customHeight="1">
      <c r="A166" s="6"/>
      <c r="B166" s="6"/>
      <c r="C166" s="6"/>
      <c r="D166" s="1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</row>
    <row r="167" spans="1:42" ht="15.05" customHeight="1">
      <c r="A167" s="6"/>
      <c r="B167" s="6"/>
      <c r="C167" s="6"/>
      <c r="D167" s="1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</row>
    <row r="168" spans="1:42" ht="15.05" customHeight="1">
      <c r="A168" s="6"/>
      <c r="B168" s="6"/>
      <c r="C168" s="6"/>
      <c r="D168" s="1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</row>
    <row r="169" spans="1:42" ht="15.05" customHeight="1">
      <c r="A169" s="6"/>
      <c r="B169" s="6"/>
      <c r="C169" s="6"/>
      <c r="D169" s="1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</row>
    <row r="170" spans="1:42" ht="15.05" customHeight="1">
      <c r="A170" s="6"/>
      <c r="B170" s="6"/>
      <c r="C170" s="6"/>
      <c r="D170" s="1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</row>
    <row r="171" spans="1:42" ht="15.05" customHeight="1">
      <c r="A171" s="6"/>
      <c r="B171" s="6"/>
      <c r="C171" s="6"/>
      <c r="D171" s="1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</row>
    <row r="172" spans="1:42" ht="15.05" customHeight="1">
      <c r="A172" s="6"/>
      <c r="B172" s="6"/>
      <c r="C172" s="6"/>
      <c r="D172" s="1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</row>
    <row r="173" spans="1:42" ht="15.05" customHeight="1">
      <c r="A173" s="6"/>
      <c r="B173" s="6"/>
      <c r="C173" s="6"/>
      <c r="D173" s="1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</row>
    <row r="174" spans="1:42" ht="15.05" customHeight="1">
      <c r="A174" s="6"/>
      <c r="B174" s="6"/>
      <c r="C174" s="6"/>
      <c r="D174" s="1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</row>
    <row r="175" spans="1:42" ht="15.05" customHeight="1">
      <c r="A175" s="6"/>
      <c r="B175" s="6"/>
      <c r="C175" s="6"/>
      <c r="D175" s="1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</row>
    <row r="176" spans="1:42" ht="15.05" customHeight="1">
      <c r="A176" s="6"/>
      <c r="B176" s="6"/>
      <c r="C176" s="6"/>
      <c r="D176" s="1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</row>
    <row r="177" spans="1:42" ht="15.05" customHeight="1">
      <c r="A177" s="6"/>
      <c r="B177" s="6"/>
      <c r="C177" s="6"/>
      <c r="D177" s="1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</row>
    <row r="178" spans="1:42" ht="15.05" customHeight="1">
      <c r="A178" s="6"/>
      <c r="B178" s="6"/>
      <c r="C178" s="6"/>
      <c r="D178" s="1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</row>
    <row r="179" spans="1:42" ht="15.05" customHeight="1">
      <c r="A179" s="6"/>
      <c r="B179" s="6"/>
      <c r="C179" s="6"/>
      <c r="D179" s="1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</row>
    <row r="180" spans="1:42" ht="15.05" customHeight="1">
      <c r="A180" s="6"/>
      <c r="B180" s="6"/>
      <c r="C180" s="6"/>
      <c r="D180" s="1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</row>
    <row r="181" spans="1:42" ht="15.05" customHeight="1">
      <c r="A181" s="6"/>
      <c r="B181" s="6"/>
      <c r="C181" s="6"/>
      <c r="D181" s="1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</row>
    <row r="182" spans="1:42" ht="15.05" customHeight="1">
      <c r="A182" s="6"/>
      <c r="B182" s="6"/>
      <c r="C182" s="6"/>
      <c r="D182" s="1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</row>
    <row r="183" spans="1:42" ht="15.05" customHeight="1">
      <c r="A183" s="6"/>
      <c r="B183" s="6"/>
      <c r="C183" s="6"/>
      <c r="D183" s="1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</row>
    <row r="184" spans="1:42" ht="15.05" customHeight="1">
      <c r="A184" s="6"/>
      <c r="B184" s="6"/>
      <c r="C184" s="6"/>
      <c r="D184" s="1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</row>
    <row r="185" spans="1:42" ht="15.05" customHeight="1">
      <c r="A185" s="6"/>
      <c r="B185" s="6"/>
      <c r="C185" s="6"/>
      <c r="D185" s="1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</row>
    <row r="186" spans="1:42" ht="15.05" customHeight="1">
      <c r="A186" s="6"/>
      <c r="B186" s="6"/>
      <c r="C186" s="6"/>
      <c r="D186" s="1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</row>
    <row r="187" spans="1:42" ht="15.05" customHeight="1">
      <c r="A187" s="6"/>
      <c r="B187" s="6"/>
      <c r="C187" s="6"/>
      <c r="D187" s="1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</row>
    <row r="188" spans="1:42" ht="15.05" customHeight="1">
      <c r="A188" s="6"/>
      <c r="B188" s="6"/>
      <c r="C188" s="6"/>
      <c r="D188" s="1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</row>
    <row r="189" spans="1:42" ht="15.05" customHeight="1">
      <c r="A189" s="6"/>
      <c r="B189" s="6"/>
      <c r="C189" s="6"/>
      <c r="D189" s="1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</row>
    <row r="190" spans="1:42" ht="15.05" customHeight="1">
      <c r="A190" s="6"/>
      <c r="B190" s="6"/>
      <c r="C190" s="6"/>
      <c r="D190" s="1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</row>
    <row r="191" spans="1:42" ht="15.05" customHeight="1">
      <c r="A191" s="6"/>
      <c r="B191" s="6"/>
      <c r="C191" s="6"/>
      <c r="D191" s="1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</row>
    <row r="192" spans="1:42" ht="15.05" customHeight="1">
      <c r="A192" s="6"/>
      <c r="B192" s="6"/>
      <c r="C192" s="6"/>
      <c r="D192" s="1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</row>
    <row r="193" spans="1:42" ht="15.05" customHeight="1">
      <c r="A193" s="6"/>
      <c r="B193" s="6"/>
      <c r="C193" s="6"/>
      <c r="D193" s="1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</row>
    <row r="194" spans="1:42" ht="15.05" customHeight="1">
      <c r="A194" s="6"/>
      <c r="B194" s="6"/>
      <c r="C194" s="6"/>
      <c r="D194" s="1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</row>
    <row r="195" spans="1:42" ht="15.05" customHeight="1">
      <c r="A195" s="6"/>
      <c r="B195" s="6"/>
      <c r="C195" s="6"/>
      <c r="D195" s="1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</row>
    <row r="196" spans="1:42" ht="15.05" customHeight="1">
      <c r="A196" s="6"/>
      <c r="B196" s="6"/>
      <c r="C196" s="6"/>
      <c r="D196" s="1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</row>
    <row r="197" spans="1:42" ht="15.05" customHeight="1">
      <c r="A197" s="6"/>
      <c r="B197" s="6"/>
      <c r="C197" s="6"/>
      <c r="D197" s="1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</row>
    <row r="198" spans="1:42" ht="15.05" customHeight="1">
      <c r="A198" s="6"/>
      <c r="B198" s="6"/>
      <c r="C198" s="6"/>
      <c r="D198" s="1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</row>
    <row r="199" spans="1:42" ht="15.05" customHeight="1">
      <c r="A199" s="6"/>
      <c r="B199" s="6"/>
      <c r="C199" s="6"/>
      <c r="D199" s="1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</row>
    <row r="200" spans="1:42" ht="15.05" customHeight="1">
      <c r="A200" s="6"/>
      <c r="B200" s="6"/>
      <c r="C200" s="6"/>
      <c r="D200" s="1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</row>
    <row r="201" spans="1:42" ht="15.05" customHeight="1">
      <c r="A201" s="6"/>
      <c r="B201" s="6"/>
      <c r="C201" s="6"/>
      <c r="D201" s="1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</row>
    <row r="202" spans="1:42" ht="15.05" customHeight="1">
      <c r="A202" s="6"/>
      <c r="B202" s="6"/>
      <c r="C202" s="6"/>
      <c r="D202" s="1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</row>
    <row r="203" spans="1:42" ht="15.05" customHeight="1">
      <c r="A203" s="6"/>
      <c r="B203" s="6"/>
      <c r="C203" s="6"/>
      <c r="D203" s="1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</row>
    <row r="204" spans="1:42" ht="15.05" customHeight="1">
      <c r="A204" s="6"/>
      <c r="B204" s="6"/>
      <c r="C204" s="6"/>
      <c r="D204" s="1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</row>
    <row r="205" spans="1:42" ht="15.05" customHeight="1">
      <c r="A205" s="6"/>
      <c r="B205" s="6"/>
      <c r="C205" s="6"/>
      <c r="D205" s="1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</row>
    <row r="206" spans="1:42" ht="15.05" customHeight="1">
      <c r="A206" s="6"/>
      <c r="B206" s="6"/>
      <c r="C206" s="6"/>
      <c r="D206" s="1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</row>
    <row r="207" spans="1:42" ht="15.05" customHeight="1">
      <c r="A207" s="6"/>
      <c r="B207" s="6"/>
      <c r="C207" s="6"/>
      <c r="D207" s="1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</row>
    <row r="208" spans="1:42" ht="15.05" customHeight="1">
      <c r="A208" s="6"/>
      <c r="B208" s="6"/>
      <c r="C208" s="6"/>
      <c r="D208" s="1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</row>
    <row r="209" spans="1:42" ht="15.05" customHeight="1">
      <c r="A209" s="6"/>
      <c r="B209" s="6"/>
      <c r="C209" s="6"/>
      <c r="D209" s="1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</row>
    <row r="210" spans="1:42" ht="15.05" customHeight="1">
      <c r="A210" s="6"/>
      <c r="B210" s="6"/>
      <c r="C210" s="6"/>
      <c r="D210" s="1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</row>
    <row r="211" spans="1:42" ht="15.05" customHeight="1">
      <c r="A211" s="6"/>
      <c r="B211" s="6"/>
      <c r="C211" s="6"/>
      <c r="D211" s="1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</row>
    <row r="212" spans="1:42" ht="15.05" customHeight="1">
      <c r="A212" s="6"/>
      <c r="B212" s="6"/>
      <c r="C212" s="6"/>
      <c r="D212" s="1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</row>
    <row r="213" spans="1:42" ht="15.05" customHeight="1">
      <c r="A213" s="6"/>
      <c r="B213" s="6"/>
      <c r="C213" s="6"/>
      <c r="D213" s="1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</row>
    <row r="214" spans="1:42" ht="15.05" customHeight="1">
      <c r="A214" s="6"/>
      <c r="B214" s="6"/>
      <c r="C214" s="6"/>
      <c r="D214" s="1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</row>
    <row r="215" spans="1:42" ht="15.05" customHeight="1">
      <c r="A215" s="6"/>
      <c r="B215" s="6"/>
      <c r="C215" s="6"/>
      <c r="D215" s="1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</row>
    <row r="216" spans="1:42" ht="15.05" customHeight="1">
      <c r="A216" s="6"/>
      <c r="B216" s="6"/>
      <c r="C216" s="6"/>
      <c r="D216" s="1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</row>
    <row r="217" spans="1:42" ht="15.05" customHeight="1">
      <c r="A217" s="6"/>
      <c r="B217" s="6"/>
      <c r="C217" s="6"/>
      <c r="D217" s="1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</row>
    <row r="218" spans="1:42" ht="15.05" customHeight="1">
      <c r="A218" s="6"/>
      <c r="B218" s="6"/>
      <c r="C218" s="6"/>
      <c r="D218" s="1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</row>
    <row r="219" spans="1:42" ht="15.05" customHeight="1">
      <c r="A219" s="6"/>
      <c r="B219" s="6"/>
      <c r="C219" s="6"/>
      <c r="D219" s="1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</row>
    <row r="220" spans="1:42" ht="15.05" customHeight="1">
      <c r="A220" s="6"/>
      <c r="B220" s="6"/>
      <c r="C220" s="6"/>
      <c r="D220" s="1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</row>
    <row r="221" spans="1:42" ht="15.05" customHeight="1">
      <c r="A221" s="6"/>
      <c r="B221" s="6"/>
      <c r="C221" s="6"/>
      <c r="D221" s="1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</row>
    <row r="222" spans="1:42" ht="15.05" customHeight="1">
      <c r="A222" s="6"/>
      <c r="B222" s="6"/>
      <c r="C222" s="6"/>
      <c r="D222" s="1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</row>
    <row r="223" spans="1:42" ht="15.05" customHeight="1">
      <c r="A223" s="6"/>
      <c r="B223" s="6"/>
      <c r="C223" s="6"/>
      <c r="D223" s="1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</row>
    <row r="224" spans="1:42" ht="15.05" customHeight="1">
      <c r="A224" s="6"/>
      <c r="B224" s="6"/>
      <c r="C224" s="6"/>
      <c r="D224" s="1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</row>
    <row r="225" spans="1:42" ht="15.05" customHeight="1">
      <c r="A225" s="6"/>
      <c r="B225" s="6"/>
      <c r="C225" s="6"/>
      <c r="D225" s="1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</row>
    <row r="226" spans="1:42" ht="15.05" customHeight="1">
      <c r="A226" s="6"/>
      <c r="B226" s="6"/>
      <c r="C226" s="6"/>
      <c r="D226" s="1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</row>
    <row r="227" spans="1:42" ht="15.05" customHeight="1">
      <c r="A227" s="6"/>
      <c r="B227" s="6"/>
      <c r="C227" s="6"/>
      <c r="D227" s="1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</row>
    <row r="228" spans="1:42" ht="15.05" customHeight="1">
      <c r="A228" s="6"/>
      <c r="B228" s="6"/>
      <c r="C228" s="6"/>
      <c r="D228" s="1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</row>
    <row r="229" spans="1:42" ht="15.05" customHeight="1">
      <c r="A229" s="6"/>
      <c r="B229" s="6"/>
      <c r="C229" s="6"/>
      <c r="D229" s="1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</row>
    <row r="230" spans="1:42" ht="15.05" customHeight="1">
      <c r="A230" s="6"/>
      <c r="B230" s="6"/>
      <c r="C230" s="6"/>
      <c r="D230" s="1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</row>
    <row r="231" spans="1:42" ht="15.05" customHeight="1">
      <c r="A231" s="6"/>
      <c r="B231" s="6"/>
      <c r="C231" s="6"/>
      <c r="D231" s="1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</row>
    <row r="232" spans="1:42" ht="15.05" customHeight="1">
      <c r="A232" s="6"/>
      <c r="B232" s="6"/>
      <c r="C232" s="6"/>
      <c r="D232" s="1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</row>
    <row r="233" spans="1:42" ht="15.05" customHeight="1">
      <c r="A233" s="6"/>
      <c r="B233" s="6"/>
      <c r="C233" s="6"/>
      <c r="D233" s="1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</row>
    <row r="234" spans="1:42" ht="15.05" customHeight="1">
      <c r="A234" s="6"/>
      <c r="B234" s="6"/>
      <c r="C234" s="6"/>
      <c r="D234" s="1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</row>
    <row r="235" spans="1:42" ht="15.05" customHeight="1">
      <c r="A235" s="6"/>
      <c r="B235" s="6"/>
      <c r="C235" s="6"/>
      <c r="D235" s="1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</row>
    <row r="236" spans="1:42" ht="15.05" customHeight="1">
      <c r="A236" s="6"/>
      <c r="B236" s="6"/>
      <c r="C236" s="6"/>
      <c r="D236" s="1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</row>
    <row r="237" spans="1:42" ht="15.05" customHeight="1">
      <c r="A237" s="6"/>
      <c r="B237" s="6"/>
      <c r="C237" s="6"/>
      <c r="D237" s="1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</row>
    <row r="238" spans="1:42" ht="15.05" customHeight="1">
      <c r="A238" s="6"/>
      <c r="B238" s="6"/>
      <c r="C238" s="6"/>
      <c r="D238" s="1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</row>
    <row r="239" spans="1:42" ht="15.05" customHeight="1">
      <c r="A239" s="6"/>
      <c r="B239" s="6"/>
      <c r="C239" s="6"/>
      <c r="D239" s="1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</row>
    <row r="240" spans="1:42" ht="15.05" customHeight="1">
      <c r="A240" s="6"/>
      <c r="B240" s="6"/>
      <c r="C240" s="6"/>
      <c r="D240" s="1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</row>
    <row r="241" spans="1:42" ht="15.05" customHeight="1">
      <c r="A241" s="6"/>
      <c r="B241" s="6"/>
      <c r="C241" s="6"/>
      <c r="D241" s="1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</row>
    <row r="242" spans="1:42" ht="15.05" customHeight="1">
      <c r="A242" s="6"/>
      <c r="B242" s="6"/>
      <c r="C242" s="6"/>
      <c r="D242" s="1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</row>
    <row r="243" spans="1:42" ht="15.05" customHeight="1">
      <c r="A243" s="6"/>
      <c r="B243" s="6"/>
      <c r="C243" s="6"/>
      <c r="D243" s="1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</row>
    <row r="244" spans="1:42" ht="15.05" customHeight="1">
      <c r="A244" s="6"/>
      <c r="B244" s="6"/>
      <c r="C244" s="6"/>
      <c r="D244" s="1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</row>
    <row r="245" spans="1:42" ht="15.05" customHeight="1">
      <c r="A245" s="6"/>
      <c r="B245" s="6"/>
      <c r="C245" s="6"/>
      <c r="D245" s="1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</row>
    <row r="246" spans="1:42" ht="15.05" customHeight="1">
      <c r="A246" s="6"/>
      <c r="B246" s="6"/>
      <c r="C246" s="6"/>
      <c r="D246" s="1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</row>
    <row r="247" spans="1:42" ht="15.05" customHeight="1">
      <c r="A247" s="6"/>
      <c r="B247" s="6"/>
      <c r="C247" s="6"/>
      <c r="D247" s="1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</row>
    <row r="248" spans="1:42" ht="15.05" customHeight="1">
      <c r="A248" s="6"/>
      <c r="B248" s="6"/>
      <c r="C248" s="6"/>
      <c r="D248" s="1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</row>
    <row r="249" spans="1:42" ht="15.05" customHeight="1">
      <c r="A249" s="6"/>
      <c r="B249" s="6"/>
      <c r="C249" s="6"/>
      <c r="D249" s="1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</row>
    <row r="250" spans="1:42" ht="15.05" customHeight="1">
      <c r="A250" s="6"/>
      <c r="B250" s="6"/>
      <c r="C250" s="6"/>
      <c r="D250" s="1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</row>
    <row r="251" spans="1:42" ht="15.05" customHeight="1">
      <c r="A251" s="6"/>
      <c r="B251" s="6"/>
      <c r="C251" s="6"/>
      <c r="D251" s="1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</row>
    <row r="252" spans="1:42" ht="15.05" customHeight="1">
      <c r="A252" s="6"/>
      <c r="B252" s="6"/>
      <c r="C252" s="6"/>
      <c r="D252" s="1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</row>
    <row r="253" spans="1:42" ht="15.05" customHeight="1">
      <c r="A253" s="6"/>
      <c r="B253" s="6"/>
      <c r="C253" s="6"/>
      <c r="D253" s="1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</row>
    <row r="254" spans="1:42" ht="15.05" customHeight="1">
      <c r="A254" s="6"/>
      <c r="B254" s="6"/>
      <c r="C254" s="6"/>
      <c r="D254" s="1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</row>
    <row r="255" spans="1:42" ht="15.05" customHeight="1">
      <c r="A255" s="6"/>
      <c r="B255" s="6"/>
      <c r="C255" s="6"/>
      <c r="D255" s="1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</row>
    <row r="256" spans="1:42" ht="15.05" customHeight="1">
      <c r="A256" s="6"/>
      <c r="B256" s="6"/>
      <c r="C256" s="6"/>
      <c r="D256" s="1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</row>
    <row r="257" spans="1:42" ht="15.05" customHeight="1">
      <c r="A257" s="6"/>
      <c r="B257" s="6"/>
      <c r="C257" s="6"/>
      <c r="D257" s="1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</row>
    <row r="258" spans="1:42" ht="15.05" customHeight="1">
      <c r="A258" s="6"/>
      <c r="B258" s="6"/>
      <c r="C258" s="6"/>
      <c r="D258" s="1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</row>
    <row r="259" spans="1:42" ht="15.05" customHeight="1">
      <c r="A259" s="6"/>
      <c r="B259" s="6"/>
      <c r="C259" s="6"/>
      <c r="D259" s="1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</row>
    <row r="260" spans="1:42" ht="15.05" customHeight="1">
      <c r="A260" s="6"/>
      <c r="B260" s="6"/>
      <c r="C260" s="6"/>
      <c r="D260" s="1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</row>
    <row r="261" spans="1:42" ht="15.05" customHeight="1">
      <c r="A261" s="6"/>
      <c r="B261" s="6"/>
      <c r="C261" s="6"/>
      <c r="D261" s="1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</row>
    <row r="262" spans="1:42" ht="15.05" customHeight="1">
      <c r="A262" s="6"/>
      <c r="B262" s="6"/>
      <c r="C262" s="6"/>
      <c r="D262" s="1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</row>
    <row r="263" spans="1:42" ht="15.05" customHeight="1">
      <c r="A263" s="6"/>
      <c r="B263" s="6"/>
      <c r="C263" s="6"/>
      <c r="D263" s="1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</row>
    <row r="264" spans="1:42" ht="15.05" customHeight="1">
      <c r="A264" s="6"/>
      <c r="B264" s="6"/>
      <c r="C264" s="6"/>
      <c r="D264" s="1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</row>
    <row r="265" spans="1:42" ht="15.05" customHeight="1">
      <c r="A265" s="6"/>
      <c r="B265" s="6"/>
      <c r="C265" s="6"/>
      <c r="D265" s="1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</row>
    <row r="266" spans="1:42" ht="15.05" customHeight="1">
      <c r="A266" s="6"/>
      <c r="B266" s="6"/>
      <c r="C266" s="6"/>
      <c r="D266" s="1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</row>
    <row r="267" spans="1:42" ht="15.05" customHeight="1">
      <c r="A267" s="6"/>
      <c r="B267" s="6"/>
      <c r="C267" s="6"/>
      <c r="D267" s="1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</row>
    <row r="268" spans="1:42" ht="15.05" customHeight="1">
      <c r="A268" s="6"/>
      <c r="B268" s="6"/>
      <c r="C268" s="6"/>
      <c r="D268" s="1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</row>
    <row r="269" spans="1:42" ht="15.05" customHeight="1">
      <c r="A269" s="6"/>
      <c r="B269" s="6"/>
      <c r="C269" s="6"/>
      <c r="D269" s="1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</row>
    <row r="270" spans="1:42" ht="15.05" customHeight="1">
      <c r="A270" s="6"/>
      <c r="B270" s="6"/>
      <c r="C270" s="6"/>
      <c r="D270" s="1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</row>
    <row r="271" spans="1:42" ht="15.05" customHeight="1">
      <c r="A271" s="6"/>
      <c r="B271" s="6"/>
      <c r="C271" s="6"/>
      <c r="D271" s="1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</row>
    <row r="272" spans="1:42" ht="15.05" customHeight="1">
      <c r="A272" s="6"/>
      <c r="B272" s="6"/>
      <c r="C272" s="6"/>
      <c r="D272" s="1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</row>
    <row r="273" spans="1:42" ht="15.05" customHeight="1">
      <c r="A273" s="6"/>
      <c r="B273" s="6"/>
      <c r="C273" s="6"/>
      <c r="D273" s="1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</row>
    <row r="274" spans="1:42" ht="15.05" customHeight="1">
      <c r="A274" s="6"/>
      <c r="B274" s="6"/>
      <c r="C274" s="6"/>
      <c r="D274" s="1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</row>
    <row r="275" spans="1:42" ht="15.05" customHeight="1">
      <c r="A275" s="6"/>
      <c r="B275" s="6"/>
      <c r="C275" s="6"/>
      <c r="D275" s="1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</row>
    <row r="276" spans="1:42" ht="15.05" customHeight="1">
      <c r="A276" s="6"/>
      <c r="B276" s="6"/>
      <c r="C276" s="6"/>
      <c r="D276" s="1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</row>
    <row r="277" spans="1:42" ht="15.05" customHeight="1">
      <c r="A277" s="6"/>
      <c r="B277" s="6"/>
      <c r="C277" s="6"/>
      <c r="D277" s="1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</row>
    <row r="278" spans="1:42" ht="15.05" customHeight="1">
      <c r="A278" s="6"/>
      <c r="B278" s="6"/>
      <c r="C278" s="6"/>
      <c r="D278" s="1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</row>
    <row r="279" spans="1:42" ht="15.05" customHeight="1">
      <c r="A279" s="6"/>
      <c r="B279" s="6"/>
      <c r="C279" s="6"/>
      <c r="D279" s="1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</row>
    <row r="280" spans="1:42" ht="15.05" customHeight="1">
      <c r="A280" s="6"/>
      <c r="B280" s="6"/>
      <c r="C280" s="6"/>
      <c r="D280" s="1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</row>
    <row r="281" spans="1:42" ht="15.05" customHeight="1">
      <c r="A281" s="6"/>
      <c r="B281" s="6"/>
      <c r="C281" s="6"/>
      <c r="D281" s="1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</row>
    <row r="282" spans="1:42" ht="15.05" customHeight="1">
      <c r="A282" s="6"/>
      <c r="B282" s="6"/>
      <c r="C282" s="6"/>
      <c r="D282" s="1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</row>
    <row r="283" spans="1:42" ht="15.05" customHeight="1">
      <c r="A283" s="6"/>
      <c r="B283" s="6"/>
      <c r="C283" s="6"/>
      <c r="D283" s="1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</row>
    <row r="284" spans="1:42" ht="15.05" customHeight="1">
      <c r="A284" s="6"/>
      <c r="B284" s="6"/>
      <c r="C284" s="6"/>
      <c r="D284" s="1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</row>
    <row r="285" spans="1:42" ht="15.05" customHeight="1">
      <c r="A285" s="6"/>
      <c r="B285" s="6"/>
      <c r="C285" s="6"/>
      <c r="D285" s="1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</row>
    <row r="286" spans="1:42" ht="15.05" customHeight="1">
      <c r="A286" s="6"/>
      <c r="B286" s="6"/>
      <c r="C286" s="6"/>
      <c r="D286" s="1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</row>
    <row r="287" spans="1:42" ht="15.05" customHeight="1">
      <c r="A287" s="6"/>
      <c r="B287" s="6"/>
      <c r="C287" s="6"/>
      <c r="D287" s="1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</row>
    <row r="288" spans="1:42" ht="15.05" customHeight="1">
      <c r="A288" s="6"/>
      <c r="B288" s="6"/>
      <c r="C288" s="6"/>
      <c r="D288" s="1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</row>
    <row r="289" spans="1:42" ht="15.05" customHeight="1">
      <c r="A289" s="6"/>
      <c r="B289" s="6"/>
      <c r="C289" s="6"/>
      <c r="D289" s="1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</row>
    <row r="290" spans="1:42" ht="15.05" customHeight="1">
      <c r="A290" s="6"/>
      <c r="B290" s="6"/>
      <c r="C290" s="6"/>
      <c r="D290" s="1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</row>
    <row r="291" spans="1:42" ht="15.05" customHeight="1">
      <c r="A291" s="6"/>
      <c r="B291" s="6"/>
      <c r="C291" s="6"/>
      <c r="D291" s="1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</row>
    <row r="292" spans="1:42" ht="15.05" customHeight="1">
      <c r="A292" s="6"/>
      <c r="B292" s="6"/>
      <c r="C292" s="6"/>
      <c r="D292" s="1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</row>
    <row r="293" spans="1:42" ht="15.05" customHeight="1">
      <c r="A293" s="6"/>
      <c r="B293" s="6"/>
      <c r="C293" s="6"/>
      <c r="D293" s="1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</row>
    <row r="294" spans="1:42" ht="15.05" customHeight="1">
      <c r="A294" s="6"/>
      <c r="B294" s="6"/>
      <c r="C294" s="6"/>
      <c r="D294" s="1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</row>
    <row r="295" spans="1:42" ht="15.05" customHeight="1">
      <c r="A295" s="6"/>
      <c r="B295" s="6"/>
      <c r="C295" s="6"/>
      <c r="D295" s="1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</row>
    <row r="296" spans="1:42" ht="15.05" customHeight="1">
      <c r="A296" s="6"/>
      <c r="B296" s="6"/>
      <c r="C296" s="6"/>
      <c r="D296" s="1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</row>
    <row r="297" spans="1:42" ht="15.05" customHeight="1">
      <c r="A297" s="6"/>
      <c r="B297" s="6"/>
      <c r="C297" s="6"/>
      <c r="D297" s="1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</row>
    <row r="298" spans="1:42" ht="15.05" customHeight="1">
      <c r="A298" s="6"/>
      <c r="B298" s="6"/>
      <c r="C298" s="6"/>
      <c r="D298" s="1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</row>
    <row r="299" spans="1:42" ht="15.05" customHeight="1">
      <c r="A299" s="6"/>
      <c r="B299" s="6"/>
      <c r="C299" s="6"/>
      <c r="D299" s="1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</row>
    <row r="300" spans="1:42" ht="15.05" customHeight="1">
      <c r="A300" s="6"/>
      <c r="B300" s="6"/>
      <c r="C300" s="6"/>
      <c r="D300" s="1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</row>
    <row r="301" spans="1:42" ht="15.05" customHeight="1">
      <c r="A301" s="6"/>
      <c r="B301" s="6"/>
      <c r="C301" s="6"/>
      <c r="D301" s="1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</row>
    <row r="302" spans="1:42" ht="15.05" customHeight="1">
      <c r="A302" s="6"/>
      <c r="B302" s="6"/>
      <c r="C302" s="6"/>
      <c r="D302" s="1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</row>
    <row r="303" spans="1:42" ht="15.05" customHeight="1">
      <c r="A303" s="6"/>
      <c r="B303" s="6"/>
      <c r="C303" s="6"/>
      <c r="D303" s="1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</row>
    <row r="304" spans="1:42" ht="15.05" customHeight="1">
      <c r="A304" s="6"/>
      <c r="B304" s="6"/>
      <c r="C304" s="6"/>
      <c r="D304" s="1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</row>
    <row r="305" spans="1:42" ht="15.05" customHeight="1">
      <c r="A305" s="6"/>
      <c r="B305" s="6"/>
      <c r="C305" s="6"/>
      <c r="D305" s="1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</row>
    <row r="306" spans="1:42" ht="15.05" customHeight="1">
      <c r="A306" s="6"/>
      <c r="B306" s="6"/>
      <c r="C306" s="6"/>
      <c r="D306" s="1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</row>
    <row r="307" spans="1:42" ht="15.05" customHeight="1">
      <c r="A307" s="6"/>
      <c r="B307" s="6"/>
      <c r="C307" s="6"/>
      <c r="D307" s="1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</row>
    <row r="308" spans="1:42" ht="15.05" customHeight="1">
      <c r="A308" s="6"/>
      <c r="B308" s="6"/>
      <c r="C308" s="6"/>
      <c r="D308" s="1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</row>
    <row r="309" spans="1:42" ht="15.05" customHeight="1">
      <c r="A309" s="6"/>
      <c r="B309" s="6"/>
      <c r="C309" s="6"/>
      <c r="D309" s="1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</row>
    <row r="310" spans="1:42" ht="15.05" customHeight="1">
      <c r="A310" s="6"/>
      <c r="B310" s="6"/>
      <c r="C310" s="6"/>
      <c r="D310" s="1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</row>
    <row r="311" spans="1:42" ht="15.05" customHeight="1">
      <c r="A311" s="6"/>
      <c r="B311" s="6"/>
      <c r="C311" s="6"/>
      <c r="D311" s="1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</row>
    <row r="312" spans="1:42" ht="15.05" customHeight="1">
      <c r="A312" s="6"/>
      <c r="B312" s="6"/>
      <c r="C312" s="6"/>
      <c r="D312" s="1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</row>
    <row r="313" spans="1:42" ht="15.05" customHeight="1">
      <c r="A313" s="6"/>
      <c r="B313" s="6"/>
      <c r="C313" s="6"/>
      <c r="D313" s="1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</row>
    <row r="314" spans="1:42" ht="15.05" customHeight="1">
      <c r="A314" s="6"/>
      <c r="B314" s="6"/>
      <c r="C314" s="6"/>
      <c r="D314" s="1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</row>
    <row r="315" spans="1:42" ht="15.05" customHeight="1">
      <c r="A315" s="6"/>
      <c r="B315" s="6"/>
      <c r="C315" s="6"/>
      <c r="D315" s="1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</row>
    <row r="316" spans="1:42" ht="15.05" customHeight="1">
      <c r="A316" s="6"/>
      <c r="B316" s="6"/>
      <c r="C316" s="6"/>
      <c r="D316" s="1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</row>
    <row r="317" spans="1:42" ht="15.05" customHeight="1">
      <c r="A317" s="6"/>
      <c r="B317" s="6"/>
      <c r="C317" s="6"/>
      <c r="D317" s="1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</row>
    <row r="318" spans="1:42" ht="15.05" customHeight="1">
      <c r="A318" s="6"/>
      <c r="B318" s="6"/>
      <c r="C318" s="6"/>
      <c r="D318" s="1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</row>
    <row r="319" spans="1:42" ht="15.05" customHeight="1">
      <c r="A319" s="6"/>
      <c r="B319" s="6"/>
      <c r="C319" s="6"/>
      <c r="D319" s="1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</row>
    <row r="320" spans="1:42" ht="15.05" customHeight="1">
      <c r="A320" s="6"/>
      <c r="B320" s="6"/>
      <c r="C320" s="6"/>
      <c r="D320" s="1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</row>
    <row r="321" spans="1:42" ht="15.05" customHeight="1">
      <c r="A321" s="6"/>
      <c r="B321" s="6"/>
      <c r="C321" s="6"/>
      <c r="D321" s="1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</row>
    <row r="322" spans="1:42" ht="15.05" customHeight="1">
      <c r="A322" s="6"/>
      <c r="B322" s="6"/>
      <c r="C322" s="6"/>
      <c r="D322" s="1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</row>
    <row r="323" spans="1:42" ht="15.05" customHeight="1">
      <c r="A323" s="6"/>
      <c r="B323" s="6"/>
      <c r="C323" s="6"/>
      <c r="D323" s="1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</row>
    <row r="324" spans="1:42" ht="15.05" customHeight="1">
      <c r="A324" s="6"/>
      <c r="B324" s="6"/>
      <c r="C324" s="6"/>
      <c r="D324" s="1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</row>
    <row r="325" spans="1:42" ht="15.05" customHeight="1">
      <c r="A325" s="6"/>
      <c r="B325" s="6"/>
      <c r="C325" s="6"/>
      <c r="D325" s="1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</row>
    <row r="326" spans="1:42" ht="15.05" customHeight="1">
      <c r="A326" s="6"/>
      <c r="B326" s="6"/>
      <c r="C326" s="6"/>
      <c r="D326" s="1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</row>
    <row r="327" spans="1:42" ht="15.05" customHeight="1">
      <c r="A327" s="6"/>
      <c r="B327" s="6"/>
      <c r="C327" s="6"/>
      <c r="D327" s="1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</row>
    <row r="328" spans="1:42" ht="15.05" customHeight="1">
      <c r="A328" s="6"/>
      <c r="B328" s="6"/>
      <c r="C328" s="6"/>
      <c r="D328" s="1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</row>
    <row r="329" spans="1:42" ht="15.05" customHeight="1">
      <c r="A329" s="6"/>
      <c r="B329" s="6"/>
      <c r="C329" s="6"/>
      <c r="D329" s="1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</row>
    <row r="330" spans="1:42" ht="15.05" customHeight="1">
      <c r="A330" s="6"/>
      <c r="B330" s="6"/>
      <c r="C330" s="6"/>
      <c r="D330" s="1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</row>
    <row r="331" spans="1:42" ht="15.05" customHeight="1">
      <c r="A331" s="6"/>
      <c r="B331" s="6"/>
      <c r="C331" s="6"/>
      <c r="D331" s="1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</row>
    <row r="332" spans="1:42" ht="15.05" customHeight="1">
      <c r="A332" s="6"/>
      <c r="B332" s="6"/>
      <c r="C332" s="6"/>
      <c r="D332" s="1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</row>
    <row r="333" spans="1:42" ht="15.05" customHeight="1">
      <c r="A333" s="6"/>
      <c r="B333" s="6"/>
      <c r="C333" s="6"/>
      <c r="D333" s="1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</row>
    <row r="334" spans="1:42" ht="15.05" customHeight="1">
      <c r="A334" s="6"/>
      <c r="B334" s="6"/>
      <c r="C334" s="6"/>
      <c r="D334" s="1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</row>
    <row r="335" spans="1:42" ht="15.05" customHeight="1">
      <c r="A335" s="6"/>
      <c r="B335" s="6"/>
      <c r="C335" s="6"/>
      <c r="D335" s="1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</row>
    <row r="336" spans="1:42" ht="15.05" customHeight="1">
      <c r="A336" s="6"/>
      <c r="B336" s="6"/>
      <c r="C336" s="6"/>
      <c r="D336" s="1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</row>
    <row r="337" spans="1:42" ht="15.05" customHeight="1">
      <c r="A337" s="6"/>
      <c r="B337" s="6"/>
      <c r="C337" s="6"/>
      <c r="D337" s="1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</row>
    <row r="338" spans="1:42" ht="15.05" customHeight="1">
      <c r="A338" s="6"/>
      <c r="B338" s="6"/>
      <c r="C338" s="6"/>
      <c r="D338" s="1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</row>
    <row r="339" spans="1:42" ht="15.05" customHeight="1">
      <c r="A339" s="6"/>
      <c r="B339" s="6"/>
      <c r="C339" s="6"/>
      <c r="D339" s="1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</row>
    <row r="340" spans="1:42" ht="15.05" customHeight="1">
      <c r="A340" s="6"/>
      <c r="B340" s="6"/>
      <c r="C340" s="6"/>
      <c r="D340" s="1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</row>
    <row r="341" spans="1:42" ht="15.05" customHeight="1">
      <c r="A341" s="6"/>
      <c r="B341" s="6"/>
      <c r="C341" s="6"/>
      <c r="D341" s="1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</row>
    <row r="342" spans="1:42" ht="15.05" customHeight="1">
      <c r="A342" s="6"/>
      <c r="B342" s="6"/>
      <c r="C342" s="6"/>
      <c r="D342" s="1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</row>
    <row r="343" spans="1:42" ht="15.05" customHeight="1">
      <c r="A343" s="6"/>
      <c r="B343" s="6"/>
      <c r="C343" s="6"/>
      <c r="D343" s="1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</row>
    <row r="344" spans="1:42" ht="15.05" customHeight="1">
      <c r="A344" s="6"/>
      <c r="B344" s="6"/>
      <c r="C344" s="6"/>
      <c r="D344" s="1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</row>
    <row r="345" spans="1:42" ht="15.05" customHeight="1">
      <c r="A345" s="6"/>
      <c r="B345" s="6"/>
      <c r="C345" s="6"/>
      <c r="D345" s="1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</row>
    <row r="346" spans="1:42" ht="15.05" customHeight="1">
      <c r="A346" s="6"/>
      <c r="B346" s="6"/>
      <c r="C346" s="6"/>
      <c r="D346" s="1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</row>
    <row r="347" spans="1:42" ht="15.05" customHeight="1">
      <c r="A347" s="6"/>
      <c r="B347" s="6"/>
      <c r="C347" s="6"/>
      <c r="D347" s="1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</row>
    <row r="348" spans="1:42" ht="15.05" customHeight="1">
      <c r="A348" s="6"/>
      <c r="B348" s="6"/>
      <c r="C348" s="6"/>
      <c r="D348" s="1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</row>
    <row r="349" spans="1:42" ht="15.05" customHeight="1">
      <c r="A349" s="6"/>
      <c r="B349" s="6"/>
      <c r="C349" s="6"/>
      <c r="D349" s="1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</row>
    <row r="350" spans="1:42" ht="15.05" customHeight="1">
      <c r="A350" s="6"/>
      <c r="B350" s="6"/>
      <c r="C350" s="6"/>
      <c r="D350" s="1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</row>
    <row r="351" spans="1:42" ht="15.05" customHeight="1">
      <c r="A351" s="6"/>
      <c r="B351" s="6"/>
      <c r="C351" s="6"/>
      <c r="D351" s="1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</row>
    <row r="352" spans="1:42" ht="15.05" customHeight="1">
      <c r="A352" s="6"/>
      <c r="B352" s="6"/>
      <c r="C352" s="6"/>
      <c r="D352" s="1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</row>
    <row r="353" spans="1:42" ht="15.05" customHeight="1">
      <c r="A353" s="6"/>
      <c r="B353" s="6"/>
      <c r="C353" s="6"/>
      <c r="D353" s="1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</row>
    <row r="354" spans="1:42" ht="15.05" customHeight="1">
      <c r="A354" s="6"/>
      <c r="B354" s="6"/>
      <c r="C354" s="6"/>
      <c r="D354" s="1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</row>
    <row r="355" spans="1:42" ht="15.05" customHeight="1">
      <c r="A355" s="6"/>
      <c r="B355" s="6"/>
      <c r="C355" s="6"/>
      <c r="D355" s="1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</row>
    <row r="356" spans="1:42" ht="15.05" customHeight="1">
      <c r="A356" s="6"/>
      <c r="B356" s="6"/>
      <c r="C356" s="6"/>
      <c r="D356" s="1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</row>
    <row r="357" spans="1:42" ht="15.05" customHeight="1">
      <c r="A357" s="6"/>
      <c r="B357" s="6"/>
      <c r="C357" s="6"/>
      <c r="D357" s="1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</row>
    <row r="358" spans="1:42" ht="15.05" customHeight="1">
      <c r="A358" s="6"/>
      <c r="B358" s="6"/>
      <c r="C358" s="6"/>
      <c r="D358" s="1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</row>
    <row r="359" spans="1:42" ht="15.05" customHeight="1">
      <c r="A359" s="6"/>
      <c r="B359" s="6"/>
      <c r="C359" s="6"/>
      <c r="D359" s="1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</row>
    <row r="360" spans="1:42" ht="15.05" customHeight="1">
      <c r="A360" s="6"/>
      <c r="B360" s="6"/>
      <c r="C360" s="6"/>
      <c r="D360" s="1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</row>
    <row r="361" spans="1:42" ht="15.05" customHeight="1">
      <c r="A361" s="6"/>
      <c r="B361" s="6"/>
      <c r="C361" s="6"/>
      <c r="D361" s="1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</row>
    <row r="362" spans="1:42" ht="15.05" customHeight="1">
      <c r="A362" s="6"/>
      <c r="B362" s="6"/>
      <c r="C362" s="6"/>
      <c r="D362" s="1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</row>
    <row r="363" spans="1:42" ht="15.05" customHeight="1">
      <c r="A363" s="6"/>
      <c r="B363" s="6"/>
      <c r="C363" s="6"/>
      <c r="D363" s="1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</row>
    <row r="364" spans="1:42" ht="15.05" customHeight="1">
      <c r="A364" s="6"/>
      <c r="B364" s="6"/>
      <c r="C364" s="6"/>
      <c r="D364" s="1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</row>
    <row r="365" spans="1:42" ht="15.05" customHeight="1">
      <c r="A365" s="6"/>
      <c r="B365" s="6"/>
      <c r="C365" s="6"/>
      <c r="D365" s="1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</row>
    <row r="366" spans="1:42" ht="15.05" customHeight="1">
      <c r="A366" s="6"/>
      <c r="B366" s="6"/>
      <c r="C366" s="6"/>
      <c r="D366" s="1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</row>
    <row r="367" spans="1:42" ht="15.05" customHeight="1">
      <c r="A367" s="6"/>
      <c r="B367" s="6"/>
      <c r="C367" s="6"/>
      <c r="D367" s="1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</row>
    <row r="368" spans="1:42" ht="15.05" customHeight="1">
      <c r="A368" s="6"/>
      <c r="B368" s="6"/>
      <c r="C368" s="6"/>
      <c r="D368" s="1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</row>
    <row r="369" spans="1:42" ht="15.05" customHeight="1">
      <c r="A369" s="6"/>
      <c r="B369" s="6"/>
      <c r="C369" s="6"/>
      <c r="D369" s="1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</row>
    <row r="370" spans="1:42" ht="15.05" customHeight="1">
      <c r="A370" s="6"/>
      <c r="B370" s="6"/>
      <c r="C370" s="6"/>
      <c r="D370" s="1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</row>
    <row r="371" spans="1:42" ht="15.05" customHeight="1">
      <c r="A371" s="6"/>
      <c r="B371" s="6"/>
      <c r="C371" s="6"/>
      <c r="D371" s="1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</row>
    <row r="372" spans="1:42" ht="15.05" customHeight="1">
      <c r="A372" s="6"/>
      <c r="B372" s="6"/>
      <c r="C372" s="6"/>
      <c r="D372" s="1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</row>
    <row r="373" spans="1:42" ht="15.05" customHeight="1">
      <c r="A373" s="6"/>
      <c r="B373" s="6"/>
      <c r="C373" s="6"/>
      <c r="D373" s="1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</row>
    <row r="374" spans="1:42" ht="15.05" customHeight="1">
      <c r="A374" s="6"/>
      <c r="B374" s="6"/>
      <c r="C374" s="6"/>
      <c r="D374" s="16" t="s">
        <v>3553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</row>
    <row r="375" spans="1:42" ht="15.05" customHeight="1">
      <c r="A375" s="6"/>
      <c r="B375" s="6"/>
      <c r="C375" s="6"/>
      <c r="D375" s="16" t="s">
        <v>3553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</row>
    <row r="376" spans="1:42" ht="15.05" customHeight="1">
      <c r="A376" s="6"/>
      <c r="B376" s="6"/>
      <c r="C376" s="6"/>
      <c r="D376" s="16" t="s">
        <v>3553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</row>
    <row r="377" spans="1:42" ht="15.05" customHeight="1">
      <c r="A377" s="6"/>
      <c r="B377" s="6"/>
      <c r="C377" s="6"/>
      <c r="D377" s="16" t="s">
        <v>3553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</row>
    <row r="378" spans="1:42" ht="15.05" customHeight="1">
      <c r="A378" s="6"/>
      <c r="B378" s="6"/>
      <c r="C378" s="6"/>
      <c r="D378" s="16" t="s">
        <v>3553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</row>
    <row r="379" spans="1:42" ht="15.05" customHeight="1">
      <c r="A379" s="6"/>
      <c r="B379" s="6"/>
      <c r="C379" s="6"/>
      <c r="D379" s="16" t="s">
        <v>3553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</row>
    <row r="380" spans="1:42" ht="15.05" customHeight="1">
      <c r="A380" s="6"/>
      <c r="B380" s="6"/>
      <c r="C380" s="6"/>
      <c r="D380" s="16" t="s">
        <v>3553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</row>
    <row r="381" spans="1:42" ht="15.05" customHeight="1">
      <c r="A381" s="6"/>
      <c r="B381" s="6"/>
      <c r="C381" s="6"/>
      <c r="D381" s="16" t="s">
        <v>3553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</row>
    <row r="382" spans="1:42" ht="15.05" customHeight="1">
      <c r="A382" s="6"/>
      <c r="B382" s="6"/>
      <c r="C382" s="6"/>
      <c r="D382" s="16" t="s">
        <v>3553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</row>
    <row r="383" spans="1:42" ht="15.05" customHeight="1">
      <c r="A383" s="6"/>
      <c r="B383" s="6"/>
      <c r="C383" s="6"/>
      <c r="D383" s="16" t="s">
        <v>3553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</row>
    <row r="384" spans="1:42" ht="15.05" customHeight="1">
      <c r="A384" s="6"/>
      <c r="B384" s="6"/>
      <c r="C384" s="6"/>
      <c r="D384" s="16" t="s">
        <v>3553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</row>
    <row r="385" spans="1:42" ht="15.05" customHeight="1">
      <c r="A385" s="6"/>
      <c r="B385" s="6"/>
      <c r="C385" s="6"/>
      <c r="D385" s="16" t="s">
        <v>3553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</row>
    <row r="386" spans="1:42" ht="15.05" customHeight="1">
      <c r="A386" s="6"/>
      <c r="B386" s="6"/>
      <c r="C386" s="6"/>
      <c r="D386" s="16" t="s">
        <v>3553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</row>
    <row r="387" spans="1:42" ht="15.05" customHeight="1">
      <c r="A387" s="6"/>
      <c r="B387" s="6"/>
      <c r="C387" s="6"/>
      <c r="D387" s="16" t="s">
        <v>3553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</row>
    <row r="388" spans="1:42" ht="15.05" customHeight="1">
      <c r="A388" s="6"/>
      <c r="B388" s="6"/>
      <c r="C388" s="6"/>
      <c r="D388" s="16" t="s">
        <v>3553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</row>
    <row r="389" spans="1:42" ht="15.05" customHeight="1">
      <c r="A389" s="6"/>
      <c r="B389" s="6"/>
      <c r="C389" s="6"/>
      <c r="D389" s="16" t="s">
        <v>3553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</row>
    <row r="390" spans="1:42" ht="15.05" customHeight="1">
      <c r="A390" s="6"/>
      <c r="B390" s="6"/>
      <c r="C390" s="6"/>
      <c r="D390" s="16" t="s">
        <v>3553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</row>
    <row r="391" spans="1:42" ht="15.05" customHeight="1">
      <c r="A391" s="6"/>
      <c r="B391" s="6"/>
      <c r="C391" s="6"/>
      <c r="D391" s="16" t="s">
        <v>3553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</row>
    <row r="392" spans="1:42" ht="15.05" customHeight="1">
      <c r="A392" s="6"/>
      <c r="B392" s="6"/>
      <c r="C392" s="6"/>
      <c r="D392" s="16" t="s">
        <v>3553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</row>
    <row r="393" spans="1:42" ht="15.05" customHeight="1">
      <c r="A393" s="6"/>
      <c r="B393" s="6"/>
      <c r="C393" s="6"/>
      <c r="D393" s="16" t="s">
        <v>3553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</row>
    <row r="394" spans="1:42" ht="15.05" customHeight="1">
      <c r="A394" s="6"/>
      <c r="B394" s="6"/>
      <c r="C394" s="6"/>
      <c r="D394" s="16" t="s">
        <v>3553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</row>
    <row r="395" spans="1:42" ht="15.05" customHeight="1">
      <c r="A395" s="6"/>
      <c r="B395" s="6"/>
      <c r="C395" s="6"/>
      <c r="D395" s="16" t="s">
        <v>3553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</row>
    <row r="396" spans="1:42" ht="15.05" customHeight="1">
      <c r="A396" s="6"/>
      <c r="B396" s="6"/>
      <c r="C396" s="6"/>
      <c r="D396" s="16" t="s">
        <v>3553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</row>
    <row r="397" spans="1:42" ht="15.05" customHeight="1">
      <c r="A397" s="6"/>
      <c r="B397" s="6"/>
      <c r="C397" s="6"/>
      <c r="D397" s="16" t="s">
        <v>3553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</row>
    <row r="398" spans="1:42" ht="15.05" customHeight="1">
      <c r="A398" s="6"/>
      <c r="B398" s="6"/>
      <c r="C398" s="6"/>
      <c r="D398" s="16" t="s">
        <v>3553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</row>
    <row r="399" spans="1:42" ht="15.05" customHeight="1">
      <c r="A399" s="6"/>
      <c r="B399" s="6"/>
      <c r="C399" s="6"/>
      <c r="D399" s="16" t="s">
        <v>3553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</row>
    <row r="400" spans="1:42" ht="15.05" customHeight="1">
      <c r="A400" s="6"/>
      <c r="B400" s="6"/>
      <c r="C400" s="6"/>
      <c r="D400" s="16" t="s">
        <v>3553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</row>
    <row r="401" spans="1:42" ht="15.05" customHeight="1">
      <c r="A401" s="6"/>
      <c r="B401" s="6"/>
      <c r="C401" s="6"/>
      <c r="D401" s="16" t="s">
        <v>3553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</row>
    <row r="402" spans="1:42" ht="15.05" customHeight="1">
      <c r="A402" s="6"/>
      <c r="B402" s="6"/>
      <c r="C402" s="6"/>
      <c r="D402" s="16" t="s">
        <v>3553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</row>
    <row r="403" spans="1:42" ht="15.05" customHeight="1">
      <c r="A403" s="6"/>
      <c r="B403" s="6"/>
      <c r="C403" s="6"/>
      <c r="D403" s="16" t="s">
        <v>3553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</row>
    <row r="404" spans="1:42" ht="15.05" customHeight="1">
      <c r="A404" s="6"/>
      <c r="B404" s="6"/>
      <c r="C404" s="6"/>
      <c r="D404" s="16" t="s">
        <v>3553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</row>
    <row r="405" spans="1:42" ht="15.05" customHeight="1">
      <c r="A405" s="6"/>
      <c r="B405" s="6"/>
      <c r="C405" s="6"/>
      <c r="D405" s="16" t="s">
        <v>3553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</row>
    <row r="406" spans="1:42" ht="15.05" customHeight="1">
      <c r="A406" s="6"/>
      <c r="B406" s="6"/>
      <c r="C406" s="6"/>
      <c r="D406" s="16" t="s">
        <v>3553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</row>
    <row r="407" spans="1:42" ht="15.05" customHeight="1">
      <c r="A407" s="6"/>
      <c r="B407" s="6"/>
      <c r="C407" s="6"/>
      <c r="D407" s="16" t="s">
        <v>3553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</row>
    <row r="408" spans="1:42" ht="15.05" customHeight="1">
      <c r="A408" s="6"/>
      <c r="B408" s="6"/>
      <c r="C408" s="6"/>
      <c r="D408" s="16" t="s">
        <v>3553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</row>
    <row r="409" spans="1:42" ht="15.05" customHeight="1">
      <c r="A409" s="6"/>
      <c r="B409" s="6"/>
      <c r="C409" s="6"/>
      <c r="D409" s="16" t="s">
        <v>3553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</row>
    <row r="410" spans="1:42" ht="15.05" customHeight="1">
      <c r="A410" s="6"/>
      <c r="B410" s="6"/>
      <c r="C410" s="6"/>
      <c r="D410" s="16" t="s">
        <v>3553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</row>
    <row r="411" spans="1:42" ht="15.05" customHeight="1">
      <c r="A411" s="6"/>
      <c r="B411" s="6"/>
      <c r="C411" s="6"/>
      <c r="D411" s="16" t="s">
        <v>3553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</row>
    <row r="412" spans="1:42" ht="15.05" customHeight="1">
      <c r="A412" s="6"/>
      <c r="B412" s="6"/>
      <c r="C412" s="6"/>
      <c r="D412" s="16" t="s">
        <v>3553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</row>
    <row r="413" spans="1:42" ht="15.05" customHeight="1">
      <c r="A413" s="6"/>
      <c r="B413" s="6"/>
      <c r="C413" s="6"/>
      <c r="D413" s="16" t="s">
        <v>3553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</row>
    <row r="414" spans="1:42" ht="15.05" customHeight="1">
      <c r="A414" s="6"/>
      <c r="B414" s="6"/>
      <c r="C414" s="6"/>
      <c r="D414" s="16" t="s">
        <v>3553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</row>
    <row r="415" spans="1:42" ht="15.05" customHeight="1">
      <c r="A415" s="6"/>
      <c r="B415" s="6"/>
      <c r="C415" s="6"/>
      <c r="D415" s="16" t="s">
        <v>3553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</row>
    <row r="416" spans="1:42" ht="15.05" customHeight="1">
      <c r="A416" s="6"/>
      <c r="B416" s="6"/>
      <c r="C416" s="6"/>
      <c r="D416" s="16" t="s">
        <v>3553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</row>
    <row r="417" spans="1:42" ht="15.05" customHeight="1">
      <c r="A417" s="6"/>
      <c r="B417" s="6"/>
      <c r="C417" s="6"/>
      <c r="D417" s="16" t="s">
        <v>3553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</row>
    <row r="418" spans="1:42" ht="15.05" customHeight="1">
      <c r="A418" s="6"/>
      <c r="B418" s="6"/>
      <c r="C418" s="6"/>
      <c r="D418" s="16" t="s">
        <v>3553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</row>
    <row r="419" spans="1:42" ht="15.05" customHeight="1">
      <c r="A419" s="6"/>
      <c r="B419" s="6"/>
      <c r="C419" s="6"/>
      <c r="D419" s="16" t="s">
        <v>3553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</row>
    <row r="420" spans="1:42" ht="15.05" customHeight="1">
      <c r="A420" s="6"/>
      <c r="B420" s="6"/>
      <c r="C420" s="6"/>
      <c r="D420" s="16" t="s">
        <v>3553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</row>
    <row r="421" spans="1:42" ht="15.05" customHeight="1">
      <c r="A421" s="6"/>
      <c r="B421" s="6"/>
      <c r="C421" s="6"/>
      <c r="D421" s="16" t="s">
        <v>3553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</row>
    <row r="422" spans="1:42" ht="15.05" customHeight="1">
      <c r="A422" s="6"/>
      <c r="B422" s="6"/>
      <c r="C422" s="6"/>
      <c r="D422" s="16" t="s">
        <v>3553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</row>
    <row r="423" spans="1:42" ht="15.05" customHeight="1">
      <c r="A423" s="6"/>
      <c r="B423" s="6"/>
      <c r="C423" s="6"/>
      <c r="D423" s="16" t="s">
        <v>3553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</row>
    <row r="424" spans="1:42" ht="15.05" customHeight="1">
      <c r="A424" s="6"/>
      <c r="B424" s="6"/>
      <c r="C424" s="6"/>
      <c r="D424" s="16" t="s">
        <v>3553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</row>
    <row r="425" spans="1:42" ht="15.05" customHeight="1">
      <c r="A425" s="6"/>
      <c r="B425" s="6"/>
      <c r="C425" s="6"/>
      <c r="D425" s="16" t="s">
        <v>3553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</row>
    <row r="426" spans="1:42" ht="15.05" customHeight="1">
      <c r="A426" s="6"/>
      <c r="B426" s="6"/>
      <c r="C426" s="6"/>
      <c r="D426" s="16" t="s">
        <v>3553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</row>
    <row r="427" spans="1:42" ht="15.05" customHeight="1">
      <c r="A427" s="6"/>
      <c r="B427" s="6"/>
      <c r="C427" s="6"/>
      <c r="D427" s="16" t="s">
        <v>3553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</row>
    <row r="428" spans="1:42" ht="15.05" customHeight="1">
      <c r="A428" s="6"/>
      <c r="B428" s="6"/>
      <c r="C428" s="6"/>
      <c r="D428" s="16" t="s">
        <v>3553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</row>
    <row r="429" spans="1:42" ht="15.05" customHeight="1">
      <c r="A429" s="6"/>
      <c r="B429" s="6"/>
      <c r="C429" s="6"/>
      <c r="D429" s="16" t="s">
        <v>3553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</row>
    <row r="430" spans="1:42" ht="15.05" customHeight="1">
      <c r="A430" s="6"/>
      <c r="B430" s="6"/>
      <c r="C430" s="6"/>
      <c r="D430" s="16" t="s">
        <v>3553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</row>
    <row r="431" spans="1:42" ht="15.05" customHeight="1">
      <c r="A431" s="6"/>
      <c r="B431" s="6"/>
      <c r="C431" s="6"/>
      <c r="D431" s="16" t="s">
        <v>3553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</row>
    <row r="432" spans="1:42" ht="15.05" customHeight="1">
      <c r="A432" s="6"/>
      <c r="B432" s="6"/>
      <c r="C432" s="6"/>
      <c r="D432" s="16" t="s">
        <v>3553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</row>
    <row r="433" spans="1:42" ht="15.05" customHeight="1">
      <c r="A433" s="6"/>
      <c r="B433" s="6"/>
      <c r="C433" s="6"/>
      <c r="D433" s="16" t="s">
        <v>3553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</row>
    <row r="434" spans="1:42" ht="15.05" customHeight="1">
      <c r="A434" s="6"/>
      <c r="B434" s="6"/>
      <c r="C434" s="6"/>
      <c r="D434" s="16" t="s">
        <v>3553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</row>
    <row r="435" spans="1:42" ht="15.05" customHeight="1">
      <c r="A435" s="6"/>
      <c r="B435" s="6"/>
      <c r="C435" s="6"/>
      <c r="D435" s="16" t="s">
        <v>3553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</row>
    <row r="436" spans="1:42" ht="15.05" customHeight="1">
      <c r="A436" s="6"/>
      <c r="B436" s="6"/>
      <c r="C436" s="6"/>
      <c r="D436" s="16" t="s">
        <v>3553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</row>
    <row r="437" spans="1:42" ht="15.05" customHeight="1">
      <c r="A437" s="6"/>
      <c r="B437" s="6"/>
      <c r="C437" s="6"/>
      <c r="D437" s="16" t="s">
        <v>3553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</row>
    <row r="438" spans="1:42" ht="15.05" customHeight="1">
      <c r="A438" s="6"/>
      <c r="B438" s="6"/>
      <c r="C438" s="6"/>
      <c r="D438" s="16" t="s">
        <v>3553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</row>
    <row r="439" spans="1:42" ht="15.05" customHeight="1">
      <c r="A439" s="6"/>
      <c r="B439" s="6"/>
      <c r="C439" s="6"/>
      <c r="D439" s="16" t="s">
        <v>3553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</row>
    <row r="440" spans="1:42" ht="15.05" customHeight="1">
      <c r="A440" s="6"/>
      <c r="B440" s="6"/>
      <c r="C440" s="6"/>
      <c r="D440" s="16" t="s">
        <v>3553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</row>
    <row r="441" spans="1:42" ht="15.05" customHeight="1">
      <c r="A441" s="6"/>
      <c r="B441" s="6"/>
      <c r="C441" s="6"/>
      <c r="D441" s="16" t="s">
        <v>3553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</row>
    <row r="442" spans="1:42" ht="15.05" customHeight="1">
      <c r="A442" s="6"/>
      <c r="B442" s="6"/>
      <c r="C442" s="6"/>
      <c r="D442" s="16" t="s">
        <v>3553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</row>
    <row r="443" spans="1:42" ht="15.05" customHeight="1">
      <c r="A443" s="6"/>
      <c r="B443" s="6"/>
      <c r="C443" s="6"/>
      <c r="D443" s="16" t="s">
        <v>3553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</row>
    <row r="444" spans="1:42" ht="15.05" customHeight="1">
      <c r="A444" s="6"/>
      <c r="B444" s="6"/>
      <c r="C444" s="6"/>
      <c r="D444" s="16" t="s">
        <v>3553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</row>
    <row r="445" spans="1:42" ht="15.05" customHeight="1">
      <c r="A445" s="6"/>
      <c r="B445" s="6"/>
      <c r="C445" s="6"/>
      <c r="D445" s="16" t="s">
        <v>3553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</row>
    <row r="446" spans="1:42" ht="15.05" customHeight="1">
      <c r="A446" s="6"/>
      <c r="B446" s="6"/>
      <c r="C446" s="6"/>
      <c r="D446" s="16" t="s">
        <v>3553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</row>
    <row r="447" spans="1:42" ht="15.05" customHeight="1">
      <c r="A447" s="6"/>
      <c r="B447" s="6"/>
      <c r="C447" s="6"/>
      <c r="D447" s="16" t="s">
        <v>3553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</row>
    <row r="448" spans="1:42" ht="15.05" customHeight="1">
      <c r="A448" s="6"/>
      <c r="B448" s="6"/>
      <c r="C448" s="6"/>
      <c r="D448" s="16" t="s">
        <v>3553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</row>
    <row r="449" spans="1:42" ht="15.05" customHeight="1">
      <c r="A449" s="6"/>
      <c r="B449" s="6"/>
      <c r="C449" s="6"/>
      <c r="D449" s="16" t="s">
        <v>3553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</row>
    <row r="450" spans="1:42" ht="15.05" customHeight="1">
      <c r="A450" s="6"/>
      <c r="B450" s="6"/>
      <c r="C450" s="6"/>
      <c r="D450" s="16" t="s">
        <v>3553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</row>
    <row r="451" spans="1:42" ht="15.05" customHeight="1">
      <c r="A451" s="6"/>
      <c r="B451" s="6"/>
      <c r="C451" s="6"/>
      <c r="D451" s="16" t="s">
        <v>3553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</row>
    <row r="452" spans="1:42" ht="15.05" customHeight="1">
      <c r="A452" s="6"/>
      <c r="B452" s="6"/>
      <c r="C452" s="6"/>
      <c r="D452" s="16" t="s">
        <v>3553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</row>
    <row r="453" spans="1:42" ht="15.05" customHeight="1">
      <c r="A453" s="6"/>
      <c r="B453" s="6"/>
      <c r="C453" s="6"/>
      <c r="D453" s="16" t="s">
        <v>3553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</row>
    <row r="454" spans="1:42" ht="15.05" customHeight="1">
      <c r="A454" s="6"/>
      <c r="B454" s="6"/>
      <c r="C454" s="6"/>
      <c r="D454" s="16" t="s">
        <v>3553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</row>
    <row r="455" spans="1:42" ht="15.05" customHeight="1">
      <c r="A455" s="6"/>
      <c r="B455" s="6"/>
      <c r="C455" s="6"/>
      <c r="D455" s="16" t="s">
        <v>3553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</row>
    <row r="456" spans="1:42" ht="15.05" customHeight="1">
      <c r="A456" s="6"/>
      <c r="B456" s="6"/>
      <c r="C456" s="6"/>
      <c r="D456" s="16" t="s">
        <v>3553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</row>
    <row r="457" spans="1:42" ht="15.05" customHeight="1">
      <c r="A457" s="6"/>
      <c r="B457" s="6"/>
      <c r="C457" s="6"/>
      <c r="D457" s="16" t="s">
        <v>3553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</row>
    <row r="458" spans="1:42" ht="15.05" customHeight="1">
      <c r="A458" s="6"/>
      <c r="B458" s="6"/>
      <c r="C458" s="6"/>
      <c r="D458" s="16" t="s">
        <v>3553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</row>
    <row r="459" spans="1:42" ht="15.05" customHeight="1">
      <c r="A459" s="6"/>
      <c r="B459" s="6"/>
      <c r="C459" s="6"/>
      <c r="D459" s="16" t="s">
        <v>3553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</row>
    <row r="460" spans="1:42" ht="15.05" customHeight="1">
      <c r="A460" s="6"/>
      <c r="B460" s="6"/>
      <c r="C460" s="6"/>
      <c r="D460" s="16" t="s">
        <v>3553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</row>
    <row r="461" spans="1:42" ht="15.05" customHeight="1">
      <c r="A461" s="6"/>
      <c r="B461" s="6"/>
      <c r="C461" s="6"/>
      <c r="D461" s="16" t="s">
        <v>3553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</row>
    <row r="462" spans="1:42" ht="15.05" customHeight="1">
      <c r="A462" s="6"/>
      <c r="B462" s="6"/>
      <c r="C462" s="6"/>
      <c r="D462" s="16" t="s">
        <v>3553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</row>
    <row r="463" spans="1:42" ht="15.05" customHeight="1">
      <c r="A463" s="6"/>
      <c r="B463" s="6"/>
      <c r="C463" s="6"/>
      <c r="D463" s="16" t="s">
        <v>3553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</row>
    <row r="464" spans="1:42" ht="15.05" customHeight="1">
      <c r="A464" s="6"/>
      <c r="B464" s="6"/>
      <c r="C464" s="6"/>
      <c r="D464" s="16" t="s">
        <v>3553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</row>
    <row r="465" spans="1:42" ht="15.05" customHeight="1">
      <c r="A465" s="6"/>
      <c r="B465" s="6"/>
      <c r="C465" s="6"/>
      <c r="D465" s="16" t="s">
        <v>3553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</row>
    <row r="466" spans="1:42" ht="15.05" customHeight="1">
      <c r="A466" s="6"/>
      <c r="B466" s="6"/>
      <c r="C466" s="6"/>
      <c r="D466" s="16" t="s">
        <v>3553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</row>
    <row r="467" spans="1:42" ht="15.05" customHeight="1">
      <c r="A467" s="6"/>
      <c r="B467" s="6"/>
      <c r="C467" s="6"/>
      <c r="D467" s="16" t="s">
        <v>3553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</row>
    <row r="468" spans="1:42" ht="15.05" customHeight="1">
      <c r="A468" s="6"/>
      <c r="B468" s="6"/>
      <c r="C468" s="6"/>
      <c r="D468" s="16" t="s">
        <v>3553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</row>
    <row r="469" spans="1:42" ht="15.05" customHeight="1">
      <c r="A469" s="6"/>
      <c r="B469" s="6"/>
      <c r="C469" s="6"/>
      <c r="D469" s="16" t="s">
        <v>3553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</row>
    <row r="470" spans="1:42" ht="15.05" customHeight="1">
      <c r="A470" s="6"/>
      <c r="B470" s="6"/>
      <c r="C470" s="6"/>
      <c r="D470" s="16" t="s">
        <v>3553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</row>
    <row r="471" spans="1:42" ht="15.05" customHeight="1">
      <c r="A471" s="6"/>
      <c r="B471" s="6"/>
      <c r="C471" s="6"/>
      <c r="D471" s="16" t="s">
        <v>3553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</row>
    <row r="472" spans="1:42" ht="15.05" customHeight="1">
      <c r="A472" s="6"/>
      <c r="B472" s="6"/>
      <c r="C472" s="6"/>
      <c r="D472" s="16" t="s">
        <v>3553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</row>
    <row r="473" spans="1:42" ht="15.05" customHeight="1">
      <c r="A473" s="6"/>
      <c r="B473" s="6"/>
      <c r="C473" s="6"/>
      <c r="D473" s="16" t="s">
        <v>3553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</row>
    <row r="474" spans="1:42" ht="15.05" customHeight="1">
      <c r="A474" s="6"/>
      <c r="B474" s="6"/>
      <c r="C474" s="6"/>
      <c r="D474" s="16" t="s">
        <v>3553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</row>
    <row r="475" spans="1:42" ht="15.05" customHeight="1">
      <c r="A475" s="6"/>
      <c r="B475" s="6"/>
      <c r="C475" s="6"/>
      <c r="D475" s="16" t="s">
        <v>3553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</row>
    <row r="476" spans="1:42" ht="15.05" customHeight="1">
      <c r="A476" s="6"/>
      <c r="B476" s="6"/>
      <c r="C476" s="6"/>
      <c r="D476" s="16" t="s">
        <v>3553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</row>
    <row r="477" spans="1:42" ht="15.05" customHeight="1">
      <c r="A477" s="6"/>
      <c r="B477" s="6"/>
      <c r="C477" s="6"/>
      <c r="D477" s="16" t="s">
        <v>3553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</row>
    <row r="478" spans="1:42" ht="15.05" customHeight="1">
      <c r="A478" s="6"/>
      <c r="B478" s="6"/>
      <c r="C478" s="6"/>
      <c r="D478" s="16" t="s">
        <v>3553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</row>
    <row r="479" spans="1:42" ht="15.05" customHeight="1">
      <c r="A479" s="6"/>
      <c r="B479" s="6"/>
      <c r="C479" s="6"/>
      <c r="D479" s="16" t="s">
        <v>3553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</row>
    <row r="480" spans="1:42" ht="15.05" customHeight="1">
      <c r="A480" s="6"/>
      <c r="B480" s="6"/>
      <c r="C480" s="6"/>
      <c r="D480" s="16" t="s">
        <v>3553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</row>
    <row r="481" spans="1:42" ht="15.05" customHeight="1">
      <c r="A481" s="6"/>
      <c r="B481" s="6"/>
      <c r="C481" s="6"/>
      <c r="D481" s="16" t="s">
        <v>3553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</row>
    <row r="482" spans="1:42" ht="15.05" customHeight="1">
      <c r="A482" s="6"/>
      <c r="B482" s="6"/>
      <c r="C482" s="6"/>
      <c r="D482" s="16" t="s">
        <v>3553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</row>
    <row r="483" spans="1:42" ht="15.05" customHeight="1">
      <c r="A483" s="6"/>
      <c r="B483" s="6"/>
      <c r="C483" s="6"/>
      <c r="D483" s="16" t="s">
        <v>3553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</row>
    <row r="484" spans="1:42" ht="15.05" customHeight="1">
      <c r="A484" s="6"/>
      <c r="B484" s="6"/>
      <c r="C484" s="6"/>
      <c r="D484" s="16" t="s">
        <v>3553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</row>
    <row r="485" spans="1:42" ht="15.05" customHeight="1">
      <c r="A485" s="6"/>
      <c r="B485" s="6"/>
      <c r="C485" s="6"/>
      <c r="D485" s="16" t="s">
        <v>3553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</row>
    <row r="486" spans="1:42" ht="15.05" customHeight="1">
      <c r="A486" s="6"/>
      <c r="B486" s="6"/>
      <c r="C486" s="6"/>
      <c r="D486" s="16" t="s">
        <v>3553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</row>
    <row r="487" spans="1:42" ht="15.05" customHeight="1">
      <c r="A487" s="6"/>
      <c r="B487" s="6"/>
      <c r="C487" s="6"/>
      <c r="D487" s="16" t="s">
        <v>3553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</row>
    <row r="488" spans="1:42" ht="15.05" customHeight="1">
      <c r="A488" s="6"/>
      <c r="B488" s="6"/>
      <c r="C488" s="6"/>
      <c r="D488" s="16" t="s">
        <v>3553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</row>
    <row r="489" spans="1:42" ht="15.05" customHeight="1">
      <c r="A489" s="6"/>
      <c r="B489" s="6"/>
      <c r="C489" s="6"/>
      <c r="D489" s="16" t="s">
        <v>3553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</row>
    <row r="490" spans="1:42" ht="15.05" customHeight="1">
      <c r="A490" s="6"/>
      <c r="B490" s="6"/>
      <c r="C490" s="6"/>
      <c r="D490" s="16" t="s">
        <v>3553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</row>
    <row r="491" spans="1:42" ht="15.05" customHeight="1">
      <c r="A491" s="6"/>
      <c r="B491" s="6"/>
      <c r="C491" s="6"/>
      <c r="D491" s="16" t="s">
        <v>3553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</row>
    <row r="492" spans="1:42" ht="15.05" customHeight="1">
      <c r="A492" s="6"/>
      <c r="B492" s="6"/>
      <c r="C492" s="6"/>
      <c r="D492" s="16" t="s">
        <v>3553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</row>
    <row r="493" spans="1:42" ht="15.05" customHeight="1">
      <c r="A493" s="6"/>
      <c r="B493" s="6"/>
      <c r="C493" s="6"/>
      <c r="D493" s="16" t="s">
        <v>3553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</row>
    <row r="494" spans="1:42" ht="15.05" customHeight="1">
      <c r="A494" s="6"/>
      <c r="B494" s="6"/>
      <c r="C494" s="6"/>
      <c r="D494" s="16" t="s">
        <v>3553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</row>
    <row r="495" spans="1:42" ht="15.05" customHeight="1">
      <c r="A495" s="6"/>
      <c r="B495" s="6"/>
      <c r="C495" s="6"/>
      <c r="D495" s="16" t="s">
        <v>3553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</row>
    <row r="496" spans="1:42" ht="15.05" customHeight="1">
      <c r="A496" s="6"/>
      <c r="B496" s="6"/>
      <c r="C496" s="6"/>
      <c r="D496" s="16" t="s">
        <v>3553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</row>
    <row r="497" spans="1:42" ht="15.05" customHeight="1">
      <c r="A497" s="6"/>
      <c r="B497" s="6"/>
      <c r="C497" s="6"/>
      <c r="D497" s="16" t="s">
        <v>3553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</row>
    <row r="498" spans="1:42" ht="15.05" customHeight="1">
      <c r="A498" s="6"/>
      <c r="B498" s="6"/>
      <c r="C498" s="6"/>
      <c r="D498" s="16" t="s">
        <v>3553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</row>
    <row r="499" spans="1:42" ht="15.05" customHeight="1">
      <c r="A499" s="6"/>
      <c r="B499" s="6"/>
      <c r="C499" s="6"/>
      <c r="D499" s="16" t="s">
        <v>3553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</row>
    <row r="500" spans="1:42" ht="15.05" customHeight="1">
      <c r="A500" s="6"/>
      <c r="B500" s="6"/>
      <c r="C500" s="6"/>
      <c r="D500" s="16" t="s">
        <v>3553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</row>
    <row r="501" spans="1:42" ht="15.0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</row>
    <row r="502" spans="1:42" ht="15.0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</row>
    <row r="503" spans="1:42" ht="15.0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</row>
    <row r="504" spans="1:42" ht="15.0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</row>
    <row r="505" spans="1:42" ht="15.0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</row>
    <row r="506" spans="1:42" ht="15.0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</row>
    <row r="507" spans="1:42" ht="15.0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</row>
    <row r="508" spans="1:42" ht="15.0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</row>
    <row r="509" spans="1:42" ht="15.0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</row>
    <row r="510" spans="1:42" ht="15.0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</row>
    <row r="511" spans="1:42" ht="15.0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</row>
    <row r="512" spans="1:42" ht="15.0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</row>
    <row r="513" spans="1:42" ht="15.0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</row>
    <row r="514" spans="1:42" ht="15.0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</row>
    <row r="515" spans="1:42" ht="15.0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</row>
    <row r="516" spans="1:42" ht="15.0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</row>
    <row r="517" spans="1:42" ht="15.0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</row>
    <row r="518" spans="1:42" ht="15.0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</row>
    <row r="519" spans="1:42" ht="15.0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</row>
    <row r="520" spans="1:42" ht="15.0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</row>
    <row r="521" spans="1:42" ht="15.0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</row>
    <row r="522" spans="1:42" ht="15.0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</row>
    <row r="523" spans="1:42" ht="15.0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</row>
    <row r="524" spans="1:42" ht="15.0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</row>
    <row r="525" spans="1:42" ht="15.0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</row>
    <row r="526" spans="1:42" ht="15.0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</row>
    <row r="527" spans="1:42" ht="15.0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</row>
    <row r="528" spans="1:42" ht="15.0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</row>
    <row r="529" spans="1:42" ht="15.0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</row>
    <row r="530" spans="1:42" ht="15.0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</row>
    <row r="531" spans="1:42" ht="15.0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</row>
    <row r="532" spans="1:42" ht="15.0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</row>
    <row r="533" spans="1:42" ht="15.0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</row>
    <row r="534" spans="1:42" ht="15.0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</row>
    <row r="535" spans="1:42" ht="15.0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</row>
    <row r="536" spans="1:42" ht="15.0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</row>
    <row r="537" spans="1:42" ht="15.0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</row>
    <row r="538" spans="1:42" ht="15.0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</row>
    <row r="539" spans="1:42" ht="15.0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</row>
    <row r="540" spans="1:42" ht="15.0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</row>
    <row r="541" spans="1:42" ht="15.0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</row>
    <row r="542" spans="1:42" ht="15.0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</row>
    <row r="543" spans="1:42" ht="15.0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</row>
    <row r="544" spans="1:42" ht="15.0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</row>
    <row r="545" spans="1:42" ht="15.0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</row>
    <row r="546" spans="1:42" ht="15.0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</row>
    <row r="547" spans="1:42" ht="15.0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</row>
    <row r="548" spans="1:42" ht="15.0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</row>
    <row r="549" spans="1:42" ht="15.0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</row>
    <row r="550" spans="1:42" ht="15.0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</row>
    <row r="551" spans="1:42" ht="15.0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</row>
    <row r="552" spans="1:42" ht="15.0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</row>
    <row r="553" spans="1:42" ht="15.0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</row>
    <row r="554" spans="1:42" ht="15.0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</row>
    <row r="555" spans="1:42" ht="15.0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</row>
    <row r="556" spans="1:42" ht="15.0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</row>
    <row r="557" spans="1:42" ht="15.0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</row>
    <row r="558" spans="1:42" ht="15.0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</row>
    <row r="559" spans="1:42" ht="15.0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</row>
    <row r="560" spans="1:42" ht="15.0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</row>
    <row r="561" spans="1:42" ht="15.0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</row>
    <row r="562" spans="1:42" ht="15.0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</row>
    <row r="563" spans="1:42" ht="15.0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</row>
    <row r="564" spans="1:42" ht="15.0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</row>
    <row r="565" spans="1:42" ht="15.0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</row>
    <row r="566" spans="1:42" ht="15.0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</row>
    <row r="567" spans="1:42" ht="15.0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</row>
    <row r="568" spans="1:42" ht="15.0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</row>
    <row r="569" spans="1:42" ht="15.0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</row>
    <row r="570" spans="1:42" ht="15.0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</row>
    <row r="571" spans="1:42" ht="15.0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</row>
    <row r="572" spans="1:42" ht="15.0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</row>
    <row r="573" spans="1:42" ht="15.0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</row>
    <row r="574" spans="1:42" ht="15.0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</row>
    <row r="575" spans="1:42" ht="15.0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</row>
    <row r="576" spans="1:42" ht="15.0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</row>
    <row r="577" spans="1:42" ht="15.0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</row>
    <row r="578" spans="1:42" ht="15.0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</row>
    <row r="579" spans="1:42" ht="15.0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</row>
    <row r="580" spans="1:42" ht="15.0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</row>
    <row r="581" spans="1:42" ht="15.0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</row>
    <row r="582" spans="1:42" ht="15.0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</row>
    <row r="583" spans="1:42" ht="15.0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</row>
    <row r="584" spans="1:42" ht="15.0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</row>
    <row r="585" spans="1:42" ht="15.0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</row>
    <row r="586" spans="1:42" ht="15.0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</row>
    <row r="587" spans="1:42" ht="15.0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</row>
    <row r="588" spans="1:42" ht="15.0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</row>
    <row r="589" spans="1:42" ht="15.0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</row>
    <row r="590" spans="1:42" ht="15.0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</row>
    <row r="591" spans="1:42" ht="15.0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</row>
    <row r="592" spans="1:42" ht="15.0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</row>
    <row r="593" spans="1:42" ht="15.0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</row>
    <row r="594" spans="1:42" ht="15.0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</row>
    <row r="595" spans="1:42" ht="15.0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</row>
    <row r="596" spans="1:42" ht="15.0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</row>
    <row r="597" spans="1:42" ht="15.0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</row>
    <row r="598" spans="1:42" ht="15.0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</row>
    <row r="599" spans="1:42" ht="15.0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</row>
    <row r="600" spans="1:42" ht="15.0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</row>
    <row r="601" spans="1:42" ht="15.0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</row>
    <row r="602" spans="1:42" ht="15.0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</row>
    <row r="603" spans="1:42" ht="15.0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</row>
    <row r="604" spans="1:42" ht="15.0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</row>
    <row r="605" spans="1:42" ht="15.0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</row>
    <row r="606" spans="1:42" ht="15.0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</row>
    <row r="607" spans="1:42" ht="15.0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</row>
    <row r="608" spans="1:42" ht="15.0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</row>
    <row r="609" spans="1:42" ht="15.0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</row>
    <row r="610" spans="1:42" ht="15.0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</row>
    <row r="611" spans="1:42" ht="15.0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</row>
    <row r="612" spans="1:42" ht="15.0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</row>
    <row r="613" spans="1:42" ht="15.0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</row>
    <row r="614" spans="1:42" ht="15.0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</row>
    <row r="615" spans="1:42" ht="15.0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</row>
    <row r="616" spans="1:42" ht="15.0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</row>
    <row r="617" spans="1:42" ht="15.0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</row>
    <row r="618" spans="1:42" ht="15.0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</row>
    <row r="619" spans="1:42" ht="15.0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</row>
    <row r="620" spans="1:42" ht="15.0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</row>
    <row r="621" spans="1:42" ht="15.0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</row>
    <row r="622" spans="1:42" ht="15.0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</row>
    <row r="623" spans="1:42" ht="15.0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</row>
    <row r="624" spans="1:42" ht="15.0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</row>
    <row r="625" spans="1:42" ht="15.0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</row>
    <row r="626" spans="1:42" ht="15.0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</row>
    <row r="627" spans="1:42" ht="15.0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</row>
    <row r="628" spans="1:42" ht="15.0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</row>
    <row r="629" spans="1:42" ht="15.0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</row>
    <row r="630" spans="1:42" ht="15.0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</row>
    <row r="631" spans="1:42" ht="15.0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</row>
    <row r="632" spans="1:42" ht="15.0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</row>
    <row r="633" spans="1:42" ht="15.0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</row>
    <row r="634" spans="1:42" ht="15.0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</row>
    <row r="635" spans="1:42" ht="15.0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</row>
    <row r="636" spans="1:42" ht="15.0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</row>
    <row r="637" spans="1:42" ht="15.0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</row>
    <row r="638" spans="1:42" ht="15.0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</row>
    <row r="639" spans="1:42" ht="15.0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</row>
    <row r="640" spans="1:42" ht="15.0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</row>
    <row r="641" spans="1:42" ht="15.0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</row>
    <row r="642" spans="1:42" ht="15.0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</row>
    <row r="643" spans="1:42" ht="15.0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</row>
    <row r="644" spans="1:42" ht="15.0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</row>
    <row r="645" spans="1:42" ht="15.0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</row>
    <row r="646" spans="1:42" ht="15.0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</row>
    <row r="647" spans="1:42" ht="15.0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</row>
    <row r="648" spans="1:42" ht="15.0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</row>
    <row r="649" spans="1:42" ht="15.0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</row>
    <row r="650" spans="1:42" ht="15.0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</row>
    <row r="651" spans="1:42" ht="15.0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</row>
    <row r="652" spans="1:42" ht="15.0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</row>
    <row r="653" spans="1:42" ht="15.0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</row>
    <row r="654" spans="1:42" ht="15.0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</row>
    <row r="655" spans="1:42" ht="15.0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</row>
    <row r="656" spans="1:42" ht="15.0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</row>
    <row r="657" spans="1:42" ht="15.0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</row>
    <row r="658" spans="1:42" ht="15.0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</row>
    <row r="659" spans="1:42" ht="15.0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</row>
    <row r="660" spans="1:42" ht="15.0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</row>
    <row r="661" spans="1:42" ht="15.0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</row>
    <row r="662" spans="1:42" ht="15.0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</row>
    <row r="663" spans="1:42" ht="15.0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</row>
    <row r="664" spans="1:42" ht="15.0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</row>
    <row r="665" spans="1:42" ht="15.0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</row>
    <row r="666" spans="1:42" ht="15.0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</row>
    <row r="667" spans="1:42" ht="15.0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</row>
    <row r="668" spans="1:42" ht="15.0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</row>
    <row r="669" spans="1:42" ht="15.0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</row>
    <row r="670" spans="1:42" ht="15.0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</row>
    <row r="671" spans="1:42" ht="15.0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</row>
    <row r="672" spans="1:42" ht="15.0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</row>
    <row r="673" spans="1:42" ht="15.0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</row>
    <row r="674" spans="1:42" ht="15.0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</row>
    <row r="675" spans="1:42" ht="15.0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</row>
    <row r="676" spans="1:42" ht="15.0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</row>
    <row r="677" spans="1:42" ht="15.0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</row>
    <row r="678" spans="1:42" ht="15.0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</row>
    <row r="679" spans="1:42" ht="15.0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</row>
    <row r="680" spans="1:42" ht="15.0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</row>
    <row r="681" spans="1:42" ht="15.0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</row>
    <row r="682" spans="1:42" ht="15.0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</row>
    <row r="683" spans="1:42" ht="15.0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</row>
    <row r="684" spans="1:42" ht="15.0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</row>
    <row r="685" spans="1:42" ht="15.0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</row>
    <row r="686" spans="1:42" ht="15.0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</row>
    <row r="687" spans="1:42" ht="15.0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</row>
    <row r="688" spans="1:42" ht="15.0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</row>
    <row r="689" spans="1:42" ht="15.0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</row>
    <row r="690" spans="1:42" ht="15.0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</row>
    <row r="691" spans="1:42" ht="15.0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</row>
    <row r="692" spans="1:42" ht="15.0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</row>
    <row r="693" spans="1:42" ht="15.0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</row>
    <row r="694" spans="1:42" ht="15.0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</row>
    <row r="695" spans="1:42" ht="15.0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</row>
    <row r="696" spans="1:42" ht="15.0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</row>
    <row r="697" spans="1:42" ht="15.0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</row>
    <row r="698" spans="1:42" ht="15.0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</row>
    <row r="699" spans="1:42" ht="15.0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</row>
    <row r="700" spans="1:42" ht="15.0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</row>
  </sheetData>
  <conditionalFormatting sqref="C1:D3 F1:G3 H1:H70 I1:K48 M1:M3 P1:U67 W1:AE7 AG1:AO7 E2:E5 B3 L3 V3:V67 AF3:AF7 AP3:AP7 O4:O67 F5:G70 L5:L70 N5:N67 C6:D14 B28:B35 D69:D500">
    <cfRule type="cellIs" dxfId="21" priority="1" stopIfTrue="1" operator="equal">
      <formula>0</formula>
    </cfRule>
  </conditionalFormatting>
  <conditionalFormatting sqref="L4">
    <cfRule type="cellIs" dxfId="20" priority="2" stopIfTrue="1" operator="equal">
      <formula>0</formula>
    </cfRule>
  </conditionalFormatting>
  <conditionalFormatting sqref="E7:E15">
    <cfRule type="cellIs" dxfId="19" priority="3" stopIfTrue="1" operator="equal">
      <formula>0</formula>
    </cfRule>
  </conditionalFormatting>
  <conditionalFormatting sqref="E6">
    <cfRule type="cellIs" dxfId="18" priority="4" stopIfTrue="1" operator="equal">
      <formula>0</formula>
    </cfRule>
  </conditionalFormatting>
  <pageMargins left="0.7" right="0.7" top="0.75" bottom="0.75" header="0" footer="0"/>
  <pageSetup paperSize="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1000"/>
  <sheetViews>
    <sheetView workbookViewId="0"/>
  </sheetViews>
  <sheetFormatPr defaultColWidth="14.44140625" defaultRowHeight="15.05" customHeight="1"/>
  <cols>
    <col min="1" max="1" width="8.6640625" customWidth="1"/>
    <col min="2" max="2" width="31.6640625" customWidth="1"/>
    <col min="3" max="3" width="8.6640625" customWidth="1"/>
    <col min="4" max="4" width="15.109375" customWidth="1"/>
    <col min="5" max="5" width="28.5546875" customWidth="1"/>
    <col min="6" max="25" width="8.6640625" customWidth="1"/>
  </cols>
  <sheetData>
    <row r="1" spans="2:5" ht="15.05" customHeight="1">
      <c r="D1" s="6"/>
    </row>
    <row r="2" spans="2:5" ht="15.05" customHeight="1">
      <c r="D2" s="6"/>
    </row>
    <row r="3" spans="2:5" ht="15.05" customHeight="1">
      <c r="D3" s="6"/>
    </row>
    <row r="4" spans="2:5" ht="15.05" customHeight="1">
      <c r="D4" s="6"/>
    </row>
    <row r="5" spans="2:5" ht="15.05" customHeight="1">
      <c r="D5" s="6"/>
    </row>
    <row r="6" spans="2:5" ht="15.05" customHeight="1">
      <c r="D6" s="6"/>
    </row>
    <row r="7" spans="2:5" ht="15.05" customHeight="1">
      <c r="D7" s="6"/>
    </row>
    <row r="8" spans="2:5" ht="15.05" customHeight="1">
      <c r="D8" s="6"/>
    </row>
    <row r="9" spans="2:5" ht="15.05" customHeight="1">
      <c r="D9" s="6"/>
    </row>
    <row r="10" spans="2:5" ht="18" customHeight="1">
      <c r="B10" s="1386" t="s">
        <v>3734</v>
      </c>
      <c r="C10" s="1305"/>
      <c r="D10" s="1305"/>
      <c r="E10" s="1305"/>
    </row>
    <row r="11" spans="2:5" ht="18" customHeight="1">
      <c r="D11" s="6"/>
    </row>
    <row r="12" spans="2:5" ht="18" customHeight="1">
      <c r="B12" s="1215" t="s">
        <v>3735</v>
      </c>
      <c r="C12" s="1216" t="s">
        <v>3736</v>
      </c>
      <c r="D12" s="1216" t="s">
        <v>3737</v>
      </c>
      <c r="E12" s="1217" t="s">
        <v>3738</v>
      </c>
    </row>
    <row r="13" spans="2:5" ht="18" customHeight="1">
      <c r="B13" s="1218" t="str">
        <f>Totali!C13</f>
        <v>BENETTON THOMAS</v>
      </c>
      <c r="C13" s="1219" t="str">
        <f>Totali!D13</f>
        <v>4 AEE</v>
      </c>
      <c r="D13" s="1219" t="s">
        <v>3739</v>
      </c>
      <c r="E13" s="1220"/>
    </row>
    <row r="14" spans="2:5" ht="18" customHeight="1">
      <c r="B14" s="1221" t="str">
        <f>Totali!C14</f>
        <v>BERTUOLA EDOARDO</v>
      </c>
      <c r="C14" s="1222" t="str">
        <f>Totali!D14</f>
        <v>4 AEE</v>
      </c>
      <c r="D14" s="1222" t="str">
        <f t="shared" ref="D14:D35" si="0">$D$13</f>
        <v xml:space="preserve">     /     /2020</v>
      </c>
      <c r="E14" s="1077"/>
    </row>
    <row r="15" spans="2:5" ht="18" customHeight="1">
      <c r="B15" s="1221" t="str">
        <f>Totali!C15</f>
        <v>CAL PIERPAOLO</v>
      </c>
      <c r="C15" s="1222" t="str">
        <f>Totali!D15</f>
        <v>4 AEE</v>
      </c>
      <c r="D15" s="1222" t="str">
        <f t="shared" si="0"/>
        <v xml:space="preserve">     /     /2020</v>
      </c>
      <c r="E15" s="1077"/>
    </row>
    <row r="16" spans="2:5" ht="18" customHeight="1">
      <c r="B16" s="1221" t="str">
        <f>Totali!C16</f>
        <v>CAMAROTTO NICOLO'</v>
      </c>
      <c r="C16" s="1222" t="str">
        <f>Totali!D16</f>
        <v>4 AEE</v>
      </c>
      <c r="D16" s="1222" t="str">
        <f t="shared" si="0"/>
        <v xml:space="preserve">     /     /2020</v>
      </c>
      <c r="E16" s="1077"/>
    </row>
    <row r="17" spans="2:5" ht="18" customHeight="1">
      <c r="B17" s="1221" t="str">
        <f>Totali!C17</f>
        <v>CANTEA ANDREI</v>
      </c>
      <c r="C17" s="1222" t="str">
        <f>Totali!D17</f>
        <v>4 AEE</v>
      </c>
      <c r="D17" s="1222" t="str">
        <f t="shared" si="0"/>
        <v xml:space="preserve">     /     /2020</v>
      </c>
      <c r="E17" s="1077"/>
    </row>
    <row r="18" spans="2:5" ht="18" customHeight="1">
      <c r="B18" s="1221" t="str">
        <f>Totali!C18</f>
        <v>COLLADON MARCO</v>
      </c>
      <c r="C18" s="1222" t="str">
        <f>Totali!D18</f>
        <v>4 AEE</v>
      </c>
      <c r="D18" s="1222" t="str">
        <f t="shared" si="0"/>
        <v xml:space="preserve">     /     /2020</v>
      </c>
      <c r="E18" s="1077"/>
    </row>
    <row r="19" spans="2:5" ht="18" customHeight="1">
      <c r="B19" s="1221" t="str">
        <f>Totali!C19</f>
        <v>DAL BIANCO MARCO</v>
      </c>
      <c r="C19" s="1222" t="str">
        <f>Totali!D19</f>
        <v>4 AEE</v>
      </c>
      <c r="D19" s="1222" t="str">
        <f t="shared" si="0"/>
        <v xml:space="preserve">     /     /2020</v>
      </c>
      <c r="E19" s="1077"/>
    </row>
    <row r="20" spans="2:5" ht="18" customHeight="1">
      <c r="B20" s="1221" t="str">
        <f>Totali!C20</f>
        <v>DE RIVA PIETRO</v>
      </c>
      <c r="C20" s="1222" t="str">
        <f>Totali!D20</f>
        <v>4 AEE</v>
      </c>
      <c r="D20" s="1222" t="str">
        <f t="shared" si="0"/>
        <v xml:space="preserve">     /     /2020</v>
      </c>
      <c r="E20" s="1077"/>
    </row>
    <row r="21" spans="2:5" ht="18" customHeight="1">
      <c r="B21" s="1221" t="str">
        <f>Totali!C21</f>
        <v>DE ROSSI RICCARDO</v>
      </c>
      <c r="C21" s="1222" t="str">
        <f>Totali!D21</f>
        <v>4 AEE</v>
      </c>
      <c r="D21" s="1222" t="str">
        <f t="shared" si="0"/>
        <v xml:space="preserve">     /     /2020</v>
      </c>
      <c r="E21" s="1077"/>
    </row>
    <row r="22" spans="2:5" ht="18" customHeight="1">
      <c r="B22" s="1221" t="str">
        <f>Totali!C22</f>
        <v>DONNINI SAVORELLI ROCCO</v>
      </c>
      <c r="C22" s="1222" t="str">
        <f>Totali!D22</f>
        <v>4 AEE</v>
      </c>
      <c r="D22" s="1222" t="str">
        <f t="shared" si="0"/>
        <v xml:space="preserve">     /     /2020</v>
      </c>
      <c r="E22" s="1077"/>
    </row>
    <row r="23" spans="2:5" ht="18" customHeight="1">
      <c r="B23" s="1221" t="str">
        <f>Totali!C23</f>
        <v>DURANTE LORENZO</v>
      </c>
      <c r="C23" s="1222" t="str">
        <f>Totali!D23</f>
        <v>4 AEE</v>
      </c>
      <c r="D23" s="1222" t="str">
        <f t="shared" si="0"/>
        <v xml:space="preserve">     /     /2020</v>
      </c>
      <c r="E23" s="1077"/>
    </row>
    <row r="24" spans="2:5" ht="18" customHeight="1">
      <c r="B24" s="1221" t="str">
        <f>Totali!C24</f>
        <v>FILZ GUGLIELMO</v>
      </c>
      <c r="C24" s="1222" t="str">
        <f>Totali!D24</f>
        <v>4 AEE</v>
      </c>
      <c r="D24" s="1222" t="str">
        <f t="shared" si="0"/>
        <v xml:space="preserve">     /     /2020</v>
      </c>
      <c r="E24" s="1077"/>
    </row>
    <row r="25" spans="2:5" ht="18" customHeight="1">
      <c r="B25" s="1221" t="str">
        <f>Totali!C25</f>
        <v>LANZA ALESSANDRO</v>
      </c>
      <c r="C25" s="1222" t="str">
        <f>Totali!D25</f>
        <v>4 AEE</v>
      </c>
      <c r="D25" s="1222" t="str">
        <f t="shared" si="0"/>
        <v xml:space="preserve">     /     /2020</v>
      </c>
      <c r="E25" s="1077"/>
    </row>
    <row r="26" spans="2:5" ht="18" customHeight="1">
      <c r="B26" s="1221" t="str">
        <f>Totali!C26</f>
        <v>PAJAZETOVIC EMAN</v>
      </c>
      <c r="C26" s="1222" t="str">
        <f>Totali!D26</f>
        <v>4 AEE</v>
      </c>
      <c r="D26" s="1222" t="str">
        <f t="shared" si="0"/>
        <v xml:space="preserve">     /     /2020</v>
      </c>
      <c r="E26" s="1077"/>
    </row>
    <row r="27" spans="2:5" ht="18" customHeight="1">
      <c r="B27" s="1221" t="str">
        <f>Totali!C27</f>
        <v>PIOVESAN MARCO</v>
      </c>
      <c r="C27" s="1222" t="str">
        <f>Totali!D27</f>
        <v>4 AEE</v>
      </c>
      <c r="D27" s="1222" t="str">
        <f t="shared" si="0"/>
        <v xml:space="preserve">     /     /2020</v>
      </c>
      <c r="E27" s="1077"/>
    </row>
    <row r="28" spans="2:5" ht="18" customHeight="1">
      <c r="B28" s="1221" t="str">
        <f>Totali!C28</f>
        <v>SALMASO FRANCESCO</v>
      </c>
      <c r="C28" s="1222" t="str">
        <f>Totali!D28</f>
        <v>4 AEE</v>
      </c>
      <c r="D28" s="1222" t="str">
        <f t="shared" si="0"/>
        <v xml:space="preserve">     /     /2020</v>
      </c>
      <c r="E28" s="1077"/>
    </row>
    <row r="29" spans="2:5" ht="18" customHeight="1">
      <c r="B29" s="1221" t="str">
        <f>Totali!C29</f>
        <v>SALVADORI ALBERTO</v>
      </c>
      <c r="C29" s="1222" t="str">
        <f>Totali!D29</f>
        <v>4 AEE</v>
      </c>
      <c r="D29" s="1222" t="str">
        <f t="shared" si="0"/>
        <v xml:space="preserve">     /     /2020</v>
      </c>
      <c r="E29" s="1077"/>
    </row>
    <row r="30" spans="2:5" ht="18" customHeight="1">
      <c r="B30" s="1221" t="str">
        <f>Totali!C30</f>
        <v>SANTORO MARCO</v>
      </c>
      <c r="C30" s="1222" t="str">
        <f>Totali!D30</f>
        <v>4 AEE</v>
      </c>
      <c r="D30" s="1222" t="str">
        <f t="shared" si="0"/>
        <v xml:space="preserve">     /     /2020</v>
      </c>
      <c r="E30" s="1077"/>
    </row>
    <row r="31" spans="2:5" ht="18" customHeight="1">
      <c r="B31" s="1221" t="str">
        <f>Totali!C31</f>
        <v>SEVERIN DAVIDE</v>
      </c>
      <c r="C31" s="1222" t="str">
        <f>Totali!D31</f>
        <v>4 AEE</v>
      </c>
      <c r="D31" s="1222" t="str">
        <f t="shared" si="0"/>
        <v xml:space="preserve">     /     /2020</v>
      </c>
      <c r="E31" s="1077"/>
    </row>
    <row r="32" spans="2:5" ht="18" customHeight="1">
      <c r="B32" s="1221" t="str">
        <f>Totali!C32</f>
        <v>TOMASETTO ENRICO</v>
      </c>
      <c r="C32" s="1222" t="str">
        <f>Totali!D32</f>
        <v>4 AEE</v>
      </c>
      <c r="D32" s="1222" t="str">
        <f t="shared" si="0"/>
        <v xml:space="preserve">     /     /2020</v>
      </c>
      <c r="E32" s="1077"/>
    </row>
    <row r="33" spans="1:25" ht="18" customHeight="1">
      <c r="B33" s="1221" t="str">
        <f>Totali!C33</f>
        <v>TORRESAN PIETRO</v>
      </c>
      <c r="C33" s="1222" t="str">
        <f>Totali!D33</f>
        <v>4 AEE</v>
      </c>
      <c r="D33" s="1222" t="str">
        <f t="shared" si="0"/>
        <v xml:space="preserve">     /     /2020</v>
      </c>
      <c r="E33" s="1077"/>
    </row>
    <row r="34" spans="1:25" ht="18" customHeight="1">
      <c r="B34" s="1221" t="str">
        <f>Totali!C34</f>
        <v>TOSATTO LORENZO</v>
      </c>
      <c r="C34" s="1222" t="str">
        <f>Totali!D34</f>
        <v>4 AEE</v>
      </c>
      <c r="D34" s="1222" t="str">
        <f t="shared" si="0"/>
        <v xml:space="preserve">     /     /2020</v>
      </c>
      <c r="E34" s="1077"/>
    </row>
    <row r="35" spans="1:25" ht="18" customHeight="1">
      <c r="B35" s="1223" t="str">
        <f>Totali!C35</f>
        <v>TREVISAN RICCARDO</v>
      </c>
      <c r="C35" s="1224" t="str">
        <f>Totali!D35</f>
        <v>4 AEE</v>
      </c>
      <c r="D35" s="1224" t="str">
        <f t="shared" si="0"/>
        <v xml:space="preserve">     /     /2020</v>
      </c>
      <c r="E35" s="1086"/>
    </row>
    <row r="36" spans="1:25" ht="18" customHeight="1">
      <c r="A36" s="6"/>
      <c r="B36" s="1225"/>
      <c r="C36" s="97"/>
      <c r="D36" s="97"/>
      <c r="E36" s="97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8" customHeight="1">
      <c r="A37" s="6"/>
      <c r="B37" s="1387" t="s">
        <v>3734</v>
      </c>
      <c r="C37" s="1305"/>
      <c r="D37" s="1305"/>
      <c r="E37" s="1305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8" customHeight="1">
      <c r="A38" s="6"/>
      <c r="B38" s="1225"/>
      <c r="C38" s="97"/>
      <c r="D38" s="97"/>
      <c r="E38" s="97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8" customHeight="1">
      <c r="A39" s="6"/>
      <c r="B39" s="1215" t="str">
        <f>B12</f>
        <v>Cognome e Nome</v>
      </c>
      <c r="C39" s="1216" t="str">
        <f>C12</f>
        <v>Classe</v>
      </c>
      <c r="D39" s="1216" t="str">
        <f>D12</f>
        <v>Data consegna</v>
      </c>
      <c r="E39" s="1217" t="str">
        <f>E12</f>
        <v>Firma consegna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8" customHeight="1">
      <c r="A40" s="6"/>
      <c r="B40" s="1218" t="str">
        <f>Totali!C37</f>
        <v>BAGGIO FEDERICO</v>
      </c>
      <c r="C40" s="1219" t="str">
        <f>Totali!D37</f>
        <v>4 BEA</v>
      </c>
      <c r="D40" s="1219" t="str">
        <f t="shared" ref="D40:D64" si="1">$D$13</f>
        <v xml:space="preserve">     /     /2020</v>
      </c>
      <c r="E40" s="1220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8" customHeight="1">
      <c r="B41" s="1221" t="str">
        <f>Totali!C38</f>
        <v>BOTTA TOMMASO</v>
      </c>
      <c r="C41" s="1222" t="str">
        <f>Totali!D38</f>
        <v>4 BEA</v>
      </c>
      <c r="D41" s="1226" t="str">
        <f t="shared" si="1"/>
        <v xml:space="preserve">     /     /2020</v>
      </c>
      <c r="E41" s="1077"/>
    </row>
    <row r="42" spans="1:25" ht="18" customHeight="1">
      <c r="B42" s="1221" t="str">
        <f>Totali!C39</f>
        <v>BRIDDA GIANLUCA</v>
      </c>
      <c r="C42" s="1222" t="str">
        <f>Totali!D39</f>
        <v>4 BEA</v>
      </c>
      <c r="D42" s="1226" t="str">
        <f t="shared" si="1"/>
        <v xml:space="preserve">     /     /2020</v>
      </c>
      <c r="E42" s="1077"/>
    </row>
    <row r="43" spans="1:25" ht="18" customHeight="1">
      <c r="B43" s="1221" t="str">
        <f>Totali!C40</f>
        <v>CALDATO RICCARDO</v>
      </c>
      <c r="C43" s="1222" t="str">
        <f>Totali!D40</f>
        <v>4 BEA</v>
      </c>
      <c r="D43" s="1226" t="str">
        <f t="shared" si="1"/>
        <v xml:space="preserve">     /     /2020</v>
      </c>
      <c r="E43" s="1077"/>
    </row>
    <row r="44" spans="1:25" ht="18" customHeight="1">
      <c r="B44" s="1221" t="str">
        <f>Totali!C41</f>
        <v>CERON MARCO</v>
      </c>
      <c r="C44" s="1222" t="str">
        <f>Totali!D41</f>
        <v>4 BEA</v>
      </c>
      <c r="D44" s="1226" t="str">
        <f t="shared" si="1"/>
        <v xml:space="preserve">     /     /2020</v>
      </c>
      <c r="E44" s="1077"/>
    </row>
    <row r="45" spans="1:25" ht="18" customHeight="1">
      <c r="B45" s="1221" t="str">
        <f>Totali!C42</f>
        <v>CIOSU CONSTANTIN CATALIN</v>
      </c>
      <c r="C45" s="1222" t="str">
        <f>Totali!D42</f>
        <v>4 BEA</v>
      </c>
      <c r="D45" s="1226" t="str">
        <f t="shared" si="1"/>
        <v xml:space="preserve">     /     /2020</v>
      </c>
      <c r="E45" s="1077"/>
    </row>
    <row r="46" spans="1:25" ht="18" customHeight="1">
      <c r="B46" s="1221" t="str">
        <f>Totali!C43</f>
        <v>DAL BEN EDOARDO</v>
      </c>
      <c r="C46" s="1222" t="str">
        <f>Totali!D43</f>
        <v>4 BEA</v>
      </c>
      <c r="D46" s="1226" t="str">
        <f t="shared" si="1"/>
        <v xml:space="preserve">     /     /2020</v>
      </c>
      <c r="E46" s="1077"/>
    </row>
    <row r="47" spans="1:25" ht="18" customHeight="1">
      <c r="B47" s="1221" t="str">
        <f>Totali!C44</f>
        <v>DE PIERI PAOLO</v>
      </c>
      <c r="C47" s="1222" t="str">
        <f>Totali!D44</f>
        <v>4 BEA</v>
      </c>
      <c r="D47" s="1226" t="str">
        <f t="shared" si="1"/>
        <v xml:space="preserve">     /     /2020</v>
      </c>
      <c r="E47" s="1077"/>
    </row>
    <row r="48" spans="1:25" ht="18" customHeight="1">
      <c r="B48" s="1221" t="str">
        <f>Totali!C45</f>
        <v>DONA' MATTIA</v>
      </c>
      <c r="C48" s="1222" t="str">
        <f>Totali!D45</f>
        <v>4 BEA</v>
      </c>
      <c r="D48" s="1226" t="str">
        <f t="shared" si="1"/>
        <v xml:space="preserve">     /     /2020</v>
      </c>
      <c r="E48" s="1077"/>
    </row>
    <row r="49" spans="2:5" ht="18" customHeight="1">
      <c r="B49" s="1221" t="str">
        <f>Totali!C46</f>
        <v>GJOKA ALESSIO</v>
      </c>
      <c r="C49" s="1222" t="str">
        <f>Totali!D46</f>
        <v>4 BEA</v>
      </c>
      <c r="D49" s="1226" t="str">
        <f t="shared" si="1"/>
        <v xml:space="preserve">     /     /2020</v>
      </c>
      <c r="E49" s="1077"/>
    </row>
    <row r="50" spans="2:5" ht="18" customHeight="1">
      <c r="B50" s="1221" t="str">
        <f>Totali!C47</f>
        <v>GRANELLO NICOLA</v>
      </c>
      <c r="C50" s="1222" t="str">
        <f>Totali!D47</f>
        <v>4 BEA</v>
      </c>
      <c r="D50" s="1226" t="str">
        <f t="shared" si="1"/>
        <v xml:space="preserve">     /     /2020</v>
      </c>
      <c r="E50" s="1077"/>
    </row>
    <row r="51" spans="2:5" ht="18" customHeight="1">
      <c r="B51" s="1221" t="str">
        <f>Totali!C48</f>
        <v>MATTIAZZI GIACOMO</v>
      </c>
      <c r="C51" s="1222" t="str">
        <f>Totali!D48</f>
        <v>4 BEA</v>
      </c>
      <c r="D51" s="1226" t="str">
        <f t="shared" si="1"/>
        <v xml:space="preserve">     /     /2020</v>
      </c>
      <c r="E51" s="1077"/>
    </row>
    <row r="52" spans="2:5" ht="18" customHeight="1">
      <c r="B52" s="1221" t="str">
        <f>Totali!C49</f>
        <v>MATTIUZZO MATTIA</v>
      </c>
      <c r="C52" s="1222" t="str">
        <f>Totali!D49</f>
        <v>4 BEA</v>
      </c>
      <c r="D52" s="1226" t="str">
        <f t="shared" si="1"/>
        <v xml:space="preserve">     /     /2020</v>
      </c>
      <c r="E52" s="1077"/>
    </row>
    <row r="53" spans="2:5" ht="18" customHeight="1">
      <c r="B53" s="1221" t="str">
        <f>Totali!C50</f>
        <v>MORO NICOLO'</v>
      </c>
      <c r="C53" s="1222" t="str">
        <f>Totali!D50</f>
        <v>4 BEA</v>
      </c>
      <c r="D53" s="1226" t="str">
        <f t="shared" si="1"/>
        <v xml:space="preserve">     /     /2020</v>
      </c>
      <c r="E53" s="1077"/>
    </row>
    <row r="54" spans="2:5" ht="18" customHeight="1">
      <c r="B54" s="1221" t="str">
        <f>Totali!C51</f>
        <v>PERIN RICCARDO</v>
      </c>
      <c r="C54" s="1222" t="str">
        <f>Totali!D51</f>
        <v>4 BEA</v>
      </c>
      <c r="D54" s="1226" t="str">
        <f t="shared" si="1"/>
        <v xml:space="preserve">     /     /2020</v>
      </c>
      <c r="E54" s="1077"/>
    </row>
    <row r="55" spans="2:5" ht="18" customHeight="1">
      <c r="B55" s="1221" t="str">
        <f>Totali!C52</f>
        <v>POL FRANCESCO</v>
      </c>
      <c r="C55" s="1222" t="str">
        <f>Totali!D52</f>
        <v>4 BEA</v>
      </c>
      <c r="D55" s="1226" t="str">
        <f t="shared" si="1"/>
        <v xml:space="preserve">     /     /2020</v>
      </c>
      <c r="E55" s="1077"/>
    </row>
    <row r="56" spans="2:5" ht="18" customHeight="1">
      <c r="B56" s="1221" t="str">
        <f>Totali!C53</f>
        <v>PREGEL ALESSANDRO</v>
      </c>
      <c r="C56" s="1222" t="str">
        <f>Totali!D53</f>
        <v>4 BEA</v>
      </c>
      <c r="D56" s="1226" t="str">
        <f t="shared" si="1"/>
        <v xml:space="preserve">     /     /2020</v>
      </c>
      <c r="E56" s="1077"/>
    </row>
    <row r="57" spans="2:5" ht="18" customHeight="1">
      <c r="B57" s="1221" t="str">
        <f>Totali!C54</f>
        <v>ROMANO ALESSANDRO</v>
      </c>
      <c r="C57" s="1222" t="str">
        <f>Totali!D54</f>
        <v>4 BEA</v>
      </c>
      <c r="D57" s="1226" t="str">
        <f t="shared" si="1"/>
        <v xml:space="preserve">     /     /2020</v>
      </c>
      <c r="E57" s="1077"/>
    </row>
    <row r="58" spans="2:5" ht="18" customHeight="1">
      <c r="B58" s="1221" t="str">
        <f>Totali!C55</f>
        <v>RUBINATO MATTEO</v>
      </c>
      <c r="C58" s="1222" t="str">
        <f>Totali!D55</f>
        <v>4 BEA</v>
      </c>
      <c r="D58" s="1226" t="str">
        <f t="shared" si="1"/>
        <v xml:space="preserve">     /     /2020</v>
      </c>
      <c r="E58" s="1077"/>
    </row>
    <row r="59" spans="2:5" ht="18" customHeight="1">
      <c r="B59" s="1221" t="str">
        <f>Totali!C56</f>
        <v>SAVIAN ALESSANDRO</v>
      </c>
      <c r="C59" s="1222" t="str">
        <f>Totali!D56</f>
        <v>4 BEA</v>
      </c>
      <c r="D59" s="1226" t="str">
        <f t="shared" si="1"/>
        <v xml:space="preserve">     /     /2020</v>
      </c>
      <c r="E59" s="1077"/>
    </row>
    <row r="60" spans="2:5" ht="18" customHeight="1">
      <c r="B60" s="1221" t="str">
        <f>Totali!C57</f>
        <v>ZATTA ALESSANDRO</v>
      </c>
      <c r="C60" s="1222" t="str">
        <f>Totali!D57</f>
        <v>4 BEA</v>
      </c>
      <c r="D60" s="1226" t="str">
        <f t="shared" si="1"/>
        <v xml:space="preserve">     /     /2020</v>
      </c>
      <c r="E60" s="1077"/>
    </row>
    <row r="61" spans="2:5" ht="18" customHeight="1">
      <c r="B61" s="1221" t="str">
        <f>Totali!C58</f>
        <v>AZZALIN FILIPPO</v>
      </c>
      <c r="C61" s="1222" t="str">
        <f>Totali!D58</f>
        <v>4 CEA</v>
      </c>
      <c r="D61" s="1226" t="str">
        <f t="shared" si="1"/>
        <v xml:space="preserve">     /     /2020</v>
      </c>
      <c r="E61" s="1077"/>
    </row>
    <row r="62" spans="2:5" ht="18" customHeight="1">
      <c r="B62" s="1221" t="str">
        <f>Totali!C59</f>
        <v>BIDOGIA ALBERTO</v>
      </c>
      <c r="C62" s="1222" t="str">
        <f>Totali!D59</f>
        <v>4 CEA</v>
      </c>
      <c r="D62" s="1226" t="str">
        <f t="shared" si="1"/>
        <v xml:space="preserve">     /     /2020</v>
      </c>
      <c r="E62" s="1077"/>
    </row>
    <row r="63" spans="2:5" ht="18" customHeight="1">
      <c r="B63" s="1221" t="str">
        <f>Totali!C60</f>
        <v>BRISOTTO ALBERTO</v>
      </c>
      <c r="C63" s="1222" t="str">
        <f>Totali!D60</f>
        <v>4 CEA</v>
      </c>
      <c r="D63" s="1226" t="str">
        <f t="shared" si="1"/>
        <v xml:space="preserve">     /     /2020</v>
      </c>
      <c r="E63" s="1077"/>
    </row>
    <row r="64" spans="2:5" ht="18" customHeight="1">
      <c r="B64" s="1223" t="str">
        <f>Totali!C61</f>
        <v>COGHETTO ALESSIA</v>
      </c>
      <c r="C64" s="1224" t="str">
        <f>Totali!D61</f>
        <v>4 CEA</v>
      </c>
      <c r="D64" s="1227" t="str">
        <f t="shared" si="1"/>
        <v xml:space="preserve">     /     /2020</v>
      </c>
      <c r="E64" s="1086"/>
    </row>
    <row r="65" spans="1:25" ht="18" customHeight="1">
      <c r="A65" s="6"/>
      <c r="B65" s="1225"/>
      <c r="C65" s="97"/>
      <c r="D65" s="97"/>
      <c r="E65" s="97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8" customHeight="1">
      <c r="A66" s="6"/>
      <c r="B66" s="1386" t="s">
        <v>3734</v>
      </c>
      <c r="C66" s="1305"/>
      <c r="D66" s="1305"/>
      <c r="E66" s="1305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8" customHeight="1">
      <c r="A67" s="6"/>
      <c r="B67" s="1225"/>
      <c r="C67" s="97"/>
      <c r="D67" s="97"/>
      <c r="E67" s="97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8" customHeight="1">
      <c r="A68" s="6"/>
      <c r="B68" s="1215" t="str">
        <f>B39</f>
        <v>Cognome e Nome</v>
      </c>
      <c r="C68" s="1215" t="str">
        <f>C39</f>
        <v>Classe</v>
      </c>
      <c r="D68" s="1215" t="str">
        <f>D39</f>
        <v>Data consegna</v>
      </c>
      <c r="E68" s="1191" t="str">
        <f>E39</f>
        <v>Firma consegna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8" customHeight="1">
      <c r="A69" s="6"/>
      <c r="B69" s="1228" t="str">
        <f>Totali!C62</f>
        <v>DA RE ALICE</v>
      </c>
      <c r="C69" s="1229" t="str">
        <f>Totali!D62</f>
        <v>4 CEA</v>
      </c>
      <c r="D69" s="1229" t="str">
        <f t="shared" ref="D69:D90" si="2">$D$13</f>
        <v xml:space="preserve">     /     /2020</v>
      </c>
      <c r="E69" s="1230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8" customHeight="1">
      <c r="B70" s="1221" t="str">
        <f>Totali!C63</f>
        <v>DORIGO DAVIDE</v>
      </c>
      <c r="C70" s="1222" t="str">
        <f>Totali!D63</f>
        <v>4 CEA</v>
      </c>
      <c r="D70" s="1222" t="str">
        <f t="shared" si="2"/>
        <v xml:space="preserve">     /     /2020</v>
      </c>
      <c r="E70" s="1077"/>
    </row>
    <row r="71" spans="1:25" ht="18" customHeight="1">
      <c r="B71" s="1221" t="str">
        <f>Totali!C64</f>
        <v>MANENTE GINO</v>
      </c>
      <c r="C71" s="1222" t="str">
        <f>Totali!D64</f>
        <v>4 CEA</v>
      </c>
      <c r="D71" s="1222" t="str">
        <f t="shared" si="2"/>
        <v xml:space="preserve">     /     /2020</v>
      </c>
      <c r="E71" s="1077"/>
    </row>
    <row r="72" spans="1:25" ht="18" customHeight="1">
      <c r="B72" s="1221" t="str">
        <f>Totali!C65</f>
        <v>MARCHESIN FRANCESCO</v>
      </c>
      <c r="C72" s="1222" t="str">
        <f>Totali!D65</f>
        <v>4 CEA</v>
      </c>
      <c r="D72" s="1222" t="str">
        <f t="shared" si="2"/>
        <v xml:space="preserve">     /     /2020</v>
      </c>
      <c r="E72" s="1077"/>
    </row>
    <row r="73" spans="1:25" ht="18" customHeight="1">
      <c r="B73" s="1221" t="str">
        <f>Totali!C66</f>
        <v>MAZZARO MATTEO</v>
      </c>
      <c r="C73" s="1222" t="str">
        <f>Totali!D66</f>
        <v>4 CEA</v>
      </c>
      <c r="D73" s="1222" t="str">
        <f t="shared" si="2"/>
        <v xml:space="preserve">     /     /2020</v>
      </c>
      <c r="E73" s="1077"/>
    </row>
    <row r="74" spans="1:25" ht="18" customHeight="1">
      <c r="B74" s="1221" t="str">
        <f>Totali!C67</f>
        <v>MORANDIN MIRKO</v>
      </c>
      <c r="C74" s="1222" t="str">
        <f>Totali!D67</f>
        <v>4 CEA</v>
      </c>
      <c r="D74" s="1222" t="str">
        <f t="shared" si="2"/>
        <v xml:space="preserve">     /     /2020</v>
      </c>
      <c r="E74" s="1077"/>
    </row>
    <row r="75" spans="1:25" ht="18" customHeight="1">
      <c r="B75" s="1221" t="str">
        <f>Totali!C68</f>
        <v>OFFREDO NICOLO'</v>
      </c>
      <c r="C75" s="1222" t="str">
        <f>Totali!D68</f>
        <v>4 CEA</v>
      </c>
      <c r="D75" s="1222" t="str">
        <f t="shared" si="2"/>
        <v xml:space="preserve">     /     /2020</v>
      </c>
      <c r="E75" s="1077"/>
    </row>
    <row r="76" spans="1:25" ht="18" customHeight="1">
      <c r="B76" s="1221" t="str">
        <f>Totali!C69</f>
        <v>PERISSINOTTO GIANPAOLO</v>
      </c>
      <c r="C76" s="1222" t="str">
        <f>Totali!D69</f>
        <v>4 CEA</v>
      </c>
      <c r="D76" s="1222" t="str">
        <f t="shared" si="2"/>
        <v xml:space="preserve">     /     /2020</v>
      </c>
      <c r="E76" s="1077"/>
    </row>
    <row r="77" spans="1:25" ht="18" customHeight="1">
      <c r="B77" s="1221" t="str">
        <f>Totali!C70</f>
        <v>PIOVESAN SEBASTIANO</v>
      </c>
      <c r="C77" s="1222" t="str">
        <f>Totali!D70</f>
        <v>4 CEA</v>
      </c>
      <c r="D77" s="1222" t="str">
        <f t="shared" si="2"/>
        <v xml:space="preserve">     /     /2020</v>
      </c>
      <c r="E77" s="1077"/>
    </row>
    <row r="78" spans="1:25" ht="18" customHeight="1">
      <c r="B78" s="1221" t="str">
        <f>Totali!C71</f>
        <v>REQUALE RICCARDO</v>
      </c>
      <c r="C78" s="1222" t="str">
        <f>Totali!D71</f>
        <v>4 CEA</v>
      </c>
      <c r="D78" s="1222" t="str">
        <f t="shared" si="2"/>
        <v xml:space="preserve">     /     /2020</v>
      </c>
      <c r="E78" s="1077"/>
    </row>
    <row r="79" spans="1:25" ht="18" customHeight="1">
      <c r="B79" s="1221" t="str">
        <f>Totali!C72</f>
        <v>SANTUS SIMONE</v>
      </c>
      <c r="C79" s="1222" t="str">
        <f>Totali!D72</f>
        <v>4 CEA</v>
      </c>
      <c r="D79" s="1222" t="str">
        <f t="shared" si="2"/>
        <v xml:space="preserve">     /     /2020</v>
      </c>
      <c r="E79" s="1077"/>
    </row>
    <row r="80" spans="1:25" ht="18" customHeight="1">
      <c r="B80" s="1221" t="str">
        <f>Totali!C73</f>
        <v>SARTORI CRISTIANO</v>
      </c>
      <c r="C80" s="1222" t="str">
        <f>Totali!D73</f>
        <v>4 CEA</v>
      </c>
      <c r="D80" s="1222" t="str">
        <f t="shared" si="2"/>
        <v xml:space="preserve">     /     /2020</v>
      </c>
      <c r="E80" s="1077"/>
    </row>
    <row r="81" spans="1:25" ht="18" customHeight="1">
      <c r="B81" s="1221" t="str">
        <f>Totali!C74</f>
        <v>SOLOPERTO MIRKO ANTONIO</v>
      </c>
      <c r="C81" s="1222" t="str">
        <f>Totali!D74</f>
        <v>4 CEA</v>
      </c>
      <c r="D81" s="1222" t="str">
        <f t="shared" si="2"/>
        <v xml:space="preserve">     /     /2020</v>
      </c>
      <c r="E81" s="1077"/>
    </row>
    <row r="82" spans="1:25" ht="18" customHeight="1">
      <c r="B82" s="1221" t="str">
        <f>Totali!C75</f>
        <v>TONELLATO MATTEO</v>
      </c>
      <c r="C82" s="1222" t="str">
        <f>Totali!D75</f>
        <v>4 CEA</v>
      </c>
      <c r="D82" s="1222" t="str">
        <f t="shared" si="2"/>
        <v xml:space="preserve">     /     /2020</v>
      </c>
      <c r="E82" s="1077"/>
    </row>
    <row r="83" spans="1:25" ht="18" customHeight="1">
      <c r="B83" s="1221" t="str">
        <f>Totali!C76</f>
        <v>TORESAN ALESSANDRO</v>
      </c>
      <c r="C83" s="1222" t="str">
        <f>Totali!D76</f>
        <v>4 CEA</v>
      </c>
      <c r="D83" s="1222" t="str">
        <f t="shared" si="2"/>
        <v xml:space="preserve">     /     /2020</v>
      </c>
      <c r="E83" s="1077"/>
    </row>
    <row r="84" spans="1:25" ht="18" customHeight="1">
      <c r="B84" s="1221" t="str">
        <f>Totali!C77</f>
        <v>UCCELLO MARTINA</v>
      </c>
      <c r="C84" s="1222" t="str">
        <f>Totali!D77</f>
        <v>4 CEA</v>
      </c>
      <c r="D84" s="1222" t="str">
        <f t="shared" si="2"/>
        <v xml:space="preserve">     /     /2020</v>
      </c>
      <c r="E84" s="1077"/>
    </row>
    <row r="85" spans="1:25" ht="18" customHeight="1">
      <c r="B85" s="1221" t="str">
        <f>Totali!C78</f>
        <v>VITANGELI MAURO</v>
      </c>
      <c r="C85" s="1222" t="str">
        <f>Totali!D78</f>
        <v>4 CEA</v>
      </c>
      <c r="D85" s="1222" t="str">
        <f t="shared" si="2"/>
        <v xml:space="preserve">     /     /2020</v>
      </c>
      <c r="E85" s="1077"/>
    </row>
    <row r="86" spans="1:25" ht="18" customHeight="1">
      <c r="B86" s="1221" t="str">
        <f>Totali!C79</f>
        <v>AGOSTINETTO SAMUELE</v>
      </c>
      <c r="C86" s="1222" t="str">
        <f>Totali!D79</f>
        <v>4 DEA</v>
      </c>
      <c r="D86" s="1222" t="str">
        <f t="shared" si="2"/>
        <v xml:space="preserve">     /     /2020</v>
      </c>
      <c r="E86" s="1077"/>
    </row>
    <row r="87" spans="1:25" ht="18" customHeight="1">
      <c r="B87" s="1221" t="str">
        <f>Totali!C80</f>
        <v>ANDREOLA MATTEO</v>
      </c>
      <c r="C87" s="1222" t="str">
        <f>Totali!D80</f>
        <v>4 DEA</v>
      </c>
      <c r="D87" s="1222" t="str">
        <f t="shared" si="2"/>
        <v xml:space="preserve">     /     /2020</v>
      </c>
      <c r="E87" s="1077"/>
    </row>
    <row r="88" spans="1:25" ht="18" customHeight="1">
      <c r="B88" s="1221" t="str">
        <f>Totali!C81</f>
        <v>ATZORI GIORGIO</v>
      </c>
      <c r="C88" s="1222" t="str">
        <f>Totali!D81</f>
        <v>4 DEA</v>
      </c>
      <c r="D88" s="1222" t="str">
        <f t="shared" si="2"/>
        <v xml:space="preserve">     /     /2020</v>
      </c>
      <c r="E88" s="1077"/>
    </row>
    <row r="89" spans="1:25" ht="18" customHeight="1">
      <c r="B89" s="1221" t="str">
        <f>Totali!C82</f>
        <v>BANDIERA ALESSANDRO</v>
      </c>
      <c r="C89" s="1222" t="str">
        <f>Totali!D82</f>
        <v>4 DEA</v>
      </c>
      <c r="D89" s="1222" t="str">
        <f t="shared" si="2"/>
        <v xml:space="preserve">     /     /2020</v>
      </c>
      <c r="E89" s="1077"/>
    </row>
    <row r="90" spans="1:25" ht="18" customHeight="1">
      <c r="B90" s="1223" t="str">
        <f>Totali!C83</f>
        <v>BARBON ELIA</v>
      </c>
      <c r="C90" s="1224" t="str">
        <f>Totali!D83</f>
        <v>4 DEA</v>
      </c>
      <c r="D90" s="1224" t="str">
        <f t="shared" si="2"/>
        <v xml:space="preserve">     /     /2020</v>
      </c>
      <c r="E90" s="1086"/>
    </row>
    <row r="91" spans="1:25" ht="18" customHeight="1">
      <c r="A91" s="6"/>
      <c r="B91" s="1225"/>
      <c r="C91" s="97"/>
      <c r="D91" s="97"/>
      <c r="E91" s="97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8" customHeight="1">
      <c r="A92" s="6"/>
      <c r="B92" s="1386" t="s">
        <v>3734</v>
      </c>
      <c r="C92" s="1305"/>
      <c r="D92" s="1305"/>
      <c r="E92" s="1305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8" customHeight="1">
      <c r="A93" s="6"/>
      <c r="B93" s="1225"/>
      <c r="C93" s="97"/>
      <c r="D93" s="97"/>
      <c r="E93" s="97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8" customHeight="1">
      <c r="A94" s="6"/>
      <c r="B94" s="1215" t="str">
        <f>B12</f>
        <v>Cognome e Nome</v>
      </c>
      <c r="C94" s="1215" t="str">
        <f>C12</f>
        <v>Classe</v>
      </c>
      <c r="D94" s="1215" t="str">
        <f>D12</f>
        <v>Data consegna</v>
      </c>
      <c r="E94" s="1191" t="str">
        <f>E12</f>
        <v>Firma consegna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8" customHeight="1">
      <c r="A95" s="6"/>
      <c r="B95" s="1218" t="str">
        <f>Totali!C84</f>
        <v>BARBON MARCO</v>
      </c>
      <c r="C95" s="1219" t="str">
        <f>Totali!D84</f>
        <v>4 DEA</v>
      </c>
      <c r="D95" s="1219" t="str">
        <f t="shared" ref="D95:D117" si="3">$D$13</f>
        <v xml:space="preserve">     /     /2020</v>
      </c>
      <c r="E95" s="1220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8" customHeight="1">
      <c r="B96" s="1221" t="str">
        <f>Totali!C85</f>
        <v>BARDARE' FRANCESCO</v>
      </c>
      <c r="C96" s="1222" t="str">
        <f>Totali!D85</f>
        <v>4 DEA</v>
      </c>
      <c r="D96" s="1226" t="str">
        <f t="shared" si="3"/>
        <v xml:space="preserve">     /     /2020</v>
      </c>
      <c r="E96" s="1077"/>
    </row>
    <row r="97" spans="1:25" ht="18" customHeight="1">
      <c r="B97" s="1221" t="str">
        <f>Totali!C86</f>
        <v>BORSATO KEVIN</v>
      </c>
      <c r="C97" s="1222" t="str">
        <f>Totali!D86</f>
        <v>4 DEA</v>
      </c>
      <c r="D97" s="1226" t="str">
        <f t="shared" si="3"/>
        <v xml:space="preserve">     /     /2020</v>
      </c>
      <c r="E97" s="1077"/>
    </row>
    <row r="98" spans="1:25" ht="18" customHeight="1">
      <c r="B98" s="1221" t="str">
        <f>Totali!C87</f>
        <v>BUSO LEONARDO</v>
      </c>
      <c r="C98" s="1222" t="str">
        <f>Totali!D87</f>
        <v>4 DEA</v>
      </c>
      <c r="D98" s="1226" t="str">
        <f t="shared" si="3"/>
        <v xml:space="preserve">     /     /2020</v>
      </c>
      <c r="E98" s="1077"/>
    </row>
    <row r="99" spans="1:25" ht="18" customHeight="1">
      <c r="B99" s="1221" t="str">
        <f>Totali!C88</f>
        <v>CROTTI PIETRO</v>
      </c>
      <c r="C99" s="1222" t="str">
        <f>Totali!D88</f>
        <v>4 DEA</v>
      </c>
      <c r="D99" s="1226" t="str">
        <f t="shared" si="3"/>
        <v xml:space="preserve">     /     /2020</v>
      </c>
      <c r="E99" s="1077"/>
    </row>
    <row r="100" spans="1:25" ht="18" customHeight="1">
      <c r="B100" s="1221" t="str">
        <f>Totali!C89</f>
        <v>DANIEL MATTEO</v>
      </c>
      <c r="C100" s="1222" t="str">
        <f>Totali!D89</f>
        <v>4 DEA</v>
      </c>
      <c r="D100" s="1226" t="str">
        <f t="shared" si="3"/>
        <v xml:space="preserve">     /     /2020</v>
      </c>
      <c r="E100" s="1077"/>
    </row>
    <row r="101" spans="1:25" ht="18" customHeight="1">
      <c r="B101" s="1221" t="str">
        <f>Totali!C90</f>
        <v>DE COL ANDREA</v>
      </c>
      <c r="C101" s="1222" t="str">
        <f>Totali!D90</f>
        <v>4 DEA</v>
      </c>
      <c r="D101" s="1226" t="str">
        <f t="shared" si="3"/>
        <v xml:space="preserve">     /     /2020</v>
      </c>
      <c r="E101" s="1077"/>
    </row>
    <row r="102" spans="1:25" ht="18" customHeight="1">
      <c r="B102" s="1221" t="str">
        <f>Totali!C91</f>
        <v>DONATI ALBERTO</v>
      </c>
      <c r="C102" s="1222" t="str">
        <f>Totali!D91</f>
        <v>4 DEA</v>
      </c>
      <c r="D102" s="1226" t="str">
        <f t="shared" si="3"/>
        <v xml:space="preserve">     /     /2020</v>
      </c>
      <c r="E102" s="1077"/>
    </row>
    <row r="103" spans="1:25" ht="18" customHeight="1">
      <c r="B103" s="1221" t="str">
        <f>Totali!C92</f>
        <v>DURANTE FRANCESCO</v>
      </c>
      <c r="C103" s="1222" t="str">
        <f>Totali!D92</f>
        <v>4 DEA</v>
      </c>
      <c r="D103" s="1226" t="str">
        <f t="shared" si="3"/>
        <v xml:space="preserve">     /     /2020</v>
      </c>
      <c r="E103" s="1077"/>
    </row>
    <row r="104" spans="1:25" ht="18" customHeight="1">
      <c r="B104" s="1221" t="str">
        <f>Totali!C93</f>
        <v>MODAFFARI MICHELE</v>
      </c>
      <c r="C104" s="1222" t="str">
        <f>Totali!D93</f>
        <v>4 DEA</v>
      </c>
      <c r="D104" s="1226" t="str">
        <f t="shared" si="3"/>
        <v xml:space="preserve">     /     /2020</v>
      </c>
      <c r="E104" s="1077"/>
    </row>
    <row r="105" spans="1:25" ht="18" customHeight="1">
      <c r="B105" s="1221" t="str">
        <f>Totali!C94</f>
        <v>PERISSINOTTO TOMMASO</v>
      </c>
      <c r="C105" s="1222" t="str">
        <f>Totali!D94</f>
        <v>4 DEA</v>
      </c>
      <c r="D105" s="1226" t="str">
        <f t="shared" si="3"/>
        <v xml:space="preserve">     /     /2020</v>
      </c>
      <c r="E105" s="1077"/>
    </row>
    <row r="106" spans="1:25" ht="18" customHeight="1">
      <c r="B106" s="1221" t="str">
        <f>Totali!C95</f>
        <v>PINARELLO EDDY</v>
      </c>
      <c r="C106" s="1222" t="str">
        <f>Totali!D95</f>
        <v>4 DEA</v>
      </c>
      <c r="D106" s="1226" t="str">
        <f t="shared" si="3"/>
        <v xml:space="preserve">     /     /2020</v>
      </c>
      <c r="E106" s="1077"/>
    </row>
    <row r="107" spans="1:25" ht="18" customHeight="1">
      <c r="B107" s="1221" t="str">
        <f>Totali!C96</f>
        <v>SAVORGNAN FILIPPO</v>
      </c>
      <c r="C107" s="1222" t="str">
        <f>Totali!D96</f>
        <v>4 DEA</v>
      </c>
      <c r="D107" s="1226" t="str">
        <f t="shared" si="3"/>
        <v xml:space="preserve">     /     /2020</v>
      </c>
      <c r="E107" s="1077"/>
    </row>
    <row r="108" spans="1:25" ht="18" customHeight="1">
      <c r="B108" s="1221" t="str">
        <f>Totali!C97</f>
        <v>VARALLO ANDREA</v>
      </c>
      <c r="C108" s="1222" t="str">
        <f>Totali!D97</f>
        <v>4 DEA</v>
      </c>
      <c r="D108" s="1226" t="str">
        <f t="shared" si="3"/>
        <v xml:space="preserve">     /     /2020</v>
      </c>
      <c r="E108" s="1077"/>
    </row>
    <row r="109" spans="1:25" ht="18" customHeight="1">
      <c r="A109" s="6"/>
      <c r="B109" s="1221" t="str">
        <f>Totali!C98</f>
        <v>VENDRAME MIRKO</v>
      </c>
      <c r="C109" s="1222" t="str">
        <f>Totali!D98</f>
        <v>4 DEA</v>
      </c>
      <c r="D109" s="1226" t="str">
        <f t="shared" si="3"/>
        <v xml:space="preserve">     /     /2020</v>
      </c>
      <c r="E109" s="1077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8" customHeight="1">
      <c r="A110" s="6"/>
      <c r="B110" s="1221" t="str">
        <f>Totali!C99</f>
        <v>VOLPATO TIZIANO</v>
      </c>
      <c r="C110" s="1222" t="str">
        <f>Totali!D99</f>
        <v>4 DEA</v>
      </c>
      <c r="D110" s="1226" t="str">
        <f t="shared" si="3"/>
        <v xml:space="preserve">     /     /2020</v>
      </c>
      <c r="E110" s="1077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8" customHeight="1">
      <c r="A111" s="6"/>
      <c r="B111" s="1221" t="e">
        <f>Totali!#REF!</f>
        <v>#REF!</v>
      </c>
      <c r="C111" s="1222" t="e">
        <f>Totali!#REF!</f>
        <v>#REF!</v>
      </c>
      <c r="D111" s="1226" t="str">
        <f t="shared" si="3"/>
        <v xml:space="preserve">     /     /2020</v>
      </c>
      <c r="E111" s="1077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8" customHeight="1">
      <c r="A112" s="6"/>
      <c r="B112" s="1221" t="e">
        <f>Totali!#REF!</f>
        <v>#REF!</v>
      </c>
      <c r="C112" s="1222" t="e">
        <f>Totali!#REF!</f>
        <v>#REF!</v>
      </c>
      <c r="D112" s="1226" t="str">
        <f t="shared" si="3"/>
        <v xml:space="preserve">     /     /2020</v>
      </c>
      <c r="E112" s="1077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8" customHeight="1">
      <c r="A113" s="6"/>
      <c r="B113" s="1221" t="e">
        <f>Totali!#REF!</f>
        <v>#REF!</v>
      </c>
      <c r="C113" s="1222" t="e">
        <f>Totali!#REF!</f>
        <v>#REF!</v>
      </c>
      <c r="D113" s="1226" t="str">
        <f t="shared" si="3"/>
        <v xml:space="preserve">     /     /2020</v>
      </c>
      <c r="E113" s="1077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8" customHeight="1">
      <c r="A114" s="6"/>
      <c r="B114" s="1221" t="e">
        <f>Totali!#REF!</f>
        <v>#REF!</v>
      </c>
      <c r="C114" s="1222" t="e">
        <f>Totali!#REF!</f>
        <v>#REF!</v>
      </c>
      <c r="D114" s="1226" t="str">
        <f t="shared" si="3"/>
        <v xml:space="preserve">     /     /2020</v>
      </c>
      <c r="E114" s="1077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8" customHeight="1">
      <c r="A115" s="6"/>
      <c r="B115" s="1221" t="e">
        <f>Totali!#REF!</f>
        <v>#REF!</v>
      </c>
      <c r="C115" s="1222" t="e">
        <f>Totali!#REF!</f>
        <v>#REF!</v>
      </c>
      <c r="D115" s="1226" t="str">
        <f t="shared" si="3"/>
        <v xml:space="preserve">     /     /2020</v>
      </c>
      <c r="E115" s="1077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8" customHeight="1">
      <c r="A116" s="6"/>
      <c r="B116" s="1221" t="e">
        <f>Totali!#REF!</f>
        <v>#REF!</v>
      </c>
      <c r="C116" s="1222" t="e">
        <f>Totali!#REF!</f>
        <v>#REF!</v>
      </c>
      <c r="D116" s="1226" t="str">
        <f t="shared" si="3"/>
        <v xml:space="preserve">     /     /2020</v>
      </c>
      <c r="E116" s="1077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8" customHeight="1">
      <c r="A117" s="6"/>
      <c r="B117" s="1223" t="e">
        <f>Totali!#REF!</f>
        <v>#REF!</v>
      </c>
      <c r="C117" s="1224" t="e">
        <f>Totali!#REF!</f>
        <v>#REF!</v>
      </c>
      <c r="D117" s="1227" t="str">
        <f t="shared" si="3"/>
        <v xml:space="preserve">     /     /2020</v>
      </c>
      <c r="E117" s="108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8" customHeight="1">
      <c r="A118" s="6"/>
      <c r="B118" s="1225"/>
      <c r="C118" s="97"/>
      <c r="D118" s="97"/>
      <c r="E118" s="97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8" customHeight="1">
      <c r="A119" s="6"/>
      <c r="B119" s="1386" t="s">
        <v>3734</v>
      </c>
      <c r="C119" s="1305"/>
      <c r="D119" s="1305"/>
      <c r="E119" s="1305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8" customHeight="1">
      <c r="A120" s="6"/>
      <c r="B120" s="1225"/>
      <c r="C120" s="97"/>
      <c r="D120" s="97"/>
      <c r="E120" s="97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8" customHeight="1">
      <c r="A121" s="6"/>
      <c r="B121" s="1215" t="str">
        <f>B39</f>
        <v>Cognome e Nome</v>
      </c>
      <c r="C121" s="1215" t="str">
        <f>C39</f>
        <v>Classe</v>
      </c>
      <c r="D121" s="1215" t="str">
        <f>D39</f>
        <v>Data consegna</v>
      </c>
      <c r="E121" s="1191" t="str">
        <f>E39</f>
        <v>Firma consegna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8" customHeight="1">
      <c r="A122" s="6"/>
      <c r="B122" s="1218" t="e">
        <f>Totali!#REF!</f>
        <v>#REF!</v>
      </c>
      <c r="C122" s="1219" t="e">
        <f>Totali!#REF!</f>
        <v>#REF!</v>
      </c>
      <c r="D122" s="1219" t="str">
        <f t="shared" ref="D122:D143" si="4">$D$13</f>
        <v xml:space="preserve">     /     /2020</v>
      </c>
      <c r="E122" s="1220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8" customHeight="1">
      <c r="A123" s="6"/>
      <c r="B123" s="1221" t="e">
        <f>Totali!#REF!</f>
        <v>#REF!</v>
      </c>
      <c r="C123" s="1222" t="e">
        <f>Totali!#REF!</f>
        <v>#REF!</v>
      </c>
      <c r="D123" s="1226" t="str">
        <f t="shared" si="4"/>
        <v xml:space="preserve">     /     /2020</v>
      </c>
      <c r="E123" s="1077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8" customHeight="1">
      <c r="A124" s="6"/>
      <c r="B124" s="1221" t="e">
        <f>Totali!#REF!</f>
        <v>#REF!</v>
      </c>
      <c r="C124" s="1222" t="e">
        <f>Totali!#REF!</f>
        <v>#REF!</v>
      </c>
      <c r="D124" s="1226" t="str">
        <f t="shared" si="4"/>
        <v xml:space="preserve">     /     /2020</v>
      </c>
      <c r="E124" s="1077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8" customHeight="1">
      <c r="A125" s="6"/>
      <c r="B125" s="1221" t="e">
        <f>Totali!#REF!</f>
        <v>#REF!</v>
      </c>
      <c r="C125" s="1222" t="e">
        <f>Totali!#REF!</f>
        <v>#REF!</v>
      </c>
      <c r="D125" s="1226" t="str">
        <f t="shared" si="4"/>
        <v xml:space="preserve">     /     /2020</v>
      </c>
      <c r="E125" s="1077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8" customHeight="1">
      <c r="A126" s="6"/>
      <c r="B126" s="1221" t="e">
        <f>Totali!#REF!</f>
        <v>#REF!</v>
      </c>
      <c r="C126" s="1222" t="e">
        <f>Totali!#REF!</f>
        <v>#REF!</v>
      </c>
      <c r="D126" s="1226" t="str">
        <f t="shared" si="4"/>
        <v xml:space="preserve">     /     /2020</v>
      </c>
      <c r="E126" s="1077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8" customHeight="1">
      <c r="A127" s="6"/>
      <c r="B127" s="1221" t="e">
        <f>Totali!#REF!</f>
        <v>#REF!</v>
      </c>
      <c r="C127" s="1222" t="e">
        <f>Totali!#REF!</f>
        <v>#REF!</v>
      </c>
      <c r="D127" s="1226" t="str">
        <f t="shared" si="4"/>
        <v xml:space="preserve">     /     /2020</v>
      </c>
      <c r="E127" s="1077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8" customHeight="1">
      <c r="A128" s="6"/>
      <c r="B128" s="1221" t="e">
        <f>Totali!#REF!</f>
        <v>#REF!</v>
      </c>
      <c r="C128" s="1222" t="e">
        <f>Totali!#REF!</f>
        <v>#REF!</v>
      </c>
      <c r="D128" s="1226" t="str">
        <f t="shared" si="4"/>
        <v xml:space="preserve">     /     /2020</v>
      </c>
      <c r="E128" s="1077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8" customHeight="1">
      <c r="A129" s="6"/>
      <c r="B129" s="1221" t="e">
        <f>Totali!#REF!</f>
        <v>#REF!</v>
      </c>
      <c r="C129" s="1222" t="e">
        <f>Totali!#REF!</f>
        <v>#REF!</v>
      </c>
      <c r="D129" s="1226" t="str">
        <f t="shared" si="4"/>
        <v xml:space="preserve">     /     /2020</v>
      </c>
      <c r="E129" s="1077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8" customHeight="1">
      <c r="A130" s="6"/>
      <c r="B130" s="1221" t="e">
        <f>Totali!#REF!</f>
        <v>#REF!</v>
      </c>
      <c r="C130" s="1222" t="e">
        <f>Totali!#REF!</f>
        <v>#REF!</v>
      </c>
      <c r="D130" s="1226" t="str">
        <f t="shared" si="4"/>
        <v xml:space="preserve">     /     /2020</v>
      </c>
      <c r="E130" s="1077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8" customHeight="1">
      <c r="A131" s="6"/>
      <c r="B131" s="1221" t="e">
        <f>Totali!#REF!</f>
        <v>#REF!</v>
      </c>
      <c r="C131" s="1222" t="e">
        <f>Totali!#REF!</f>
        <v>#REF!</v>
      </c>
      <c r="D131" s="1226" t="str">
        <f t="shared" si="4"/>
        <v xml:space="preserve">     /     /2020</v>
      </c>
      <c r="E131" s="1077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8" customHeight="1">
      <c r="A132" s="6"/>
      <c r="B132" s="1221" t="e">
        <f>Totali!#REF!</f>
        <v>#REF!</v>
      </c>
      <c r="C132" s="1222" t="e">
        <f>Totali!#REF!</f>
        <v>#REF!</v>
      </c>
      <c r="D132" s="1226" t="str">
        <f t="shared" si="4"/>
        <v xml:space="preserve">     /     /2020</v>
      </c>
      <c r="E132" s="1077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8" customHeight="1">
      <c r="A133" s="6"/>
      <c r="B133" s="1221" t="e">
        <f>Totali!#REF!</f>
        <v>#REF!</v>
      </c>
      <c r="C133" s="1222" t="e">
        <f>Totali!#REF!</f>
        <v>#REF!</v>
      </c>
      <c r="D133" s="1226" t="str">
        <f t="shared" si="4"/>
        <v xml:space="preserve">     /     /2020</v>
      </c>
      <c r="E133" s="1077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8" customHeight="1">
      <c r="A134" s="6"/>
      <c r="B134" s="1221" t="e">
        <f>Totali!#REF!</f>
        <v>#REF!</v>
      </c>
      <c r="C134" s="1222" t="e">
        <f>Totali!#REF!</f>
        <v>#REF!</v>
      </c>
      <c r="D134" s="1226" t="str">
        <f t="shared" si="4"/>
        <v xml:space="preserve">     /     /2020</v>
      </c>
      <c r="E134" s="1077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8" customHeight="1">
      <c r="A135" s="6"/>
      <c r="B135" s="1221" t="e">
        <f>Totali!#REF!</f>
        <v>#REF!</v>
      </c>
      <c r="C135" s="1222" t="e">
        <f>Totali!#REF!</f>
        <v>#REF!</v>
      </c>
      <c r="D135" s="1226" t="str">
        <f t="shared" si="4"/>
        <v xml:space="preserve">     /     /2020</v>
      </c>
      <c r="E135" s="1077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8" customHeight="1">
      <c r="A136" s="6"/>
      <c r="B136" s="1221" t="e">
        <f>Totali!#REF!</f>
        <v>#REF!</v>
      </c>
      <c r="C136" s="1222" t="e">
        <f>Totali!#REF!</f>
        <v>#REF!</v>
      </c>
      <c r="D136" s="1226" t="str">
        <f t="shared" si="4"/>
        <v xml:space="preserve">     /     /2020</v>
      </c>
      <c r="E136" s="1077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8" customHeight="1">
      <c r="A137" s="6"/>
      <c r="B137" s="1221" t="e">
        <f>Totali!#REF!</f>
        <v>#REF!</v>
      </c>
      <c r="C137" s="1222" t="e">
        <f>Totali!#REF!</f>
        <v>#REF!</v>
      </c>
      <c r="D137" s="1226" t="str">
        <f t="shared" si="4"/>
        <v xml:space="preserve">     /     /2020</v>
      </c>
      <c r="E137" s="1077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8" customHeight="1">
      <c r="A138" s="6"/>
      <c r="B138" s="1221" t="e">
        <f>Totali!#REF!</f>
        <v>#REF!</v>
      </c>
      <c r="C138" s="1222" t="e">
        <f>Totali!#REF!</f>
        <v>#REF!</v>
      </c>
      <c r="D138" s="1226" t="str">
        <f t="shared" si="4"/>
        <v xml:space="preserve">     /     /2020</v>
      </c>
      <c r="E138" s="1077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8" customHeight="1">
      <c r="A139" s="6"/>
      <c r="B139" s="1221" t="e">
        <f>Totali!#REF!</f>
        <v>#REF!</v>
      </c>
      <c r="C139" s="1222" t="e">
        <f>Totali!#REF!</f>
        <v>#REF!</v>
      </c>
      <c r="D139" s="1226" t="str">
        <f t="shared" si="4"/>
        <v xml:space="preserve">     /     /2020</v>
      </c>
      <c r="E139" s="1077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8" customHeight="1">
      <c r="A140" s="6"/>
      <c r="B140" s="1221" t="e">
        <f>Totali!#REF!</f>
        <v>#REF!</v>
      </c>
      <c r="C140" s="1222" t="e">
        <f>Totali!#REF!</f>
        <v>#REF!</v>
      </c>
      <c r="D140" s="1226" t="str">
        <f t="shared" si="4"/>
        <v xml:space="preserve">     /     /2020</v>
      </c>
      <c r="E140" s="1077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8" customHeight="1">
      <c r="A141" s="6"/>
      <c r="B141" s="1221" t="e">
        <f>Totali!#REF!</f>
        <v>#REF!</v>
      </c>
      <c r="C141" s="1222" t="e">
        <f>Totali!#REF!</f>
        <v>#REF!</v>
      </c>
      <c r="D141" s="1226" t="str">
        <f t="shared" si="4"/>
        <v xml:space="preserve">     /     /2020</v>
      </c>
      <c r="E141" s="1077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8" customHeight="1">
      <c r="A142" s="6"/>
      <c r="B142" s="1221" t="e">
        <f>Totali!#REF!</f>
        <v>#REF!</v>
      </c>
      <c r="C142" s="1222" t="e">
        <f>Totali!#REF!</f>
        <v>#REF!</v>
      </c>
      <c r="D142" s="1226" t="str">
        <f t="shared" si="4"/>
        <v xml:space="preserve">     /     /2020</v>
      </c>
      <c r="E142" s="1077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8" customHeight="1">
      <c r="A143" s="6"/>
      <c r="B143" s="1223" t="e">
        <f>Totali!#REF!</f>
        <v>#REF!</v>
      </c>
      <c r="C143" s="1224" t="e">
        <f>Totali!#REF!</f>
        <v>#REF!</v>
      </c>
      <c r="D143" s="1227" t="str">
        <f t="shared" si="4"/>
        <v xml:space="preserve">     /     /2020</v>
      </c>
      <c r="E143" s="108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8" customHeight="1">
      <c r="A144" s="6"/>
      <c r="B144" s="1225"/>
      <c r="C144" s="97"/>
      <c r="D144" s="97"/>
      <c r="E144" s="97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8" customHeight="1">
      <c r="A145" s="6"/>
      <c r="B145" s="1386" t="s">
        <v>3734</v>
      </c>
      <c r="C145" s="1305"/>
      <c r="D145" s="1305"/>
      <c r="E145" s="1305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8" customHeight="1">
      <c r="A146" s="6"/>
      <c r="B146" s="1225"/>
      <c r="C146" s="97"/>
      <c r="D146" s="97"/>
      <c r="E146" s="97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8" customHeight="1">
      <c r="A147" s="6"/>
      <c r="B147" s="1215" t="str">
        <f>B12</f>
        <v>Cognome e Nome</v>
      </c>
      <c r="C147" s="1215" t="str">
        <f>C12</f>
        <v>Classe</v>
      </c>
      <c r="D147" s="1215" t="str">
        <f>D12</f>
        <v>Data consegna</v>
      </c>
      <c r="E147" s="1191" t="str">
        <f>E12</f>
        <v>Firma consegna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8" customHeight="1">
      <c r="A148" s="6"/>
      <c r="B148" s="1218" t="str">
        <f>Totali!C101</f>
        <v>CASELLA DAVIDE</v>
      </c>
      <c r="C148" s="1219" t="str">
        <f>Totali!D101</f>
        <v>5 AII</v>
      </c>
      <c r="D148" s="1219" t="str">
        <f t="shared" ref="D148:D174" si="5">$D$13</f>
        <v xml:space="preserve">     /     /2020</v>
      </c>
      <c r="E148" s="1220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8" customHeight="1">
      <c r="B149" s="1221" t="str">
        <f>Totali!C102</f>
        <v>CHAUDHARY JAANIA</v>
      </c>
      <c r="C149" s="1222" t="str">
        <f>Totali!D102</f>
        <v>5 AII</v>
      </c>
      <c r="D149" s="1226" t="str">
        <f t="shared" si="5"/>
        <v xml:space="preserve">     /     /2020</v>
      </c>
      <c r="E149" s="1077"/>
    </row>
    <row r="150" spans="1:25" ht="18" customHeight="1">
      <c r="B150" s="1221" t="str">
        <f>Totali!C103</f>
        <v>CHEN QIANG</v>
      </c>
      <c r="C150" s="1222" t="str">
        <f>Totali!D103</f>
        <v>5 AII</v>
      </c>
      <c r="D150" s="1226" t="str">
        <f t="shared" si="5"/>
        <v xml:space="preserve">     /     /2020</v>
      </c>
      <c r="E150" s="1077"/>
    </row>
    <row r="151" spans="1:25" ht="18" customHeight="1">
      <c r="B151" s="1221" t="str">
        <f>Totali!C104</f>
        <v>DE PELLEGRIN TOMMASO</v>
      </c>
      <c r="C151" s="1222" t="str">
        <f>Totali!D104</f>
        <v>5 AII</v>
      </c>
      <c r="D151" s="1226" t="str">
        <f t="shared" si="5"/>
        <v xml:space="preserve">     /     /2020</v>
      </c>
      <c r="E151" s="1077"/>
    </row>
    <row r="152" spans="1:25" ht="18" customHeight="1">
      <c r="B152" s="1221" t="str">
        <f>Totali!C105</f>
        <v>DE STEFANI EMANUELE</v>
      </c>
      <c r="C152" s="1222" t="str">
        <f>Totali!D105</f>
        <v>5 AII</v>
      </c>
      <c r="D152" s="1226" t="str">
        <f t="shared" si="5"/>
        <v xml:space="preserve">     /     /2020</v>
      </c>
      <c r="E152" s="1077"/>
    </row>
    <row r="153" spans="1:25" ht="18" customHeight="1">
      <c r="B153" s="1221" t="str">
        <f>Totali!C106</f>
        <v>DI PASQUA FEDERICO</v>
      </c>
      <c r="C153" s="1222" t="str">
        <f>Totali!D106</f>
        <v>5 AII</v>
      </c>
      <c r="D153" s="1226" t="str">
        <f t="shared" si="5"/>
        <v xml:space="preserve">     /     /2020</v>
      </c>
      <c r="E153" s="1077"/>
    </row>
    <row r="154" spans="1:25" ht="18" customHeight="1">
      <c r="B154" s="1221" t="str">
        <f>Totali!C107</f>
        <v>DISA GABRIELE</v>
      </c>
      <c r="C154" s="1222" t="str">
        <f>Totali!D107</f>
        <v>5 AII</v>
      </c>
      <c r="D154" s="1226" t="str">
        <f t="shared" si="5"/>
        <v xml:space="preserve">     /     /2020</v>
      </c>
      <c r="E154" s="1077"/>
    </row>
    <row r="155" spans="1:25" ht="18" customHeight="1">
      <c r="B155" s="1221" t="str">
        <f>Totali!C108</f>
        <v>LAZZARO ALESSIA</v>
      </c>
      <c r="C155" s="1222" t="str">
        <f>Totali!D108</f>
        <v>5 AII</v>
      </c>
      <c r="D155" s="1226" t="str">
        <f t="shared" si="5"/>
        <v xml:space="preserve">     /     /2020</v>
      </c>
      <c r="E155" s="1077"/>
    </row>
    <row r="156" spans="1:25" ht="18" customHeight="1">
      <c r="B156" s="1221" t="str">
        <f>Totali!C109</f>
        <v>LENA FRANCESCA</v>
      </c>
      <c r="C156" s="1222" t="str">
        <f>Totali!D109</f>
        <v>5 AII</v>
      </c>
      <c r="D156" s="1226" t="str">
        <f t="shared" si="5"/>
        <v xml:space="preserve">     /     /2020</v>
      </c>
      <c r="E156" s="1077"/>
    </row>
    <row r="157" spans="1:25" ht="18" customHeight="1">
      <c r="B157" s="1221" t="str">
        <f>Totali!C110</f>
        <v>LOVAT FRANCESCO</v>
      </c>
      <c r="C157" s="1222" t="str">
        <f>Totali!D110</f>
        <v>5 AII</v>
      </c>
      <c r="D157" s="1226" t="str">
        <f t="shared" si="5"/>
        <v xml:space="preserve">     /     /2020</v>
      </c>
      <c r="E157" s="1077"/>
    </row>
    <row r="158" spans="1:25" ht="18" customHeight="1">
      <c r="B158" s="1221" t="str">
        <f>Totali!C111</f>
        <v>MUCOLLARI KRISTI</v>
      </c>
      <c r="C158" s="1222" t="str">
        <f>Totali!D111</f>
        <v>5 AII</v>
      </c>
      <c r="D158" s="1226" t="str">
        <f t="shared" si="5"/>
        <v xml:space="preserve">     /     /2020</v>
      </c>
      <c r="E158" s="1077"/>
    </row>
    <row r="159" spans="1:25" ht="18" customHeight="1">
      <c r="B159" s="1221" t="str">
        <f>Totali!C112</f>
        <v>PADURARU ECATERINA</v>
      </c>
      <c r="C159" s="1222" t="str">
        <f>Totali!D112</f>
        <v>5 AII</v>
      </c>
      <c r="D159" s="1226" t="str">
        <f t="shared" si="5"/>
        <v xml:space="preserve">     /     /2020</v>
      </c>
      <c r="E159" s="1077"/>
    </row>
    <row r="160" spans="1:25" ht="18" customHeight="1">
      <c r="B160" s="1221" t="str">
        <f>Totali!C113</f>
        <v>PAVAN DAVIDE</v>
      </c>
      <c r="C160" s="1222" t="str">
        <f>Totali!D113</f>
        <v>5 AII</v>
      </c>
      <c r="D160" s="1226" t="str">
        <f t="shared" si="5"/>
        <v xml:space="preserve">     /     /2020</v>
      </c>
      <c r="E160" s="1077"/>
    </row>
    <row r="161" spans="1:25" ht="18" customHeight="1">
      <c r="B161" s="1221" t="str">
        <f>Totali!C114</f>
        <v>RIZZATO MARCO</v>
      </c>
      <c r="C161" s="1222" t="str">
        <f>Totali!D114</f>
        <v>5 AII</v>
      </c>
      <c r="D161" s="1226" t="str">
        <f t="shared" si="5"/>
        <v xml:space="preserve">     /     /2020</v>
      </c>
      <c r="E161" s="1077"/>
    </row>
    <row r="162" spans="1:25" ht="18" customHeight="1">
      <c r="B162" s="1221" t="str">
        <f>Totali!C115</f>
        <v>ROSSI DEL TURCO GREGORIO FILIPPO</v>
      </c>
      <c r="C162" s="1222" t="str">
        <f>Totali!D115</f>
        <v>5 AII</v>
      </c>
      <c r="D162" s="1226" t="str">
        <f t="shared" si="5"/>
        <v xml:space="preserve">     /     /2020</v>
      </c>
      <c r="E162" s="1077"/>
    </row>
    <row r="163" spans="1:25" ht="18" customHeight="1">
      <c r="B163" s="1221" t="str">
        <f>Totali!C116</f>
        <v>SCATTOLIN GABRIELE</v>
      </c>
      <c r="C163" s="1222" t="str">
        <f>Totali!D116</f>
        <v>5 AII</v>
      </c>
      <c r="D163" s="1226" t="str">
        <f t="shared" si="5"/>
        <v xml:space="preserve">     /     /2020</v>
      </c>
      <c r="E163" s="1077"/>
    </row>
    <row r="164" spans="1:25" ht="18" customHeight="1">
      <c r="B164" s="1221" t="str">
        <f>Totali!C117</f>
        <v>SHU ALEX</v>
      </c>
      <c r="C164" s="1222" t="str">
        <f>Totali!D117</f>
        <v>5 AII</v>
      </c>
      <c r="D164" s="1226" t="str">
        <f t="shared" si="5"/>
        <v xml:space="preserve">     /     /2020</v>
      </c>
      <c r="E164" s="1077"/>
    </row>
    <row r="165" spans="1:25" ht="18" customHeight="1">
      <c r="B165" s="1221" t="str">
        <f>Totali!C118</f>
        <v>SIMIC VANJA</v>
      </c>
      <c r="C165" s="1222" t="str">
        <f>Totali!D118</f>
        <v>5 AII</v>
      </c>
      <c r="D165" s="1226" t="str">
        <f t="shared" si="5"/>
        <v xml:space="preserve">     /     /2020</v>
      </c>
      <c r="E165" s="1077"/>
    </row>
    <row r="166" spans="1:25" ht="18" customHeight="1">
      <c r="B166" s="1221" t="str">
        <f>Totali!C119</f>
        <v>TOMBACCO TOMMASO</v>
      </c>
      <c r="C166" s="1222" t="str">
        <f>Totali!D119</f>
        <v>5 AII</v>
      </c>
      <c r="D166" s="1226" t="str">
        <f t="shared" si="5"/>
        <v xml:space="preserve">     /     /2020</v>
      </c>
      <c r="E166" s="1077"/>
    </row>
    <row r="167" spans="1:25" ht="18" customHeight="1">
      <c r="B167" s="1221" t="str">
        <f>Totali!C120</f>
        <v>TUONI ANGELO</v>
      </c>
      <c r="C167" s="1222" t="str">
        <f>Totali!D120</f>
        <v>5 AII</v>
      </c>
      <c r="D167" s="1226" t="str">
        <f t="shared" si="5"/>
        <v xml:space="preserve">     /     /2020</v>
      </c>
      <c r="E167" s="1077"/>
    </row>
    <row r="168" spans="1:25" ht="18" customHeight="1">
      <c r="B168" s="1231" t="str">
        <f>Totali!C121</f>
        <v>VIERIU MATTEO</v>
      </c>
      <c r="C168" s="1232" t="str">
        <f>Totali!D121</f>
        <v>5 AII</v>
      </c>
      <c r="D168" s="1233" t="str">
        <f t="shared" si="5"/>
        <v xml:space="preserve">     /     /2020</v>
      </c>
      <c r="E168" s="1234"/>
    </row>
    <row r="169" spans="1:25" ht="18" customHeight="1">
      <c r="A169" s="6"/>
      <c r="B169" s="1221" t="str">
        <f>Totali!C122</f>
        <v>ZARA RICCARDO</v>
      </c>
      <c r="C169" s="1222" t="str">
        <f>Totali!D122</f>
        <v>5 AII</v>
      </c>
      <c r="D169" s="1222" t="str">
        <f t="shared" si="5"/>
        <v xml:space="preserve">     /     /2020</v>
      </c>
      <c r="E169" s="1077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8" customHeight="1">
      <c r="A170" s="6"/>
      <c r="B170" s="1221" t="str">
        <f>Totali!C123</f>
        <v>ALBERTI LORENZO</v>
      </c>
      <c r="C170" s="1222" t="str">
        <f>Totali!D123</f>
        <v>4 BII</v>
      </c>
      <c r="D170" s="1222" t="str">
        <f t="shared" si="5"/>
        <v xml:space="preserve">     /     /2020</v>
      </c>
      <c r="E170" s="1077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8" customHeight="1">
      <c r="A171" s="6"/>
      <c r="B171" s="1221" t="str">
        <f>Totali!C124</f>
        <v>BERTELLI TOMMASO</v>
      </c>
      <c r="C171" s="1222" t="str">
        <f>Totali!D124</f>
        <v>4 BII</v>
      </c>
      <c r="D171" s="1222" t="str">
        <f t="shared" si="5"/>
        <v xml:space="preserve">     /     /2020</v>
      </c>
      <c r="E171" s="1077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8" customHeight="1">
      <c r="A172" s="6"/>
      <c r="B172" s="1221" t="str">
        <f>Totali!C125</f>
        <v>BERTOCCO GREGORIO</v>
      </c>
      <c r="C172" s="1222" t="str">
        <f>Totali!D125</f>
        <v>4 BII</v>
      </c>
      <c r="D172" s="1222" t="str">
        <f t="shared" si="5"/>
        <v xml:space="preserve">     /     /2020</v>
      </c>
      <c r="E172" s="1077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8" customHeight="1">
      <c r="A173" s="6"/>
      <c r="B173" s="1221" t="str">
        <f>Totali!C126</f>
        <v>BOVO MATTEO</v>
      </c>
      <c r="C173" s="1222" t="str">
        <f>Totali!D126</f>
        <v>4 BII</v>
      </c>
      <c r="D173" s="1222" t="str">
        <f t="shared" si="5"/>
        <v xml:space="preserve">     /     /2020</v>
      </c>
      <c r="E173" s="1077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8" customHeight="1">
      <c r="A174" s="6"/>
      <c r="B174" s="1223" t="str">
        <f>Totali!C127</f>
        <v>BUSATO DAVIDE</v>
      </c>
      <c r="C174" s="1224" t="str">
        <f>Totali!D127</f>
        <v>4 BII</v>
      </c>
      <c r="D174" s="1227" t="str">
        <f t="shared" si="5"/>
        <v xml:space="preserve">     /     /2020</v>
      </c>
      <c r="E174" s="108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8" customHeight="1">
      <c r="A175" s="6"/>
      <c r="B175" s="1225"/>
      <c r="C175" s="97"/>
      <c r="D175" s="97"/>
      <c r="E175" s="97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8" customHeight="1">
      <c r="A176" s="6"/>
      <c r="B176" s="1225"/>
      <c r="C176" s="97"/>
      <c r="D176" s="97"/>
      <c r="E176" s="97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8" customHeight="1">
      <c r="A177" s="6"/>
      <c r="B177" s="1225"/>
      <c r="C177" s="97"/>
      <c r="D177" s="97"/>
      <c r="E177" s="97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8" customHeight="1">
      <c r="A178" s="6"/>
      <c r="B178" s="1225"/>
      <c r="C178" s="97"/>
      <c r="D178" s="97"/>
      <c r="E178" s="97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8" customHeight="1">
      <c r="A179" s="6"/>
      <c r="B179" s="1386" t="s">
        <v>3734</v>
      </c>
      <c r="C179" s="1305"/>
      <c r="D179" s="1305"/>
      <c r="E179" s="1305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8" customHeight="1">
      <c r="A180" s="6"/>
      <c r="B180" s="1235"/>
      <c r="C180" s="1236"/>
      <c r="D180" s="1236"/>
      <c r="E180" s="123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8" customHeight="1">
      <c r="A181" s="6"/>
      <c r="B181" s="1215" t="str">
        <f>B12</f>
        <v>Cognome e Nome</v>
      </c>
      <c r="C181" s="1215" t="str">
        <f>C12</f>
        <v>Classe</v>
      </c>
      <c r="D181" s="1215" t="str">
        <f>D12</f>
        <v>Data consegna</v>
      </c>
      <c r="E181" s="1191" t="str">
        <f>E12</f>
        <v>Firma consegna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8" customHeight="1">
      <c r="B182" s="1218" t="str">
        <f>Totali!C128</f>
        <v>COJOCARI CHIRIL</v>
      </c>
      <c r="C182" s="1219" t="str">
        <f>Totali!D128</f>
        <v>4 BII</v>
      </c>
      <c r="D182" s="1219" t="str">
        <f t="shared" ref="D182:D207" si="6">$D$13</f>
        <v xml:space="preserve">     /     /2020</v>
      </c>
      <c r="E182" s="1220"/>
    </row>
    <row r="183" spans="1:25" ht="18" customHeight="1">
      <c r="B183" s="1221" t="str">
        <f>Totali!C129</f>
        <v>DALLA CIA ENRICO</v>
      </c>
      <c r="C183" s="1222" t="str">
        <f>Totali!D129</f>
        <v>4 BII</v>
      </c>
      <c r="D183" s="1226" t="str">
        <f t="shared" si="6"/>
        <v xml:space="preserve">     /     /2020</v>
      </c>
      <c r="E183" s="1077"/>
    </row>
    <row r="184" spans="1:25" ht="18" customHeight="1">
      <c r="B184" s="1221" t="str">
        <f>Totali!C130</f>
        <v>FAVERO GIULIO</v>
      </c>
      <c r="C184" s="1222" t="str">
        <f>Totali!D130</f>
        <v>4 BII</v>
      </c>
      <c r="D184" s="1226" t="str">
        <f t="shared" si="6"/>
        <v xml:space="preserve">     /     /2020</v>
      </c>
      <c r="E184" s="1077"/>
    </row>
    <row r="185" spans="1:25" ht="18" customHeight="1">
      <c r="B185" s="1221" t="str">
        <f>Totali!C131</f>
        <v>FOLTRAN GIANLUCA</v>
      </c>
      <c r="C185" s="1222" t="str">
        <f>Totali!D131</f>
        <v>4 BII</v>
      </c>
      <c r="D185" s="1226" t="str">
        <f t="shared" si="6"/>
        <v xml:space="preserve">     /     /2020</v>
      </c>
      <c r="E185" s="1077"/>
    </row>
    <row r="186" spans="1:25" ht="18" customHeight="1">
      <c r="B186" s="1221" t="str">
        <f>Totali!C132</f>
        <v>GIANFREDA GONCALVES LEANDRO ANTONIO</v>
      </c>
      <c r="C186" s="1222" t="str">
        <f>Totali!D132</f>
        <v>4 BII</v>
      </c>
      <c r="D186" s="1226" t="str">
        <f t="shared" si="6"/>
        <v xml:space="preserve">     /     /2020</v>
      </c>
      <c r="E186" s="1077"/>
    </row>
    <row r="187" spans="1:25" ht="18" customHeight="1">
      <c r="B187" s="1221" t="str">
        <f>Totali!C133</f>
        <v>KRYSHTAL NICOLO</v>
      </c>
      <c r="C187" s="1222" t="str">
        <f>Totali!D133</f>
        <v>4 BII</v>
      </c>
      <c r="D187" s="1226" t="str">
        <f t="shared" si="6"/>
        <v xml:space="preserve">     /     /2020</v>
      </c>
      <c r="E187" s="1077"/>
    </row>
    <row r="188" spans="1:25" ht="18" customHeight="1">
      <c r="B188" s="1221" t="str">
        <f>Totali!C134</f>
        <v>LATTANZIO ANDREA</v>
      </c>
      <c r="C188" s="1222" t="str">
        <f>Totali!D134</f>
        <v>4 BII</v>
      </c>
      <c r="D188" s="1226" t="str">
        <f t="shared" si="6"/>
        <v xml:space="preserve">     /     /2020</v>
      </c>
      <c r="E188" s="1077"/>
    </row>
    <row r="189" spans="1:25" ht="18" customHeight="1">
      <c r="B189" s="1221" t="str">
        <f>Totali!C135</f>
        <v>NABOUSSY KARIM</v>
      </c>
      <c r="C189" s="1222" t="str">
        <f>Totali!D135</f>
        <v>4 BII</v>
      </c>
      <c r="D189" s="1226" t="str">
        <f t="shared" si="6"/>
        <v xml:space="preserve">     /     /2020</v>
      </c>
      <c r="E189" s="1077"/>
    </row>
    <row r="190" spans="1:25" ht="18" customHeight="1">
      <c r="B190" s="1221" t="str">
        <f>Totali!C136</f>
        <v>NICOLA THOMAS</v>
      </c>
      <c r="C190" s="1222" t="str">
        <f>Totali!D136</f>
        <v>4 BII</v>
      </c>
      <c r="D190" s="1226" t="str">
        <f t="shared" si="6"/>
        <v xml:space="preserve">     /     /2020</v>
      </c>
      <c r="E190" s="1077"/>
    </row>
    <row r="191" spans="1:25" ht="18" customHeight="1">
      <c r="B191" s="1221" t="str">
        <f>Totali!C137</f>
        <v>PARATO GIUSEPPE</v>
      </c>
      <c r="C191" s="1222" t="str">
        <f>Totali!D137</f>
        <v>4 BII</v>
      </c>
      <c r="D191" s="1226" t="str">
        <f t="shared" si="6"/>
        <v xml:space="preserve">     /     /2020</v>
      </c>
      <c r="E191" s="1077"/>
    </row>
    <row r="192" spans="1:25" ht="18" customHeight="1">
      <c r="B192" s="1221" t="str">
        <f>Totali!C138</f>
        <v>PIRVU GIULIA</v>
      </c>
      <c r="C192" s="1222" t="str">
        <f>Totali!D138</f>
        <v>4 BII</v>
      </c>
      <c r="D192" s="1226" t="str">
        <f t="shared" si="6"/>
        <v xml:space="preserve">     /     /2020</v>
      </c>
      <c r="E192" s="1077"/>
    </row>
    <row r="193" spans="1:25" ht="18" customHeight="1">
      <c r="B193" s="1221" t="str">
        <f>Totali!C139</f>
        <v>PLAKA XHULIO</v>
      </c>
      <c r="C193" s="1222" t="str">
        <f>Totali!D139</f>
        <v>4 BII</v>
      </c>
      <c r="D193" s="1226" t="str">
        <f t="shared" si="6"/>
        <v xml:space="preserve">     /     /2020</v>
      </c>
      <c r="E193" s="1077"/>
    </row>
    <row r="194" spans="1:25" ht="18" customHeight="1">
      <c r="B194" s="1221" t="str">
        <f>Totali!C140</f>
        <v>SCABELLO SAMUELE</v>
      </c>
      <c r="C194" s="1222" t="str">
        <f>Totali!D140</f>
        <v>4 BII</v>
      </c>
      <c r="D194" s="1226" t="str">
        <f t="shared" si="6"/>
        <v xml:space="preserve">     /     /2020</v>
      </c>
      <c r="E194" s="1077"/>
    </row>
    <row r="195" spans="1:25" ht="18" customHeight="1">
      <c r="B195" s="1221" t="str">
        <f>Totali!C141</f>
        <v>SEGATO LEONARDO</v>
      </c>
      <c r="C195" s="1222" t="str">
        <f>Totali!D141</f>
        <v>4 BII</v>
      </c>
      <c r="D195" s="1226" t="str">
        <f t="shared" si="6"/>
        <v xml:space="preserve">     /     /2020</v>
      </c>
      <c r="E195" s="1077"/>
    </row>
    <row r="196" spans="1:25" ht="18" customHeight="1">
      <c r="B196" s="1221" t="str">
        <f>Totali!C142</f>
        <v>TREVISANI ANDREA</v>
      </c>
      <c r="C196" s="1222" t="str">
        <f>Totali!D142</f>
        <v>4 BII</v>
      </c>
      <c r="D196" s="1226" t="str">
        <f t="shared" si="6"/>
        <v xml:space="preserve">     /     /2020</v>
      </c>
      <c r="E196" s="1077"/>
    </row>
    <row r="197" spans="1:25" ht="18" customHeight="1">
      <c r="B197" s="1221" t="str">
        <f>Totali!C143</f>
        <v>ZAMENGO RICCARDO</v>
      </c>
      <c r="C197" s="1222" t="str">
        <f>Totali!D143</f>
        <v>4 BII</v>
      </c>
      <c r="D197" s="1226" t="str">
        <f t="shared" si="6"/>
        <v xml:space="preserve">     /     /2020</v>
      </c>
      <c r="E197" s="1077"/>
    </row>
    <row r="198" spans="1:25" ht="18" customHeight="1">
      <c r="B198" s="1221" t="str">
        <f>Totali!C144</f>
        <v>ZAMPOLLI ENRICO</v>
      </c>
      <c r="C198" s="1222" t="str">
        <f>Totali!D144</f>
        <v>4 BII</v>
      </c>
      <c r="D198" s="1226" t="str">
        <f t="shared" si="6"/>
        <v xml:space="preserve">     /     /2020</v>
      </c>
      <c r="E198" s="1077"/>
    </row>
    <row r="199" spans="1:25" ht="18" customHeight="1">
      <c r="B199" s="1221" t="str">
        <f>Totali!C145</f>
        <v>ZANE GIACOMO</v>
      </c>
      <c r="C199" s="1222" t="str">
        <f>Totali!D145</f>
        <v>4 BII</v>
      </c>
      <c r="D199" s="1226" t="str">
        <f t="shared" si="6"/>
        <v xml:space="preserve">     /     /2020</v>
      </c>
      <c r="E199" s="1077"/>
    </row>
    <row r="200" spans="1:25" ht="18" customHeight="1">
      <c r="B200" s="1221" t="str">
        <f>Totali!C146</f>
        <v>ACQUILESI MATTIA</v>
      </c>
      <c r="C200" s="1222" t="str">
        <f>Totali!D146</f>
        <v>5 CII</v>
      </c>
      <c r="D200" s="1226" t="str">
        <f t="shared" si="6"/>
        <v xml:space="preserve">     /     /2020</v>
      </c>
      <c r="E200" s="1077"/>
    </row>
    <row r="201" spans="1:25" ht="18" customHeight="1">
      <c r="B201" s="1221" t="str">
        <f>Totali!C147</f>
        <v>DAL COL ALAN</v>
      </c>
      <c r="C201" s="1222" t="str">
        <f>Totali!D147</f>
        <v>5 CII</v>
      </c>
      <c r="D201" s="1222" t="str">
        <f t="shared" si="6"/>
        <v xml:space="preserve">     /     /2020</v>
      </c>
      <c r="E201" s="1077"/>
    </row>
    <row r="202" spans="1:25" ht="18" customHeight="1">
      <c r="A202" s="6"/>
      <c r="B202" s="1221" t="str">
        <f>Totali!C148</f>
        <v>DONOLATO EDOARDO</v>
      </c>
      <c r="C202" s="1222" t="str">
        <f>Totali!D148</f>
        <v>5 CII</v>
      </c>
      <c r="D202" s="1222" t="str">
        <f t="shared" si="6"/>
        <v xml:space="preserve">     /     /2020</v>
      </c>
      <c r="E202" s="1077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8" customHeight="1">
      <c r="A203" s="6"/>
      <c r="B203" s="1221" t="str">
        <f>Totali!C149</f>
        <v>FANTIN TOMMASO</v>
      </c>
      <c r="C203" s="1222" t="str">
        <f>Totali!D149</f>
        <v>5 CII</v>
      </c>
      <c r="D203" s="1222" t="str">
        <f t="shared" si="6"/>
        <v xml:space="preserve">     /     /2020</v>
      </c>
      <c r="E203" s="1077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8" customHeight="1">
      <c r="A204" s="6"/>
      <c r="B204" s="1221" t="str">
        <f>Totali!C150</f>
        <v>FAVARETTO DIEGO</v>
      </c>
      <c r="C204" s="1222" t="str">
        <f>Totali!D150</f>
        <v>5 CII</v>
      </c>
      <c r="D204" s="1222" t="str">
        <f t="shared" si="6"/>
        <v xml:space="preserve">     /     /2020</v>
      </c>
      <c r="E204" s="1077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8" customHeight="1">
      <c r="A205" s="6"/>
      <c r="B205" s="1221" t="str">
        <f>Totali!C151</f>
        <v>FLORIAN MARCO</v>
      </c>
      <c r="C205" s="1222" t="str">
        <f>Totali!D151</f>
        <v>5 CII</v>
      </c>
      <c r="D205" s="1222" t="str">
        <f t="shared" si="6"/>
        <v xml:space="preserve">     /     /2020</v>
      </c>
      <c r="E205" s="1077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8" customHeight="1">
      <c r="A206" s="6"/>
      <c r="B206" s="1221" t="str">
        <f>Totali!C152</f>
        <v>GALLINA MARCO</v>
      </c>
      <c r="C206" s="1222" t="str">
        <f>Totali!D152</f>
        <v>5 CII</v>
      </c>
      <c r="D206" s="1222" t="str">
        <f t="shared" si="6"/>
        <v xml:space="preserve">     /     /2020</v>
      </c>
      <c r="E206" s="1077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8" customHeight="1">
      <c r="A207" s="6"/>
      <c r="B207" s="1223" t="str">
        <f>Totali!C153</f>
        <v>GOLLESSI LUCA</v>
      </c>
      <c r="C207" s="1224" t="str">
        <f>Totali!D153</f>
        <v>5 CII</v>
      </c>
      <c r="D207" s="1224" t="str">
        <f t="shared" si="6"/>
        <v xml:space="preserve">     /     /2020</v>
      </c>
      <c r="E207" s="108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8" customHeight="1">
      <c r="A208" s="6"/>
      <c r="B208" s="1225"/>
      <c r="C208" s="97"/>
      <c r="D208" s="97"/>
      <c r="E208" s="97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8" customHeight="1">
      <c r="A209" s="6"/>
      <c r="B209" s="1386" t="s">
        <v>3734</v>
      </c>
      <c r="C209" s="1305"/>
      <c r="D209" s="1305"/>
      <c r="E209" s="1305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8" customHeight="1">
      <c r="A210" s="6"/>
      <c r="B210" s="1225"/>
      <c r="C210" s="97"/>
      <c r="D210" s="97"/>
      <c r="E210" s="97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8" customHeight="1">
      <c r="A211" s="6"/>
      <c r="B211" s="1215" t="str">
        <f>B12</f>
        <v>Cognome e Nome</v>
      </c>
      <c r="C211" s="1215" t="str">
        <f>C12</f>
        <v>Classe</v>
      </c>
      <c r="D211" s="1215" t="str">
        <f>D12</f>
        <v>Data consegna</v>
      </c>
      <c r="E211" s="1191" t="str">
        <f>E12</f>
        <v>Firma consegna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8" customHeight="1">
      <c r="B212" s="1218" t="str">
        <f>Totali!C154</f>
        <v>MANIACI GABRIELE</v>
      </c>
      <c r="C212" s="1219" t="str">
        <f>Totali!D154</f>
        <v>5 CII</v>
      </c>
      <c r="D212" s="1219" t="str">
        <f t="shared" ref="D212:D236" si="7">$D$13</f>
        <v xml:space="preserve">     /     /2020</v>
      </c>
      <c r="E212" s="1220"/>
    </row>
    <row r="213" spans="1:25" ht="18" customHeight="1">
      <c r="B213" s="1221" t="str">
        <f>Totali!C155</f>
        <v>MESTRINER GABRIELE</v>
      </c>
      <c r="C213" s="1222" t="str">
        <f>Totali!D155</f>
        <v>5 CII</v>
      </c>
      <c r="D213" s="1226" t="str">
        <f t="shared" si="7"/>
        <v xml:space="preserve">     /     /2020</v>
      </c>
      <c r="E213" s="1077"/>
    </row>
    <row r="214" spans="1:25" ht="18" customHeight="1">
      <c r="B214" s="1221" t="str">
        <f>Totali!C156</f>
        <v>MUSSATO MATTIA</v>
      </c>
      <c r="C214" s="1222" t="str">
        <f>Totali!D156</f>
        <v>5 CII</v>
      </c>
      <c r="D214" s="1226" t="str">
        <f t="shared" si="7"/>
        <v xml:space="preserve">     /     /2020</v>
      </c>
      <c r="E214" s="1077"/>
    </row>
    <row r="215" spans="1:25" ht="18" customHeight="1">
      <c r="B215" s="1221" t="str">
        <f>Totali!C157</f>
        <v>PABA FRANCESCO</v>
      </c>
      <c r="C215" s="1222" t="str">
        <f>Totali!D157</f>
        <v>5 CII</v>
      </c>
      <c r="D215" s="1226" t="str">
        <f t="shared" si="7"/>
        <v xml:space="preserve">     /     /2020</v>
      </c>
      <c r="E215" s="1077"/>
    </row>
    <row r="216" spans="1:25" ht="18" customHeight="1">
      <c r="B216" s="1221" t="str">
        <f>Totali!C158</f>
        <v>PASINI ALBERTO</v>
      </c>
      <c r="C216" s="1222" t="str">
        <f>Totali!D158</f>
        <v>5 CII</v>
      </c>
      <c r="D216" s="1226" t="str">
        <f t="shared" si="7"/>
        <v xml:space="preserve">     /     /2020</v>
      </c>
      <c r="E216" s="1077"/>
    </row>
    <row r="217" spans="1:25" ht="18" customHeight="1">
      <c r="B217" s="1221" t="str">
        <f>Totali!C159</f>
        <v>PAVAN ALESSANDRO</v>
      </c>
      <c r="C217" s="1222" t="str">
        <f>Totali!D159</f>
        <v>5 CII</v>
      </c>
      <c r="D217" s="1226" t="str">
        <f t="shared" si="7"/>
        <v xml:space="preserve">     /     /2020</v>
      </c>
      <c r="E217" s="1077"/>
    </row>
    <row r="218" spans="1:25" ht="18" customHeight="1">
      <c r="B218" s="1221" t="e">
        <f>Totali!#REF!</f>
        <v>#REF!</v>
      </c>
      <c r="C218" s="1222" t="e">
        <f>Totali!#REF!</f>
        <v>#REF!</v>
      </c>
      <c r="D218" s="1226" t="str">
        <f t="shared" si="7"/>
        <v xml:space="preserve">     /     /2020</v>
      </c>
      <c r="E218" s="1077"/>
    </row>
    <row r="219" spans="1:25" ht="18" customHeight="1">
      <c r="B219" s="1221" t="str">
        <f>Totali!C160</f>
        <v>PAVAN RICCARDO</v>
      </c>
      <c r="C219" s="1222" t="str">
        <f>Totali!D160</f>
        <v>5 CII</v>
      </c>
      <c r="D219" s="1226" t="str">
        <f t="shared" si="7"/>
        <v xml:space="preserve">     /     /2020</v>
      </c>
      <c r="E219" s="1077"/>
    </row>
    <row r="220" spans="1:25" ht="18" customHeight="1">
      <c r="B220" s="1221" t="str">
        <f>Totali!C161</f>
        <v>PIZZOLATO ERMES</v>
      </c>
      <c r="C220" s="1222" t="str">
        <f>Totali!D161</f>
        <v>5 CII</v>
      </c>
      <c r="D220" s="1226" t="str">
        <f t="shared" si="7"/>
        <v xml:space="preserve">     /     /2020</v>
      </c>
      <c r="E220" s="1077"/>
    </row>
    <row r="221" spans="1:25" ht="18" customHeight="1">
      <c r="B221" s="1221" t="str">
        <f>Totali!C162</f>
        <v>SACCHET LUCA</v>
      </c>
      <c r="C221" s="1222" t="str">
        <f>Totali!D162</f>
        <v>5 CII</v>
      </c>
      <c r="D221" s="1226" t="str">
        <f t="shared" si="7"/>
        <v xml:space="preserve">     /     /2020</v>
      </c>
      <c r="E221" s="1077"/>
    </row>
    <row r="222" spans="1:25" ht="18" customHeight="1">
      <c r="B222" s="1221" t="str">
        <f>Totali!C163</f>
        <v>SARTOR MICHELE</v>
      </c>
      <c r="C222" s="1222" t="str">
        <f>Totali!D163</f>
        <v>5 CII</v>
      </c>
      <c r="D222" s="1226" t="str">
        <f t="shared" si="7"/>
        <v xml:space="preserve">     /     /2020</v>
      </c>
      <c r="E222" s="1077"/>
    </row>
    <row r="223" spans="1:25" ht="18" customHeight="1">
      <c r="B223" s="1221" t="str">
        <f>Totali!C164</f>
        <v>STOLFO RICCARDO</v>
      </c>
      <c r="C223" s="1222" t="str">
        <f>Totali!D164</f>
        <v>5 CII</v>
      </c>
      <c r="D223" s="1226" t="str">
        <f t="shared" si="7"/>
        <v xml:space="preserve">     /     /2020</v>
      </c>
      <c r="E223" s="1077"/>
    </row>
    <row r="224" spans="1:25" ht="18" customHeight="1">
      <c r="B224" s="1221" t="str">
        <f>Totali!C165</f>
        <v>TREVISIOL TOMMASO</v>
      </c>
      <c r="C224" s="1222" t="str">
        <f>Totali!D165</f>
        <v>5 CII</v>
      </c>
      <c r="D224" s="1226" t="str">
        <f t="shared" si="7"/>
        <v xml:space="preserve">     /     /2020</v>
      </c>
      <c r="E224" s="1077"/>
    </row>
    <row r="225" spans="1:25" ht="18" customHeight="1">
      <c r="B225" s="1221" t="str">
        <f>Totali!C166</f>
        <v>VETTOR ALESSANDRO</v>
      </c>
      <c r="C225" s="1222" t="str">
        <f>Totali!D166</f>
        <v>5 CII</v>
      </c>
      <c r="D225" s="1226" t="str">
        <f t="shared" si="7"/>
        <v xml:space="preserve">     /     /2020</v>
      </c>
      <c r="E225" s="1077"/>
    </row>
    <row r="226" spans="1:25" ht="18" customHeight="1">
      <c r="B226" s="1221" t="str">
        <f>Totali!C167</f>
        <v>VISENTIN FABIO</v>
      </c>
      <c r="C226" s="1222" t="str">
        <f>Totali!D167</f>
        <v>5 CII</v>
      </c>
      <c r="D226" s="1226" t="str">
        <f t="shared" si="7"/>
        <v xml:space="preserve">     /     /2020</v>
      </c>
      <c r="E226" s="1077"/>
    </row>
    <row r="227" spans="1:25" ht="18" customHeight="1">
      <c r="B227" s="1221" t="str">
        <f>Totali!C168</f>
        <v>ZANATTA MICHELE</v>
      </c>
      <c r="C227" s="1222" t="str">
        <f>Totali!D168</f>
        <v>5 CII</v>
      </c>
      <c r="D227" s="1226" t="str">
        <f t="shared" si="7"/>
        <v xml:space="preserve">     /     /2020</v>
      </c>
      <c r="E227" s="1077"/>
    </row>
    <row r="228" spans="1:25" ht="18" customHeight="1">
      <c r="B228" s="1221" t="str">
        <f>Totali!C169</f>
        <v>ZANCHETTA MARCO</v>
      </c>
      <c r="C228" s="1222" t="str">
        <f>Totali!D169</f>
        <v>5 CII</v>
      </c>
      <c r="D228" s="1226" t="str">
        <f t="shared" si="7"/>
        <v xml:space="preserve">     /     /2020</v>
      </c>
      <c r="E228" s="1077"/>
    </row>
    <row r="229" spans="1:25" ht="18" customHeight="1">
      <c r="B229" s="1221" t="str">
        <f>Totali!C170</f>
        <v>BIASIN FILIPPO</v>
      </c>
      <c r="C229" s="1222" t="str">
        <f>Totali!D170</f>
        <v>4 DAR</v>
      </c>
      <c r="D229" s="1226" t="str">
        <f t="shared" si="7"/>
        <v xml:space="preserve">     /     /2020</v>
      </c>
      <c r="E229" s="1077"/>
    </row>
    <row r="230" spans="1:25" ht="18" customHeight="1">
      <c r="B230" s="1221" t="str">
        <f>Totali!C171</f>
        <v>BORTOLETTO DAVIDE</v>
      </c>
      <c r="C230" s="1222" t="str">
        <f>Totali!D171</f>
        <v>4 DAR</v>
      </c>
      <c r="D230" s="1226" t="str">
        <f t="shared" si="7"/>
        <v xml:space="preserve">     /     /2020</v>
      </c>
      <c r="E230" s="1077"/>
    </row>
    <row r="231" spans="1:25" ht="18" customHeight="1">
      <c r="B231" s="1221" t="str">
        <f>Totali!C172</f>
        <v>BORTOLOZZO CHRISTIAN</v>
      </c>
      <c r="C231" s="1222" t="str">
        <f>Totali!D172</f>
        <v>4 DAR</v>
      </c>
      <c r="D231" s="1226" t="str">
        <f t="shared" si="7"/>
        <v xml:space="preserve">     /     /2020</v>
      </c>
      <c r="E231" s="1077"/>
    </row>
    <row r="232" spans="1:25" ht="18" customHeight="1">
      <c r="B232" s="1221" t="str">
        <f>Totali!C173</f>
        <v>CAVASIN GIULIA</v>
      </c>
      <c r="C232" s="1222" t="str">
        <f>Totali!D173</f>
        <v>4 DAR</v>
      </c>
      <c r="D232" s="1226" t="str">
        <f t="shared" si="7"/>
        <v xml:space="preserve">     /     /2020</v>
      </c>
      <c r="E232" s="1077"/>
    </row>
    <row r="233" spans="1:25" ht="18" customHeight="1">
      <c r="B233" s="1221" t="str">
        <f>Totali!C174</f>
        <v>CESTARO ANDREA</v>
      </c>
      <c r="C233" s="1222" t="str">
        <f>Totali!D174</f>
        <v>4 DAR</v>
      </c>
      <c r="D233" s="1226" t="str">
        <f t="shared" si="7"/>
        <v xml:space="preserve">     /     /2020</v>
      </c>
      <c r="E233" s="1077"/>
    </row>
    <row r="234" spans="1:25" ht="18" customHeight="1">
      <c r="A234" s="6"/>
      <c r="B234" s="1221" t="str">
        <f>Totali!C175</f>
        <v>DARISI NICHOLAS</v>
      </c>
      <c r="C234" s="1222" t="str">
        <f>Totali!D175</f>
        <v>4 DAR</v>
      </c>
      <c r="D234" s="1226" t="str">
        <f t="shared" si="7"/>
        <v xml:space="preserve">     /     /2020</v>
      </c>
      <c r="E234" s="107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8" customHeight="1">
      <c r="A235" s="6"/>
      <c r="B235" s="1221" t="str">
        <f>Totali!C176</f>
        <v>DE NINNO RICCARDO</v>
      </c>
      <c r="C235" s="1222" t="str">
        <f>Totali!D176</f>
        <v>4 DAR</v>
      </c>
      <c r="D235" s="1222" t="str">
        <f t="shared" si="7"/>
        <v xml:space="preserve">     /     /2020</v>
      </c>
      <c r="E235" s="107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8" customHeight="1">
      <c r="A236" s="6"/>
      <c r="B236" s="1237" t="str">
        <f>Totali!C177</f>
        <v>DI GATI DAVIDE</v>
      </c>
      <c r="C236" s="1227" t="str">
        <f>Totali!D177</f>
        <v>4 DAR</v>
      </c>
      <c r="D236" s="1227" t="str">
        <f t="shared" si="7"/>
        <v xml:space="preserve">     /     /2020</v>
      </c>
      <c r="E236" s="1238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8" customHeight="1">
      <c r="A237" s="6"/>
      <c r="B237" s="1225"/>
      <c r="C237" s="97"/>
      <c r="D237" s="97"/>
      <c r="E237" s="9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8" customHeight="1">
      <c r="A238" s="6"/>
      <c r="B238" s="1386" t="s">
        <v>3734</v>
      </c>
      <c r="C238" s="1305"/>
      <c r="D238" s="1305"/>
      <c r="E238" s="1305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8" customHeight="1">
      <c r="A239" s="6"/>
      <c r="B239" s="1225"/>
      <c r="C239" s="97"/>
      <c r="D239" s="97"/>
      <c r="E239" s="9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8" customHeight="1">
      <c r="A240" s="6"/>
      <c r="B240" s="1215" t="str">
        <f>B12</f>
        <v>Cognome e Nome</v>
      </c>
      <c r="C240" s="1215" t="str">
        <f>C12</f>
        <v>Classe</v>
      </c>
      <c r="D240" s="1215" t="str">
        <f>D12</f>
        <v>Data consegna</v>
      </c>
      <c r="E240" s="1191" t="str">
        <f>E12</f>
        <v>Firma consegna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2:5" ht="18" customHeight="1">
      <c r="B241" s="1218" t="str">
        <f>Totali!C178</f>
        <v>GIANESE LEONARDO</v>
      </c>
      <c r="C241" s="1219" t="str">
        <f>Totali!D178</f>
        <v>4 DAR</v>
      </c>
      <c r="D241" s="1219" t="str">
        <f t="shared" ref="D241:D268" si="8">$D$13</f>
        <v xml:space="preserve">     /     /2020</v>
      </c>
      <c r="E241" s="1220"/>
    </row>
    <row r="242" spans="2:5" ht="18" customHeight="1">
      <c r="B242" s="1221" t="str">
        <f>Totali!C179</f>
        <v>LIN RUIZE</v>
      </c>
      <c r="C242" s="1222" t="str">
        <f>Totali!D179</f>
        <v>4 DAR</v>
      </c>
      <c r="D242" s="1226" t="str">
        <f t="shared" si="8"/>
        <v xml:space="preserve">     /     /2020</v>
      </c>
      <c r="E242" s="1077"/>
    </row>
    <row r="243" spans="2:5" ht="18" customHeight="1">
      <c r="B243" s="1221" t="str">
        <f>Totali!C180</f>
        <v>MANCINI RICCARDO</v>
      </c>
      <c r="C243" s="1222" t="str">
        <f>Totali!D180</f>
        <v>4 DAR</v>
      </c>
      <c r="D243" s="1226" t="str">
        <f t="shared" si="8"/>
        <v xml:space="preserve">     /     /2020</v>
      </c>
      <c r="E243" s="1077"/>
    </row>
    <row r="244" spans="2:5" ht="18" customHeight="1">
      <c r="B244" s="1221" t="str">
        <f>Totali!C181</f>
        <v>MARIN DAVIDE</v>
      </c>
      <c r="C244" s="1222" t="str">
        <f>Totali!D181</f>
        <v>4 DAR</v>
      </c>
      <c r="D244" s="1226" t="str">
        <f t="shared" si="8"/>
        <v xml:space="preserve">     /     /2020</v>
      </c>
      <c r="E244" s="1077"/>
    </row>
    <row r="245" spans="2:5" ht="18" customHeight="1">
      <c r="B245" s="1221" t="str">
        <f>Totali!C182</f>
        <v>MARIOTTO FRANCESCO</v>
      </c>
      <c r="C245" s="1222" t="str">
        <f>Totali!D182</f>
        <v>4 DAR</v>
      </c>
      <c r="D245" s="1226" t="str">
        <f t="shared" si="8"/>
        <v xml:space="preserve">     /     /2020</v>
      </c>
      <c r="E245" s="1077"/>
    </row>
    <row r="246" spans="2:5" ht="18" customHeight="1">
      <c r="B246" s="1221" t="str">
        <f>Totali!C183</f>
        <v>MARSURA FRANCESCO EMANUEL</v>
      </c>
      <c r="C246" s="1222" t="str">
        <f>Totali!D183</f>
        <v>4 DAR</v>
      </c>
      <c r="D246" s="1226" t="str">
        <f t="shared" si="8"/>
        <v xml:space="preserve">     /     /2020</v>
      </c>
      <c r="E246" s="1077"/>
    </row>
    <row r="247" spans="2:5" ht="18" customHeight="1">
      <c r="B247" s="1221" t="str">
        <f>Totali!C184</f>
        <v>MURA MARCO</v>
      </c>
      <c r="C247" s="1222" t="str">
        <f>Totali!D184</f>
        <v>4 DAR</v>
      </c>
      <c r="D247" s="1226" t="str">
        <f t="shared" si="8"/>
        <v xml:space="preserve">     /     /2020</v>
      </c>
      <c r="E247" s="1077"/>
    </row>
    <row r="248" spans="2:5" ht="18" customHeight="1">
      <c r="B248" s="1221" t="str">
        <f>Totali!C185</f>
        <v>NAVE LAURA</v>
      </c>
      <c r="C248" s="1222" t="str">
        <f>Totali!D185</f>
        <v>4 DAR</v>
      </c>
      <c r="D248" s="1226" t="str">
        <f t="shared" si="8"/>
        <v xml:space="preserve">     /     /2020</v>
      </c>
      <c r="E248" s="1077"/>
    </row>
    <row r="249" spans="2:5" ht="18" customHeight="1">
      <c r="B249" s="1221" t="str">
        <f>Totali!C186</f>
        <v>PRETTO MATTEO</v>
      </c>
      <c r="C249" s="1222" t="str">
        <f>Totali!D186</f>
        <v>4 DAR</v>
      </c>
      <c r="D249" s="1226" t="str">
        <f t="shared" si="8"/>
        <v xml:space="preserve">     /     /2020</v>
      </c>
      <c r="E249" s="1077"/>
    </row>
    <row r="250" spans="2:5" ht="18" customHeight="1">
      <c r="B250" s="1221" t="str">
        <f>Totali!C187</f>
        <v>SACCON MANUELE</v>
      </c>
      <c r="C250" s="1222" t="str">
        <f>Totali!D187</f>
        <v>4 DAR</v>
      </c>
      <c r="D250" s="1226" t="str">
        <f t="shared" si="8"/>
        <v xml:space="preserve">     /     /2020</v>
      </c>
      <c r="E250" s="1077"/>
    </row>
    <row r="251" spans="2:5" ht="18" customHeight="1">
      <c r="B251" s="1221" t="str">
        <f>Totali!C188</f>
        <v>SARTORETTO ALESSIO</v>
      </c>
      <c r="C251" s="1222" t="str">
        <f>Totali!D188</f>
        <v>4 DAR</v>
      </c>
      <c r="D251" s="1226" t="str">
        <f t="shared" si="8"/>
        <v xml:space="preserve">     /     /2020</v>
      </c>
      <c r="E251" s="1077"/>
    </row>
    <row r="252" spans="2:5" ht="18" customHeight="1">
      <c r="B252" s="1221" t="str">
        <f>Totali!C189</f>
        <v>SCANDIUZZI ELEONORA</v>
      </c>
      <c r="C252" s="1222" t="str">
        <f>Totali!D189</f>
        <v>4 DAR</v>
      </c>
      <c r="D252" s="1226" t="str">
        <f t="shared" si="8"/>
        <v xml:space="preserve">     /     /2020</v>
      </c>
      <c r="E252" s="1077"/>
    </row>
    <row r="253" spans="2:5" ht="18" customHeight="1">
      <c r="B253" s="1221" t="str">
        <f>Totali!C190</f>
        <v>SOTTANA GIACOMO</v>
      </c>
      <c r="C253" s="1222" t="str">
        <f>Totali!D190</f>
        <v>4 DAR</v>
      </c>
      <c r="D253" s="1226" t="str">
        <f t="shared" si="8"/>
        <v xml:space="preserve">     /     /2020</v>
      </c>
      <c r="E253" s="1077"/>
    </row>
    <row r="254" spans="2:5" ht="18" customHeight="1">
      <c r="B254" s="1221" t="e">
        <f>Totali!#REF!</f>
        <v>#REF!</v>
      </c>
      <c r="C254" s="1222" t="e">
        <f>Totali!#REF!</f>
        <v>#REF!</v>
      </c>
      <c r="D254" s="1226" t="str">
        <f t="shared" si="8"/>
        <v xml:space="preserve">     /     /2020</v>
      </c>
      <c r="E254" s="1077"/>
    </row>
    <row r="255" spans="2:5" ht="18" customHeight="1">
      <c r="B255" s="1221" t="e">
        <f>Totali!#REF!</f>
        <v>#REF!</v>
      </c>
      <c r="C255" s="1222" t="e">
        <f>Totali!#REF!</f>
        <v>#REF!</v>
      </c>
      <c r="D255" s="1226" t="str">
        <f t="shared" si="8"/>
        <v xml:space="preserve">     /     /2020</v>
      </c>
      <c r="E255" s="1077"/>
    </row>
    <row r="256" spans="2:5" ht="18" customHeight="1">
      <c r="B256" s="1221" t="e">
        <f>Totali!#REF!</f>
        <v>#REF!</v>
      </c>
      <c r="C256" s="1222" t="e">
        <f>Totali!#REF!</f>
        <v>#REF!</v>
      </c>
      <c r="D256" s="1226" t="str">
        <f t="shared" si="8"/>
        <v xml:space="preserve">     /     /2020</v>
      </c>
      <c r="E256" s="1077"/>
    </row>
    <row r="257" spans="2:5" ht="18" customHeight="1">
      <c r="B257" s="1221" t="e">
        <f>Totali!#REF!</f>
        <v>#REF!</v>
      </c>
      <c r="C257" s="1222" t="e">
        <f>Totali!#REF!</f>
        <v>#REF!</v>
      </c>
      <c r="D257" s="1226" t="str">
        <f t="shared" si="8"/>
        <v xml:space="preserve">     /     /2020</v>
      </c>
      <c r="E257" s="1077"/>
    </row>
    <row r="258" spans="2:5" ht="18" customHeight="1">
      <c r="B258" s="1221" t="e">
        <f>Totali!#REF!</f>
        <v>#REF!</v>
      </c>
      <c r="C258" s="1222" t="e">
        <f>Totali!#REF!</f>
        <v>#REF!</v>
      </c>
      <c r="D258" s="1226" t="str">
        <f t="shared" si="8"/>
        <v xml:space="preserve">     /     /2020</v>
      </c>
      <c r="E258" s="1077"/>
    </row>
    <row r="259" spans="2:5" ht="18" customHeight="1">
      <c r="B259" s="1221" t="e">
        <f>Totali!#REF!</f>
        <v>#REF!</v>
      </c>
      <c r="C259" s="1222" t="e">
        <f>Totali!#REF!</f>
        <v>#REF!</v>
      </c>
      <c r="D259" s="1226" t="str">
        <f t="shared" si="8"/>
        <v xml:space="preserve">     /     /2020</v>
      </c>
      <c r="E259" s="1077"/>
    </row>
    <row r="260" spans="2:5" ht="18" customHeight="1">
      <c r="B260" s="1221" t="e">
        <f>Totali!#REF!</f>
        <v>#REF!</v>
      </c>
      <c r="C260" s="1222" t="e">
        <f>Totali!#REF!</f>
        <v>#REF!</v>
      </c>
      <c r="D260" s="1226" t="str">
        <f t="shared" si="8"/>
        <v xml:space="preserve">     /     /2020</v>
      </c>
      <c r="E260" s="1077"/>
    </row>
    <row r="261" spans="2:5" ht="18" customHeight="1">
      <c r="B261" s="1221" t="e">
        <f>Totali!#REF!</f>
        <v>#REF!</v>
      </c>
      <c r="C261" s="1222" t="e">
        <f>Totali!#REF!</f>
        <v>#REF!</v>
      </c>
      <c r="D261" s="1226" t="str">
        <f t="shared" si="8"/>
        <v xml:space="preserve">     /     /2020</v>
      </c>
      <c r="E261" s="1077"/>
    </row>
    <row r="262" spans="2:5" ht="18" customHeight="1">
      <c r="B262" s="1221" t="e">
        <f>Totali!#REF!</f>
        <v>#REF!</v>
      </c>
      <c r="C262" s="1222" t="e">
        <f>Totali!#REF!</f>
        <v>#REF!</v>
      </c>
      <c r="D262" s="1226" t="str">
        <f t="shared" si="8"/>
        <v xml:space="preserve">     /     /2020</v>
      </c>
      <c r="E262" s="1077"/>
    </row>
    <row r="263" spans="2:5" ht="18" customHeight="1">
      <c r="B263" s="1221" t="e">
        <f>Totali!#REF!</f>
        <v>#REF!</v>
      </c>
      <c r="C263" s="1222" t="e">
        <f>Totali!#REF!</f>
        <v>#REF!</v>
      </c>
      <c r="D263" s="1226" t="str">
        <f t="shared" si="8"/>
        <v xml:space="preserve">     /     /2020</v>
      </c>
      <c r="E263" s="1077"/>
    </row>
    <row r="264" spans="2:5" ht="18" customHeight="1">
      <c r="B264" s="1221" t="e">
        <f>Totali!#REF!</f>
        <v>#REF!</v>
      </c>
      <c r="C264" s="1222" t="e">
        <f>Totali!#REF!</f>
        <v>#REF!</v>
      </c>
      <c r="D264" s="1226" t="str">
        <f t="shared" si="8"/>
        <v xml:space="preserve">     /     /2020</v>
      </c>
      <c r="E264" s="1077"/>
    </row>
    <row r="265" spans="2:5" ht="18" customHeight="1">
      <c r="B265" s="1221" t="e">
        <f>Totali!#REF!</f>
        <v>#REF!</v>
      </c>
      <c r="C265" s="1222" t="e">
        <f>Totali!#REF!</f>
        <v>#REF!</v>
      </c>
      <c r="D265" s="1226" t="str">
        <f t="shared" si="8"/>
        <v xml:space="preserve">     /     /2020</v>
      </c>
      <c r="E265" s="1077"/>
    </row>
    <row r="266" spans="2:5" ht="18" customHeight="1">
      <c r="B266" s="1221" t="e">
        <f>Totali!#REF!</f>
        <v>#REF!</v>
      </c>
      <c r="C266" s="1222" t="e">
        <f>Totali!#REF!</f>
        <v>#REF!</v>
      </c>
      <c r="D266" s="1226" t="str">
        <f t="shared" si="8"/>
        <v xml:space="preserve">     /     /2020</v>
      </c>
      <c r="E266" s="1077"/>
    </row>
    <row r="267" spans="2:5" ht="18" customHeight="1">
      <c r="B267" s="1221" t="e">
        <f>Totali!#REF!</f>
        <v>#REF!</v>
      </c>
      <c r="C267" s="1222" t="e">
        <f>Totali!#REF!</f>
        <v>#REF!</v>
      </c>
      <c r="D267" s="1226" t="str">
        <f t="shared" si="8"/>
        <v xml:space="preserve">     /     /2020</v>
      </c>
      <c r="E267" s="1077"/>
    </row>
    <row r="268" spans="2:5" ht="18" customHeight="1">
      <c r="B268" s="1223" t="e">
        <f>Totali!#REF!</f>
        <v>#REF!</v>
      </c>
      <c r="C268" s="1224" t="e">
        <f>Totali!#REF!</f>
        <v>#REF!</v>
      </c>
      <c r="D268" s="1227" t="str">
        <f t="shared" si="8"/>
        <v xml:space="preserve">     /     /2020</v>
      </c>
      <c r="E268" s="1086"/>
    </row>
    <row r="269" spans="2:5" ht="15.05" customHeight="1">
      <c r="D269" s="6"/>
    </row>
    <row r="270" spans="2:5" ht="15.05" customHeight="1">
      <c r="D270" s="6"/>
    </row>
    <row r="271" spans="2:5" ht="15.05" customHeight="1">
      <c r="D271" s="6"/>
    </row>
    <row r="272" spans="2:5" ht="15.05" customHeight="1">
      <c r="D272" s="6"/>
    </row>
    <row r="273" spans="4:4" ht="15.05" customHeight="1">
      <c r="D273" s="6"/>
    </row>
    <row r="274" spans="4:4" ht="15.05" customHeight="1">
      <c r="D274" s="6"/>
    </row>
    <row r="275" spans="4:4" ht="15.05" customHeight="1">
      <c r="D275" s="6"/>
    </row>
    <row r="276" spans="4:4" ht="15.05" customHeight="1">
      <c r="D276" s="6"/>
    </row>
    <row r="277" spans="4:4" ht="15.05" customHeight="1">
      <c r="D277" s="6"/>
    </row>
    <row r="278" spans="4:4" ht="15.05" customHeight="1">
      <c r="D278" s="6"/>
    </row>
    <row r="279" spans="4:4" ht="15.05" customHeight="1">
      <c r="D279" s="6"/>
    </row>
    <row r="280" spans="4:4" ht="15.05" customHeight="1">
      <c r="D280" s="6"/>
    </row>
    <row r="281" spans="4:4" ht="15.05" customHeight="1">
      <c r="D281" s="6"/>
    </row>
    <row r="282" spans="4:4" ht="15.05" customHeight="1">
      <c r="D282" s="6"/>
    </row>
    <row r="283" spans="4:4" ht="15.05" customHeight="1">
      <c r="D283" s="6"/>
    </row>
    <row r="284" spans="4:4" ht="15.05" customHeight="1">
      <c r="D284" s="6"/>
    </row>
    <row r="285" spans="4:4" ht="15.05" customHeight="1">
      <c r="D285" s="6"/>
    </row>
    <row r="286" spans="4:4" ht="15.05" customHeight="1">
      <c r="D286" s="6"/>
    </row>
    <row r="287" spans="4:4" ht="15.05" customHeight="1">
      <c r="D287" s="6"/>
    </row>
    <row r="288" spans="4:4" ht="15.05" customHeight="1">
      <c r="D288" s="6"/>
    </row>
    <row r="289" spans="4:4" ht="15.05" customHeight="1">
      <c r="D289" s="6"/>
    </row>
    <row r="290" spans="4:4" ht="15.05" customHeight="1">
      <c r="D290" s="6"/>
    </row>
    <row r="291" spans="4:4" ht="15.05" customHeight="1">
      <c r="D291" s="6"/>
    </row>
    <row r="292" spans="4:4" ht="15.05" customHeight="1">
      <c r="D292" s="6"/>
    </row>
    <row r="293" spans="4:4" ht="15.05" customHeight="1">
      <c r="D293" s="6"/>
    </row>
    <row r="294" spans="4:4" ht="15.05" customHeight="1">
      <c r="D294" s="6"/>
    </row>
    <row r="295" spans="4:4" ht="15.05" customHeight="1">
      <c r="D295" s="6"/>
    </row>
    <row r="296" spans="4:4" ht="15.05" customHeight="1">
      <c r="D296" s="6"/>
    </row>
    <row r="297" spans="4:4" ht="15.05" customHeight="1">
      <c r="D297" s="6"/>
    </row>
    <row r="298" spans="4:4" ht="15.05" customHeight="1">
      <c r="D298" s="6"/>
    </row>
    <row r="299" spans="4:4" ht="15.05" customHeight="1">
      <c r="D299" s="6"/>
    </row>
    <row r="300" spans="4:4" ht="15.05" customHeight="1">
      <c r="D300" s="6"/>
    </row>
    <row r="301" spans="4:4" ht="15.05" customHeight="1">
      <c r="D301" s="6"/>
    </row>
    <row r="302" spans="4:4" ht="15.05" customHeight="1">
      <c r="D302" s="6"/>
    </row>
    <row r="303" spans="4:4" ht="15.05" customHeight="1">
      <c r="D303" s="6"/>
    </row>
    <row r="304" spans="4:4" ht="15.05" customHeight="1">
      <c r="D304" s="6"/>
    </row>
    <row r="305" spans="4:4" ht="15.05" customHeight="1">
      <c r="D305" s="6"/>
    </row>
    <row r="306" spans="4:4" ht="15.05" customHeight="1">
      <c r="D306" s="6"/>
    </row>
    <row r="307" spans="4:4" ht="15.05" customHeight="1">
      <c r="D307" s="6"/>
    </row>
    <row r="308" spans="4:4" ht="15.05" customHeight="1">
      <c r="D308" s="6"/>
    </row>
    <row r="309" spans="4:4" ht="15.05" customHeight="1">
      <c r="D309" s="6"/>
    </row>
    <row r="310" spans="4:4" ht="15.05" customHeight="1">
      <c r="D310" s="6"/>
    </row>
    <row r="311" spans="4:4" ht="15.05" customHeight="1">
      <c r="D311" s="6"/>
    </row>
    <row r="312" spans="4:4" ht="15.05" customHeight="1">
      <c r="D312" s="6"/>
    </row>
    <row r="313" spans="4:4" ht="15.05" customHeight="1">
      <c r="D313" s="6"/>
    </row>
    <row r="314" spans="4:4" ht="15.05" customHeight="1">
      <c r="D314" s="6"/>
    </row>
    <row r="315" spans="4:4" ht="15.05" customHeight="1">
      <c r="D315" s="6"/>
    </row>
    <row r="316" spans="4:4" ht="15.05" customHeight="1">
      <c r="D316" s="6"/>
    </row>
    <row r="317" spans="4:4" ht="15.05" customHeight="1">
      <c r="D317" s="6"/>
    </row>
    <row r="318" spans="4:4" ht="15.05" customHeight="1">
      <c r="D318" s="6"/>
    </row>
    <row r="319" spans="4:4" ht="15.05" customHeight="1">
      <c r="D319" s="6"/>
    </row>
    <row r="320" spans="4:4" ht="15.05" customHeight="1">
      <c r="D320" s="6"/>
    </row>
    <row r="321" spans="4:4" ht="15.05" customHeight="1">
      <c r="D321" s="6"/>
    </row>
    <row r="322" spans="4:4" ht="15.05" customHeight="1">
      <c r="D322" s="6"/>
    </row>
    <row r="323" spans="4:4" ht="15.05" customHeight="1">
      <c r="D323" s="6"/>
    </row>
    <row r="324" spans="4:4" ht="15.05" customHeight="1">
      <c r="D324" s="6"/>
    </row>
    <row r="325" spans="4:4" ht="15.05" customHeight="1">
      <c r="D325" s="6"/>
    </row>
    <row r="326" spans="4:4" ht="15.05" customHeight="1">
      <c r="D326" s="6"/>
    </row>
    <row r="327" spans="4:4" ht="15.05" customHeight="1">
      <c r="D327" s="6"/>
    </row>
    <row r="328" spans="4:4" ht="15.05" customHeight="1">
      <c r="D328" s="6"/>
    </row>
    <row r="329" spans="4:4" ht="15.05" customHeight="1">
      <c r="D329" s="6"/>
    </row>
    <row r="330" spans="4:4" ht="15.05" customHeight="1">
      <c r="D330" s="6"/>
    </row>
    <row r="331" spans="4:4" ht="15.05" customHeight="1">
      <c r="D331" s="6"/>
    </row>
    <row r="332" spans="4:4" ht="15.05" customHeight="1">
      <c r="D332" s="6"/>
    </row>
    <row r="333" spans="4:4" ht="15.05" customHeight="1">
      <c r="D333" s="6"/>
    </row>
    <row r="334" spans="4:4" ht="15.05" customHeight="1">
      <c r="D334" s="6"/>
    </row>
    <row r="335" spans="4:4" ht="15.05" customHeight="1">
      <c r="D335" s="6"/>
    </row>
    <row r="336" spans="4:4" ht="15.05" customHeight="1">
      <c r="D336" s="6"/>
    </row>
    <row r="337" spans="4:4" ht="15.05" customHeight="1">
      <c r="D337" s="6"/>
    </row>
    <row r="338" spans="4:4" ht="15.05" customHeight="1">
      <c r="D338" s="6"/>
    </row>
    <row r="339" spans="4:4" ht="15.05" customHeight="1">
      <c r="D339" s="6"/>
    </row>
    <row r="340" spans="4:4" ht="15.05" customHeight="1">
      <c r="D340" s="6"/>
    </row>
    <row r="341" spans="4:4" ht="15.05" customHeight="1">
      <c r="D341" s="6"/>
    </row>
    <row r="342" spans="4:4" ht="15.05" customHeight="1">
      <c r="D342" s="6"/>
    </row>
    <row r="343" spans="4:4" ht="15.05" customHeight="1">
      <c r="D343" s="6"/>
    </row>
    <row r="344" spans="4:4" ht="15.05" customHeight="1">
      <c r="D344" s="6"/>
    </row>
    <row r="345" spans="4:4" ht="15.05" customHeight="1">
      <c r="D345" s="6"/>
    </row>
    <row r="346" spans="4:4" ht="15.05" customHeight="1">
      <c r="D346" s="6"/>
    </row>
    <row r="347" spans="4:4" ht="15.05" customHeight="1">
      <c r="D347" s="6"/>
    </row>
    <row r="348" spans="4:4" ht="15.05" customHeight="1">
      <c r="D348" s="6"/>
    </row>
    <row r="349" spans="4:4" ht="15.05" customHeight="1">
      <c r="D349" s="6"/>
    </row>
    <row r="350" spans="4:4" ht="15.05" customHeight="1">
      <c r="D350" s="6"/>
    </row>
    <row r="351" spans="4:4" ht="15.05" customHeight="1">
      <c r="D351" s="6"/>
    </row>
    <row r="352" spans="4:4" ht="15.05" customHeight="1">
      <c r="D352" s="6"/>
    </row>
    <row r="353" spans="4:4" ht="15.05" customHeight="1">
      <c r="D353" s="6"/>
    </row>
    <row r="354" spans="4:4" ht="15.05" customHeight="1">
      <c r="D354" s="6"/>
    </row>
    <row r="355" spans="4:4" ht="15.05" customHeight="1">
      <c r="D355" s="6"/>
    </row>
    <row r="356" spans="4:4" ht="15.05" customHeight="1">
      <c r="D356" s="6"/>
    </row>
    <row r="357" spans="4:4" ht="15.05" customHeight="1">
      <c r="D357" s="6"/>
    </row>
    <row r="358" spans="4:4" ht="15.05" customHeight="1">
      <c r="D358" s="6"/>
    </row>
    <row r="359" spans="4:4" ht="15.05" customHeight="1">
      <c r="D359" s="6"/>
    </row>
    <row r="360" spans="4:4" ht="15.05" customHeight="1">
      <c r="D360" s="6"/>
    </row>
    <row r="361" spans="4:4" ht="15.05" customHeight="1">
      <c r="D361" s="6"/>
    </row>
    <row r="362" spans="4:4" ht="15.05" customHeight="1">
      <c r="D362" s="6"/>
    </row>
    <row r="363" spans="4:4" ht="15.05" customHeight="1">
      <c r="D363" s="6"/>
    </row>
    <row r="364" spans="4:4" ht="15.05" customHeight="1">
      <c r="D364" s="6"/>
    </row>
    <row r="365" spans="4:4" ht="15.05" customHeight="1">
      <c r="D365" s="6"/>
    </row>
    <row r="366" spans="4:4" ht="15.05" customHeight="1">
      <c r="D366" s="6"/>
    </row>
    <row r="367" spans="4:4" ht="15.05" customHeight="1">
      <c r="D367" s="6"/>
    </row>
    <row r="368" spans="4:4" ht="15.05" customHeight="1">
      <c r="D368" s="6"/>
    </row>
    <row r="369" spans="4:4" ht="15.05" customHeight="1">
      <c r="D369" s="6"/>
    </row>
    <row r="370" spans="4:4" ht="15.05" customHeight="1">
      <c r="D370" s="6"/>
    </row>
    <row r="371" spans="4:4" ht="15.05" customHeight="1">
      <c r="D371" s="6"/>
    </row>
    <row r="372" spans="4:4" ht="15.05" customHeight="1">
      <c r="D372" s="6"/>
    </row>
    <row r="373" spans="4:4" ht="15.05" customHeight="1">
      <c r="D373" s="6"/>
    </row>
    <row r="374" spans="4:4" ht="15.05" customHeight="1">
      <c r="D374" s="6"/>
    </row>
    <row r="375" spans="4:4" ht="15.05" customHeight="1">
      <c r="D375" s="6"/>
    </row>
    <row r="376" spans="4:4" ht="15.05" customHeight="1">
      <c r="D376" s="6"/>
    </row>
    <row r="377" spans="4:4" ht="15.05" customHeight="1">
      <c r="D377" s="6"/>
    </row>
    <row r="378" spans="4:4" ht="15.05" customHeight="1">
      <c r="D378" s="6"/>
    </row>
    <row r="379" spans="4:4" ht="15.05" customHeight="1">
      <c r="D379" s="6"/>
    </row>
    <row r="380" spans="4:4" ht="15.05" customHeight="1">
      <c r="D380" s="6"/>
    </row>
    <row r="381" spans="4:4" ht="15.05" customHeight="1">
      <c r="D381" s="6"/>
    </row>
    <row r="382" spans="4:4" ht="15.05" customHeight="1">
      <c r="D382" s="6"/>
    </row>
    <row r="383" spans="4:4" ht="15.05" customHeight="1">
      <c r="D383" s="6"/>
    </row>
    <row r="384" spans="4:4" ht="15.05" customHeight="1">
      <c r="D384" s="6"/>
    </row>
    <row r="385" spans="4:4" ht="15.05" customHeight="1">
      <c r="D385" s="6"/>
    </row>
    <row r="386" spans="4:4" ht="15.05" customHeight="1">
      <c r="D386" s="6"/>
    </row>
    <row r="387" spans="4:4" ht="15.05" customHeight="1">
      <c r="D387" s="6"/>
    </row>
    <row r="388" spans="4:4" ht="15.05" customHeight="1">
      <c r="D388" s="6"/>
    </row>
    <row r="389" spans="4:4" ht="15.05" customHeight="1">
      <c r="D389" s="6"/>
    </row>
    <row r="390" spans="4:4" ht="15.05" customHeight="1">
      <c r="D390" s="6"/>
    </row>
    <row r="391" spans="4:4" ht="15.05" customHeight="1">
      <c r="D391" s="6"/>
    </row>
    <row r="392" spans="4:4" ht="15.05" customHeight="1">
      <c r="D392" s="6"/>
    </row>
    <row r="393" spans="4:4" ht="15.05" customHeight="1">
      <c r="D393" s="6"/>
    </row>
    <row r="394" spans="4:4" ht="15.05" customHeight="1">
      <c r="D394" s="6"/>
    </row>
    <row r="395" spans="4:4" ht="15.05" customHeight="1">
      <c r="D395" s="6"/>
    </row>
    <row r="396" spans="4:4" ht="15.05" customHeight="1">
      <c r="D396" s="6"/>
    </row>
    <row r="397" spans="4:4" ht="15.05" customHeight="1">
      <c r="D397" s="6"/>
    </row>
    <row r="398" spans="4:4" ht="15.05" customHeight="1">
      <c r="D398" s="6"/>
    </row>
    <row r="399" spans="4:4" ht="15.05" customHeight="1">
      <c r="D399" s="6"/>
    </row>
    <row r="400" spans="4:4" ht="15.05" customHeight="1">
      <c r="D400" s="6"/>
    </row>
    <row r="401" spans="4:4" ht="15.05" customHeight="1">
      <c r="D401" s="6"/>
    </row>
    <row r="402" spans="4:4" ht="15.05" customHeight="1">
      <c r="D402" s="6"/>
    </row>
    <row r="403" spans="4:4" ht="15.05" customHeight="1">
      <c r="D403" s="6"/>
    </row>
    <row r="404" spans="4:4" ht="15.05" customHeight="1">
      <c r="D404" s="6"/>
    </row>
    <row r="405" spans="4:4" ht="15.05" customHeight="1">
      <c r="D405" s="6"/>
    </row>
    <row r="406" spans="4:4" ht="15.05" customHeight="1">
      <c r="D406" s="6"/>
    </row>
    <row r="407" spans="4:4" ht="15.05" customHeight="1">
      <c r="D407" s="6"/>
    </row>
    <row r="408" spans="4:4" ht="15.05" customHeight="1">
      <c r="D408" s="6"/>
    </row>
    <row r="409" spans="4:4" ht="15.05" customHeight="1">
      <c r="D409" s="6"/>
    </row>
    <row r="410" spans="4:4" ht="15.05" customHeight="1">
      <c r="D410" s="6"/>
    </row>
    <row r="411" spans="4:4" ht="15.05" customHeight="1">
      <c r="D411" s="6"/>
    </row>
    <row r="412" spans="4:4" ht="15.05" customHeight="1">
      <c r="D412" s="6"/>
    </row>
    <row r="413" spans="4:4" ht="15.05" customHeight="1">
      <c r="D413" s="6"/>
    </row>
    <row r="414" spans="4:4" ht="15.05" customHeight="1">
      <c r="D414" s="6"/>
    </row>
    <row r="415" spans="4:4" ht="15.05" customHeight="1">
      <c r="D415" s="6"/>
    </row>
    <row r="416" spans="4:4" ht="15.05" customHeight="1">
      <c r="D416" s="6"/>
    </row>
    <row r="417" spans="4:4" ht="15.05" customHeight="1">
      <c r="D417" s="6"/>
    </row>
    <row r="418" spans="4:4" ht="15.05" customHeight="1">
      <c r="D418" s="6"/>
    </row>
    <row r="419" spans="4:4" ht="15.05" customHeight="1">
      <c r="D419" s="6"/>
    </row>
    <row r="420" spans="4:4" ht="15.05" customHeight="1">
      <c r="D420" s="6"/>
    </row>
    <row r="421" spans="4:4" ht="15.05" customHeight="1">
      <c r="D421" s="6"/>
    </row>
    <row r="422" spans="4:4" ht="15.05" customHeight="1">
      <c r="D422" s="6"/>
    </row>
    <row r="423" spans="4:4" ht="15.05" customHeight="1">
      <c r="D423" s="6"/>
    </row>
    <row r="424" spans="4:4" ht="15.05" customHeight="1">
      <c r="D424" s="6"/>
    </row>
    <row r="425" spans="4:4" ht="15.05" customHeight="1">
      <c r="D425" s="6"/>
    </row>
    <row r="426" spans="4:4" ht="15.05" customHeight="1">
      <c r="D426" s="6"/>
    </row>
    <row r="427" spans="4:4" ht="15.05" customHeight="1">
      <c r="D427" s="6"/>
    </row>
    <row r="428" spans="4:4" ht="15.05" customHeight="1">
      <c r="D428" s="6"/>
    </row>
    <row r="429" spans="4:4" ht="15.05" customHeight="1">
      <c r="D429" s="6"/>
    </row>
    <row r="430" spans="4:4" ht="15.05" customHeight="1">
      <c r="D430" s="6"/>
    </row>
    <row r="431" spans="4:4" ht="15.05" customHeight="1">
      <c r="D431" s="6"/>
    </row>
    <row r="432" spans="4:4" ht="15.05" customHeight="1">
      <c r="D432" s="6"/>
    </row>
    <row r="433" spans="4:4" ht="15.05" customHeight="1">
      <c r="D433" s="6"/>
    </row>
    <row r="434" spans="4:4" ht="15.05" customHeight="1">
      <c r="D434" s="6"/>
    </row>
    <row r="435" spans="4:4" ht="15.05" customHeight="1">
      <c r="D435" s="6"/>
    </row>
    <row r="436" spans="4:4" ht="15.05" customHeight="1">
      <c r="D436" s="6"/>
    </row>
    <row r="437" spans="4:4" ht="15.05" customHeight="1">
      <c r="D437" s="6"/>
    </row>
    <row r="438" spans="4:4" ht="15.05" customHeight="1">
      <c r="D438" s="6"/>
    </row>
    <row r="439" spans="4:4" ht="15.05" customHeight="1">
      <c r="D439" s="6"/>
    </row>
    <row r="440" spans="4:4" ht="15.05" customHeight="1">
      <c r="D440" s="6"/>
    </row>
    <row r="441" spans="4:4" ht="15.05" customHeight="1">
      <c r="D441" s="6"/>
    </row>
    <row r="442" spans="4:4" ht="15.05" customHeight="1">
      <c r="D442" s="6"/>
    </row>
    <row r="443" spans="4:4" ht="15.05" customHeight="1">
      <c r="D443" s="6"/>
    </row>
    <row r="444" spans="4:4" ht="15.05" customHeight="1">
      <c r="D444" s="6"/>
    </row>
    <row r="445" spans="4:4" ht="15.05" customHeight="1">
      <c r="D445" s="6"/>
    </row>
    <row r="446" spans="4:4" ht="15.05" customHeight="1">
      <c r="D446" s="6"/>
    </row>
    <row r="447" spans="4:4" ht="15.05" customHeight="1">
      <c r="D447" s="6"/>
    </row>
    <row r="448" spans="4:4" ht="15.05" customHeight="1">
      <c r="D448" s="6"/>
    </row>
    <row r="449" spans="4:4" ht="15.05" customHeight="1">
      <c r="D449" s="6"/>
    </row>
    <row r="450" spans="4:4" ht="15.05" customHeight="1">
      <c r="D450" s="6"/>
    </row>
    <row r="451" spans="4:4" ht="15.05" customHeight="1">
      <c r="D451" s="6"/>
    </row>
    <row r="452" spans="4:4" ht="15.05" customHeight="1">
      <c r="D452" s="6"/>
    </row>
    <row r="453" spans="4:4" ht="15.05" customHeight="1">
      <c r="D453" s="6"/>
    </row>
    <row r="454" spans="4:4" ht="15.05" customHeight="1">
      <c r="D454" s="6"/>
    </row>
    <row r="455" spans="4:4" ht="15.05" customHeight="1">
      <c r="D455" s="6"/>
    </row>
    <row r="456" spans="4:4" ht="15.05" customHeight="1">
      <c r="D456" s="6"/>
    </row>
    <row r="457" spans="4:4" ht="15.05" customHeight="1">
      <c r="D457" s="6"/>
    </row>
    <row r="458" spans="4:4" ht="15.05" customHeight="1">
      <c r="D458" s="6"/>
    </row>
    <row r="459" spans="4:4" ht="15.05" customHeight="1">
      <c r="D459" s="6"/>
    </row>
    <row r="460" spans="4:4" ht="15.05" customHeight="1">
      <c r="D460" s="6"/>
    </row>
    <row r="461" spans="4:4" ht="15.05" customHeight="1">
      <c r="D461" s="6"/>
    </row>
    <row r="462" spans="4:4" ht="15.05" customHeight="1">
      <c r="D462" s="6"/>
    </row>
    <row r="463" spans="4:4" ht="15.05" customHeight="1">
      <c r="D463" s="6"/>
    </row>
    <row r="464" spans="4:4" ht="15.05" customHeight="1">
      <c r="D464" s="6"/>
    </row>
    <row r="465" spans="4:4" ht="15.05" customHeight="1">
      <c r="D465" s="6"/>
    </row>
    <row r="466" spans="4:4" ht="15.05" customHeight="1">
      <c r="D466" s="6"/>
    </row>
    <row r="467" spans="4:4" ht="15.05" customHeight="1">
      <c r="D467" s="6"/>
    </row>
    <row r="468" spans="4:4" ht="15.05" customHeight="1">
      <c r="D468" s="6"/>
    </row>
    <row r="469" spans="4:4" ht="15.85" customHeight="1"/>
    <row r="470" spans="4:4" ht="15.85" customHeight="1"/>
    <row r="471" spans="4:4" ht="15.85" customHeight="1"/>
    <row r="472" spans="4:4" ht="15.85" customHeight="1"/>
    <row r="473" spans="4:4" ht="15.85" customHeight="1"/>
    <row r="474" spans="4:4" ht="15.85" customHeight="1"/>
    <row r="475" spans="4:4" ht="15.85" customHeight="1"/>
    <row r="476" spans="4:4" ht="15.85" customHeight="1"/>
    <row r="477" spans="4:4" ht="15.85" customHeight="1"/>
    <row r="478" spans="4:4" ht="15.85" customHeight="1"/>
    <row r="479" spans="4:4" ht="15.85" customHeight="1"/>
    <row r="480" spans="4:4" ht="15.85" customHeight="1"/>
    <row r="481" ht="15.85" customHeight="1"/>
    <row r="482" ht="15.85" customHeight="1"/>
    <row r="483" ht="15.85" customHeight="1"/>
    <row r="484" ht="15.85" customHeight="1"/>
    <row r="485" ht="15.85" customHeight="1"/>
    <row r="486" ht="15.85" customHeight="1"/>
    <row r="487" ht="15.85" customHeight="1"/>
    <row r="488" ht="15.85" customHeight="1"/>
    <row r="489" ht="15.85" customHeight="1"/>
    <row r="490" ht="15.85" customHeight="1"/>
    <row r="491" ht="15.85" customHeight="1"/>
    <row r="492" ht="15.85" customHeight="1"/>
    <row r="493" ht="15.85" customHeight="1"/>
    <row r="494" ht="15.85" customHeight="1"/>
    <row r="495" ht="15.85" customHeight="1"/>
    <row r="496" ht="15.85" customHeight="1"/>
    <row r="497" ht="15.85" customHeight="1"/>
    <row r="498" ht="15.85" customHeight="1"/>
    <row r="499" ht="15.85" customHeight="1"/>
    <row r="500" ht="15.85" customHeight="1"/>
    <row r="501" ht="15.85" customHeight="1"/>
    <row r="502" ht="15.85" customHeight="1"/>
    <row r="503" ht="15.85" customHeight="1"/>
    <row r="504" ht="15.85" customHeight="1"/>
    <row r="505" ht="15.85" customHeight="1"/>
    <row r="506" ht="15.85" customHeight="1"/>
    <row r="507" ht="15.85" customHeight="1"/>
    <row r="508" ht="15.85" customHeight="1"/>
    <row r="509" ht="15.85" customHeight="1"/>
    <row r="510" ht="15.85" customHeight="1"/>
    <row r="511" ht="15.85" customHeight="1"/>
    <row r="512" ht="15.85" customHeight="1"/>
    <row r="513" ht="15.85" customHeight="1"/>
    <row r="514" ht="15.85" customHeight="1"/>
    <row r="515" ht="15.85" customHeight="1"/>
    <row r="516" ht="15.85" customHeight="1"/>
    <row r="517" ht="15.85" customHeight="1"/>
    <row r="518" ht="15.85" customHeight="1"/>
    <row r="519" ht="15.85" customHeight="1"/>
    <row r="520" ht="15.85" customHeight="1"/>
    <row r="521" ht="15.85" customHeight="1"/>
    <row r="522" ht="15.85" customHeight="1"/>
    <row r="523" ht="15.85" customHeight="1"/>
    <row r="524" ht="15.85" customHeight="1"/>
    <row r="525" ht="15.85" customHeight="1"/>
    <row r="526" ht="15.85" customHeight="1"/>
    <row r="527" ht="15.85" customHeight="1"/>
    <row r="528" ht="15.85" customHeight="1"/>
    <row r="529" ht="15.85" customHeight="1"/>
    <row r="530" ht="15.85" customHeight="1"/>
    <row r="531" ht="15.85" customHeight="1"/>
    <row r="532" ht="15.85" customHeight="1"/>
    <row r="533" ht="15.85" customHeight="1"/>
    <row r="534" ht="15.85" customHeight="1"/>
    <row r="535" ht="15.85" customHeight="1"/>
    <row r="536" ht="15.85" customHeight="1"/>
    <row r="537" ht="15.85" customHeight="1"/>
    <row r="538" ht="15.85" customHeight="1"/>
    <row r="539" ht="15.85" customHeight="1"/>
    <row r="540" ht="15.85" customHeight="1"/>
    <row r="541" ht="15.85" customHeight="1"/>
    <row r="542" ht="15.85" customHeight="1"/>
    <row r="543" ht="15.85" customHeight="1"/>
    <row r="544" ht="15.85" customHeight="1"/>
    <row r="545" ht="15.85" customHeight="1"/>
    <row r="546" ht="15.85" customHeight="1"/>
    <row r="547" ht="15.85" customHeight="1"/>
    <row r="548" ht="15.85" customHeight="1"/>
    <row r="549" ht="15.85" customHeight="1"/>
    <row r="550" ht="15.85" customHeight="1"/>
    <row r="551" ht="15.85" customHeight="1"/>
    <row r="552" ht="15.85" customHeight="1"/>
    <row r="553" ht="15.85" customHeight="1"/>
    <row r="554" ht="15.85" customHeight="1"/>
    <row r="555" ht="15.85" customHeight="1"/>
    <row r="556" ht="15.85" customHeight="1"/>
    <row r="557" ht="15.85" customHeight="1"/>
    <row r="558" ht="15.85" customHeight="1"/>
    <row r="559" ht="15.85" customHeight="1"/>
    <row r="560" ht="15.85" customHeight="1"/>
    <row r="561" ht="15.85" customHeight="1"/>
    <row r="562" ht="15.85" customHeight="1"/>
    <row r="563" ht="15.85" customHeight="1"/>
    <row r="564" ht="15.85" customHeight="1"/>
    <row r="565" ht="15.85" customHeight="1"/>
    <row r="566" ht="15.85" customHeight="1"/>
    <row r="567" ht="15.85" customHeight="1"/>
    <row r="568" ht="15.85" customHeight="1"/>
    <row r="569" ht="15.85" customHeight="1"/>
    <row r="570" ht="15.85" customHeight="1"/>
    <row r="571" ht="15.85" customHeight="1"/>
    <row r="572" ht="15.85" customHeight="1"/>
    <row r="573" ht="15.85" customHeight="1"/>
    <row r="574" ht="15.85" customHeight="1"/>
    <row r="575" ht="15.85" customHeight="1"/>
    <row r="576" ht="15.85" customHeight="1"/>
    <row r="577" ht="15.85" customHeight="1"/>
    <row r="578" ht="15.85" customHeight="1"/>
    <row r="579" ht="15.85" customHeight="1"/>
    <row r="580" ht="15.85" customHeight="1"/>
    <row r="581" ht="15.85" customHeight="1"/>
    <row r="582" ht="15.85" customHeight="1"/>
    <row r="583" ht="15.85" customHeight="1"/>
    <row r="584" ht="15.85" customHeight="1"/>
    <row r="585" ht="15.85" customHeight="1"/>
    <row r="586" ht="15.85" customHeight="1"/>
    <row r="587" ht="15.85" customHeight="1"/>
    <row r="588" ht="15.85" customHeight="1"/>
    <row r="589" ht="15.85" customHeight="1"/>
    <row r="590" ht="15.85" customHeight="1"/>
    <row r="591" ht="15.85" customHeight="1"/>
    <row r="592" ht="15.85" customHeight="1"/>
    <row r="593" ht="15.85" customHeight="1"/>
    <row r="594" ht="15.85" customHeight="1"/>
    <row r="595" ht="15.85" customHeight="1"/>
    <row r="596" ht="15.85" customHeight="1"/>
    <row r="597" ht="15.85" customHeight="1"/>
    <row r="598" ht="15.85" customHeight="1"/>
    <row r="599" ht="15.85" customHeight="1"/>
    <row r="600" ht="15.85" customHeight="1"/>
    <row r="601" ht="15.85" customHeight="1"/>
    <row r="602" ht="15.85" customHeight="1"/>
    <row r="603" ht="15.85" customHeight="1"/>
    <row r="604" ht="15.85" customHeight="1"/>
    <row r="605" ht="15.85" customHeight="1"/>
    <row r="606" ht="15.85" customHeight="1"/>
    <row r="607" ht="15.85" customHeight="1"/>
    <row r="608" ht="15.85" customHeight="1"/>
    <row r="609" ht="15.85" customHeight="1"/>
    <row r="610" ht="15.85" customHeight="1"/>
    <row r="611" ht="15.85" customHeight="1"/>
    <row r="612" ht="15.85" customHeight="1"/>
    <row r="613" ht="15.85" customHeight="1"/>
    <row r="614" ht="15.85" customHeight="1"/>
    <row r="615" ht="15.85" customHeight="1"/>
    <row r="616" ht="15.85" customHeight="1"/>
    <row r="617" ht="15.85" customHeight="1"/>
    <row r="618" ht="15.85" customHeight="1"/>
    <row r="619" ht="15.85" customHeight="1"/>
    <row r="620" ht="15.85" customHeight="1"/>
    <row r="621" ht="15.85" customHeight="1"/>
    <row r="622" ht="15.85" customHeight="1"/>
    <row r="623" ht="15.85" customHeight="1"/>
    <row r="624" ht="15.85" customHeight="1"/>
    <row r="625" ht="15.85" customHeight="1"/>
    <row r="626" ht="15.85" customHeight="1"/>
    <row r="627" ht="15.85" customHeight="1"/>
    <row r="628" ht="15.85" customHeight="1"/>
    <row r="629" ht="15.85" customHeight="1"/>
    <row r="630" ht="15.85" customHeight="1"/>
    <row r="631" ht="15.85" customHeight="1"/>
    <row r="632" ht="15.85" customHeight="1"/>
    <row r="633" ht="15.85" customHeight="1"/>
    <row r="634" ht="15.85" customHeight="1"/>
    <row r="635" ht="15.85" customHeight="1"/>
    <row r="636" ht="15.85" customHeight="1"/>
    <row r="637" ht="15.85" customHeight="1"/>
    <row r="638" ht="15.85" customHeight="1"/>
    <row r="639" ht="15.85" customHeight="1"/>
    <row r="640" ht="15.85" customHeight="1"/>
    <row r="641" ht="15.85" customHeight="1"/>
    <row r="642" ht="15.85" customHeight="1"/>
    <row r="643" ht="15.85" customHeight="1"/>
    <row r="644" ht="15.85" customHeight="1"/>
    <row r="645" ht="15.85" customHeight="1"/>
    <row r="646" ht="15.85" customHeight="1"/>
    <row r="647" ht="15.85" customHeight="1"/>
    <row r="648" ht="15.85" customHeight="1"/>
    <row r="649" ht="15.85" customHeight="1"/>
    <row r="650" ht="15.85" customHeight="1"/>
    <row r="651" ht="15.85" customHeight="1"/>
    <row r="652" ht="15.85" customHeight="1"/>
    <row r="653" ht="15.85" customHeight="1"/>
    <row r="654" ht="15.85" customHeight="1"/>
    <row r="655" ht="15.85" customHeight="1"/>
    <row r="656" ht="15.85" customHeight="1"/>
    <row r="657" ht="15.85" customHeight="1"/>
    <row r="658" ht="15.85" customHeight="1"/>
    <row r="659" ht="15.85" customHeight="1"/>
    <row r="660" ht="15.85" customHeight="1"/>
    <row r="661" ht="15.85" customHeight="1"/>
    <row r="662" ht="15.85" customHeight="1"/>
    <row r="663" ht="15.85" customHeight="1"/>
    <row r="664" ht="15.85" customHeight="1"/>
    <row r="665" ht="15.85" customHeight="1"/>
    <row r="666" ht="15.85" customHeight="1"/>
    <row r="667" ht="15.85" customHeight="1"/>
    <row r="668" ht="15.85" customHeight="1"/>
    <row r="669" ht="15.85" customHeight="1"/>
    <row r="670" ht="15.85" customHeight="1"/>
    <row r="671" ht="15.85" customHeight="1"/>
    <row r="672" ht="15.85" customHeight="1"/>
    <row r="673" ht="15.85" customHeight="1"/>
    <row r="674" ht="15.85" customHeight="1"/>
    <row r="675" ht="15.85" customHeight="1"/>
    <row r="676" ht="15.85" customHeight="1"/>
    <row r="677" ht="15.85" customHeight="1"/>
    <row r="678" ht="15.85" customHeight="1"/>
    <row r="679" ht="15.85" customHeight="1"/>
    <row r="680" ht="15.85" customHeight="1"/>
    <row r="681" ht="15.85" customHeight="1"/>
    <row r="682" ht="15.85" customHeight="1"/>
    <row r="683" ht="15.85" customHeight="1"/>
    <row r="684" ht="15.85" customHeight="1"/>
    <row r="685" ht="15.85" customHeight="1"/>
    <row r="686" ht="15.85" customHeight="1"/>
    <row r="687" ht="15.85" customHeight="1"/>
    <row r="688" ht="15.85" customHeight="1"/>
    <row r="689" ht="15.85" customHeight="1"/>
    <row r="690" ht="15.85" customHeight="1"/>
    <row r="691" ht="15.85" customHeight="1"/>
    <row r="692" ht="15.85" customHeight="1"/>
    <row r="693" ht="15.85" customHeight="1"/>
    <row r="694" ht="15.85" customHeight="1"/>
    <row r="695" ht="15.85" customHeight="1"/>
    <row r="696" ht="15.85" customHeight="1"/>
    <row r="697" ht="15.85" customHeight="1"/>
    <row r="698" ht="15.85" customHeight="1"/>
    <row r="699" ht="15.85" customHeight="1"/>
    <row r="700" ht="15.85" customHeight="1"/>
    <row r="701" ht="15.85" customHeight="1"/>
    <row r="702" ht="15.85" customHeight="1"/>
    <row r="703" ht="15.85" customHeight="1"/>
    <row r="704" ht="15.85" customHeight="1"/>
    <row r="705" ht="15.85" customHeight="1"/>
    <row r="706" ht="15.85" customHeight="1"/>
    <row r="707" ht="15.85" customHeight="1"/>
    <row r="708" ht="15.85" customHeight="1"/>
    <row r="709" ht="15.85" customHeight="1"/>
    <row r="710" ht="15.85" customHeight="1"/>
    <row r="711" ht="15.85" customHeight="1"/>
    <row r="712" ht="15.85" customHeight="1"/>
    <row r="713" ht="15.85" customHeight="1"/>
    <row r="714" ht="15.85" customHeight="1"/>
    <row r="715" ht="15.85" customHeight="1"/>
    <row r="716" ht="15.85" customHeight="1"/>
    <row r="717" ht="15.85" customHeight="1"/>
    <row r="718" ht="15.85" customHeight="1"/>
    <row r="719" ht="15.85" customHeight="1"/>
    <row r="720" ht="15.85" customHeight="1"/>
    <row r="721" ht="15.85" customHeight="1"/>
    <row r="722" ht="15.85" customHeight="1"/>
    <row r="723" ht="15.85" customHeight="1"/>
    <row r="724" ht="15.85" customHeight="1"/>
    <row r="725" ht="15.85" customHeight="1"/>
    <row r="726" ht="15.85" customHeight="1"/>
    <row r="727" ht="15.85" customHeight="1"/>
    <row r="728" ht="15.85" customHeight="1"/>
    <row r="729" ht="15.85" customHeight="1"/>
    <row r="730" ht="15.85" customHeight="1"/>
    <row r="731" ht="15.85" customHeight="1"/>
    <row r="732" ht="15.85" customHeight="1"/>
    <row r="733" ht="15.85" customHeight="1"/>
    <row r="734" ht="15.85" customHeight="1"/>
    <row r="735" ht="15.85" customHeight="1"/>
    <row r="736" ht="15.85" customHeight="1"/>
    <row r="737" ht="15.85" customHeight="1"/>
    <row r="738" ht="15.85" customHeight="1"/>
    <row r="739" ht="15.85" customHeight="1"/>
    <row r="740" ht="15.85" customHeight="1"/>
    <row r="741" ht="15.85" customHeight="1"/>
    <row r="742" ht="15.85" customHeight="1"/>
    <row r="743" ht="15.85" customHeight="1"/>
    <row r="744" ht="15.85" customHeight="1"/>
    <row r="745" ht="15.85" customHeight="1"/>
    <row r="746" ht="15.85" customHeight="1"/>
    <row r="747" ht="15.85" customHeight="1"/>
    <row r="748" ht="15.85" customHeight="1"/>
    <row r="749" ht="15.85" customHeight="1"/>
    <row r="750" ht="15.85" customHeight="1"/>
    <row r="751" ht="15.85" customHeight="1"/>
    <row r="752" ht="15.85" customHeight="1"/>
    <row r="753" ht="15.85" customHeight="1"/>
    <row r="754" ht="15.85" customHeight="1"/>
    <row r="755" ht="15.85" customHeight="1"/>
    <row r="756" ht="15.85" customHeight="1"/>
    <row r="757" ht="15.85" customHeight="1"/>
    <row r="758" ht="15.85" customHeight="1"/>
    <row r="759" ht="15.85" customHeight="1"/>
    <row r="760" ht="15.85" customHeight="1"/>
    <row r="761" ht="15.85" customHeight="1"/>
    <row r="762" ht="15.85" customHeight="1"/>
    <row r="763" ht="15.85" customHeight="1"/>
    <row r="764" ht="15.85" customHeight="1"/>
    <row r="765" ht="15.85" customHeight="1"/>
    <row r="766" ht="15.85" customHeight="1"/>
    <row r="767" ht="15.85" customHeight="1"/>
    <row r="768" ht="15.85" customHeight="1"/>
    <row r="769" ht="15.85" customHeight="1"/>
    <row r="770" ht="15.85" customHeight="1"/>
    <row r="771" ht="15.85" customHeight="1"/>
    <row r="772" ht="15.85" customHeight="1"/>
    <row r="773" ht="15.85" customHeight="1"/>
    <row r="774" ht="15.85" customHeight="1"/>
    <row r="775" ht="15.85" customHeight="1"/>
    <row r="776" ht="15.85" customHeight="1"/>
    <row r="777" ht="15.85" customHeight="1"/>
    <row r="778" ht="15.85" customHeight="1"/>
    <row r="779" ht="15.85" customHeight="1"/>
    <row r="780" ht="15.85" customHeight="1"/>
    <row r="781" ht="15.85" customHeight="1"/>
    <row r="782" ht="15.85" customHeight="1"/>
    <row r="783" ht="15.85" customHeight="1"/>
    <row r="784" ht="15.85" customHeight="1"/>
    <row r="785" ht="15.85" customHeight="1"/>
    <row r="786" ht="15.85" customHeight="1"/>
    <row r="787" ht="15.85" customHeight="1"/>
    <row r="788" ht="15.85" customHeight="1"/>
    <row r="789" ht="15.85" customHeight="1"/>
    <row r="790" ht="15.85" customHeight="1"/>
    <row r="791" ht="15.85" customHeight="1"/>
    <row r="792" ht="15.85" customHeight="1"/>
    <row r="793" ht="15.85" customHeight="1"/>
    <row r="794" ht="15.85" customHeight="1"/>
    <row r="795" ht="15.85" customHeight="1"/>
    <row r="796" ht="15.85" customHeight="1"/>
    <row r="797" ht="15.85" customHeight="1"/>
    <row r="798" ht="15.85" customHeight="1"/>
    <row r="799" ht="15.85" customHeight="1"/>
    <row r="800" ht="15.85" customHeight="1"/>
    <row r="801" ht="15.85" customHeight="1"/>
    <row r="802" ht="15.85" customHeight="1"/>
    <row r="803" ht="15.85" customHeight="1"/>
    <row r="804" ht="15.85" customHeight="1"/>
    <row r="805" ht="15.85" customHeight="1"/>
    <row r="806" ht="15.85" customHeight="1"/>
    <row r="807" ht="15.85" customHeight="1"/>
    <row r="808" ht="15.85" customHeight="1"/>
    <row r="809" ht="15.85" customHeight="1"/>
    <row r="810" ht="15.85" customHeight="1"/>
    <row r="811" ht="15.85" customHeight="1"/>
    <row r="812" ht="15.85" customHeight="1"/>
    <row r="813" ht="15.85" customHeight="1"/>
    <row r="814" ht="15.85" customHeight="1"/>
    <row r="815" ht="15.85" customHeight="1"/>
    <row r="816" ht="15.85" customHeight="1"/>
    <row r="817" ht="15.85" customHeight="1"/>
    <row r="818" ht="15.85" customHeight="1"/>
    <row r="819" ht="15.85" customHeight="1"/>
    <row r="820" ht="15.85" customHeight="1"/>
    <row r="821" ht="15.85" customHeight="1"/>
    <row r="822" ht="15.85" customHeight="1"/>
    <row r="823" ht="15.85" customHeight="1"/>
    <row r="824" ht="15.85" customHeight="1"/>
    <row r="825" ht="15.85" customHeight="1"/>
    <row r="826" ht="15.85" customHeight="1"/>
    <row r="827" ht="15.85" customHeight="1"/>
    <row r="828" ht="15.85" customHeight="1"/>
    <row r="829" ht="15.85" customHeight="1"/>
    <row r="830" ht="15.85" customHeight="1"/>
    <row r="831" ht="15.85" customHeight="1"/>
    <row r="832" ht="15.85" customHeight="1"/>
    <row r="833" ht="15.85" customHeight="1"/>
    <row r="834" ht="15.85" customHeight="1"/>
    <row r="835" ht="15.85" customHeight="1"/>
    <row r="836" ht="15.85" customHeight="1"/>
    <row r="837" ht="15.85" customHeight="1"/>
    <row r="838" ht="15.85" customHeight="1"/>
    <row r="839" ht="15.85" customHeight="1"/>
    <row r="840" ht="15.85" customHeight="1"/>
    <row r="841" ht="15.85" customHeight="1"/>
    <row r="842" ht="15.85" customHeight="1"/>
    <row r="843" ht="15.85" customHeight="1"/>
    <row r="844" ht="15.85" customHeight="1"/>
    <row r="845" ht="15.85" customHeight="1"/>
    <row r="846" ht="15.85" customHeight="1"/>
    <row r="847" ht="15.85" customHeight="1"/>
    <row r="848" ht="15.85" customHeight="1"/>
    <row r="849" ht="15.85" customHeight="1"/>
    <row r="850" ht="15.85" customHeight="1"/>
    <row r="851" ht="15.85" customHeight="1"/>
    <row r="852" ht="15.85" customHeight="1"/>
    <row r="853" ht="15.85" customHeight="1"/>
    <row r="854" ht="15.85" customHeight="1"/>
    <row r="855" ht="15.85" customHeight="1"/>
    <row r="856" ht="15.85" customHeight="1"/>
    <row r="857" ht="15.85" customHeight="1"/>
    <row r="858" ht="15.85" customHeight="1"/>
    <row r="859" ht="15.85" customHeight="1"/>
    <row r="860" ht="15.85" customHeight="1"/>
    <row r="861" ht="15.85" customHeight="1"/>
    <row r="862" ht="15.85" customHeight="1"/>
    <row r="863" ht="15.85" customHeight="1"/>
    <row r="864" ht="15.85" customHeight="1"/>
    <row r="865" ht="15.85" customHeight="1"/>
    <row r="866" ht="15.85" customHeight="1"/>
    <row r="867" ht="15.85" customHeight="1"/>
    <row r="868" ht="15.85" customHeight="1"/>
    <row r="869" ht="15.85" customHeight="1"/>
    <row r="870" ht="15.85" customHeight="1"/>
    <row r="871" ht="15.85" customHeight="1"/>
    <row r="872" ht="15.85" customHeight="1"/>
    <row r="873" ht="15.85" customHeight="1"/>
    <row r="874" ht="15.85" customHeight="1"/>
    <row r="875" ht="15.85" customHeight="1"/>
    <row r="876" ht="15.85" customHeight="1"/>
    <row r="877" ht="15.85" customHeight="1"/>
    <row r="878" ht="15.85" customHeight="1"/>
    <row r="879" ht="15.85" customHeight="1"/>
    <row r="880" ht="15.85" customHeight="1"/>
    <row r="881" ht="15.85" customHeight="1"/>
    <row r="882" ht="15.85" customHeight="1"/>
    <row r="883" ht="15.85" customHeight="1"/>
    <row r="884" ht="15.85" customHeight="1"/>
    <row r="885" ht="15.85" customHeight="1"/>
    <row r="886" ht="15.85" customHeight="1"/>
    <row r="887" ht="15.85" customHeight="1"/>
    <row r="888" ht="15.85" customHeight="1"/>
    <row r="889" ht="15.85" customHeight="1"/>
    <row r="890" ht="15.85" customHeight="1"/>
    <row r="891" ht="15.85" customHeight="1"/>
    <row r="892" ht="15.85" customHeight="1"/>
    <row r="893" ht="15.85" customHeight="1"/>
    <row r="894" ht="15.85" customHeight="1"/>
    <row r="895" ht="15.85" customHeight="1"/>
    <row r="896" ht="15.85" customHeight="1"/>
    <row r="897" ht="15.85" customHeight="1"/>
    <row r="898" ht="15.85" customHeight="1"/>
    <row r="899" ht="15.85" customHeight="1"/>
    <row r="900" ht="15.85" customHeight="1"/>
    <row r="901" ht="15.85" customHeight="1"/>
    <row r="902" ht="15.85" customHeight="1"/>
    <row r="903" ht="15.85" customHeight="1"/>
    <row r="904" ht="15.85" customHeight="1"/>
    <row r="905" ht="15.85" customHeight="1"/>
    <row r="906" ht="15.85" customHeight="1"/>
    <row r="907" ht="15.85" customHeight="1"/>
    <row r="908" ht="15.85" customHeight="1"/>
    <row r="909" ht="15.85" customHeight="1"/>
    <row r="910" ht="15.85" customHeight="1"/>
    <row r="911" ht="15.85" customHeight="1"/>
    <row r="912" ht="15.85" customHeight="1"/>
    <row r="913" ht="15.85" customHeight="1"/>
    <row r="914" ht="15.85" customHeight="1"/>
    <row r="915" ht="15.85" customHeight="1"/>
    <row r="916" ht="15.85" customHeight="1"/>
    <row r="917" ht="15.85" customHeight="1"/>
    <row r="918" ht="15.85" customHeight="1"/>
    <row r="919" ht="15.85" customHeight="1"/>
    <row r="920" ht="15.85" customHeight="1"/>
    <row r="921" ht="15.85" customHeight="1"/>
    <row r="922" ht="15.85" customHeight="1"/>
    <row r="923" ht="15.85" customHeight="1"/>
    <row r="924" ht="15.85" customHeight="1"/>
    <row r="925" ht="15.85" customHeight="1"/>
    <row r="926" ht="15.85" customHeight="1"/>
    <row r="927" ht="15.85" customHeight="1"/>
    <row r="928" ht="15.85" customHeight="1"/>
    <row r="929" ht="15.85" customHeight="1"/>
    <row r="930" ht="15.85" customHeight="1"/>
    <row r="931" ht="15.85" customHeight="1"/>
    <row r="932" ht="15.85" customHeight="1"/>
    <row r="933" ht="15.85" customHeight="1"/>
    <row r="934" ht="15.85" customHeight="1"/>
    <row r="935" ht="15.85" customHeight="1"/>
    <row r="936" ht="15.85" customHeight="1"/>
    <row r="937" ht="15.85" customHeight="1"/>
    <row r="938" ht="15.85" customHeight="1"/>
    <row r="939" ht="15.85" customHeight="1"/>
    <row r="940" ht="15.85" customHeight="1"/>
    <row r="941" ht="15.85" customHeight="1"/>
    <row r="942" ht="15.85" customHeight="1"/>
    <row r="943" ht="15.85" customHeight="1"/>
    <row r="944" ht="15.85" customHeight="1"/>
    <row r="945" ht="15.85" customHeight="1"/>
    <row r="946" ht="15.85" customHeight="1"/>
    <row r="947" ht="15.85" customHeight="1"/>
    <row r="948" ht="15.85" customHeight="1"/>
    <row r="949" ht="15.85" customHeight="1"/>
    <row r="950" ht="15.85" customHeight="1"/>
    <row r="951" ht="15.85" customHeight="1"/>
    <row r="952" ht="15.85" customHeight="1"/>
    <row r="953" ht="15.85" customHeight="1"/>
    <row r="954" ht="15.85" customHeight="1"/>
    <row r="955" ht="15.85" customHeight="1"/>
    <row r="956" ht="15.85" customHeight="1"/>
    <row r="957" ht="15.85" customHeight="1"/>
    <row r="958" ht="15.85" customHeight="1"/>
    <row r="959" ht="15.85" customHeight="1"/>
    <row r="960" ht="15.85" customHeight="1"/>
    <row r="961" ht="15.85" customHeight="1"/>
    <row r="962" ht="15.85" customHeight="1"/>
    <row r="963" ht="15.85" customHeight="1"/>
    <row r="964" ht="15.85" customHeight="1"/>
    <row r="965" ht="15.85" customHeight="1"/>
    <row r="966" ht="15.85" customHeight="1"/>
    <row r="967" ht="15.85" customHeight="1"/>
    <row r="968" ht="15.85" customHeight="1"/>
    <row r="969" ht="15.85" customHeight="1"/>
    <row r="970" ht="15.85" customHeight="1"/>
    <row r="971" ht="15.85" customHeight="1"/>
    <row r="972" ht="15.85" customHeight="1"/>
    <row r="973" ht="15.85" customHeight="1"/>
    <row r="974" ht="15.85" customHeight="1"/>
    <row r="975" ht="15.85" customHeight="1"/>
    <row r="976" ht="15.85" customHeight="1"/>
    <row r="977" ht="15.85" customHeight="1"/>
    <row r="978" ht="15.85" customHeight="1"/>
    <row r="979" ht="15.85" customHeight="1"/>
    <row r="980" ht="15.85" customHeight="1"/>
    <row r="981" ht="15.85" customHeight="1"/>
    <row r="982" ht="15.85" customHeight="1"/>
    <row r="983" ht="15.85" customHeight="1"/>
    <row r="984" ht="15.85" customHeight="1"/>
    <row r="985" ht="15.85" customHeight="1"/>
    <row r="986" ht="15.85" customHeight="1"/>
    <row r="987" ht="15.85" customHeight="1"/>
    <row r="988" ht="15.85" customHeight="1"/>
    <row r="989" ht="15.85" customHeight="1"/>
    <row r="990" ht="15.85" customHeight="1"/>
    <row r="991" ht="15.85" customHeight="1"/>
    <row r="992" ht="15.85" customHeight="1"/>
    <row r="993" ht="15.85" customHeight="1"/>
    <row r="994" ht="15.85" customHeight="1"/>
    <row r="995" ht="15.85" customHeight="1"/>
    <row r="996" ht="15.85" customHeight="1"/>
    <row r="997" ht="15.85" customHeight="1"/>
    <row r="998" ht="15.85" customHeight="1"/>
    <row r="999" ht="15.85" customHeight="1"/>
    <row r="1000" ht="15.85" customHeight="1"/>
  </sheetData>
  <mergeCells count="9">
    <mergeCell ref="B209:E209"/>
    <mergeCell ref="B238:E238"/>
    <mergeCell ref="B10:E10"/>
    <mergeCell ref="B37:E37"/>
    <mergeCell ref="B66:E66"/>
    <mergeCell ref="B92:E92"/>
    <mergeCell ref="B119:E119"/>
    <mergeCell ref="B145:E145"/>
    <mergeCell ref="B179:E179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4.44140625" defaultRowHeight="15.05" customHeight="1"/>
  <cols>
    <col min="1" max="1" width="2.6640625" customWidth="1"/>
    <col min="2" max="3" width="24.6640625" customWidth="1"/>
    <col min="4" max="4" width="2.5546875" customWidth="1"/>
    <col min="5" max="5" width="46.6640625" customWidth="1"/>
    <col min="6" max="6" width="1.6640625" customWidth="1"/>
    <col min="7" max="7" width="9.6640625" customWidth="1"/>
    <col min="8" max="8" width="15.6640625" customWidth="1"/>
    <col min="9" max="9" width="9.6640625" customWidth="1"/>
    <col min="10" max="10" width="32.88671875" customWidth="1"/>
    <col min="11" max="26" width="8.6640625" customWidth="1"/>
  </cols>
  <sheetData>
    <row r="1" spans="1:26" ht="31.5" customHeight="1">
      <c r="A1" s="6"/>
      <c r="B1" s="1388" t="s">
        <v>3740</v>
      </c>
      <c r="C1" s="133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64.5" customHeight="1">
      <c r="A2" s="801"/>
      <c r="B2" s="801"/>
      <c r="C2" s="801"/>
      <c r="D2" s="801"/>
      <c r="E2" s="1239" t="s">
        <v>3741</v>
      </c>
      <c r="F2" s="801"/>
      <c r="G2" s="1240" t="s">
        <v>3742</v>
      </c>
      <c r="H2" s="801"/>
      <c r="I2" s="801"/>
      <c r="J2" s="801"/>
      <c r="K2" s="801"/>
      <c r="L2" s="801"/>
      <c r="M2" s="801"/>
      <c r="N2" s="801"/>
      <c r="O2" s="801"/>
      <c r="P2" s="801"/>
      <c r="Q2" s="801"/>
      <c r="R2" s="801"/>
      <c r="S2" s="801"/>
      <c r="T2" s="801"/>
      <c r="U2" s="801"/>
      <c r="V2" s="801"/>
      <c r="W2" s="801"/>
      <c r="X2" s="801"/>
      <c r="Y2" s="801"/>
      <c r="Z2" s="801"/>
    </row>
    <row r="3" spans="1:26" ht="15.05" customHeight="1">
      <c r="A3" s="6"/>
      <c r="B3" s="541" t="s">
        <v>3719</v>
      </c>
      <c r="C3" s="470" t="s">
        <v>508</v>
      </c>
      <c r="D3" s="6"/>
      <c r="E3" s="470" t="str">
        <f t="shared" ref="E3:E108" si="0">CONCATENATE(B3," - ",C3)</f>
        <v>ARCADE - Giavera del Montello (TV)</v>
      </c>
      <c r="F3" s="6"/>
      <c r="G3" s="1241">
        <v>5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05" customHeight="1">
      <c r="A4" s="6"/>
      <c r="B4" s="470" t="s">
        <v>3688</v>
      </c>
      <c r="C4" s="470" t="s">
        <v>114</v>
      </c>
      <c r="D4" s="6"/>
      <c r="E4" s="470" t="str">
        <f t="shared" si="0"/>
        <v>CARBONERA - Carbonera (TV)</v>
      </c>
      <c r="F4" s="6"/>
      <c r="G4" s="1241">
        <v>1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05" customHeight="1">
      <c r="A5" s="6"/>
      <c r="B5" s="470" t="s">
        <v>3688</v>
      </c>
      <c r="C5" s="470" t="s">
        <v>694</v>
      </c>
      <c r="D5" s="6"/>
      <c r="E5" s="470" t="str">
        <f t="shared" si="0"/>
        <v>CARBONERA - Quinto di Treviso (TV)</v>
      </c>
      <c r="F5" s="6"/>
      <c r="G5" s="1241">
        <v>11.8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05" customHeight="1">
      <c r="A6" s="6"/>
      <c r="B6" s="470" t="s">
        <v>3677</v>
      </c>
      <c r="C6" s="470" t="s">
        <v>84</v>
      </c>
      <c r="D6" s="6"/>
      <c r="E6" s="470" t="str">
        <f t="shared" si="0"/>
        <v>CASIER - Casier (TV)</v>
      </c>
      <c r="F6" s="6"/>
      <c r="G6" s="1241">
        <v>1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05" customHeight="1">
      <c r="A7" s="6"/>
      <c r="B7" s="470" t="s">
        <v>3677</v>
      </c>
      <c r="C7" s="470" t="s">
        <v>501</v>
      </c>
      <c r="D7" s="6"/>
      <c r="E7" s="470" t="str">
        <f t="shared" si="0"/>
        <v>CASIER - Mestre (VE)</v>
      </c>
      <c r="F7" s="6"/>
      <c r="G7" s="1241">
        <v>21.8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05" customHeight="1">
      <c r="A8" s="6"/>
      <c r="B8" s="470" t="s">
        <v>3677</v>
      </c>
      <c r="C8" s="470" t="s">
        <v>675</v>
      </c>
      <c r="D8" s="6"/>
      <c r="E8" s="470" t="str">
        <f t="shared" si="0"/>
        <v>CASIER - Preganziol (TV)</v>
      </c>
      <c r="F8" s="6"/>
      <c r="G8" s="1241">
        <v>4.7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05" customHeight="1">
      <c r="A9" s="6"/>
      <c r="B9" s="470" t="s">
        <v>3677</v>
      </c>
      <c r="C9" s="470" t="s">
        <v>685</v>
      </c>
      <c r="D9" s="6"/>
      <c r="E9" s="470" t="str">
        <f t="shared" si="0"/>
        <v>CASIER - Silea (TV)</v>
      </c>
      <c r="F9" s="6"/>
      <c r="G9" s="1241">
        <v>6.8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05" customHeight="1">
      <c r="A10" s="6"/>
      <c r="B10" s="470" t="s">
        <v>3677</v>
      </c>
      <c r="C10" s="470" t="s">
        <v>53</v>
      </c>
      <c r="D10" s="6"/>
      <c r="E10" s="470" t="str">
        <f t="shared" si="0"/>
        <v>CASIER - Treviso (TV)</v>
      </c>
      <c r="F10" s="6"/>
      <c r="G10" s="1241">
        <v>8.1999999999999993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05" customHeight="1">
      <c r="A11" s="6"/>
      <c r="B11" s="470" t="s">
        <v>3677</v>
      </c>
      <c r="C11" s="470" t="s">
        <v>534</v>
      </c>
      <c r="D11" s="6"/>
      <c r="E11" s="470" t="str">
        <f t="shared" si="0"/>
        <v>CASIER - Zero Branco (TV)</v>
      </c>
      <c r="F11" s="6"/>
      <c r="G11" s="1241">
        <v>11.6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05" customHeight="1">
      <c r="A12" s="6"/>
      <c r="B12" s="470" t="s">
        <v>3683</v>
      </c>
      <c r="C12" s="470" t="s">
        <v>734</v>
      </c>
      <c r="D12" s="6"/>
      <c r="E12" s="470" t="str">
        <f t="shared" si="0"/>
        <v>CASTEFRANCO V. - Trebaseleghe (PD)</v>
      </c>
      <c r="F12" s="6"/>
      <c r="G12" s="1241">
        <v>15.9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05" customHeight="1">
      <c r="A13" s="6"/>
      <c r="B13" s="470" t="s">
        <v>3683</v>
      </c>
      <c r="C13" s="470" t="s">
        <v>53</v>
      </c>
      <c r="D13" s="6"/>
      <c r="E13" s="470" t="str">
        <f t="shared" si="0"/>
        <v>CASTEFRANCO V. - Treviso (TV)</v>
      </c>
      <c r="F13" s="6"/>
      <c r="G13" s="1241">
        <v>26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05" customHeight="1">
      <c r="A14" s="6"/>
      <c r="B14" s="470" t="s">
        <v>3662</v>
      </c>
      <c r="C14" s="470" t="s">
        <v>1500</v>
      </c>
      <c r="D14" s="6"/>
      <c r="E14" s="470" t="str">
        <f t="shared" si="0"/>
        <v>CASTELFRANCO V. - Mareno di Piave (TV)</v>
      </c>
      <c r="F14" s="6"/>
      <c r="G14" s="1241">
        <v>47.5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05" customHeight="1">
      <c r="A15" s="6"/>
      <c r="B15" s="470" t="s">
        <v>3662</v>
      </c>
      <c r="C15" s="470" t="s">
        <v>694</v>
      </c>
      <c r="D15" s="6"/>
      <c r="E15" s="470" t="str">
        <f t="shared" si="0"/>
        <v>CASTELFRANCO V. - Quinto di Treviso (TV)</v>
      </c>
      <c r="F15" s="6"/>
      <c r="G15" s="1241">
        <v>20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05" customHeight="1">
      <c r="A16" s="6"/>
      <c r="B16" s="470" t="s">
        <v>3662</v>
      </c>
      <c r="C16" s="470" t="s">
        <v>288</v>
      </c>
      <c r="D16" s="6"/>
      <c r="E16" s="470" t="str">
        <f t="shared" si="0"/>
        <v>CASTELFRANCO V. - Roncade (TV)</v>
      </c>
      <c r="F16" s="6"/>
      <c r="G16" s="1241">
        <v>34.5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05" customHeight="1">
      <c r="A17" s="6"/>
      <c r="B17" s="470" t="s">
        <v>3672</v>
      </c>
      <c r="C17" s="470" t="s">
        <v>442</v>
      </c>
      <c r="D17" s="6"/>
      <c r="E17" s="470" t="str">
        <f t="shared" si="0"/>
        <v>MOGLIANO VENETO - Mogliano Veneto (TV)</v>
      </c>
      <c r="F17" s="6"/>
      <c r="G17" s="1241">
        <v>1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05" customHeight="1">
      <c r="A18" s="6"/>
      <c r="B18" s="470" t="s">
        <v>3672</v>
      </c>
      <c r="C18" s="470" t="s">
        <v>675</v>
      </c>
      <c r="D18" s="6"/>
      <c r="E18" s="470" t="str">
        <f t="shared" si="0"/>
        <v>MOGLIANO VENETO - Preganziol (TV)</v>
      </c>
      <c r="F18" s="6"/>
      <c r="G18" s="1241">
        <v>5.8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05" customHeight="1">
      <c r="A19" s="6"/>
      <c r="B19" s="470" t="s">
        <v>3672</v>
      </c>
      <c r="C19" s="470" t="s">
        <v>288</v>
      </c>
      <c r="D19" s="6"/>
      <c r="E19" s="470" t="str">
        <f t="shared" si="0"/>
        <v>MOGLIANO VENETO - Roncade (TV)</v>
      </c>
      <c r="F19" s="6"/>
      <c r="G19" s="1241">
        <v>15.7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05" customHeight="1">
      <c r="A20" s="6"/>
      <c r="B20" s="470" t="s">
        <v>3672</v>
      </c>
      <c r="C20" s="470" t="s">
        <v>57</v>
      </c>
      <c r="D20" s="6"/>
      <c r="E20" s="470" t="str">
        <f t="shared" si="0"/>
        <v>MOGLIANO VENETO - Scorzè (VE)</v>
      </c>
      <c r="F20" s="6"/>
      <c r="G20" s="1241">
        <v>14.8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05" customHeight="1">
      <c r="A21" s="6"/>
      <c r="B21" s="470" t="s">
        <v>3672</v>
      </c>
      <c r="C21" s="470" t="s">
        <v>685</v>
      </c>
      <c r="D21" s="6"/>
      <c r="E21" s="470" t="str">
        <f t="shared" si="0"/>
        <v>MOGLIANO VENETO - Silea (TV)</v>
      </c>
      <c r="F21" s="6"/>
      <c r="G21" s="1241">
        <v>17.2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05" customHeight="1">
      <c r="A22" s="6"/>
      <c r="B22" s="470" t="s">
        <v>3672</v>
      </c>
      <c r="C22" s="470" t="s">
        <v>53</v>
      </c>
      <c r="D22" s="6"/>
      <c r="E22" s="470" t="str">
        <f t="shared" si="0"/>
        <v>MOGLIANO VENETO - Treviso (TV)</v>
      </c>
      <c r="F22" s="6"/>
      <c r="G22" s="1241">
        <v>13.3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05" customHeight="1">
      <c r="A23" s="6"/>
      <c r="B23" s="470" t="s">
        <v>3672</v>
      </c>
      <c r="C23" s="470" t="s">
        <v>71</v>
      </c>
      <c r="D23" s="6"/>
      <c r="E23" s="470" t="str">
        <f t="shared" si="0"/>
        <v>MOGLIANO VENETO - Villorba (TV)</v>
      </c>
      <c r="F23" s="6"/>
      <c r="G23" s="1241">
        <v>28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05" customHeight="1">
      <c r="A24" s="6"/>
      <c r="B24" s="470" t="s">
        <v>3672</v>
      </c>
      <c r="C24" s="470" t="s">
        <v>534</v>
      </c>
      <c r="D24" s="6"/>
      <c r="E24" s="470" t="str">
        <f t="shared" si="0"/>
        <v>MOGLIANO VENETO - Zero Branco (TV)</v>
      </c>
      <c r="F24" s="6"/>
      <c r="G24" s="1241">
        <v>10.8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05" customHeight="1">
      <c r="A25" s="6"/>
      <c r="B25" s="541" t="s">
        <v>3686</v>
      </c>
      <c r="C25" s="541" t="s">
        <v>753</v>
      </c>
      <c r="D25" s="6"/>
      <c r="E25" s="470" t="str">
        <f t="shared" si="0"/>
        <v>MORGANO - Ponzano Veneto (TV)</v>
      </c>
      <c r="F25" s="6"/>
      <c r="G25" s="1241">
        <v>14.9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05" customHeight="1">
      <c r="A26" s="6"/>
      <c r="B26" s="470" t="s">
        <v>3725</v>
      </c>
      <c r="C26" s="470" t="s">
        <v>80</v>
      </c>
      <c r="D26" s="6"/>
      <c r="E26" s="470" t="str">
        <f t="shared" si="0"/>
        <v>NERVESA DELLA BATTAGLIA - Conegliano (TV)</v>
      </c>
      <c r="F26" s="6"/>
      <c r="G26" s="1241">
        <v>16.5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05" customHeight="1">
      <c r="A27" s="6"/>
      <c r="B27" s="470" t="s">
        <v>3714</v>
      </c>
      <c r="C27" s="470" t="s">
        <v>1500</v>
      </c>
      <c r="D27" s="6"/>
      <c r="E27" s="470" t="str">
        <f t="shared" si="0"/>
        <v>ODERZO - Mareno di Piave (TV)</v>
      </c>
      <c r="F27" s="6"/>
      <c r="G27" s="1241">
        <v>16.899999999999999</v>
      </c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05" customHeight="1">
      <c r="A28" s="6"/>
      <c r="B28" s="470" t="s">
        <v>3714</v>
      </c>
      <c r="C28" s="470" t="s">
        <v>124</v>
      </c>
      <c r="D28" s="6"/>
      <c r="E28" s="470" t="str">
        <f t="shared" si="0"/>
        <v>ODERZO - Oderzo (TV)</v>
      </c>
      <c r="F28" s="6"/>
      <c r="G28" s="1241">
        <v>1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05" customHeight="1">
      <c r="A29" s="6"/>
      <c r="B29" s="470" t="s">
        <v>3714</v>
      </c>
      <c r="C29" s="470" t="s">
        <v>71</v>
      </c>
      <c r="D29" s="6"/>
      <c r="E29" s="470" t="str">
        <f t="shared" si="0"/>
        <v>ODERZO - Villorba (TV)</v>
      </c>
      <c r="F29" s="6"/>
      <c r="G29" s="1241">
        <v>25.1</v>
      </c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05" customHeight="1">
      <c r="A30" s="6"/>
      <c r="B30" s="470" t="s">
        <v>3705</v>
      </c>
      <c r="C30" s="470" t="s">
        <v>2031</v>
      </c>
      <c r="D30" s="6"/>
      <c r="E30" s="470" t="str">
        <f t="shared" si="0"/>
        <v>PAESE - Morgano (TV)</v>
      </c>
      <c r="F30" s="6"/>
      <c r="G30" s="1241">
        <v>7.6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05" customHeight="1">
      <c r="A31" s="6"/>
      <c r="B31" s="470" t="s">
        <v>3705</v>
      </c>
      <c r="C31" s="470" t="s">
        <v>149</v>
      </c>
      <c r="D31" s="6"/>
      <c r="E31" s="470" t="str">
        <f t="shared" si="0"/>
        <v>PAESE - Paese (TV)</v>
      </c>
      <c r="F31" s="6"/>
      <c r="G31" s="1241">
        <v>1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05" customHeight="1">
      <c r="A32" s="6"/>
      <c r="B32" s="470" t="s">
        <v>3705</v>
      </c>
      <c r="C32" s="470" t="s">
        <v>71</v>
      </c>
      <c r="D32" s="6"/>
      <c r="E32" s="470" t="str">
        <f t="shared" si="0"/>
        <v>PAESE - Villorba (TV)</v>
      </c>
      <c r="F32" s="6"/>
      <c r="G32" s="1241">
        <v>11.9</v>
      </c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05" customHeight="1">
      <c r="A33" s="6"/>
      <c r="B33" s="470" t="s">
        <v>3705</v>
      </c>
      <c r="C33" s="470" t="s">
        <v>534</v>
      </c>
      <c r="D33" s="6"/>
      <c r="E33" s="470" t="str">
        <f t="shared" si="0"/>
        <v>PAESE - Zero Branco (TV)</v>
      </c>
      <c r="F33" s="6"/>
      <c r="G33" s="1241">
        <v>9</v>
      </c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05" customHeight="1">
      <c r="A34" s="6"/>
      <c r="B34" s="470" t="s">
        <v>3716</v>
      </c>
      <c r="C34" s="470" t="s">
        <v>694</v>
      </c>
      <c r="D34" s="6"/>
      <c r="E34" s="470" t="str">
        <f t="shared" si="0"/>
        <v>PONZANO V. - Quinto di Treviso (TV)</v>
      </c>
      <c r="F34" s="6"/>
      <c r="G34" s="1241">
        <v>10.3</v>
      </c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05" customHeight="1">
      <c r="A35" s="6"/>
      <c r="B35" s="470" t="s">
        <v>3666</v>
      </c>
      <c r="C35" s="470" t="s">
        <v>508</v>
      </c>
      <c r="D35" s="6"/>
      <c r="E35" s="470" t="str">
        <f t="shared" si="0"/>
        <v>POVEGLIANO - Giavera del Montello (TV)</v>
      </c>
      <c r="F35" s="6"/>
      <c r="G35" s="1241">
        <v>6.3</v>
      </c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05" customHeight="1">
      <c r="A36" s="6"/>
      <c r="B36" s="470" t="s">
        <v>3666</v>
      </c>
      <c r="C36" s="470" t="s">
        <v>71</v>
      </c>
      <c r="D36" s="6"/>
      <c r="E36" s="470" t="str">
        <f t="shared" si="0"/>
        <v>POVEGLIANO - Villorba (TV)</v>
      </c>
      <c r="F36" s="6"/>
      <c r="G36" s="1241">
        <v>7.3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05" customHeight="1">
      <c r="A37" s="6"/>
      <c r="B37" s="470" t="s">
        <v>3701</v>
      </c>
      <c r="C37" s="470" t="s">
        <v>84</v>
      </c>
      <c r="D37" s="6"/>
      <c r="E37" s="470" t="str">
        <f t="shared" si="0"/>
        <v>PREGANZIOL - Casier (TV)</v>
      </c>
      <c r="F37" s="6"/>
      <c r="G37" s="1241">
        <v>7.9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05" customHeight="1">
      <c r="A38" s="6"/>
      <c r="B38" s="470" t="s">
        <v>3701</v>
      </c>
      <c r="C38" s="470" t="s">
        <v>442</v>
      </c>
      <c r="D38" s="6"/>
      <c r="E38" s="470" t="str">
        <f t="shared" si="0"/>
        <v>PREGANZIOL - Mogliano Veneto (TV)</v>
      </c>
      <c r="F38" s="6"/>
      <c r="G38" s="1241">
        <v>9.3000000000000007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05" customHeight="1">
      <c r="A39" s="6"/>
      <c r="B39" s="470" t="s">
        <v>3701</v>
      </c>
      <c r="C39" s="470" t="s">
        <v>694</v>
      </c>
      <c r="D39" s="6"/>
      <c r="E39" s="470" t="str">
        <f t="shared" si="0"/>
        <v>PREGANZIOL - Quinto di Treviso (TV)</v>
      </c>
      <c r="F39" s="6"/>
      <c r="G39" s="1241">
        <v>10.4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05" customHeight="1">
      <c r="A40" s="6"/>
      <c r="B40" s="470" t="s">
        <v>3701</v>
      </c>
      <c r="C40" s="470" t="s">
        <v>534</v>
      </c>
      <c r="D40" s="6"/>
      <c r="E40" s="470" t="str">
        <f t="shared" si="0"/>
        <v>PREGANZIOL - Zero Branco (TV)</v>
      </c>
      <c r="F40" s="6"/>
      <c r="G40" s="1241">
        <v>7.5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05" customHeight="1">
      <c r="A41" s="6"/>
      <c r="B41" s="541" t="s">
        <v>3717</v>
      </c>
      <c r="C41" s="541" t="s">
        <v>114</v>
      </c>
      <c r="D41" s="6"/>
      <c r="E41" s="470" t="str">
        <f t="shared" si="0"/>
        <v>S. BIAGIO DI CALLALTA - Carbonera (TV)</v>
      </c>
      <c r="F41" s="6"/>
      <c r="G41" s="1241">
        <v>9.5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05" customHeight="1">
      <c r="A42" s="6"/>
      <c r="B42" s="541" t="s">
        <v>3717</v>
      </c>
      <c r="C42" s="541" t="s">
        <v>288</v>
      </c>
      <c r="D42" s="6"/>
      <c r="E42" s="470" t="str">
        <f t="shared" si="0"/>
        <v>S. BIAGIO DI CALLALTA - Roncade (TV)</v>
      </c>
      <c r="F42" s="6"/>
      <c r="G42" s="1241">
        <v>8.6999999999999993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05" customHeight="1">
      <c r="A43" s="6"/>
      <c r="B43" s="470" t="s">
        <v>3717</v>
      </c>
      <c r="C43" s="541" t="s">
        <v>825</v>
      </c>
      <c r="D43" s="6"/>
      <c r="E43" s="470" t="str">
        <f t="shared" si="0"/>
        <v>S. BIAGIO DI CALLALTA - San Biagio di Callalta (TV)</v>
      </c>
      <c r="F43" s="6"/>
      <c r="G43" s="1241">
        <v>1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05" customHeight="1">
      <c r="A44" s="6"/>
      <c r="B44" s="541" t="s">
        <v>3680</v>
      </c>
      <c r="C44" s="541" t="s">
        <v>442</v>
      </c>
      <c r="D44" s="6"/>
      <c r="E44" s="470" t="str">
        <f t="shared" si="0"/>
        <v>S. DONA' DI PIAVE - Mogliano Veneto (TV)</v>
      </c>
      <c r="F44" s="6"/>
      <c r="G44" s="1241">
        <v>39.9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05" customHeight="1">
      <c r="A45" s="6"/>
      <c r="B45" s="541" t="s">
        <v>3680</v>
      </c>
      <c r="C45" s="541" t="s">
        <v>2099</v>
      </c>
      <c r="D45" s="6"/>
      <c r="E45" s="470" t="str">
        <f t="shared" si="0"/>
        <v>S. DONA' DI PIAVE - Monastier di Treviso (TV)</v>
      </c>
      <c r="F45" s="6"/>
      <c r="G45" s="1241">
        <v>18.7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05" customHeight="1">
      <c r="A46" s="6"/>
      <c r="B46" s="541" t="s">
        <v>3680</v>
      </c>
      <c r="C46" s="541" t="s">
        <v>124</v>
      </c>
      <c r="D46" s="6"/>
      <c r="E46" s="470" t="str">
        <f t="shared" si="0"/>
        <v>S. DONA' DI PIAVE - Oderzo (TV)</v>
      </c>
      <c r="F46" s="6"/>
      <c r="G46" s="1241">
        <v>22.4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05" customHeight="1">
      <c r="A47" s="6"/>
      <c r="B47" s="541" t="s">
        <v>3680</v>
      </c>
      <c r="C47" s="541" t="s">
        <v>685</v>
      </c>
      <c r="D47" s="6"/>
      <c r="E47" s="470" t="str">
        <f t="shared" si="0"/>
        <v>S. DONA' DI PIAVE - Silea (TV)</v>
      </c>
      <c r="F47" s="6"/>
      <c r="G47" s="1241">
        <v>20.8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05" customHeight="1">
      <c r="A48" s="6"/>
      <c r="B48" s="470" t="s">
        <v>3695</v>
      </c>
      <c r="C48" s="470" t="s">
        <v>80</v>
      </c>
      <c r="D48" s="6"/>
      <c r="E48" s="470" t="str">
        <f t="shared" si="0"/>
        <v>S. VENDEMMIANO - Conegliano (TV)</v>
      </c>
      <c r="F48" s="6"/>
      <c r="G48" s="1241">
        <v>20.8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05" customHeight="1">
      <c r="A49" s="6"/>
      <c r="B49" s="470" t="s">
        <v>3695</v>
      </c>
      <c r="C49" s="470" t="s">
        <v>2246</v>
      </c>
      <c r="D49" s="6"/>
      <c r="E49" s="470" t="str">
        <f t="shared" si="0"/>
        <v>S. VENDEMMIANO - Farra di Soligo (TV)</v>
      </c>
      <c r="F49" s="6"/>
      <c r="G49" s="1241">
        <v>30.6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05" customHeight="1">
      <c r="A50" s="6"/>
      <c r="B50" s="470" t="s">
        <v>3695</v>
      </c>
      <c r="C50" s="470" t="s">
        <v>944</v>
      </c>
      <c r="D50" s="6"/>
      <c r="E50" s="470" t="str">
        <f t="shared" si="0"/>
        <v>S. VENDEMMIANO - Orsago (TV)</v>
      </c>
      <c r="F50" s="6"/>
      <c r="G50" s="1241">
        <v>24.1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05" customHeight="1">
      <c r="A51" s="6"/>
      <c r="B51" s="541" t="s">
        <v>3695</v>
      </c>
      <c r="C51" s="470" t="s">
        <v>866</v>
      </c>
      <c r="D51" s="6"/>
      <c r="E51" s="470" t="str">
        <f t="shared" si="0"/>
        <v>S. VENDEMMIANO - San Fior (TV)</v>
      </c>
      <c r="F51" s="6"/>
      <c r="G51" s="1241">
        <v>21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05" customHeight="1">
      <c r="A52" s="6"/>
      <c r="B52" s="470" t="s">
        <v>3695</v>
      </c>
      <c r="C52" s="470" t="s">
        <v>951</v>
      </c>
      <c r="D52" s="6"/>
      <c r="E52" s="470" t="str">
        <f t="shared" si="0"/>
        <v>S. VENDEMMIANO - San vendemmiano (TV)</v>
      </c>
      <c r="F52" s="6"/>
      <c r="G52" s="1241">
        <v>1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05" customHeight="1">
      <c r="A53" s="6"/>
      <c r="B53" s="470" t="s">
        <v>3693</v>
      </c>
      <c r="C53" s="470" t="s">
        <v>1369</v>
      </c>
      <c r="D53" s="6"/>
      <c r="E53" s="470" t="str">
        <f t="shared" si="0"/>
        <v>S.LUCIA DI PIAVE - Codogne' (TV)</v>
      </c>
      <c r="F53" s="6"/>
      <c r="G53" s="1241">
        <v>14.1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05" customHeight="1">
      <c r="A54" s="6"/>
      <c r="B54" s="470" t="s">
        <v>3693</v>
      </c>
      <c r="C54" s="470" t="s">
        <v>2875</v>
      </c>
      <c r="D54" s="6"/>
      <c r="E54" s="470" t="str">
        <f t="shared" si="0"/>
        <v>S.LUCIA DI PIAVE - San Vendemiano (TV)</v>
      </c>
      <c r="F54" s="6"/>
      <c r="G54" s="1241">
        <v>20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05" customHeight="1">
      <c r="A55" s="6"/>
      <c r="B55" s="470" t="s">
        <v>3703</v>
      </c>
      <c r="C55" s="470" t="s">
        <v>42</v>
      </c>
      <c r="D55" s="6"/>
      <c r="E55" s="470" t="str">
        <f t="shared" si="0"/>
        <v>SACILE - Spresiano (TV)</v>
      </c>
      <c r="F55" s="6"/>
      <c r="G55" s="1241">
        <v>36.1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05" customHeight="1">
      <c r="A56" s="6"/>
      <c r="B56" s="470" t="s">
        <v>3668</v>
      </c>
      <c r="C56" s="470" t="s">
        <v>80</v>
      </c>
      <c r="D56" s="6"/>
      <c r="E56" s="470" t="str">
        <f t="shared" si="0"/>
        <v>SILEA - Conegliano (TV)</v>
      </c>
      <c r="F56" s="6"/>
      <c r="G56" s="1241">
        <v>37.1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05" customHeight="1">
      <c r="A57" s="6"/>
      <c r="B57" s="470" t="s">
        <v>3668</v>
      </c>
      <c r="C57" s="470" t="s">
        <v>1500</v>
      </c>
      <c r="D57" s="6"/>
      <c r="E57" s="470" t="str">
        <f t="shared" si="0"/>
        <v>SILEA - Mareno di Piave (TV)</v>
      </c>
      <c r="F57" s="6"/>
      <c r="G57" s="1241">
        <v>33</v>
      </c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05" customHeight="1">
      <c r="A58" s="6"/>
      <c r="B58" s="470" t="s">
        <v>3668</v>
      </c>
      <c r="C58" s="470" t="s">
        <v>685</v>
      </c>
      <c r="D58" s="6"/>
      <c r="E58" s="470" t="str">
        <f t="shared" si="0"/>
        <v>SILEA - Silea (TV)</v>
      </c>
      <c r="F58" s="6"/>
      <c r="G58" s="1241">
        <v>1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05" customHeight="1">
      <c r="A59" s="6"/>
      <c r="B59" s="470" t="s">
        <v>3668</v>
      </c>
      <c r="C59" s="470" t="s">
        <v>71</v>
      </c>
      <c r="D59" s="6"/>
      <c r="E59" s="470" t="str">
        <f t="shared" si="0"/>
        <v>SILEA - Villorba (TV)</v>
      </c>
      <c r="F59" s="6"/>
      <c r="G59" s="1241">
        <v>15.6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05" customHeight="1">
      <c r="A60" s="6"/>
      <c r="B60" s="470" t="s">
        <v>3684</v>
      </c>
      <c r="C60" s="470" t="s">
        <v>1351</v>
      </c>
      <c r="D60" s="6"/>
      <c r="E60" s="470" t="str">
        <f t="shared" si="0"/>
        <v>TREVIGNANO -  Silea (TV)</v>
      </c>
      <c r="F60" s="6"/>
      <c r="G60" s="1241">
        <v>21.5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05" customHeight="1">
      <c r="A61" s="6"/>
      <c r="B61" s="470" t="s">
        <v>3684</v>
      </c>
      <c r="C61" s="541" t="s">
        <v>3743</v>
      </c>
      <c r="D61" s="6"/>
      <c r="E61" s="470" t="str">
        <f t="shared" si="0"/>
        <v>TREVIGNANO - Badoere di Morgano</v>
      </c>
      <c r="F61" s="6"/>
      <c r="G61" s="1241">
        <v>14.4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05" customHeight="1">
      <c r="A62" s="6"/>
      <c r="B62" s="470" t="s">
        <v>3684</v>
      </c>
      <c r="C62" s="541" t="s">
        <v>149</v>
      </c>
      <c r="D62" s="6"/>
      <c r="E62" s="470" t="str">
        <f t="shared" si="0"/>
        <v>TREVIGNANO - Paese (TV)</v>
      </c>
      <c r="F62" s="6"/>
      <c r="G62" s="1241">
        <v>12.3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05" customHeight="1">
      <c r="A63" s="6"/>
      <c r="B63" s="470" t="s">
        <v>3670</v>
      </c>
      <c r="C63" s="470" t="s">
        <v>201</v>
      </c>
      <c r="D63" s="6"/>
      <c r="E63" s="470" t="str">
        <f t="shared" si="0"/>
        <v>TREVISO - Breda di Piave (TV)</v>
      </c>
      <c r="F63" s="6"/>
      <c r="G63" s="1241">
        <v>11.1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05" customHeight="1">
      <c r="A64" s="6"/>
      <c r="B64" s="470" t="s">
        <v>3670</v>
      </c>
      <c r="C64" s="470" t="s">
        <v>114</v>
      </c>
      <c r="D64" s="6"/>
      <c r="E64" s="470" t="str">
        <f t="shared" si="0"/>
        <v>TREVISO - Carbonera (TV)</v>
      </c>
      <c r="F64" s="6"/>
      <c r="G64" s="1241">
        <v>4.9000000000000004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05" customHeight="1">
      <c r="A65" s="6"/>
      <c r="B65" s="470" t="s">
        <v>3670</v>
      </c>
      <c r="C65" s="470" t="s">
        <v>127</v>
      </c>
      <c r="D65" s="6"/>
      <c r="E65" s="470" t="str">
        <f t="shared" si="0"/>
        <v>TREVISO - Casale sul Sile (TV)</v>
      </c>
      <c r="F65" s="6"/>
      <c r="G65" s="1241">
        <v>14.2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05" customHeight="1">
      <c r="A66" s="6"/>
      <c r="B66" s="470" t="s">
        <v>3670</v>
      </c>
      <c r="C66" s="541" t="s">
        <v>84</v>
      </c>
      <c r="D66" s="6"/>
      <c r="E66" s="470" t="str">
        <f t="shared" si="0"/>
        <v>TREVISO - Casier (TV)</v>
      </c>
      <c r="F66" s="6"/>
      <c r="G66" s="1241">
        <v>8.1999999999999993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05" customHeight="1">
      <c r="A67" s="6"/>
      <c r="B67" s="470" t="s">
        <v>3670</v>
      </c>
      <c r="C67" s="470" t="s">
        <v>3518</v>
      </c>
      <c r="D67" s="6"/>
      <c r="E67" s="470" t="str">
        <f t="shared" si="0"/>
        <v>TREVISO - Dosson di C.</v>
      </c>
      <c r="F67" s="6"/>
      <c r="G67" s="1241">
        <v>6.2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05" customHeight="1">
      <c r="A68" s="6"/>
      <c r="B68" s="541" t="s">
        <v>3670</v>
      </c>
      <c r="C68" s="541" t="s">
        <v>3744</v>
      </c>
      <c r="D68" s="6"/>
      <c r="E68" s="470" t="str">
        <f t="shared" si="0"/>
        <v>TREVISO - Godega sant' Urbano (TV)</v>
      </c>
      <c r="F68" s="6"/>
      <c r="G68" s="1241">
        <v>38.799999999999997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05" customHeight="1">
      <c r="A69" s="6"/>
      <c r="B69" s="470" t="s">
        <v>3670</v>
      </c>
      <c r="C69" s="470" t="s">
        <v>1500</v>
      </c>
      <c r="D69" s="6"/>
      <c r="E69" s="470" t="str">
        <f t="shared" si="0"/>
        <v>TREVISO - Mareno di Piave (TV)</v>
      </c>
      <c r="F69" s="6"/>
      <c r="G69" s="1241">
        <v>26.4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05" customHeight="1">
      <c r="A70" s="6"/>
      <c r="B70" s="470" t="s">
        <v>3670</v>
      </c>
      <c r="C70" s="541" t="s">
        <v>488</v>
      </c>
      <c r="D70" s="6"/>
      <c r="E70" s="470" t="str">
        <f t="shared" si="0"/>
        <v>TREVISO - Maserada sul Piave (TV)</v>
      </c>
      <c r="F70" s="6"/>
      <c r="G70" s="1241">
        <v>12.2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05" customHeight="1">
      <c r="A71" s="6"/>
      <c r="B71" s="470" t="s">
        <v>3670</v>
      </c>
      <c r="C71" s="470" t="s">
        <v>2499</v>
      </c>
      <c r="D71" s="6"/>
      <c r="E71" s="470" t="str">
        <f t="shared" si="0"/>
        <v>TREVISO - Occhiobello (RO)</v>
      </c>
      <c r="F71" s="6"/>
      <c r="G71" s="1241">
        <v>1</v>
      </c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05" customHeight="1">
      <c r="A72" s="6"/>
      <c r="B72" s="470" t="s">
        <v>3670</v>
      </c>
      <c r="C72" s="470" t="s">
        <v>124</v>
      </c>
      <c r="D72" s="6"/>
      <c r="E72" s="470" t="str">
        <f t="shared" si="0"/>
        <v>TREVISO - Oderzo (TV)</v>
      </c>
      <c r="F72" s="6"/>
      <c r="G72" s="1241">
        <v>28.7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05" customHeight="1">
      <c r="A73" s="6"/>
      <c r="B73" s="470" t="s">
        <v>3670</v>
      </c>
      <c r="C73" s="470" t="s">
        <v>149</v>
      </c>
      <c r="D73" s="6"/>
      <c r="E73" s="470" t="str">
        <f t="shared" si="0"/>
        <v>TREVISO - Paese (TV)</v>
      </c>
      <c r="F73" s="6"/>
      <c r="G73" s="1241">
        <v>7.2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05" customHeight="1">
      <c r="A74" s="6"/>
      <c r="B74" s="470" t="s">
        <v>3670</v>
      </c>
      <c r="C74" s="470" t="s">
        <v>3745</v>
      </c>
      <c r="D74" s="6"/>
      <c r="E74" s="470" t="str">
        <f t="shared" si="0"/>
        <v>TREVISO - Pieve di Soligo</v>
      </c>
      <c r="F74" s="6"/>
      <c r="G74" s="1241">
        <v>32.4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05" customHeight="1">
      <c r="A75" s="6"/>
      <c r="B75" s="470" t="s">
        <v>3670</v>
      </c>
      <c r="C75" s="470" t="s">
        <v>753</v>
      </c>
      <c r="D75" s="6"/>
      <c r="E75" s="470" t="str">
        <f t="shared" si="0"/>
        <v>TREVISO - Ponzano Veneto (TV)</v>
      </c>
      <c r="F75" s="6"/>
      <c r="G75" s="1241">
        <v>6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05" customHeight="1">
      <c r="A76" s="6"/>
      <c r="B76" s="470" t="s">
        <v>3670</v>
      </c>
      <c r="C76" s="470" t="s">
        <v>3746</v>
      </c>
      <c r="D76" s="6"/>
      <c r="E76" s="470" t="str">
        <f t="shared" si="0"/>
        <v>TREVISO - Porcellengo (TV)</v>
      </c>
      <c r="F76" s="6"/>
      <c r="G76" s="1241">
        <v>9.8000000000000007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05" customHeight="1">
      <c r="A77" s="6"/>
      <c r="B77" s="541" t="s">
        <v>3670</v>
      </c>
      <c r="C77" s="470" t="s">
        <v>675</v>
      </c>
      <c r="D77" s="6"/>
      <c r="E77" s="470" t="str">
        <f t="shared" si="0"/>
        <v>TREVISO - Preganziol (TV)</v>
      </c>
      <c r="F77" s="6"/>
      <c r="G77" s="1241">
        <v>9.6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05" customHeight="1">
      <c r="A78" s="6"/>
      <c r="B78" s="470" t="s">
        <v>3670</v>
      </c>
      <c r="C78" s="541" t="s">
        <v>694</v>
      </c>
      <c r="D78" s="6"/>
      <c r="E78" s="470" t="str">
        <f t="shared" si="0"/>
        <v>TREVISO - Quinto di Treviso (TV)</v>
      </c>
      <c r="F78" s="6"/>
      <c r="G78" s="1241">
        <v>8.8000000000000007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05" customHeight="1">
      <c r="A79" s="6"/>
      <c r="B79" s="470" t="s">
        <v>3670</v>
      </c>
      <c r="C79" s="470" t="s">
        <v>288</v>
      </c>
      <c r="D79" s="6"/>
      <c r="E79" s="470" t="str">
        <f t="shared" si="0"/>
        <v>TREVISO - Roncade (TV)</v>
      </c>
      <c r="F79" s="6"/>
      <c r="G79" s="1241">
        <v>15.8</v>
      </c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05" customHeight="1">
      <c r="A80" s="6"/>
      <c r="B80" s="470" t="s">
        <v>3670</v>
      </c>
      <c r="C80" s="470" t="s">
        <v>825</v>
      </c>
      <c r="D80" s="6"/>
      <c r="E80" s="470" t="str">
        <f t="shared" si="0"/>
        <v>TREVISO - San Biagio di Callalta (TV)</v>
      </c>
      <c r="F80" s="6"/>
      <c r="G80" s="1241">
        <v>13.7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05" customHeight="1">
      <c r="A81" s="6"/>
      <c r="B81" s="470" t="s">
        <v>3670</v>
      </c>
      <c r="C81" s="470" t="s">
        <v>685</v>
      </c>
      <c r="D81" s="6"/>
      <c r="E81" s="470" t="str">
        <f t="shared" si="0"/>
        <v>TREVISO - Silea (TV)</v>
      </c>
      <c r="F81" s="6"/>
      <c r="G81" s="1241">
        <v>6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05" customHeight="1">
      <c r="A82" s="6"/>
      <c r="B82" s="470" t="s">
        <v>3670</v>
      </c>
      <c r="C82" s="541" t="s">
        <v>42</v>
      </c>
      <c r="D82" s="6"/>
      <c r="E82" s="470" t="str">
        <f t="shared" si="0"/>
        <v>TREVISO - Spresiano (TV)</v>
      </c>
      <c r="F82" s="6"/>
      <c r="G82" s="1241">
        <v>14.1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05" customHeight="1">
      <c r="A83" s="6"/>
      <c r="B83" s="470" t="s">
        <v>3670</v>
      </c>
      <c r="C83" s="470" t="s">
        <v>168</v>
      </c>
      <c r="D83" s="6"/>
      <c r="E83" s="470" t="str">
        <f t="shared" si="0"/>
        <v>TREVISO - Susegana (TV)</v>
      </c>
      <c r="F83" s="6"/>
      <c r="G83" s="1241">
        <v>22.6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05" customHeight="1">
      <c r="A84" s="6"/>
      <c r="B84" s="470" t="s">
        <v>3670</v>
      </c>
      <c r="C84" s="470" t="s">
        <v>53</v>
      </c>
      <c r="D84" s="6"/>
      <c r="E84" s="470" t="str">
        <f t="shared" si="0"/>
        <v>TREVISO - Treviso (TV)</v>
      </c>
      <c r="F84" s="6"/>
      <c r="G84" s="1241">
        <v>1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05" customHeight="1">
      <c r="A85" s="6"/>
      <c r="B85" s="470" t="s">
        <v>3670</v>
      </c>
      <c r="C85" s="470" t="s">
        <v>71</v>
      </c>
      <c r="D85" s="6"/>
      <c r="E85" s="470" t="str">
        <f t="shared" si="0"/>
        <v>TREVISO - Villorba (TV)</v>
      </c>
      <c r="F85" s="6"/>
      <c r="G85" s="1241">
        <v>10.6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05" customHeight="1">
      <c r="A86" s="6"/>
      <c r="B86" s="470" t="s">
        <v>3670</v>
      </c>
      <c r="C86" s="470" t="s">
        <v>599</v>
      </c>
      <c r="D86" s="6"/>
      <c r="E86" s="470" t="str">
        <f t="shared" si="0"/>
        <v>TREVISO - Vittorio Veneto (TV)</v>
      </c>
      <c r="F86" s="6"/>
      <c r="G86" s="1241">
        <v>40.9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05" customHeight="1">
      <c r="A87" s="6"/>
      <c r="B87" s="470" t="s">
        <v>2165</v>
      </c>
      <c r="C87" s="470" t="s">
        <v>3743</v>
      </c>
      <c r="D87" s="6"/>
      <c r="E87" s="470" t="str">
        <f t="shared" si="0"/>
        <v>VEDELAGO - Badoere di Morgano</v>
      </c>
      <c r="F87" s="6"/>
      <c r="G87" s="1241">
        <v>12.8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05" customHeight="1">
      <c r="A88" s="6"/>
      <c r="B88" s="541" t="s">
        <v>2165</v>
      </c>
      <c r="C88" s="470" t="s">
        <v>2031</v>
      </c>
      <c r="D88" s="6"/>
      <c r="E88" s="470" t="str">
        <f t="shared" si="0"/>
        <v>VEDELAGO - Morgano (TV)</v>
      </c>
      <c r="F88" s="6"/>
      <c r="G88" s="1241">
        <v>12.4</v>
      </c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05" customHeight="1">
      <c r="A89" s="6"/>
      <c r="B89" s="470" t="s">
        <v>2165</v>
      </c>
      <c r="C89" s="470" t="s">
        <v>694</v>
      </c>
      <c r="D89" s="6"/>
      <c r="E89" s="470" t="str">
        <f t="shared" si="0"/>
        <v>VEDELAGO - Quinto di Treviso (TV)</v>
      </c>
      <c r="F89" s="6"/>
      <c r="G89" s="1241">
        <v>16.3</v>
      </c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05" customHeight="1">
      <c r="A90" s="6"/>
      <c r="B90" s="470" t="s">
        <v>3699</v>
      </c>
      <c r="C90" s="470" t="s">
        <v>1991</v>
      </c>
      <c r="D90" s="6"/>
      <c r="E90" s="470" t="str">
        <f t="shared" si="0"/>
        <v>VIDOR - S. Polo di Piave (TV)</v>
      </c>
      <c r="F90" s="6"/>
      <c r="G90" s="1241">
        <v>31.4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05" customHeight="1">
      <c r="A91" s="6"/>
      <c r="B91" s="470" t="s">
        <v>3699</v>
      </c>
      <c r="C91" s="470" t="s">
        <v>168</v>
      </c>
      <c r="D91" s="6"/>
      <c r="E91" s="470" t="str">
        <f t="shared" si="0"/>
        <v>VIDOR - Susegana (TV)</v>
      </c>
      <c r="F91" s="6"/>
      <c r="G91" s="1241">
        <v>20.100000000000001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05" customHeight="1">
      <c r="A92" s="6"/>
      <c r="B92" s="470" t="s">
        <v>3664</v>
      </c>
      <c r="C92" s="470" t="s">
        <v>201</v>
      </c>
      <c r="D92" s="6"/>
      <c r="E92" s="470" t="str">
        <f t="shared" si="0"/>
        <v>VILLORBA - Breda di Piave (TV)</v>
      </c>
      <c r="F92" s="6"/>
      <c r="G92" s="1241">
        <v>9.6999999999999993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05" customHeight="1">
      <c r="A93" s="6"/>
      <c r="B93" s="470" t="s">
        <v>3664</v>
      </c>
      <c r="C93" s="541" t="s">
        <v>508</v>
      </c>
      <c r="D93" s="6"/>
      <c r="E93" s="470" t="str">
        <f t="shared" si="0"/>
        <v>VILLORBA - Giavera del Montello (TV)</v>
      </c>
      <c r="F93" s="6"/>
      <c r="G93" s="1241">
        <v>12.8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05" customHeight="1">
      <c r="A94" s="6"/>
      <c r="B94" s="470" t="s">
        <v>3664</v>
      </c>
      <c r="C94" s="470" t="s">
        <v>3744</v>
      </c>
      <c r="D94" s="6"/>
      <c r="E94" s="470" t="str">
        <f t="shared" si="0"/>
        <v>VILLORBA - Godega sant' Urbano (TV)</v>
      </c>
      <c r="F94" s="6"/>
      <c r="G94" s="1241">
        <v>33.4</v>
      </c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05" customHeight="1">
      <c r="A95" s="6"/>
      <c r="B95" s="541" t="s">
        <v>3664</v>
      </c>
      <c r="C95" s="541" t="s">
        <v>3747</v>
      </c>
      <c r="D95" s="6"/>
      <c r="E95" s="470" t="str">
        <f t="shared" si="0"/>
        <v>VILLORBA - Marenno di Piave (TV)</v>
      </c>
      <c r="F95" s="6"/>
      <c r="G95" s="1241">
        <v>20.8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05" customHeight="1">
      <c r="A96" s="6"/>
      <c r="B96" s="470" t="s">
        <v>3664</v>
      </c>
      <c r="C96" s="541" t="s">
        <v>488</v>
      </c>
      <c r="D96" s="6"/>
      <c r="E96" s="470" t="str">
        <f t="shared" si="0"/>
        <v>VILLORBA - Maserada sul Piave (TV)</v>
      </c>
      <c r="F96" s="6"/>
      <c r="G96" s="1241">
        <v>4.8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05" customHeight="1">
      <c r="A97" s="6"/>
      <c r="B97" s="470" t="s">
        <v>3664</v>
      </c>
      <c r="C97" s="470" t="s">
        <v>326</v>
      </c>
      <c r="D97" s="6"/>
      <c r="E97" s="470" t="str">
        <f t="shared" si="0"/>
        <v>VILLORBA - Nervesa della Battaglia (TV)</v>
      </c>
      <c r="F97" s="6"/>
      <c r="G97" s="1241">
        <v>11.1</v>
      </c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05" customHeight="1">
      <c r="A98" s="6"/>
      <c r="B98" s="470" t="s">
        <v>3664</v>
      </c>
      <c r="C98" s="470" t="s">
        <v>1755</v>
      </c>
      <c r="D98" s="6"/>
      <c r="E98" s="470" t="str">
        <f t="shared" si="0"/>
        <v>VILLORBA - Postioma di Paese (TV)</v>
      </c>
      <c r="F98" s="6"/>
      <c r="G98" s="1241">
        <v>10.4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05" customHeight="1">
      <c r="A99" s="6"/>
      <c r="B99" s="470" t="s">
        <v>3664</v>
      </c>
      <c r="C99" s="470" t="s">
        <v>753</v>
      </c>
      <c r="D99" s="6"/>
      <c r="E99" s="470" t="str">
        <f t="shared" si="0"/>
        <v>VILLORBA - Ponzano Veneto (TV)</v>
      </c>
      <c r="F99" s="6"/>
      <c r="G99" s="1241">
        <v>6</v>
      </c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05" customHeight="1">
      <c r="A100" s="6"/>
      <c r="B100" s="470" t="s">
        <v>3664</v>
      </c>
      <c r="C100" s="470" t="s">
        <v>951</v>
      </c>
      <c r="D100" s="6"/>
      <c r="E100" s="470" t="str">
        <f t="shared" si="0"/>
        <v>VILLORBA - San vendemmiano (TV)</v>
      </c>
      <c r="F100" s="6"/>
      <c r="G100" s="1241">
        <v>35.6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05" customHeight="1">
      <c r="A101" s="6"/>
      <c r="B101" s="541" t="s">
        <v>3664</v>
      </c>
      <c r="C101" s="541" t="s">
        <v>685</v>
      </c>
      <c r="D101" s="6"/>
      <c r="E101" s="470" t="str">
        <f t="shared" si="0"/>
        <v>VILLORBA - Silea (TV)</v>
      </c>
      <c r="F101" s="6"/>
      <c r="G101" s="1241">
        <v>15.6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05" customHeight="1">
      <c r="A102" s="6"/>
      <c r="B102" s="470" t="s">
        <v>3664</v>
      </c>
      <c r="C102" s="470" t="s">
        <v>42</v>
      </c>
      <c r="D102" s="6"/>
      <c r="E102" s="470" t="str">
        <f t="shared" si="0"/>
        <v>VILLORBA - Spresiano (TV)</v>
      </c>
      <c r="F102" s="6"/>
      <c r="G102" s="1241">
        <v>5.7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05" customHeight="1">
      <c r="A103" s="6"/>
      <c r="B103" s="470" t="s">
        <v>3664</v>
      </c>
      <c r="C103" s="470" t="s">
        <v>168</v>
      </c>
      <c r="D103" s="6"/>
      <c r="E103" s="470" t="str">
        <f t="shared" si="0"/>
        <v>VILLORBA - Susegana (TV)</v>
      </c>
      <c r="F103" s="6"/>
      <c r="G103" s="1241">
        <v>14.2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05" customHeight="1">
      <c r="A104" s="6"/>
      <c r="B104" s="470" t="s">
        <v>3664</v>
      </c>
      <c r="C104" s="470" t="s">
        <v>53</v>
      </c>
      <c r="D104" s="6"/>
      <c r="E104" s="470" t="str">
        <f t="shared" si="0"/>
        <v>VILLORBA - Treviso (TV)</v>
      </c>
      <c r="F104" s="6"/>
      <c r="G104" s="1241">
        <v>10.6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05" customHeight="1">
      <c r="A105" s="6"/>
      <c r="B105" s="470" t="s">
        <v>3664</v>
      </c>
      <c r="C105" s="470" t="s">
        <v>355</v>
      </c>
      <c r="D105" s="6"/>
      <c r="E105" s="470" t="str">
        <f t="shared" si="0"/>
        <v>VILLORBA - Vazzola (TV)</v>
      </c>
      <c r="F105" s="6"/>
      <c r="G105" s="1241">
        <v>20.8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05" customHeight="1">
      <c r="A106" s="6"/>
      <c r="B106" s="470" t="s">
        <v>3664</v>
      </c>
      <c r="C106" s="470" t="s">
        <v>355</v>
      </c>
      <c r="D106" s="6"/>
      <c r="E106" s="470" t="str">
        <f t="shared" si="0"/>
        <v>VILLORBA - Vazzola (TV)</v>
      </c>
      <c r="F106" s="6"/>
      <c r="G106" s="1241">
        <v>20.6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05" customHeight="1">
      <c r="A107" s="6"/>
      <c r="B107" s="470" t="s">
        <v>3664</v>
      </c>
      <c r="C107" s="541" t="s">
        <v>71</v>
      </c>
      <c r="D107" s="6"/>
      <c r="E107" s="470" t="str">
        <f t="shared" si="0"/>
        <v>VILLORBA - Villorba (TV)</v>
      </c>
      <c r="F107" s="6"/>
      <c r="G107" s="1241">
        <v>1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05" customHeight="1">
      <c r="A108" s="6"/>
      <c r="B108" s="470" t="s">
        <v>3727</v>
      </c>
      <c r="C108" s="470" t="s">
        <v>508</v>
      </c>
      <c r="D108" s="6"/>
      <c r="E108" s="470" t="str">
        <f t="shared" si="0"/>
        <v>VOLPAGO DEL MONTELLO - Giavera del Montello (TV)</v>
      </c>
      <c r="F108" s="6"/>
      <c r="G108" s="1241">
        <v>3.9</v>
      </c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0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0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0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0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0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0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0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0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0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0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0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0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0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0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0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0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0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0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0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0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0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0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0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0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0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0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0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0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0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0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0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0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0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0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0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0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0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0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0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0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0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0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0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0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0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0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0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0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0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0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0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0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0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0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0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0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0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0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0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0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0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0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0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0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0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0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0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0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0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0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0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0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0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0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0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0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0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0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0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0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0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0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0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0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0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0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0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0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0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0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0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0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0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0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0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0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0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0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0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0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0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0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0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0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0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0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0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0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0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0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0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0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0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0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0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0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0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0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0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0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0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0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0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0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0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0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0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0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0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0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0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0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0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0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0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0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0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0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0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0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0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0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0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0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0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0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0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0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0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0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0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0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0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0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0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0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0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0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0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0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0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0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0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0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0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0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0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0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0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0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0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0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0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0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0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0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0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0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0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0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0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0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0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0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0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0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0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0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0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0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0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0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0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0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0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0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0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0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0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0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85" customHeight="1"/>
    <row r="310" spans="1:26" ht="15.85" customHeight="1"/>
    <row r="311" spans="1:26" ht="15.85" customHeight="1"/>
    <row r="312" spans="1:26" ht="15.85" customHeight="1"/>
    <row r="313" spans="1:26" ht="15.85" customHeight="1"/>
    <row r="314" spans="1:26" ht="15.85" customHeight="1"/>
    <row r="315" spans="1:26" ht="15.85" customHeight="1"/>
    <row r="316" spans="1:26" ht="15.85" customHeight="1"/>
    <row r="317" spans="1:26" ht="15.85" customHeight="1"/>
    <row r="318" spans="1:26" ht="15.85" customHeight="1"/>
    <row r="319" spans="1:26" ht="15.85" customHeight="1"/>
    <row r="320" spans="1:26" ht="15.85" customHeight="1"/>
    <row r="321" ht="15.85" customHeight="1"/>
    <row r="322" ht="15.85" customHeight="1"/>
    <row r="323" ht="15.85" customHeight="1"/>
    <row r="324" ht="15.85" customHeight="1"/>
    <row r="325" ht="15.85" customHeight="1"/>
    <row r="326" ht="15.85" customHeight="1"/>
    <row r="327" ht="15.85" customHeight="1"/>
    <row r="328" ht="15.85" customHeight="1"/>
    <row r="329" ht="15.85" customHeight="1"/>
    <row r="330" ht="15.85" customHeight="1"/>
    <row r="331" ht="15.85" customHeight="1"/>
    <row r="332" ht="15.85" customHeight="1"/>
    <row r="333" ht="15.85" customHeight="1"/>
    <row r="334" ht="15.85" customHeight="1"/>
    <row r="335" ht="15.85" customHeight="1"/>
    <row r="336" ht="15.85" customHeight="1"/>
    <row r="337" ht="15.85" customHeight="1"/>
    <row r="338" ht="15.85" customHeight="1"/>
    <row r="339" ht="15.85" customHeight="1"/>
    <row r="340" ht="15.85" customHeight="1"/>
    <row r="341" ht="15.85" customHeight="1"/>
    <row r="342" ht="15.85" customHeight="1"/>
    <row r="343" ht="15.85" customHeight="1"/>
    <row r="344" ht="15.85" customHeight="1"/>
    <row r="345" ht="15.85" customHeight="1"/>
    <row r="346" ht="15.85" customHeight="1"/>
    <row r="347" ht="15.85" customHeight="1"/>
    <row r="348" ht="15.85" customHeight="1"/>
    <row r="349" ht="15.85" customHeight="1"/>
    <row r="350" ht="15.85" customHeight="1"/>
    <row r="351" ht="15.85" customHeight="1"/>
    <row r="352" ht="15.85" customHeight="1"/>
    <row r="353" ht="15.85" customHeight="1"/>
    <row r="354" ht="15.85" customHeight="1"/>
    <row r="355" ht="15.85" customHeight="1"/>
    <row r="356" ht="15.85" customHeight="1"/>
    <row r="357" ht="15.85" customHeight="1"/>
    <row r="358" ht="15.85" customHeight="1"/>
    <row r="359" ht="15.85" customHeight="1"/>
    <row r="360" ht="15.85" customHeight="1"/>
    <row r="361" ht="15.85" customHeight="1"/>
    <row r="362" ht="15.85" customHeight="1"/>
    <row r="363" ht="15.85" customHeight="1"/>
    <row r="364" ht="15.85" customHeight="1"/>
    <row r="365" ht="15.85" customHeight="1"/>
    <row r="366" ht="15.85" customHeight="1"/>
    <row r="367" ht="15.85" customHeight="1"/>
    <row r="368" ht="15.85" customHeight="1"/>
    <row r="369" ht="15.85" customHeight="1"/>
    <row r="370" ht="15.85" customHeight="1"/>
    <row r="371" ht="15.85" customHeight="1"/>
    <row r="372" ht="15.85" customHeight="1"/>
    <row r="373" ht="15.85" customHeight="1"/>
    <row r="374" ht="15.85" customHeight="1"/>
    <row r="375" ht="15.85" customHeight="1"/>
    <row r="376" ht="15.85" customHeight="1"/>
    <row r="377" ht="15.85" customHeight="1"/>
    <row r="378" ht="15.85" customHeight="1"/>
    <row r="379" ht="15.85" customHeight="1"/>
    <row r="380" ht="15.85" customHeight="1"/>
    <row r="381" ht="15.85" customHeight="1"/>
    <row r="382" ht="15.85" customHeight="1"/>
    <row r="383" ht="15.85" customHeight="1"/>
    <row r="384" ht="15.85" customHeight="1"/>
    <row r="385" ht="15.85" customHeight="1"/>
    <row r="386" ht="15.85" customHeight="1"/>
    <row r="387" ht="15.85" customHeight="1"/>
    <row r="388" ht="15.85" customHeight="1"/>
    <row r="389" ht="15.85" customHeight="1"/>
    <row r="390" ht="15.85" customHeight="1"/>
    <row r="391" ht="15.85" customHeight="1"/>
    <row r="392" ht="15.85" customHeight="1"/>
    <row r="393" ht="15.85" customHeight="1"/>
    <row r="394" ht="15.85" customHeight="1"/>
    <row r="395" ht="15.85" customHeight="1"/>
    <row r="396" ht="15.85" customHeight="1"/>
    <row r="397" ht="15.85" customHeight="1"/>
    <row r="398" ht="15.85" customHeight="1"/>
    <row r="399" ht="15.85" customHeight="1"/>
    <row r="400" ht="15.85" customHeight="1"/>
    <row r="401" ht="15.85" customHeight="1"/>
    <row r="402" ht="15.85" customHeight="1"/>
    <row r="403" ht="15.85" customHeight="1"/>
    <row r="404" ht="15.85" customHeight="1"/>
    <row r="405" ht="15.85" customHeight="1"/>
    <row r="406" ht="15.85" customHeight="1"/>
    <row r="407" ht="15.85" customHeight="1"/>
    <row r="408" ht="15.85" customHeight="1"/>
    <row r="409" ht="15.85" customHeight="1"/>
    <row r="410" ht="15.85" customHeight="1"/>
    <row r="411" ht="15.85" customHeight="1"/>
    <row r="412" ht="15.85" customHeight="1"/>
    <row r="413" ht="15.85" customHeight="1"/>
    <row r="414" ht="15.85" customHeight="1"/>
    <row r="415" ht="15.85" customHeight="1"/>
    <row r="416" ht="15.85" customHeight="1"/>
    <row r="417" ht="15.85" customHeight="1"/>
    <row r="418" ht="15.85" customHeight="1"/>
    <row r="419" ht="15.85" customHeight="1"/>
    <row r="420" ht="15.85" customHeight="1"/>
    <row r="421" ht="15.85" customHeight="1"/>
    <row r="422" ht="15.85" customHeight="1"/>
    <row r="423" ht="15.85" customHeight="1"/>
    <row r="424" ht="15.85" customHeight="1"/>
    <row r="425" ht="15.85" customHeight="1"/>
    <row r="426" ht="15.85" customHeight="1"/>
    <row r="427" ht="15.85" customHeight="1"/>
    <row r="428" ht="15.85" customHeight="1"/>
    <row r="429" ht="15.85" customHeight="1"/>
    <row r="430" ht="15.85" customHeight="1"/>
    <row r="431" ht="15.85" customHeight="1"/>
    <row r="432" ht="15.85" customHeight="1"/>
    <row r="433" ht="15.85" customHeight="1"/>
    <row r="434" ht="15.85" customHeight="1"/>
    <row r="435" ht="15.85" customHeight="1"/>
    <row r="436" ht="15.85" customHeight="1"/>
    <row r="437" ht="15.85" customHeight="1"/>
    <row r="438" ht="15.85" customHeight="1"/>
    <row r="439" ht="15.85" customHeight="1"/>
    <row r="440" ht="15.85" customHeight="1"/>
    <row r="441" ht="15.85" customHeight="1"/>
    <row r="442" ht="15.85" customHeight="1"/>
    <row r="443" ht="15.85" customHeight="1"/>
    <row r="444" ht="15.85" customHeight="1"/>
    <row r="445" ht="15.85" customHeight="1"/>
    <row r="446" ht="15.85" customHeight="1"/>
    <row r="447" ht="15.85" customHeight="1"/>
    <row r="448" ht="15.85" customHeight="1"/>
    <row r="449" ht="15.85" customHeight="1"/>
    <row r="450" ht="15.85" customHeight="1"/>
    <row r="451" ht="15.85" customHeight="1"/>
    <row r="452" ht="15.85" customHeight="1"/>
    <row r="453" ht="15.85" customHeight="1"/>
    <row r="454" ht="15.85" customHeight="1"/>
    <row r="455" ht="15.85" customHeight="1"/>
    <row r="456" ht="15.85" customHeight="1"/>
    <row r="457" ht="15.85" customHeight="1"/>
    <row r="458" ht="15.85" customHeight="1"/>
    <row r="459" ht="15.85" customHeight="1"/>
    <row r="460" ht="15.85" customHeight="1"/>
    <row r="461" ht="15.85" customHeight="1"/>
    <row r="462" ht="15.85" customHeight="1"/>
    <row r="463" ht="15.85" customHeight="1"/>
    <row r="464" ht="15.85" customHeight="1"/>
    <row r="465" ht="15.85" customHeight="1"/>
    <row r="466" ht="15.85" customHeight="1"/>
    <row r="467" ht="15.85" customHeight="1"/>
    <row r="468" ht="15.85" customHeight="1"/>
    <row r="469" ht="15.85" customHeight="1"/>
    <row r="470" ht="15.85" customHeight="1"/>
    <row r="471" ht="15.85" customHeight="1"/>
    <row r="472" ht="15.85" customHeight="1"/>
    <row r="473" ht="15.85" customHeight="1"/>
    <row r="474" ht="15.85" customHeight="1"/>
    <row r="475" ht="15.85" customHeight="1"/>
    <row r="476" ht="15.85" customHeight="1"/>
    <row r="477" ht="15.85" customHeight="1"/>
    <row r="478" ht="15.85" customHeight="1"/>
    <row r="479" ht="15.85" customHeight="1"/>
    <row r="480" ht="15.85" customHeight="1"/>
    <row r="481" ht="15.85" customHeight="1"/>
    <row r="482" ht="15.85" customHeight="1"/>
    <row r="483" ht="15.85" customHeight="1"/>
    <row r="484" ht="15.85" customHeight="1"/>
    <row r="485" ht="15.85" customHeight="1"/>
    <row r="486" ht="15.85" customHeight="1"/>
    <row r="487" ht="15.85" customHeight="1"/>
    <row r="488" ht="15.85" customHeight="1"/>
    <row r="489" ht="15.85" customHeight="1"/>
    <row r="490" ht="15.85" customHeight="1"/>
    <row r="491" ht="15.85" customHeight="1"/>
    <row r="492" ht="15.85" customHeight="1"/>
    <row r="493" ht="15.85" customHeight="1"/>
    <row r="494" ht="15.85" customHeight="1"/>
    <row r="495" ht="15.85" customHeight="1"/>
    <row r="496" ht="15.85" customHeight="1"/>
    <row r="497" ht="15.85" customHeight="1"/>
    <row r="498" ht="15.85" customHeight="1"/>
    <row r="499" ht="15.85" customHeight="1"/>
    <row r="500" ht="15.85" customHeight="1"/>
    <row r="501" ht="15.85" customHeight="1"/>
    <row r="502" ht="15.85" customHeight="1"/>
    <row r="503" ht="15.85" customHeight="1"/>
    <row r="504" ht="15.85" customHeight="1"/>
    <row r="505" ht="15.85" customHeight="1"/>
    <row r="506" ht="15.85" customHeight="1"/>
    <row r="507" ht="15.85" customHeight="1"/>
    <row r="508" ht="15.85" customHeight="1"/>
    <row r="509" ht="15.85" customHeight="1"/>
    <row r="510" ht="15.85" customHeight="1"/>
    <row r="511" ht="15.85" customHeight="1"/>
    <row r="512" ht="15.85" customHeight="1"/>
    <row r="513" ht="15.85" customHeight="1"/>
    <row r="514" ht="15.85" customHeight="1"/>
    <row r="515" ht="15.85" customHeight="1"/>
    <row r="516" ht="15.85" customHeight="1"/>
    <row r="517" ht="15.85" customHeight="1"/>
    <row r="518" ht="15.85" customHeight="1"/>
    <row r="519" ht="15.85" customHeight="1"/>
    <row r="520" ht="15.85" customHeight="1"/>
    <row r="521" ht="15.85" customHeight="1"/>
    <row r="522" ht="15.85" customHeight="1"/>
    <row r="523" ht="15.85" customHeight="1"/>
    <row r="524" ht="15.85" customHeight="1"/>
    <row r="525" ht="15.85" customHeight="1"/>
    <row r="526" ht="15.85" customHeight="1"/>
    <row r="527" ht="15.85" customHeight="1"/>
    <row r="528" ht="15.85" customHeight="1"/>
    <row r="529" ht="15.85" customHeight="1"/>
    <row r="530" ht="15.85" customHeight="1"/>
    <row r="531" ht="15.85" customHeight="1"/>
    <row r="532" ht="15.85" customHeight="1"/>
    <row r="533" ht="15.85" customHeight="1"/>
    <row r="534" ht="15.85" customHeight="1"/>
    <row r="535" ht="15.85" customHeight="1"/>
    <row r="536" ht="15.85" customHeight="1"/>
    <row r="537" ht="15.85" customHeight="1"/>
    <row r="538" ht="15.85" customHeight="1"/>
    <row r="539" ht="15.85" customHeight="1"/>
    <row r="540" ht="15.85" customHeight="1"/>
    <row r="541" ht="15.85" customHeight="1"/>
    <row r="542" ht="15.85" customHeight="1"/>
    <row r="543" ht="15.85" customHeight="1"/>
    <row r="544" ht="15.85" customHeight="1"/>
    <row r="545" ht="15.85" customHeight="1"/>
    <row r="546" ht="15.85" customHeight="1"/>
    <row r="547" ht="15.85" customHeight="1"/>
    <row r="548" ht="15.85" customHeight="1"/>
    <row r="549" ht="15.85" customHeight="1"/>
    <row r="550" ht="15.85" customHeight="1"/>
    <row r="551" ht="15.85" customHeight="1"/>
    <row r="552" ht="15.85" customHeight="1"/>
    <row r="553" ht="15.85" customHeight="1"/>
    <row r="554" ht="15.85" customHeight="1"/>
    <row r="555" ht="15.85" customHeight="1"/>
    <row r="556" ht="15.85" customHeight="1"/>
    <row r="557" ht="15.85" customHeight="1"/>
    <row r="558" ht="15.85" customHeight="1"/>
    <row r="559" ht="15.85" customHeight="1"/>
    <row r="560" ht="15.85" customHeight="1"/>
    <row r="561" ht="15.85" customHeight="1"/>
    <row r="562" ht="15.85" customHeight="1"/>
    <row r="563" ht="15.85" customHeight="1"/>
    <row r="564" ht="15.85" customHeight="1"/>
    <row r="565" ht="15.85" customHeight="1"/>
    <row r="566" ht="15.85" customHeight="1"/>
    <row r="567" ht="15.85" customHeight="1"/>
    <row r="568" ht="15.85" customHeight="1"/>
    <row r="569" ht="15.85" customHeight="1"/>
    <row r="570" ht="15.85" customHeight="1"/>
    <row r="571" ht="15.85" customHeight="1"/>
    <row r="572" ht="15.85" customHeight="1"/>
    <row r="573" ht="15.85" customHeight="1"/>
    <row r="574" ht="15.85" customHeight="1"/>
    <row r="575" ht="15.85" customHeight="1"/>
    <row r="576" ht="15.85" customHeight="1"/>
    <row r="577" ht="15.85" customHeight="1"/>
    <row r="578" ht="15.85" customHeight="1"/>
    <row r="579" ht="15.85" customHeight="1"/>
    <row r="580" ht="15.85" customHeight="1"/>
    <row r="581" ht="15.85" customHeight="1"/>
    <row r="582" ht="15.85" customHeight="1"/>
    <row r="583" ht="15.85" customHeight="1"/>
    <row r="584" ht="15.85" customHeight="1"/>
    <row r="585" ht="15.85" customHeight="1"/>
    <row r="586" ht="15.85" customHeight="1"/>
    <row r="587" ht="15.85" customHeight="1"/>
    <row r="588" ht="15.85" customHeight="1"/>
    <row r="589" ht="15.85" customHeight="1"/>
    <row r="590" ht="15.85" customHeight="1"/>
    <row r="591" ht="15.85" customHeight="1"/>
    <row r="592" ht="15.85" customHeight="1"/>
    <row r="593" ht="15.85" customHeight="1"/>
    <row r="594" ht="15.85" customHeight="1"/>
    <row r="595" ht="15.85" customHeight="1"/>
    <row r="596" ht="15.85" customHeight="1"/>
    <row r="597" ht="15.85" customHeight="1"/>
    <row r="598" ht="15.85" customHeight="1"/>
    <row r="599" ht="15.85" customHeight="1"/>
    <row r="600" ht="15.85" customHeight="1"/>
    <row r="601" ht="15.85" customHeight="1"/>
    <row r="602" ht="15.85" customHeight="1"/>
    <row r="603" ht="15.85" customHeight="1"/>
    <row r="604" ht="15.85" customHeight="1"/>
    <row r="605" ht="15.85" customHeight="1"/>
    <row r="606" ht="15.85" customHeight="1"/>
    <row r="607" ht="15.85" customHeight="1"/>
    <row r="608" ht="15.85" customHeight="1"/>
    <row r="609" ht="15.85" customHeight="1"/>
    <row r="610" ht="15.85" customHeight="1"/>
    <row r="611" ht="15.85" customHeight="1"/>
    <row r="612" ht="15.85" customHeight="1"/>
    <row r="613" ht="15.85" customHeight="1"/>
    <row r="614" ht="15.85" customHeight="1"/>
    <row r="615" ht="15.85" customHeight="1"/>
    <row r="616" ht="15.85" customHeight="1"/>
    <row r="617" ht="15.85" customHeight="1"/>
    <row r="618" ht="15.85" customHeight="1"/>
    <row r="619" ht="15.85" customHeight="1"/>
    <row r="620" ht="15.85" customHeight="1"/>
    <row r="621" ht="15.85" customHeight="1"/>
    <row r="622" ht="15.85" customHeight="1"/>
    <row r="623" ht="15.85" customHeight="1"/>
    <row r="624" ht="15.85" customHeight="1"/>
    <row r="625" ht="15.85" customHeight="1"/>
    <row r="626" ht="15.85" customHeight="1"/>
    <row r="627" ht="15.85" customHeight="1"/>
    <row r="628" ht="15.85" customHeight="1"/>
    <row r="629" ht="15.85" customHeight="1"/>
    <row r="630" ht="15.85" customHeight="1"/>
    <row r="631" ht="15.85" customHeight="1"/>
    <row r="632" ht="15.85" customHeight="1"/>
    <row r="633" ht="15.85" customHeight="1"/>
    <row r="634" ht="15.85" customHeight="1"/>
    <row r="635" ht="15.85" customHeight="1"/>
    <row r="636" ht="15.85" customHeight="1"/>
    <row r="637" ht="15.85" customHeight="1"/>
    <row r="638" ht="15.85" customHeight="1"/>
    <row r="639" ht="15.85" customHeight="1"/>
    <row r="640" ht="15.85" customHeight="1"/>
    <row r="641" ht="15.85" customHeight="1"/>
    <row r="642" ht="15.85" customHeight="1"/>
    <row r="643" ht="15.85" customHeight="1"/>
    <row r="644" ht="15.85" customHeight="1"/>
    <row r="645" ht="15.85" customHeight="1"/>
    <row r="646" ht="15.85" customHeight="1"/>
    <row r="647" ht="15.85" customHeight="1"/>
    <row r="648" ht="15.85" customHeight="1"/>
    <row r="649" ht="15.85" customHeight="1"/>
    <row r="650" ht="15.85" customHeight="1"/>
    <row r="651" ht="15.85" customHeight="1"/>
    <row r="652" ht="15.85" customHeight="1"/>
    <row r="653" ht="15.85" customHeight="1"/>
    <row r="654" ht="15.85" customHeight="1"/>
    <row r="655" ht="15.85" customHeight="1"/>
    <row r="656" ht="15.85" customHeight="1"/>
    <row r="657" ht="15.85" customHeight="1"/>
    <row r="658" ht="15.85" customHeight="1"/>
    <row r="659" ht="15.85" customHeight="1"/>
    <row r="660" ht="15.85" customHeight="1"/>
    <row r="661" ht="15.85" customHeight="1"/>
    <row r="662" ht="15.85" customHeight="1"/>
    <row r="663" ht="15.85" customHeight="1"/>
    <row r="664" ht="15.85" customHeight="1"/>
    <row r="665" ht="15.85" customHeight="1"/>
    <row r="666" ht="15.85" customHeight="1"/>
    <row r="667" ht="15.85" customHeight="1"/>
    <row r="668" ht="15.85" customHeight="1"/>
    <row r="669" ht="15.85" customHeight="1"/>
    <row r="670" ht="15.85" customHeight="1"/>
    <row r="671" ht="15.85" customHeight="1"/>
    <row r="672" ht="15.85" customHeight="1"/>
    <row r="673" ht="15.85" customHeight="1"/>
    <row r="674" ht="15.85" customHeight="1"/>
    <row r="675" ht="15.85" customHeight="1"/>
    <row r="676" ht="15.85" customHeight="1"/>
    <row r="677" ht="15.85" customHeight="1"/>
    <row r="678" ht="15.85" customHeight="1"/>
    <row r="679" ht="15.85" customHeight="1"/>
    <row r="680" ht="15.85" customHeight="1"/>
    <row r="681" ht="15.85" customHeight="1"/>
    <row r="682" ht="15.85" customHeight="1"/>
    <row r="683" ht="15.85" customHeight="1"/>
    <row r="684" ht="15.85" customHeight="1"/>
    <row r="685" ht="15.85" customHeight="1"/>
    <row r="686" ht="15.85" customHeight="1"/>
    <row r="687" ht="15.85" customHeight="1"/>
    <row r="688" ht="15.85" customHeight="1"/>
    <row r="689" ht="15.85" customHeight="1"/>
    <row r="690" ht="15.85" customHeight="1"/>
    <row r="691" ht="15.85" customHeight="1"/>
    <row r="692" ht="15.85" customHeight="1"/>
    <row r="693" ht="15.85" customHeight="1"/>
    <row r="694" ht="15.85" customHeight="1"/>
    <row r="695" ht="15.85" customHeight="1"/>
    <row r="696" ht="15.85" customHeight="1"/>
    <row r="697" ht="15.85" customHeight="1"/>
    <row r="698" ht="15.85" customHeight="1"/>
    <row r="699" ht="15.85" customHeight="1"/>
    <row r="700" ht="15.85" customHeight="1"/>
    <row r="701" ht="15.85" customHeight="1"/>
    <row r="702" ht="15.85" customHeight="1"/>
    <row r="703" ht="15.85" customHeight="1"/>
    <row r="704" ht="15.85" customHeight="1"/>
    <row r="705" ht="15.85" customHeight="1"/>
    <row r="706" ht="15.85" customHeight="1"/>
    <row r="707" ht="15.85" customHeight="1"/>
    <row r="708" ht="15.85" customHeight="1"/>
    <row r="709" ht="15.85" customHeight="1"/>
    <row r="710" ht="15.85" customHeight="1"/>
    <row r="711" ht="15.85" customHeight="1"/>
    <row r="712" ht="15.85" customHeight="1"/>
    <row r="713" ht="15.85" customHeight="1"/>
    <row r="714" ht="15.85" customHeight="1"/>
    <row r="715" ht="15.85" customHeight="1"/>
    <row r="716" ht="15.85" customHeight="1"/>
    <row r="717" ht="15.85" customHeight="1"/>
    <row r="718" ht="15.85" customHeight="1"/>
    <row r="719" ht="15.85" customHeight="1"/>
    <row r="720" ht="15.85" customHeight="1"/>
    <row r="721" ht="15.85" customHeight="1"/>
    <row r="722" ht="15.85" customHeight="1"/>
    <row r="723" ht="15.85" customHeight="1"/>
    <row r="724" ht="15.85" customHeight="1"/>
    <row r="725" ht="15.85" customHeight="1"/>
    <row r="726" ht="15.85" customHeight="1"/>
    <row r="727" ht="15.85" customHeight="1"/>
    <row r="728" ht="15.85" customHeight="1"/>
    <row r="729" ht="15.85" customHeight="1"/>
    <row r="730" ht="15.85" customHeight="1"/>
    <row r="731" ht="15.85" customHeight="1"/>
    <row r="732" ht="15.85" customHeight="1"/>
    <row r="733" ht="15.85" customHeight="1"/>
    <row r="734" ht="15.85" customHeight="1"/>
    <row r="735" ht="15.85" customHeight="1"/>
    <row r="736" ht="15.85" customHeight="1"/>
    <row r="737" ht="15.85" customHeight="1"/>
    <row r="738" ht="15.85" customHeight="1"/>
    <row r="739" ht="15.85" customHeight="1"/>
    <row r="740" ht="15.85" customHeight="1"/>
    <row r="741" ht="15.85" customHeight="1"/>
    <row r="742" ht="15.85" customHeight="1"/>
    <row r="743" ht="15.85" customHeight="1"/>
    <row r="744" ht="15.85" customHeight="1"/>
    <row r="745" ht="15.85" customHeight="1"/>
    <row r="746" ht="15.85" customHeight="1"/>
    <row r="747" ht="15.85" customHeight="1"/>
    <row r="748" ht="15.85" customHeight="1"/>
    <row r="749" ht="15.85" customHeight="1"/>
    <row r="750" ht="15.85" customHeight="1"/>
    <row r="751" ht="15.85" customHeight="1"/>
    <row r="752" ht="15.85" customHeight="1"/>
    <row r="753" ht="15.85" customHeight="1"/>
    <row r="754" ht="15.85" customHeight="1"/>
    <row r="755" ht="15.85" customHeight="1"/>
    <row r="756" ht="15.85" customHeight="1"/>
    <row r="757" ht="15.85" customHeight="1"/>
    <row r="758" ht="15.85" customHeight="1"/>
    <row r="759" ht="15.85" customHeight="1"/>
    <row r="760" ht="15.85" customHeight="1"/>
    <row r="761" ht="15.85" customHeight="1"/>
    <row r="762" ht="15.85" customHeight="1"/>
    <row r="763" ht="15.85" customHeight="1"/>
    <row r="764" ht="15.85" customHeight="1"/>
    <row r="765" ht="15.85" customHeight="1"/>
    <row r="766" ht="15.85" customHeight="1"/>
    <row r="767" ht="15.85" customHeight="1"/>
    <row r="768" ht="15.85" customHeight="1"/>
    <row r="769" ht="15.85" customHeight="1"/>
    <row r="770" ht="15.85" customHeight="1"/>
    <row r="771" ht="15.85" customHeight="1"/>
    <row r="772" ht="15.85" customHeight="1"/>
    <row r="773" ht="15.85" customHeight="1"/>
    <row r="774" ht="15.85" customHeight="1"/>
    <row r="775" ht="15.85" customHeight="1"/>
    <row r="776" ht="15.85" customHeight="1"/>
    <row r="777" ht="15.85" customHeight="1"/>
    <row r="778" ht="15.85" customHeight="1"/>
    <row r="779" ht="15.85" customHeight="1"/>
    <row r="780" ht="15.85" customHeight="1"/>
    <row r="781" ht="15.85" customHeight="1"/>
    <row r="782" ht="15.85" customHeight="1"/>
    <row r="783" ht="15.85" customHeight="1"/>
    <row r="784" ht="15.85" customHeight="1"/>
    <row r="785" ht="15.85" customHeight="1"/>
    <row r="786" ht="15.85" customHeight="1"/>
    <row r="787" ht="15.85" customHeight="1"/>
    <row r="788" ht="15.85" customHeight="1"/>
    <row r="789" ht="15.85" customHeight="1"/>
    <row r="790" ht="15.85" customHeight="1"/>
    <row r="791" ht="15.85" customHeight="1"/>
    <row r="792" ht="15.85" customHeight="1"/>
    <row r="793" ht="15.85" customHeight="1"/>
    <row r="794" ht="15.85" customHeight="1"/>
    <row r="795" ht="15.85" customHeight="1"/>
    <row r="796" ht="15.85" customHeight="1"/>
    <row r="797" ht="15.85" customHeight="1"/>
    <row r="798" ht="15.85" customHeight="1"/>
    <row r="799" ht="15.85" customHeight="1"/>
    <row r="800" ht="15.85" customHeight="1"/>
    <row r="801" ht="15.85" customHeight="1"/>
    <row r="802" ht="15.85" customHeight="1"/>
    <row r="803" ht="15.85" customHeight="1"/>
    <row r="804" ht="15.85" customHeight="1"/>
    <row r="805" ht="15.85" customHeight="1"/>
    <row r="806" ht="15.85" customHeight="1"/>
    <row r="807" ht="15.85" customHeight="1"/>
    <row r="808" ht="15.85" customHeight="1"/>
    <row r="809" ht="15.85" customHeight="1"/>
    <row r="810" ht="15.85" customHeight="1"/>
    <row r="811" ht="15.85" customHeight="1"/>
    <row r="812" ht="15.85" customHeight="1"/>
    <row r="813" ht="15.85" customHeight="1"/>
    <row r="814" ht="15.85" customHeight="1"/>
    <row r="815" ht="15.85" customHeight="1"/>
    <row r="816" ht="15.85" customHeight="1"/>
    <row r="817" ht="15.85" customHeight="1"/>
    <row r="818" ht="15.85" customHeight="1"/>
    <row r="819" ht="15.85" customHeight="1"/>
    <row r="820" ht="15.85" customHeight="1"/>
    <row r="821" ht="15.85" customHeight="1"/>
    <row r="822" ht="15.85" customHeight="1"/>
    <row r="823" ht="15.85" customHeight="1"/>
    <row r="824" ht="15.85" customHeight="1"/>
    <row r="825" ht="15.85" customHeight="1"/>
    <row r="826" ht="15.85" customHeight="1"/>
    <row r="827" ht="15.85" customHeight="1"/>
    <row r="828" ht="15.85" customHeight="1"/>
    <row r="829" ht="15.85" customHeight="1"/>
    <row r="830" ht="15.85" customHeight="1"/>
    <row r="831" ht="15.85" customHeight="1"/>
    <row r="832" ht="15.85" customHeight="1"/>
    <row r="833" ht="15.85" customHeight="1"/>
    <row r="834" ht="15.85" customHeight="1"/>
    <row r="835" ht="15.85" customHeight="1"/>
    <row r="836" ht="15.85" customHeight="1"/>
    <row r="837" ht="15.85" customHeight="1"/>
    <row r="838" ht="15.85" customHeight="1"/>
    <row r="839" ht="15.85" customHeight="1"/>
    <row r="840" ht="15.85" customHeight="1"/>
    <row r="841" ht="15.85" customHeight="1"/>
    <row r="842" ht="15.85" customHeight="1"/>
    <row r="843" ht="15.85" customHeight="1"/>
    <row r="844" ht="15.85" customHeight="1"/>
    <row r="845" ht="15.85" customHeight="1"/>
    <row r="846" ht="15.85" customHeight="1"/>
    <row r="847" ht="15.85" customHeight="1"/>
    <row r="848" ht="15.85" customHeight="1"/>
    <row r="849" ht="15.85" customHeight="1"/>
    <row r="850" ht="15.85" customHeight="1"/>
    <row r="851" ht="15.85" customHeight="1"/>
    <row r="852" ht="15.85" customHeight="1"/>
    <row r="853" ht="15.85" customHeight="1"/>
    <row r="854" ht="15.85" customHeight="1"/>
    <row r="855" ht="15.85" customHeight="1"/>
    <row r="856" ht="15.85" customHeight="1"/>
    <row r="857" ht="15.85" customHeight="1"/>
    <row r="858" ht="15.85" customHeight="1"/>
    <row r="859" ht="15.85" customHeight="1"/>
    <row r="860" ht="15.85" customHeight="1"/>
    <row r="861" ht="15.85" customHeight="1"/>
    <row r="862" ht="15.85" customHeight="1"/>
    <row r="863" ht="15.85" customHeight="1"/>
    <row r="864" ht="15.85" customHeight="1"/>
    <row r="865" ht="15.85" customHeight="1"/>
    <row r="866" ht="15.85" customHeight="1"/>
    <row r="867" ht="15.85" customHeight="1"/>
    <row r="868" ht="15.85" customHeight="1"/>
    <row r="869" ht="15.85" customHeight="1"/>
    <row r="870" ht="15.85" customHeight="1"/>
    <row r="871" ht="15.85" customHeight="1"/>
    <row r="872" ht="15.85" customHeight="1"/>
    <row r="873" ht="15.85" customHeight="1"/>
    <row r="874" ht="15.85" customHeight="1"/>
    <row r="875" ht="15.85" customHeight="1"/>
    <row r="876" ht="15.85" customHeight="1"/>
    <row r="877" ht="15.85" customHeight="1"/>
    <row r="878" ht="15.85" customHeight="1"/>
    <row r="879" ht="15.85" customHeight="1"/>
    <row r="880" ht="15.85" customHeight="1"/>
    <row r="881" ht="15.85" customHeight="1"/>
    <row r="882" ht="15.85" customHeight="1"/>
    <row r="883" ht="15.85" customHeight="1"/>
    <row r="884" ht="15.85" customHeight="1"/>
    <row r="885" ht="15.85" customHeight="1"/>
    <row r="886" ht="15.85" customHeight="1"/>
    <row r="887" ht="15.85" customHeight="1"/>
    <row r="888" ht="15.85" customHeight="1"/>
    <row r="889" ht="15.85" customHeight="1"/>
    <row r="890" ht="15.85" customHeight="1"/>
    <row r="891" ht="15.85" customHeight="1"/>
    <row r="892" ht="15.85" customHeight="1"/>
    <row r="893" ht="15.85" customHeight="1"/>
    <row r="894" ht="15.85" customHeight="1"/>
    <row r="895" ht="15.85" customHeight="1"/>
    <row r="896" ht="15.85" customHeight="1"/>
    <row r="897" ht="15.85" customHeight="1"/>
    <row r="898" ht="15.85" customHeight="1"/>
    <row r="899" ht="15.85" customHeight="1"/>
    <row r="900" ht="15.85" customHeight="1"/>
    <row r="901" ht="15.85" customHeight="1"/>
    <row r="902" ht="15.85" customHeight="1"/>
    <row r="903" ht="15.85" customHeight="1"/>
    <row r="904" ht="15.85" customHeight="1"/>
    <row r="905" ht="15.85" customHeight="1"/>
    <row r="906" ht="15.85" customHeight="1"/>
    <row r="907" ht="15.85" customHeight="1"/>
    <row r="908" ht="15.85" customHeight="1"/>
    <row r="909" ht="15.85" customHeight="1"/>
    <row r="910" ht="15.85" customHeight="1"/>
    <row r="911" ht="15.85" customHeight="1"/>
    <row r="912" ht="15.85" customHeight="1"/>
    <row r="913" ht="15.85" customHeight="1"/>
    <row r="914" ht="15.85" customHeight="1"/>
    <row r="915" ht="15.85" customHeight="1"/>
    <row r="916" ht="15.85" customHeight="1"/>
    <row r="917" ht="15.85" customHeight="1"/>
    <row r="918" ht="15.85" customHeight="1"/>
    <row r="919" ht="15.85" customHeight="1"/>
    <row r="920" ht="15.85" customHeight="1"/>
    <row r="921" ht="15.85" customHeight="1"/>
    <row r="922" ht="15.85" customHeight="1"/>
    <row r="923" ht="15.85" customHeight="1"/>
    <row r="924" ht="15.85" customHeight="1"/>
    <row r="925" ht="15.85" customHeight="1"/>
    <row r="926" ht="15.85" customHeight="1"/>
    <row r="927" ht="15.85" customHeight="1"/>
    <row r="928" ht="15.85" customHeight="1"/>
    <row r="929" ht="15.85" customHeight="1"/>
    <row r="930" ht="15.85" customHeight="1"/>
    <row r="931" ht="15.85" customHeight="1"/>
    <row r="932" ht="15.85" customHeight="1"/>
    <row r="933" ht="15.85" customHeight="1"/>
    <row r="934" ht="15.85" customHeight="1"/>
    <row r="935" ht="15.85" customHeight="1"/>
    <row r="936" ht="15.85" customHeight="1"/>
    <row r="937" ht="15.85" customHeight="1"/>
    <row r="938" ht="15.85" customHeight="1"/>
    <row r="939" ht="15.85" customHeight="1"/>
    <row r="940" ht="15.85" customHeight="1"/>
    <row r="941" ht="15.85" customHeight="1"/>
    <row r="942" ht="15.85" customHeight="1"/>
    <row r="943" ht="15.85" customHeight="1"/>
    <row r="944" ht="15.85" customHeight="1"/>
    <row r="945" ht="15.85" customHeight="1"/>
    <row r="946" ht="15.85" customHeight="1"/>
    <row r="947" ht="15.85" customHeight="1"/>
    <row r="948" ht="15.85" customHeight="1"/>
    <row r="949" ht="15.85" customHeight="1"/>
    <row r="950" ht="15.85" customHeight="1"/>
    <row r="951" ht="15.85" customHeight="1"/>
    <row r="952" ht="15.85" customHeight="1"/>
    <row r="953" ht="15.85" customHeight="1"/>
    <row r="954" ht="15.85" customHeight="1"/>
    <row r="955" ht="15.85" customHeight="1"/>
    <row r="956" ht="15.85" customHeight="1"/>
    <row r="957" ht="15.85" customHeight="1"/>
    <row r="958" ht="15.85" customHeight="1"/>
    <row r="959" ht="15.85" customHeight="1"/>
    <row r="960" ht="15.85" customHeight="1"/>
    <row r="961" ht="15.85" customHeight="1"/>
    <row r="962" ht="15.85" customHeight="1"/>
    <row r="963" ht="15.85" customHeight="1"/>
    <row r="964" ht="15.85" customHeight="1"/>
    <row r="965" ht="15.85" customHeight="1"/>
    <row r="966" ht="15.85" customHeight="1"/>
    <row r="967" ht="15.85" customHeight="1"/>
    <row r="968" ht="15.85" customHeight="1"/>
    <row r="969" ht="15.85" customHeight="1"/>
    <row r="970" ht="15.85" customHeight="1"/>
    <row r="971" ht="15.85" customHeight="1"/>
    <row r="972" ht="15.85" customHeight="1"/>
    <row r="973" ht="15.85" customHeight="1"/>
    <row r="974" ht="15.85" customHeight="1"/>
    <row r="975" ht="15.85" customHeight="1"/>
    <row r="976" ht="15.85" customHeight="1"/>
    <row r="977" ht="15.85" customHeight="1"/>
    <row r="978" ht="15.85" customHeight="1"/>
    <row r="979" ht="15.85" customHeight="1"/>
    <row r="980" ht="15.85" customHeight="1"/>
    <row r="981" ht="15.85" customHeight="1"/>
    <row r="982" ht="15.85" customHeight="1"/>
    <row r="983" ht="15.85" customHeight="1"/>
    <row r="984" ht="15.85" customHeight="1"/>
    <row r="985" ht="15.85" customHeight="1"/>
    <row r="986" ht="15.85" customHeight="1"/>
    <row r="987" ht="15.85" customHeight="1"/>
    <row r="988" ht="15.85" customHeight="1"/>
    <row r="989" ht="15.85" customHeight="1"/>
    <row r="990" ht="15.85" customHeight="1"/>
    <row r="991" ht="15.85" customHeight="1"/>
    <row r="992" ht="15.85" customHeight="1"/>
    <row r="993" ht="15.85" customHeight="1"/>
    <row r="994" ht="15.85" customHeight="1"/>
    <row r="995" ht="15.85" customHeight="1"/>
    <row r="996" ht="15.85" customHeight="1"/>
    <row r="997" ht="15.85" customHeight="1"/>
    <row r="998" ht="15.85" customHeight="1"/>
    <row r="999" ht="15.85" customHeight="1"/>
    <row r="1000" ht="15.85" customHeight="1"/>
  </sheetData>
  <mergeCells count="1">
    <mergeCell ref="B1:C1"/>
  </mergeCells>
  <conditionalFormatting sqref="G62">
    <cfRule type="cellIs" dxfId="17" priority="1" stopIfTrue="1" operator="equal">
      <formula>0</formula>
    </cfRule>
  </conditionalFormatting>
  <conditionalFormatting sqref="G31:G32">
    <cfRule type="cellIs" dxfId="16" priority="2" stopIfTrue="1" operator="equal">
      <formula>0</formula>
    </cfRule>
  </conditionalFormatting>
  <conditionalFormatting sqref="G59">
    <cfRule type="cellIs" dxfId="15" priority="3" stopIfTrue="1" operator="equal">
      <formula>0</formula>
    </cfRule>
  </conditionalFormatting>
  <conditionalFormatting sqref="G66">
    <cfRule type="cellIs" dxfId="14" priority="4" stopIfTrue="1" operator="equal">
      <formula>0</formula>
    </cfRule>
  </conditionalFormatting>
  <conditionalFormatting sqref="G70">
    <cfRule type="cellIs" dxfId="13" priority="5" stopIfTrue="1" operator="equal">
      <formula>0</formula>
    </cfRule>
  </conditionalFormatting>
  <conditionalFormatting sqref="G81">
    <cfRule type="cellIs" dxfId="12" priority="6" stopIfTrue="1" operator="equal">
      <formula>0</formula>
    </cfRule>
  </conditionalFormatting>
  <conditionalFormatting sqref="G82">
    <cfRule type="cellIs" dxfId="11" priority="7" stopIfTrue="1" operator="equal">
      <formula>0</formula>
    </cfRule>
  </conditionalFormatting>
  <conditionalFormatting sqref="G105">
    <cfRule type="cellIs" dxfId="10" priority="8" stopIfTrue="1" operator="equal">
      <formula>0</formula>
    </cfRule>
  </conditionalFormatting>
  <conditionalFormatting sqref="G86">
    <cfRule type="cellIs" dxfId="9" priority="9" stopIfTrue="1" operator="equal">
      <formula>0</formula>
    </cfRule>
  </conditionalFormatting>
  <conditionalFormatting sqref="G51:G54">
    <cfRule type="cellIs" dxfId="8" priority="10" stopIfTrue="1" operator="equal">
      <formula>0</formula>
    </cfRule>
  </conditionalFormatting>
  <conditionalFormatting sqref="G30">
    <cfRule type="cellIs" dxfId="7" priority="11" stopIfTrue="1" operator="equal">
      <formula>0</formula>
    </cfRule>
  </conditionalFormatting>
  <conditionalFormatting sqref="G50">
    <cfRule type="cellIs" dxfId="6" priority="12" stopIfTrue="1" operator="equal">
      <formula>0</formula>
    </cfRule>
  </conditionalFormatting>
  <conditionalFormatting sqref="G58 G60:G61 G63:G64">
    <cfRule type="cellIs" dxfId="5" priority="13" stopIfTrue="1" operator="equal">
      <formula>0</formula>
    </cfRule>
  </conditionalFormatting>
  <conditionalFormatting sqref="G56:G57 G71:G80 G83:G85 G87:G104 G106:G108 G67:G69">
    <cfRule type="cellIs" dxfId="4" priority="14" stopIfTrue="1" operator="equal">
      <formula>0</formula>
    </cfRule>
  </conditionalFormatting>
  <conditionalFormatting sqref="G65">
    <cfRule type="cellIs" dxfId="3" priority="15" stopIfTrue="1" operator="equal">
      <formula>0</formula>
    </cfRule>
  </conditionalFormatting>
  <conditionalFormatting sqref="G55">
    <cfRule type="cellIs" dxfId="2" priority="16" stopIfTrue="1" operator="equal">
      <formula>0</formula>
    </cfRule>
  </conditionalFormatting>
  <conditionalFormatting sqref="C3:C18 G3:G29 G33:G49">
    <cfRule type="cellIs" dxfId="1" priority="17" stopIfTrue="1" operator="equal">
      <formula>0</formula>
    </cfRule>
  </conditionalFormatting>
  <conditionalFormatting sqref="C66">
    <cfRule type="cellIs" dxfId="0" priority="18" stopIfTrue="1" operator="equal">
      <formula>0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00"/>
  <sheetViews>
    <sheetView workbookViewId="0"/>
  </sheetViews>
  <sheetFormatPr defaultColWidth="14.44140625" defaultRowHeight="15.05" customHeight="1"/>
  <cols>
    <col min="1" max="1" width="30" customWidth="1"/>
    <col min="2" max="2" width="18" customWidth="1"/>
    <col min="3" max="3" width="12.6640625" customWidth="1"/>
    <col min="4" max="4" width="20" customWidth="1"/>
    <col min="5" max="10" width="30" customWidth="1"/>
  </cols>
  <sheetData>
    <row r="1" spans="1:10" ht="15.05" customHeight="1">
      <c r="A1" s="1007" t="s">
        <v>3748</v>
      </c>
      <c r="B1" s="1007" t="s">
        <v>3749</v>
      </c>
      <c r="C1" s="1242" t="s">
        <v>3750</v>
      </c>
      <c r="D1" s="1007" t="s">
        <v>3751</v>
      </c>
      <c r="E1" s="1007" t="s">
        <v>3752</v>
      </c>
      <c r="F1" s="1007" t="s">
        <v>3753</v>
      </c>
      <c r="G1" s="1007" t="s">
        <v>3754</v>
      </c>
      <c r="H1" s="1007" t="s">
        <v>3755</v>
      </c>
      <c r="I1" s="1007" t="s">
        <v>3756</v>
      </c>
      <c r="J1" s="1007" t="s">
        <v>3757</v>
      </c>
    </row>
    <row r="2" spans="1:10" ht="15.05" customHeight="1">
      <c r="A2" s="1007" t="s">
        <v>3758</v>
      </c>
      <c r="B2" s="1007" t="s">
        <v>3759</v>
      </c>
      <c r="C2" s="1242" t="s">
        <v>3760</v>
      </c>
      <c r="D2" s="1007" t="s">
        <v>3761</v>
      </c>
      <c r="E2" s="1007" t="s">
        <v>3762</v>
      </c>
      <c r="F2" s="1007" t="s">
        <v>3763</v>
      </c>
      <c r="G2" s="1007" t="s">
        <v>3764</v>
      </c>
      <c r="H2" s="1007" t="s">
        <v>3765</v>
      </c>
      <c r="I2" s="1007" t="s">
        <v>3766</v>
      </c>
      <c r="J2" s="1007" t="s">
        <v>3705</v>
      </c>
    </row>
    <row r="3" spans="1:10" ht="15.05" customHeight="1">
      <c r="A3" s="1007" t="s">
        <v>3767</v>
      </c>
      <c r="B3" s="1007" t="s">
        <v>3768</v>
      </c>
      <c r="C3" s="1242" t="s">
        <v>3760</v>
      </c>
      <c r="D3" s="1007" t="s">
        <v>3761</v>
      </c>
      <c r="E3" s="1007" t="s">
        <v>3769</v>
      </c>
      <c r="F3" s="1007" t="s">
        <v>3770</v>
      </c>
      <c r="G3" s="1007" t="s">
        <v>3771</v>
      </c>
      <c r="H3" s="1007" t="s">
        <v>3772</v>
      </c>
      <c r="I3" s="1007" t="s">
        <v>3773</v>
      </c>
      <c r="J3" s="1007" t="s">
        <v>3668</v>
      </c>
    </row>
    <row r="4" spans="1:10" ht="15.05" customHeight="1">
      <c r="A4" s="1007" t="s">
        <v>3774</v>
      </c>
      <c r="B4" s="1007" t="s">
        <v>3775</v>
      </c>
      <c r="C4" s="1242" t="s">
        <v>3760</v>
      </c>
      <c r="D4" s="1007" t="s">
        <v>3761</v>
      </c>
      <c r="E4" s="1007" t="s">
        <v>3776</v>
      </c>
      <c r="F4" s="1007" t="s">
        <v>3777</v>
      </c>
      <c r="G4" s="1007" t="s">
        <v>3778</v>
      </c>
      <c r="H4" s="1007" t="s">
        <v>3779</v>
      </c>
      <c r="I4" s="1007" t="s">
        <v>3780</v>
      </c>
      <c r="J4" s="1007" t="s">
        <v>3781</v>
      </c>
    </row>
    <row r="5" spans="1:10" ht="15.05" customHeight="1">
      <c r="A5" s="1007" t="s">
        <v>3782</v>
      </c>
      <c r="B5" s="1007" t="s">
        <v>3783</v>
      </c>
      <c r="C5" s="1242" t="s">
        <v>3760</v>
      </c>
      <c r="D5" s="1007" t="s">
        <v>3761</v>
      </c>
      <c r="E5" s="1007" t="s">
        <v>3784</v>
      </c>
      <c r="F5" s="1007" t="s">
        <v>3785</v>
      </c>
      <c r="G5" s="1007" t="s">
        <v>3786</v>
      </c>
      <c r="H5" s="1007" t="s">
        <v>3787</v>
      </c>
      <c r="I5" s="1007" t="s">
        <v>3788</v>
      </c>
      <c r="J5" s="1007" t="s">
        <v>3664</v>
      </c>
    </row>
    <row r="6" spans="1:10" ht="15.05" customHeight="1">
      <c r="A6" s="1007" t="s">
        <v>3789</v>
      </c>
      <c r="B6" s="1007" t="s">
        <v>3790</v>
      </c>
      <c r="C6" s="1242" t="s">
        <v>3760</v>
      </c>
      <c r="D6" s="1007" t="s">
        <v>3761</v>
      </c>
      <c r="E6" s="1007" t="s">
        <v>3791</v>
      </c>
      <c r="F6" s="1007" t="s">
        <v>3792</v>
      </c>
      <c r="G6" s="1007" t="s">
        <v>3793</v>
      </c>
      <c r="H6" s="1007" t="s">
        <v>3794</v>
      </c>
      <c r="I6" s="1007" t="s">
        <v>3795</v>
      </c>
      <c r="J6" s="1007" t="s">
        <v>3796</v>
      </c>
    </row>
    <row r="7" spans="1:10" ht="15.05" customHeight="1">
      <c r="A7" s="1007" t="s">
        <v>3797</v>
      </c>
      <c r="B7" s="1007" t="s">
        <v>3798</v>
      </c>
      <c r="C7" s="1242" t="s">
        <v>3760</v>
      </c>
      <c r="D7" s="1007" t="s">
        <v>3761</v>
      </c>
      <c r="E7" s="1007" t="s">
        <v>3799</v>
      </c>
      <c r="F7" s="1007" t="s">
        <v>3800</v>
      </c>
      <c r="G7" s="1007" t="s">
        <v>3801</v>
      </c>
      <c r="H7" s="1007" t="s">
        <v>3802</v>
      </c>
      <c r="I7" s="1007" t="s">
        <v>3803</v>
      </c>
      <c r="J7" s="1007" t="s">
        <v>3664</v>
      </c>
    </row>
    <row r="8" spans="1:10" ht="15.05" customHeight="1">
      <c r="A8" s="1007" t="s">
        <v>3804</v>
      </c>
      <c r="B8" s="1007" t="s">
        <v>3798</v>
      </c>
      <c r="C8" s="1242" t="s">
        <v>3760</v>
      </c>
      <c r="D8" s="1007" t="s">
        <v>3761</v>
      </c>
      <c r="E8" s="1007" t="s">
        <v>3805</v>
      </c>
      <c r="F8" s="1007" t="s">
        <v>3806</v>
      </c>
      <c r="G8" s="1007" t="s">
        <v>3807</v>
      </c>
      <c r="H8" s="1007" t="s">
        <v>3787</v>
      </c>
      <c r="I8" s="1007" t="s">
        <v>3808</v>
      </c>
      <c r="J8" s="1007" t="s">
        <v>3809</v>
      </c>
    </row>
    <row r="9" spans="1:10" ht="15.05" customHeight="1">
      <c r="A9" s="1007" t="s">
        <v>3810</v>
      </c>
      <c r="B9" s="1007" t="s">
        <v>3811</v>
      </c>
      <c r="C9" s="1242" t="s">
        <v>3760</v>
      </c>
      <c r="D9" s="1007" t="s">
        <v>3761</v>
      </c>
      <c r="E9" s="1007" t="s">
        <v>3812</v>
      </c>
      <c r="F9" s="1007" t="s">
        <v>3813</v>
      </c>
      <c r="G9" s="1007" t="s">
        <v>3814</v>
      </c>
      <c r="H9" s="1007" t="s">
        <v>3815</v>
      </c>
      <c r="I9" s="1007" t="s">
        <v>3816</v>
      </c>
      <c r="J9" s="1007" t="s">
        <v>3817</v>
      </c>
    </row>
    <row r="10" spans="1:10" ht="15.05" customHeight="1">
      <c r="A10" s="1007" t="s">
        <v>3818</v>
      </c>
      <c r="B10" s="1007" t="s">
        <v>3819</v>
      </c>
      <c r="C10" s="1242" t="s">
        <v>3760</v>
      </c>
      <c r="D10" s="1007" t="s">
        <v>3761</v>
      </c>
      <c r="E10" s="1007" t="s">
        <v>3820</v>
      </c>
      <c r="F10" s="1007" t="s">
        <v>3821</v>
      </c>
      <c r="G10" s="1007" t="s">
        <v>3822</v>
      </c>
      <c r="H10" s="1007" t="s">
        <v>3823</v>
      </c>
      <c r="I10" s="1007" t="s">
        <v>3824</v>
      </c>
      <c r="J10" s="1007" t="s">
        <v>3705</v>
      </c>
    </row>
    <row r="11" spans="1:10" ht="15.05" customHeight="1">
      <c r="A11" s="1007" t="s">
        <v>3825</v>
      </c>
      <c r="B11" s="1007" t="s">
        <v>3826</v>
      </c>
      <c r="C11" s="1242" t="s">
        <v>3760</v>
      </c>
      <c r="D11" s="1007" t="s">
        <v>3761</v>
      </c>
      <c r="E11" s="1007" t="s">
        <v>3827</v>
      </c>
      <c r="F11" s="1007" t="s">
        <v>3828</v>
      </c>
      <c r="G11" s="1007" t="s">
        <v>3829</v>
      </c>
      <c r="H11" s="1007" t="s">
        <v>3787</v>
      </c>
      <c r="I11" s="1007" t="s">
        <v>3830</v>
      </c>
      <c r="J11" s="1007" t="s">
        <v>3670</v>
      </c>
    </row>
    <row r="12" spans="1:10" ht="15.05" customHeight="1">
      <c r="A12" s="1007" t="s">
        <v>3831</v>
      </c>
      <c r="B12" s="1007" t="s">
        <v>3832</v>
      </c>
      <c r="C12" s="1242" t="s">
        <v>3760</v>
      </c>
      <c r="D12" s="1007" t="s">
        <v>3761</v>
      </c>
      <c r="E12" s="1007" t="s">
        <v>3833</v>
      </c>
      <c r="F12" s="1007" t="s">
        <v>3834</v>
      </c>
      <c r="G12" s="1007" t="s">
        <v>3835</v>
      </c>
      <c r="H12" s="1007" t="s">
        <v>3836</v>
      </c>
      <c r="I12" s="1007" t="s">
        <v>3837</v>
      </c>
      <c r="J12" s="1007" t="s">
        <v>3838</v>
      </c>
    </row>
    <row r="13" spans="1:10" ht="15.05" customHeight="1">
      <c r="A13" s="1007" t="s">
        <v>3839</v>
      </c>
      <c r="B13" s="1007" t="s">
        <v>3840</v>
      </c>
      <c r="C13" s="1242" t="s">
        <v>3760</v>
      </c>
      <c r="D13" s="1007" t="s">
        <v>3761</v>
      </c>
      <c r="E13" s="1007" t="s">
        <v>3841</v>
      </c>
      <c r="F13" s="1007" t="s">
        <v>3842</v>
      </c>
      <c r="G13" s="1007" t="s">
        <v>3843</v>
      </c>
      <c r="H13" s="1007" t="s">
        <v>3844</v>
      </c>
      <c r="I13" s="1007" t="s">
        <v>3845</v>
      </c>
      <c r="J13" s="1007" t="s">
        <v>3666</v>
      </c>
    </row>
    <row r="14" spans="1:10" ht="15.05" customHeight="1">
      <c r="A14" s="1007" t="s">
        <v>3846</v>
      </c>
      <c r="B14" s="1007" t="s">
        <v>3847</v>
      </c>
      <c r="C14" s="1242" t="s">
        <v>3760</v>
      </c>
      <c r="D14" s="1007" t="s">
        <v>3761</v>
      </c>
      <c r="E14" s="1007" t="s">
        <v>3848</v>
      </c>
      <c r="F14" s="1007" t="s">
        <v>3849</v>
      </c>
      <c r="G14" s="1007" t="s">
        <v>3850</v>
      </c>
      <c r="H14" s="1007" t="s">
        <v>3851</v>
      </c>
      <c r="I14" s="1007" t="s">
        <v>3852</v>
      </c>
      <c r="J14" s="1007" t="s">
        <v>3853</v>
      </c>
    </row>
    <row r="15" spans="1:10" ht="15.05" customHeight="1">
      <c r="A15" s="1007" t="s">
        <v>3854</v>
      </c>
      <c r="B15" s="1007" t="s">
        <v>3855</v>
      </c>
      <c r="C15" s="1242" t="s">
        <v>3760</v>
      </c>
      <c r="D15" s="1007" t="s">
        <v>3761</v>
      </c>
      <c r="E15" s="1007" t="s">
        <v>3856</v>
      </c>
      <c r="F15" s="1007" t="s">
        <v>3857</v>
      </c>
      <c r="G15" s="1007" t="s">
        <v>3858</v>
      </c>
      <c r="H15" s="1007" t="s">
        <v>3787</v>
      </c>
      <c r="I15" s="1007" t="s">
        <v>3859</v>
      </c>
      <c r="J15" s="1007" t="s">
        <v>3860</v>
      </c>
    </row>
    <row r="16" spans="1:10" ht="15.05" customHeight="1">
      <c r="A16" s="1007" t="s">
        <v>3861</v>
      </c>
      <c r="B16" s="1007" t="s">
        <v>3798</v>
      </c>
      <c r="C16" s="1242" t="s">
        <v>3760</v>
      </c>
      <c r="D16" s="1007" t="s">
        <v>3761</v>
      </c>
      <c r="E16" s="1007" t="s">
        <v>3862</v>
      </c>
      <c r="F16" s="1007" t="s">
        <v>3863</v>
      </c>
      <c r="G16" s="1007" t="s">
        <v>3864</v>
      </c>
      <c r="H16" s="1007" t="s">
        <v>3787</v>
      </c>
      <c r="I16" s="1007" t="s">
        <v>3865</v>
      </c>
      <c r="J16" s="1007" t="s">
        <v>3688</v>
      </c>
    </row>
    <row r="17" spans="1:10" ht="15.05" customHeight="1">
      <c r="A17" s="1007" t="s">
        <v>3866</v>
      </c>
      <c r="B17" s="1007" t="s">
        <v>3867</v>
      </c>
      <c r="C17" s="1242" t="s">
        <v>3760</v>
      </c>
      <c r="D17" s="1007" t="s">
        <v>3761</v>
      </c>
      <c r="E17" s="1007" t="s">
        <v>3868</v>
      </c>
      <c r="F17" s="1007" t="s">
        <v>3869</v>
      </c>
      <c r="G17" s="1007" t="s">
        <v>3870</v>
      </c>
      <c r="H17" s="1007" t="s">
        <v>3871</v>
      </c>
      <c r="I17" s="1007" t="s">
        <v>3872</v>
      </c>
      <c r="J17" s="1007" t="s">
        <v>3672</v>
      </c>
    </row>
    <row r="18" spans="1:10" ht="15.05" customHeight="1">
      <c r="A18" s="1007" t="s">
        <v>3873</v>
      </c>
      <c r="B18" s="1007" t="s">
        <v>3874</v>
      </c>
      <c r="C18" s="1242" t="s">
        <v>3760</v>
      </c>
      <c r="D18" s="1007" t="s">
        <v>3761</v>
      </c>
      <c r="E18" s="1007" t="s">
        <v>3875</v>
      </c>
      <c r="F18" s="1007" t="s">
        <v>3876</v>
      </c>
      <c r="G18" s="1007" t="s">
        <v>3877</v>
      </c>
      <c r="H18" s="1007" t="s">
        <v>3878</v>
      </c>
      <c r="I18" s="1007" t="s">
        <v>3879</v>
      </c>
      <c r="J18" s="1007" t="s">
        <v>3672</v>
      </c>
    </row>
    <row r="19" spans="1:10" ht="15.05" customHeight="1">
      <c r="A19" s="1007" t="s">
        <v>3880</v>
      </c>
      <c r="B19" s="1007" t="s">
        <v>3798</v>
      </c>
      <c r="C19" s="1242" t="s">
        <v>3760</v>
      </c>
      <c r="D19" s="1007" t="s">
        <v>3761</v>
      </c>
      <c r="E19" s="1007" t="s">
        <v>3881</v>
      </c>
      <c r="F19" s="1007" t="s">
        <v>3882</v>
      </c>
      <c r="G19" s="1007" t="s">
        <v>3883</v>
      </c>
      <c r="H19" s="1007" t="s">
        <v>3884</v>
      </c>
      <c r="I19" s="1007" t="s">
        <v>3885</v>
      </c>
      <c r="J19" s="1007" t="s">
        <v>3853</v>
      </c>
    </row>
    <row r="20" spans="1:10" ht="15.05" customHeight="1">
      <c r="A20" s="1007" t="s">
        <v>3886</v>
      </c>
      <c r="B20" s="1007" t="s">
        <v>3887</v>
      </c>
      <c r="C20" s="1242" t="s">
        <v>3760</v>
      </c>
      <c r="D20" s="1007" t="s">
        <v>3761</v>
      </c>
      <c r="E20" s="1007" t="s">
        <v>3888</v>
      </c>
      <c r="F20" s="1007" t="s">
        <v>3889</v>
      </c>
      <c r="G20" s="1007" t="s">
        <v>3890</v>
      </c>
      <c r="H20" s="1007" t="s">
        <v>3891</v>
      </c>
      <c r="I20" s="1007" t="s">
        <v>3892</v>
      </c>
      <c r="J20" s="1007" t="s">
        <v>3705</v>
      </c>
    </row>
    <row r="21" spans="1:10" ht="15.05" customHeight="1">
      <c r="A21" s="1007" t="s">
        <v>3893</v>
      </c>
      <c r="B21" s="1007" t="s">
        <v>3894</v>
      </c>
      <c r="C21" s="1242" t="s">
        <v>3760</v>
      </c>
      <c r="D21" s="1007" t="s">
        <v>3761</v>
      </c>
      <c r="E21" s="1007" t="s">
        <v>3895</v>
      </c>
      <c r="F21" s="1007" t="s">
        <v>3896</v>
      </c>
      <c r="G21" s="1007" t="s">
        <v>3897</v>
      </c>
      <c r="H21" s="1007" t="s">
        <v>3898</v>
      </c>
      <c r="I21" s="1007" t="s">
        <v>3899</v>
      </c>
      <c r="J21" s="1007" t="s">
        <v>3853</v>
      </c>
    </row>
    <row r="22" spans="1:10" ht="15.05" customHeight="1">
      <c r="A22" s="1007" t="s">
        <v>3900</v>
      </c>
      <c r="B22" s="1007" t="s">
        <v>3811</v>
      </c>
      <c r="C22" s="1242" t="s">
        <v>3760</v>
      </c>
      <c r="D22" s="1007" t="s">
        <v>3761</v>
      </c>
      <c r="E22" s="1007" t="s">
        <v>3901</v>
      </c>
      <c r="F22" s="1007" t="s">
        <v>3902</v>
      </c>
      <c r="G22" s="1007" t="s">
        <v>3903</v>
      </c>
      <c r="H22" s="1007" t="s">
        <v>3904</v>
      </c>
      <c r="I22" s="1007" t="s">
        <v>3905</v>
      </c>
      <c r="J22" s="1007" t="s">
        <v>3670</v>
      </c>
    </row>
    <row r="23" spans="1:10" ht="15.05" customHeight="1">
      <c r="A23" s="1007" t="s">
        <v>3906</v>
      </c>
      <c r="B23" s="1007" t="s">
        <v>3832</v>
      </c>
      <c r="C23" s="1242" t="s">
        <v>3760</v>
      </c>
      <c r="D23" s="1007" t="s">
        <v>3761</v>
      </c>
      <c r="E23" s="1007" t="s">
        <v>3907</v>
      </c>
      <c r="F23" s="1007" t="s">
        <v>3908</v>
      </c>
      <c r="G23" s="1007" t="s">
        <v>3909</v>
      </c>
      <c r="H23" s="1007" t="s">
        <v>3910</v>
      </c>
      <c r="I23" s="1007" t="s">
        <v>3911</v>
      </c>
      <c r="J23" s="1007" t="s">
        <v>3912</v>
      </c>
    </row>
    <row r="24" spans="1:10" ht="15.05" customHeight="1">
      <c r="A24" s="1007" t="s">
        <v>3913</v>
      </c>
      <c r="B24" s="1007" t="s">
        <v>3819</v>
      </c>
      <c r="C24" s="1242" t="s">
        <v>3760</v>
      </c>
      <c r="D24" s="1007" t="s">
        <v>3761</v>
      </c>
      <c r="E24" s="1007" t="s">
        <v>3914</v>
      </c>
      <c r="F24" s="1007" t="s">
        <v>3915</v>
      </c>
      <c r="G24" s="1007" t="s">
        <v>3916</v>
      </c>
      <c r="H24" s="1007" t="s">
        <v>3917</v>
      </c>
      <c r="I24" s="1007" t="s">
        <v>3918</v>
      </c>
      <c r="J24" s="1007" t="s">
        <v>3666</v>
      </c>
    </row>
    <row r="25" spans="1:10" ht="15.05" customHeight="1">
      <c r="A25" s="1007" t="s">
        <v>3919</v>
      </c>
      <c r="B25" s="1007" t="s">
        <v>3920</v>
      </c>
      <c r="C25" s="1242" t="s">
        <v>3760</v>
      </c>
      <c r="D25" s="1007" t="s">
        <v>3761</v>
      </c>
      <c r="E25" s="1007" t="s">
        <v>3921</v>
      </c>
      <c r="F25" s="1007" t="s">
        <v>3922</v>
      </c>
      <c r="G25" s="1007" t="s">
        <v>3787</v>
      </c>
      <c r="H25" s="1007" t="s">
        <v>3923</v>
      </c>
      <c r="I25" s="1007" t="s">
        <v>3924</v>
      </c>
      <c r="J25" s="1007" t="s">
        <v>3853</v>
      </c>
    </row>
    <row r="26" spans="1:10" ht="15.05" customHeight="1">
      <c r="A26" s="1243" t="s">
        <v>3925</v>
      </c>
      <c r="B26" s="1243" t="s">
        <v>3926</v>
      </c>
      <c r="C26" s="1244" t="s">
        <v>3760</v>
      </c>
      <c r="D26" s="1243" t="s">
        <v>3927</v>
      </c>
      <c r="E26" s="1007" t="s">
        <v>3928</v>
      </c>
      <c r="F26" s="1007" t="s">
        <v>3929</v>
      </c>
      <c r="G26" s="1007" t="s">
        <v>3930</v>
      </c>
      <c r="H26" s="1007" t="s">
        <v>3931</v>
      </c>
      <c r="I26" s="1007" t="s">
        <v>3932</v>
      </c>
      <c r="J26" s="1007" t="s">
        <v>3688</v>
      </c>
    </row>
    <row r="27" spans="1:10" ht="15.05" customHeight="1">
      <c r="A27" s="1243" t="s">
        <v>3933</v>
      </c>
      <c r="B27" s="1243" t="s">
        <v>3934</v>
      </c>
      <c r="C27" s="1244" t="s">
        <v>3760</v>
      </c>
      <c r="D27" s="1243" t="s">
        <v>3927</v>
      </c>
      <c r="E27" s="1007" t="s">
        <v>3935</v>
      </c>
      <c r="F27" s="1007" t="s">
        <v>3936</v>
      </c>
      <c r="G27" s="1007" t="s">
        <v>3937</v>
      </c>
      <c r="H27" s="1007" t="s">
        <v>3938</v>
      </c>
      <c r="I27" s="1007" t="s">
        <v>3939</v>
      </c>
      <c r="J27" s="1007" t="s">
        <v>3912</v>
      </c>
    </row>
    <row r="28" spans="1:10" ht="15.05" customHeight="1">
      <c r="A28" s="1243" t="s">
        <v>3940</v>
      </c>
      <c r="B28" s="1243" t="s">
        <v>3941</v>
      </c>
      <c r="C28" s="1244" t="s">
        <v>3760</v>
      </c>
      <c r="D28" s="1243" t="s">
        <v>3927</v>
      </c>
      <c r="E28" s="1007" t="s">
        <v>3942</v>
      </c>
      <c r="F28" s="1007" t="s">
        <v>3943</v>
      </c>
      <c r="G28" s="1007" t="s">
        <v>3944</v>
      </c>
      <c r="H28" s="1007" t="s">
        <v>3787</v>
      </c>
      <c r="I28" s="1007" t="s">
        <v>3945</v>
      </c>
      <c r="J28" s="1007" t="s">
        <v>3672</v>
      </c>
    </row>
    <row r="29" spans="1:10" ht="15.05" customHeight="1">
      <c r="A29" s="1243" t="s">
        <v>3946</v>
      </c>
      <c r="B29" s="1243" t="s">
        <v>3819</v>
      </c>
      <c r="C29" s="1244" t="s">
        <v>3760</v>
      </c>
      <c r="D29" s="1243" t="s">
        <v>3927</v>
      </c>
      <c r="E29" s="1007" t="s">
        <v>3947</v>
      </c>
      <c r="F29" s="1007" t="s">
        <v>3948</v>
      </c>
      <c r="G29" s="1007" t="s">
        <v>3949</v>
      </c>
      <c r="H29" s="1007" t="s">
        <v>3950</v>
      </c>
      <c r="I29" s="1007" t="s">
        <v>3951</v>
      </c>
      <c r="J29" s="1007" t="s">
        <v>3670</v>
      </c>
    </row>
    <row r="30" spans="1:10" ht="15.05" customHeight="1">
      <c r="A30" s="1243" t="s">
        <v>3952</v>
      </c>
      <c r="B30" s="1243" t="s">
        <v>3798</v>
      </c>
      <c r="C30" s="1244" t="s">
        <v>3760</v>
      </c>
      <c r="D30" s="1243" t="s">
        <v>3927</v>
      </c>
      <c r="E30" s="1007" t="s">
        <v>3953</v>
      </c>
      <c r="F30" s="1007" t="s">
        <v>3954</v>
      </c>
      <c r="G30" s="1007" t="s">
        <v>3955</v>
      </c>
      <c r="H30" s="1007" t="s">
        <v>3956</v>
      </c>
      <c r="I30" s="1007" t="s">
        <v>3957</v>
      </c>
      <c r="J30" s="1007" t="s">
        <v>3705</v>
      </c>
    </row>
    <row r="31" spans="1:10" ht="15.05" customHeight="1">
      <c r="A31" s="1243" t="s">
        <v>3958</v>
      </c>
      <c r="B31" s="1243" t="s">
        <v>3959</v>
      </c>
      <c r="C31" s="1244" t="s">
        <v>3760</v>
      </c>
      <c r="D31" s="1243" t="s">
        <v>3927</v>
      </c>
      <c r="E31" s="1007" t="s">
        <v>3960</v>
      </c>
      <c r="F31" s="1007" t="s">
        <v>3961</v>
      </c>
      <c r="G31" s="1007" t="s">
        <v>3962</v>
      </c>
      <c r="H31" s="1007" t="s">
        <v>3963</v>
      </c>
      <c r="I31" s="1007" t="s">
        <v>3964</v>
      </c>
      <c r="J31" s="1007" t="s">
        <v>3853</v>
      </c>
    </row>
    <row r="32" spans="1:10" ht="15.05" customHeight="1">
      <c r="A32" s="1243" t="s">
        <v>3965</v>
      </c>
      <c r="B32" s="1243" t="s">
        <v>3768</v>
      </c>
      <c r="C32" s="1244" t="s">
        <v>3760</v>
      </c>
      <c r="D32" s="1243" t="s">
        <v>3927</v>
      </c>
      <c r="E32" s="1007" t="s">
        <v>3966</v>
      </c>
      <c r="F32" s="1007" t="s">
        <v>3967</v>
      </c>
      <c r="G32" s="1007" t="s">
        <v>3968</v>
      </c>
      <c r="H32" s="1007" t="s">
        <v>3787</v>
      </c>
      <c r="I32" s="1007" t="s">
        <v>3969</v>
      </c>
      <c r="J32" s="1007" t="s">
        <v>3670</v>
      </c>
    </row>
    <row r="33" spans="1:10" ht="15.05" customHeight="1">
      <c r="A33" s="1243" t="s">
        <v>3970</v>
      </c>
      <c r="B33" s="1243" t="s">
        <v>3628</v>
      </c>
      <c r="C33" s="1244" t="s">
        <v>3760</v>
      </c>
      <c r="D33" s="1243" t="s">
        <v>3927</v>
      </c>
      <c r="E33" s="1007" t="s">
        <v>3971</v>
      </c>
      <c r="F33" s="1007" t="s">
        <v>3972</v>
      </c>
      <c r="G33" s="1007" t="s">
        <v>3973</v>
      </c>
      <c r="H33" s="1007" t="s">
        <v>3974</v>
      </c>
      <c r="I33" s="1007" t="s">
        <v>3975</v>
      </c>
      <c r="J33" s="1007" t="s">
        <v>3677</v>
      </c>
    </row>
    <row r="34" spans="1:10" ht="15.05" customHeight="1">
      <c r="A34" s="1243" t="s">
        <v>3976</v>
      </c>
      <c r="B34" s="1243" t="s">
        <v>3977</v>
      </c>
      <c r="C34" s="1244" t="s">
        <v>3760</v>
      </c>
      <c r="D34" s="1243" t="s">
        <v>3927</v>
      </c>
      <c r="E34" s="1007" t="s">
        <v>3978</v>
      </c>
      <c r="F34" s="1007" t="s">
        <v>3979</v>
      </c>
      <c r="G34" s="1007" t="s">
        <v>3980</v>
      </c>
      <c r="H34" s="1007" t="s">
        <v>3787</v>
      </c>
      <c r="I34" s="1007" t="s">
        <v>3981</v>
      </c>
      <c r="J34" s="1007" t="s">
        <v>3672</v>
      </c>
    </row>
    <row r="35" spans="1:10" ht="15.05" customHeight="1">
      <c r="A35" s="1243" t="s">
        <v>3982</v>
      </c>
      <c r="B35" s="1243" t="s">
        <v>3983</v>
      </c>
      <c r="C35" s="1244" t="s">
        <v>3760</v>
      </c>
      <c r="D35" s="1243" t="s">
        <v>3927</v>
      </c>
      <c r="E35" s="1007" t="s">
        <v>3984</v>
      </c>
      <c r="F35" s="1007" t="s">
        <v>3985</v>
      </c>
      <c r="G35" s="1007" t="s">
        <v>3986</v>
      </c>
      <c r="H35" s="1007" t="s">
        <v>3787</v>
      </c>
      <c r="I35" s="1007" t="s">
        <v>3987</v>
      </c>
      <c r="J35" s="1007" t="s">
        <v>3988</v>
      </c>
    </row>
    <row r="36" spans="1:10" ht="15.05" customHeight="1">
      <c r="A36" s="1243" t="s">
        <v>3989</v>
      </c>
      <c r="B36" s="1243" t="s">
        <v>3990</v>
      </c>
      <c r="C36" s="1244" t="s">
        <v>3760</v>
      </c>
      <c r="D36" s="1243" t="s">
        <v>3927</v>
      </c>
      <c r="E36" s="1007" t="s">
        <v>3991</v>
      </c>
      <c r="F36" s="1007" t="s">
        <v>3992</v>
      </c>
      <c r="G36" s="1007" t="s">
        <v>3993</v>
      </c>
      <c r="H36" s="1007" t="s">
        <v>3994</v>
      </c>
      <c r="I36" s="1007" t="s">
        <v>3995</v>
      </c>
      <c r="J36" s="1007" t="s">
        <v>3688</v>
      </c>
    </row>
    <row r="37" spans="1:10" ht="15.05" customHeight="1">
      <c r="A37" s="1243" t="s">
        <v>3996</v>
      </c>
      <c r="B37" s="1243" t="s">
        <v>3997</v>
      </c>
      <c r="C37" s="1244" t="s">
        <v>3760</v>
      </c>
      <c r="D37" s="1243" t="s">
        <v>3927</v>
      </c>
      <c r="E37" s="1007" t="s">
        <v>3998</v>
      </c>
      <c r="F37" s="1007" t="s">
        <v>3999</v>
      </c>
      <c r="G37" s="1007" t="s">
        <v>4000</v>
      </c>
      <c r="H37" s="1007" t="s">
        <v>4001</v>
      </c>
      <c r="I37" s="1007" t="s">
        <v>4002</v>
      </c>
      <c r="J37" s="1007" t="s">
        <v>3677</v>
      </c>
    </row>
    <row r="38" spans="1:10" ht="15.05" customHeight="1">
      <c r="A38" s="1243" t="s">
        <v>4003</v>
      </c>
      <c r="B38" s="1243" t="s">
        <v>3977</v>
      </c>
      <c r="C38" s="1244" t="s">
        <v>3760</v>
      </c>
      <c r="D38" s="1243" t="s">
        <v>3927</v>
      </c>
      <c r="E38" s="1007" t="s">
        <v>4004</v>
      </c>
      <c r="F38" s="1007" t="s">
        <v>4005</v>
      </c>
      <c r="G38" s="1007" t="s">
        <v>4006</v>
      </c>
      <c r="H38" s="1007" t="s">
        <v>4007</v>
      </c>
      <c r="I38" s="1007" t="s">
        <v>4008</v>
      </c>
      <c r="J38" s="1007" t="s">
        <v>3860</v>
      </c>
    </row>
    <row r="39" spans="1:10" ht="15.05" customHeight="1">
      <c r="A39" s="1243" t="s">
        <v>4009</v>
      </c>
      <c r="B39" s="1243" t="s">
        <v>3783</v>
      </c>
      <c r="C39" s="1244" t="s">
        <v>3760</v>
      </c>
      <c r="D39" s="1243" t="s">
        <v>3927</v>
      </c>
      <c r="E39" s="1007" t="s">
        <v>4010</v>
      </c>
      <c r="F39" s="1007" t="s">
        <v>4011</v>
      </c>
      <c r="G39" s="1007" t="s">
        <v>4012</v>
      </c>
      <c r="H39" s="1007" t="s">
        <v>4013</v>
      </c>
      <c r="I39" s="1007" t="s">
        <v>4014</v>
      </c>
      <c r="J39" s="1007" t="s">
        <v>3664</v>
      </c>
    </row>
    <row r="40" spans="1:10" ht="15.05" customHeight="1">
      <c r="A40" s="1243" t="s">
        <v>4015</v>
      </c>
      <c r="B40" s="1243" t="s">
        <v>3819</v>
      </c>
      <c r="C40" s="1244" t="s">
        <v>3760</v>
      </c>
      <c r="D40" s="1243" t="s">
        <v>3927</v>
      </c>
      <c r="E40" s="1007" t="s">
        <v>4016</v>
      </c>
      <c r="F40" s="1007" t="s">
        <v>4017</v>
      </c>
      <c r="G40" s="1007" t="s">
        <v>4018</v>
      </c>
      <c r="H40" s="1007" t="s">
        <v>4019</v>
      </c>
      <c r="I40" s="1007" t="s">
        <v>4020</v>
      </c>
      <c r="J40" s="1007" t="s">
        <v>3860</v>
      </c>
    </row>
    <row r="41" spans="1:10" ht="15.05" customHeight="1">
      <c r="A41" s="1243" t="s">
        <v>4021</v>
      </c>
      <c r="B41" s="1243" t="s">
        <v>3867</v>
      </c>
      <c r="C41" s="1244" t="s">
        <v>3760</v>
      </c>
      <c r="D41" s="1243" t="s">
        <v>3927</v>
      </c>
      <c r="E41" s="1007" t="s">
        <v>4022</v>
      </c>
      <c r="F41" s="1007" t="s">
        <v>4023</v>
      </c>
      <c r="G41" s="1007" t="s">
        <v>4024</v>
      </c>
      <c r="H41" s="1007" t="s">
        <v>4025</v>
      </c>
      <c r="I41" s="1007" t="s">
        <v>4026</v>
      </c>
      <c r="J41" s="1007" t="s">
        <v>3677</v>
      </c>
    </row>
    <row r="42" spans="1:10" ht="15.05" customHeight="1">
      <c r="A42" s="1243" t="s">
        <v>4027</v>
      </c>
      <c r="B42" s="1243" t="s">
        <v>3847</v>
      </c>
      <c r="C42" s="1244" t="s">
        <v>3760</v>
      </c>
      <c r="D42" s="1243" t="s">
        <v>3927</v>
      </c>
      <c r="E42" s="1007" t="s">
        <v>4028</v>
      </c>
      <c r="F42" s="1007" t="s">
        <v>4029</v>
      </c>
      <c r="G42" s="1007" t="s">
        <v>4030</v>
      </c>
      <c r="H42" s="1007" t="s">
        <v>4031</v>
      </c>
      <c r="I42" s="1007" t="s">
        <v>4032</v>
      </c>
      <c r="J42" s="1007" t="s">
        <v>3672</v>
      </c>
    </row>
    <row r="43" spans="1:10" ht="15.05" customHeight="1">
      <c r="A43" s="1243" t="s">
        <v>4033</v>
      </c>
      <c r="B43" s="1243" t="s">
        <v>3847</v>
      </c>
      <c r="C43" s="1244" t="s">
        <v>3760</v>
      </c>
      <c r="D43" s="1243" t="s">
        <v>3927</v>
      </c>
      <c r="E43" s="1007" t="s">
        <v>4034</v>
      </c>
      <c r="F43" s="1007" t="s">
        <v>4035</v>
      </c>
      <c r="G43" s="1007" t="s">
        <v>4036</v>
      </c>
      <c r="H43" s="1007" t="s">
        <v>4037</v>
      </c>
      <c r="I43" s="1007" t="s">
        <v>4038</v>
      </c>
      <c r="J43" s="1007" t="s">
        <v>3705</v>
      </c>
    </row>
    <row r="44" spans="1:10" ht="15.05" customHeight="1">
      <c r="A44" s="1243" t="s">
        <v>4039</v>
      </c>
      <c r="B44" s="1243" t="s">
        <v>3631</v>
      </c>
      <c r="C44" s="1244" t="s">
        <v>3760</v>
      </c>
      <c r="D44" s="1243" t="s">
        <v>3927</v>
      </c>
      <c r="E44" s="1007" t="s">
        <v>4040</v>
      </c>
      <c r="F44" s="1007" t="s">
        <v>4041</v>
      </c>
      <c r="G44" s="1007" t="s">
        <v>4042</v>
      </c>
      <c r="H44" s="1007" t="s">
        <v>4043</v>
      </c>
      <c r="I44" s="1007" t="s">
        <v>4044</v>
      </c>
      <c r="J44" s="1007" t="s">
        <v>4045</v>
      </c>
    </row>
    <row r="45" spans="1:10" ht="15.05" customHeight="1">
      <c r="A45" s="1243" t="s">
        <v>4046</v>
      </c>
      <c r="B45" s="1243" t="s">
        <v>3847</v>
      </c>
      <c r="C45" s="1244" t="s">
        <v>3760</v>
      </c>
      <c r="D45" s="1243" t="s">
        <v>3927</v>
      </c>
      <c r="E45" s="1007" t="s">
        <v>4047</v>
      </c>
      <c r="F45" s="1007" t="s">
        <v>4048</v>
      </c>
      <c r="G45" s="1007" t="s">
        <v>4049</v>
      </c>
      <c r="H45" s="1007" t="s">
        <v>4050</v>
      </c>
      <c r="I45" s="1007" t="s">
        <v>4051</v>
      </c>
      <c r="J45" s="1007" t="s">
        <v>3860</v>
      </c>
    </row>
    <row r="46" spans="1:10" ht="15.05" customHeight="1">
      <c r="A46" s="1243" t="s">
        <v>4052</v>
      </c>
      <c r="B46" s="1243" t="s">
        <v>3847</v>
      </c>
      <c r="C46" s="1244" t="s">
        <v>3760</v>
      </c>
      <c r="D46" s="1243" t="s">
        <v>3927</v>
      </c>
      <c r="E46" s="1007" t="s">
        <v>4053</v>
      </c>
      <c r="F46" s="1007" t="s">
        <v>4054</v>
      </c>
      <c r="G46" s="1007" t="s">
        <v>4055</v>
      </c>
      <c r="H46" s="1007" t="s">
        <v>4056</v>
      </c>
      <c r="I46" s="1007" t="s">
        <v>4057</v>
      </c>
      <c r="J46" s="1007" t="s">
        <v>3705</v>
      </c>
    </row>
    <row r="47" spans="1:10" ht="15.05" customHeight="1">
      <c r="A47" s="1245" t="s">
        <v>4058</v>
      </c>
      <c r="B47" s="1245" t="s">
        <v>4059</v>
      </c>
      <c r="C47" s="1246" t="s">
        <v>3760</v>
      </c>
      <c r="D47" s="1245" t="s">
        <v>4060</v>
      </c>
      <c r="E47" s="1007" t="s">
        <v>4061</v>
      </c>
      <c r="F47" s="1007" t="s">
        <v>4062</v>
      </c>
      <c r="G47" s="1007" t="s">
        <v>4063</v>
      </c>
      <c r="H47" s="1007" t="s">
        <v>4064</v>
      </c>
      <c r="I47" s="1007" t="s">
        <v>4065</v>
      </c>
      <c r="J47" s="1007" t="s">
        <v>3860</v>
      </c>
    </row>
    <row r="48" spans="1:10" ht="15.05" customHeight="1">
      <c r="A48" s="1245" t="s">
        <v>4066</v>
      </c>
      <c r="B48" s="1245" t="s">
        <v>3874</v>
      </c>
      <c r="C48" s="1246" t="s">
        <v>3760</v>
      </c>
      <c r="D48" s="1245" t="s">
        <v>4060</v>
      </c>
      <c r="E48" s="1007" t="s">
        <v>3901</v>
      </c>
      <c r="F48" s="1007" t="s">
        <v>4067</v>
      </c>
      <c r="G48" s="1007" t="s">
        <v>4068</v>
      </c>
      <c r="H48" s="1007" t="s">
        <v>4069</v>
      </c>
      <c r="I48" s="1007" t="s">
        <v>4070</v>
      </c>
      <c r="J48" s="1007" t="s">
        <v>4071</v>
      </c>
    </row>
    <row r="49" spans="1:10" ht="15.05" customHeight="1">
      <c r="A49" s="1245" t="s">
        <v>4072</v>
      </c>
      <c r="B49" s="1245" t="s">
        <v>3874</v>
      </c>
      <c r="C49" s="1246" t="s">
        <v>3760</v>
      </c>
      <c r="D49" s="1245" t="s">
        <v>4060</v>
      </c>
      <c r="E49" s="1007" t="s">
        <v>4073</v>
      </c>
      <c r="F49" s="1007" t="s">
        <v>4074</v>
      </c>
      <c r="G49" s="1007" t="s">
        <v>4075</v>
      </c>
      <c r="H49" s="1007" t="s">
        <v>4076</v>
      </c>
      <c r="I49" s="1007" t="s">
        <v>4077</v>
      </c>
      <c r="J49" s="1007" t="s">
        <v>3860</v>
      </c>
    </row>
    <row r="50" spans="1:10" ht="15.05" customHeight="1">
      <c r="A50" s="1245" t="s">
        <v>4078</v>
      </c>
      <c r="B50" s="1245" t="s">
        <v>4079</v>
      </c>
      <c r="C50" s="1246" t="s">
        <v>3760</v>
      </c>
      <c r="D50" s="1245" t="s">
        <v>4060</v>
      </c>
      <c r="E50" s="1007" t="s">
        <v>4080</v>
      </c>
      <c r="F50" s="1007" t="s">
        <v>4081</v>
      </c>
      <c r="G50" s="1007" t="s">
        <v>4082</v>
      </c>
      <c r="H50" s="1007" t="s">
        <v>3787</v>
      </c>
      <c r="I50" s="1007" t="s">
        <v>4083</v>
      </c>
      <c r="J50" s="1007" t="s">
        <v>3725</v>
      </c>
    </row>
    <row r="51" spans="1:10" ht="15.05" customHeight="1">
      <c r="A51" s="1245" t="s">
        <v>4084</v>
      </c>
      <c r="B51" s="1245" t="s">
        <v>4085</v>
      </c>
      <c r="C51" s="1246" t="s">
        <v>3760</v>
      </c>
      <c r="D51" s="1245" t="s">
        <v>4060</v>
      </c>
      <c r="E51" s="1007" t="s">
        <v>4086</v>
      </c>
      <c r="F51" s="1007" t="s">
        <v>4087</v>
      </c>
      <c r="G51" s="1007" t="s">
        <v>4088</v>
      </c>
      <c r="H51" s="1007" t="s">
        <v>4089</v>
      </c>
      <c r="I51" s="1007" t="s">
        <v>4090</v>
      </c>
      <c r="J51" s="1007" t="s">
        <v>3664</v>
      </c>
    </row>
    <row r="52" spans="1:10" ht="15.05" customHeight="1">
      <c r="A52" s="1245" t="s">
        <v>4091</v>
      </c>
      <c r="B52" s="1245" t="s">
        <v>3887</v>
      </c>
      <c r="C52" s="1246" t="s">
        <v>3760</v>
      </c>
      <c r="D52" s="1245" t="s">
        <v>4060</v>
      </c>
      <c r="E52" s="1007" t="s">
        <v>4092</v>
      </c>
      <c r="F52" s="1007" t="s">
        <v>4093</v>
      </c>
      <c r="G52" s="1007" t="s">
        <v>4094</v>
      </c>
      <c r="H52" s="1007" t="s">
        <v>4095</v>
      </c>
      <c r="I52" s="1007" t="s">
        <v>4096</v>
      </c>
      <c r="J52" s="1007" t="s">
        <v>3705</v>
      </c>
    </row>
    <row r="53" spans="1:10" ht="15.05" customHeight="1">
      <c r="A53" s="1245" t="s">
        <v>4097</v>
      </c>
      <c r="B53" s="1245" t="s">
        <v>4098</v>
      </c>
      <c r="C53" s="1246" t="s">
        <v>3760</v>
      </c>
      <c r="D53" s="1245" t="s">
        <v>4060</v>
      </c>
      <c r="E53" s="1007" t="s">
        <v>4099</v>
      </c>
      <c r="F53" s="1007" t="s">
        <v>4100</v>
      </c>
      <c r="G53" s="1007" t="s">
        <v>4101</v>
      </c>
      <c r="H53" s="1007" t="s">
        <v>4102</v>
      </c>
      <c r="I53" s="1007" t="s">
        <v>4103</v>
      </c>
      <c r="J53" s="1007" t="s">
        <v>4104</v>
      </c>
    </row>
    <row r="54" spans="1:10" ht="15.05" customHeight="1">
      <c r="A54" s="1245" t="s">
        <v>4105</v>
      </c>
      <c r="B54" s="1245" t="s">
        <v>3867</v>
      </c>
      <c r="C54" s="1246" t="s">
        <v>3760</v>
      </c>
      <c r="D54" s="1245" t="s">
        <v>4060</v>
      </c>
      <c r="E54" s="1007" t="s">
        <v>4106</v>
      </c>
      <c r="F54" s="1007" t="s">
        <v>4107</v>
      </c>
      <c r="G54" s="1007" t="s">
        <v>4108</v>
      </c>
      <c r="H54" s="1007" t="s">
        <v>4109</v>
      </c>
      <c r="I54" s="1007" t="s">
        <v>4110</v>
      </c>
      <c r="J54" s="1007" t="s">
        <v>3688</v>
      </c>
    </row>
    <row r="55" spans="1:10" ht="15.05" customHeight="1">
      <c r="A55" s="1245" t="s">
        <v>4111</v>
      </c>
      <c r="B55" s="1245" t="s">
        <v>3631</v>
      </c>
      <c r="C55" s="1246" t="s">
        <v>3760</v>
      </c>
      <c r="D55" s="1245" t="s">
        <v>4060</v>
      </c>
      <c r="E55" s="1007" t="s">
        <v>4112</v>
      </c>
      <c r="F55" s="1007" t="s">
        <v>4113</v>
      </c>
      <c r="G55" s="1007" t="s">
        <v>4114</v>
      </c>
      <c r="H55" s="1007" t="s">
        <v>3787</v>
      </c>
      <c r="I55" s="1007" t="s">
        <v>4115</v>
      </c>
      <c r="J55" s="1007" t="s">
        <v>4104</v>
      </c>
    </row>
    <row r="56" spans="1:10" ht="15.05" customHeight="1">
      <c r="A56" s="1245" t="s">
        <v>4116</v>
      </c>
      <c r="B56" s="1245" t="s">
        <v>4117</v>
      </c>
      <c r="C56" s="1246" t="s">
        <v>3760</v>
      </c>
      <c r="D56" s="1245" t="s">
        <v>4060</v>
      </c>
      <c r="E56" s="1007" t="s">
        <v>4118</v>
      </c>
      <c r="F56" s="1007" t="s">
        <v>4119</v>
      </c>
      <c r="G56" s="1007" t="s">
        <v>4120</v>
      </c>
      <c r="H56" s="1007" t="s">
        <v>3787</v>
      </c>
      <c r="I56" s="1007" t="s">
        <v>4121</v>
      </c>
      <c r="J56" s="1007" t="s">
        <v>3664</v>
      </c>
    </row>
    <row r="57" spans="1:10" ht="15.05" customHeight="1">
      <c r="A57" s="1245" t="s">
        <v>4122</v>
      </c>
      <c r="B57" s="1245" t="s">
        <v>3783</v>
      </c>
      <c r="C57" s="1246" t="s">
        <v>3760</v>
      </c>
      <c r="D57" s="1245" t="s">
        <v>4060</v>
      </c>
      <c r="E57" s="1007" t="s">
        <v>4123</v>
      </c>
      <c r="F57" s="1007" t="s">
        <v>4124</v>
      </c>
      <c r="G57" s="1007" t="s">
        <v>4125</v>
      </c>
      <c r="H57" s="1007" t="s">
        <v>3787</v>
      </c>
      <c r="I57" s="1007" t="s">
        <v>4126</v>
      </c>
      <c r="J57" s="1007" t="s">
        <v>3672</v>
      </c>
    </row>
    <row r="58" spans="1:10" ht="15.05" customHeight="1">
      <c r="A58" s="1245" t="s">
        <v>4127</v>
      </c>
      <c r="B58" s="1245" t="s">
        <v>4128</v>
      </c>
      <c r="C58" s="1246" t="s">
        <v>3760</v>
      </c>
      <c r="D58" s="1245" t="s">
        <v>4060</v>
      </c>
      <c r="E58" s="1007" t="s">
        <v>4129</v>
      </c>
      <c r="F58" s="1007" t="s">
        <v>4130</v>
      </c>
      <c r="G58" s="1007" t="s">
        <v>4131</v>
      </c>
      <c r="H58" s="1007" t="s">
        <v>4132</v>
      </c>
      <c r="I58" s="1007" t="s">
        <v>4133</v>
      </c>
      <c r="J58" s="1007" t="s">
        <v>4134</v>
      </c>
    </row>
    <row r="59" spans="1:10" ht="15.05" customHeight="1">
      <c r="A59" s="1245" t="s">
        <v>3861</v>
      </c>
      <c r="B59" s="1245" t="s">
        <v>4135</v>
      </c>
      <c r="C59" s="1246" t="s">
        <v>3760</v>
      </c>
      <c r="D59" s="1245" t="s">
        <v>4060</v>
      </c>
      <c r="E59" s="1007" t="s">
        <v>4136</v>
      </c>
      <c r="F59" s="1007" t="s">
        <v>4137</v>
      </c>
      <c r="G59" s="1007" t="s">
        <v>3787</v>
      </c>
      <c r="H59" s="1007" t="s">
        <v>4138</v>
      </c>
      <c r="I59" s="1007" t="s">
        <v>4139</v>
      </c>
      <c r="J59" s="1007" t="s">
        <v>3670</v>
      </c>
    </row>
    <row r="60" spans="1:10" ht="15.05" customHeight="1">
      <c r="A60" s="1245" t="s">
        <v>4140</v>
      </c>
      <c r="B60" s="1245" t="s">
        <v>3819</v>
      </c>
      <c r="C60" s="1246" t="s">
        <v>3760</v>
      </c>
      <c r="D60" s="1245" t="s">
        <v>4060</v>
      </c>
      <c r="E60" s="1007" t="s">
        <v>4141</v>
      </c>
      <c r="F60" s="1007" t="s">
        <v>4142</v>
      </c>
      <c r="G60" s="1007" t="s">
        <v>4143</v>
      </c>
      <c r="H60" s="1007" t="s">
        <v>3787</v>
      </c>
      <c r="I60" s="1007" t="s">
        <v>4144</v>
      </c>
      <c r="J60" s="1007" t="s">
        <v>4104</v>
      </c>
    </row>
    <row r="61" spans="1:10" ht="15.05" customHeight="1">
      <c r="A61" s="1245" t="s">
        <v>4145</v>
      </c>
      <c r="B61" s="1245" t="s">
        <v>4146</v>
      </c>
      <c r="C61" s="1246" t="s">
        <v>3760</v>
      </c>
      <c r="D61" s="1245" t="s">
        <v>4060</v>
      </c>
      <c r="E61" s="1007" t="s">
        <v>4147</v>
      </c>
      <c r="F61" s="1007" t="s">
        <v>4148</v>
      </c>
      <c r="G61" s="1007" t="s">
        <v>4149</v>
      </c>
      <c r="H61" s="1007" t="s">
        <v>3787</v>
      </c>
      <c r="I61" s="1007" t="s">
        <v>4150</v>
      </c>
      <c r="J61" s="1007" t="s">
        <v>4134</v>
      </c>
    </row>
    <row r="62" spans="1:10" ht="15.05" customHeight="1">
      <c r="A62" s="1245" t="s">
        <v>4151</v>
      </c>
      <c r="B62" s="1245" t="s">
        <v>4152</v>
      </c>
      <c r="C62" s="1246" t="s">
        <v>3760</v>
      </c>
      <c r="D62" s="1245" t="s">
        <v>4060</v>
      </c>
      <c r="E62" s="1007" t="s">
        <v>4153</v>
      </c>
      <c r="F62" s="1007" t="s">
        <v>4154</v>
      </c>
      <c r="G62" s="1007" t="s">
        <v>4155</v>
      </c>
      <c r="H62" s="1007" t="s">
        <v>4156</v>
      </c>
      <c r="I62" s="1007" t="s">
        <v>4157</v>
      </c>
      <c r="J62" s="1007" t="s">
        <v>3677</v>
      </c>
    </row>
    <row r="63" spans="1:10" ht="15.05" customHeight="1">
      <c r="A63" s="1245" t="s">
        <v>4158</v>
      </c>
      <c r="B63" s="1245" t="s">
        <v>4159</v>
      </c>
      <c r="C63" s="1246" t="s">
        <v>3760</v>
      </c>
      <c r="D63" s="1245" t="s">
        <v>4060</v>
      </c>
      <c r="E63" s="1007" t="s">
        <v>4160</v>
      </c>
      <c r="F63" s="1007" t="s">
        <v>4161</v>
      </c>
      <c r="G63" s="1007" t="s">
        <v>4162</v>
      </c>
      <c r="H63" s="1007" t="s">
        <v>4163</v>
      </c>
      <c r="I63" s="1007" t="s">
        <v>4164</v>
      </c>
      <c r="J63" s="1007" t="s">
        <v>4165</v>
      </c>
    </row>
    <row r="64" spans="1:10" ht="15.05" customHeight="1">
      <c r="A64" s="1245" t="s">
        <v>4166</v>
      </c>
      <c r="B64" s="1245" t="s">
        <v>3631</v>
      </c>
      <c r="C64" s="1246" t="s">
        <v>3760</v>
      </c>
      <c r="D64" s="1245" t="s">
        <v>4060</v>
      </c>
      <c r="E64" s="1007" t="s">
        <v>4167</v>
      </c>
      <c r="F64" s="1007" t="s">
        <v>4168</v>
      </c>
      <c r="G64" s="1007" t="s">
        <v>4169</v>
      </c>
      <c r="H64" s="1007" t="s">
        <v>4170</v>
      </c>
      <c r="I64" s="1007" t="s">
        <v>4171</v>
      </c>
      <c r="J64" s="1007" t="s">
        <v>3860</v>
      </c>
    </row>
    <row r="65" spans="1:10" ht="15.05" customHeight="1">
      <c r="A65" s="1245" t="s">
        <v>4172</v>
      </c>
      <c r="B65" s="1245" t="s">
        <v>3847</v>
      </c>
      <c r="C65" s="1246" t="s">
        <v>3760</v>
      </c>
      <c r="D65" s="1245" t="s">
        <v>4060</v>
      </c>
      <c r="E65" s="1007" t="s">
        <v>4173</v>
      </c>
      <c r="F65" s="1007" t="s">
        <v>4174</v>
      </c>
      <c r="G65" s="1007" t="s">
        <v>4175</v>
      </c>
      <c r="H65" s="1007" t="s">
        <v>4176</v>
      </c>
      <c r="I65" s="1007" t="s">
        <v>4177</v>
      </c>
      <c r="J65" s="1007" t="s">
        <v>3838</v>
      </c>
    </row>
    <row r="66" spans="1:10" ht="15.05" customHeight="1">
      <c r="A66" s="1245" t="s">
        <v>4178</v>
      </c>
      <c r="B66" s="1245" t="s">
        <v>4179</v>
      </c>
      <c r="C66" s="1246" t="s">
        <v>3760</v>
      </c>
      <c r="D66" s="1245" t="s">
        <v>4060</v>
      </c>
      <c r="E66" s="1007" t="s">
        <v>4180</v>
      </c>
      <c r="F66" s="1007" t="s">
        <v>4181</v>
      </c>
      <c r="G66" s="1007" t="s">
        <v>4182</v>
      </c>
      <c r="H66" s="1007" t="s">
        <v>4183</v>
      </c>
      <c r="I66" s="1007" t="s">
        <v>4184</v>
      </c>
      <c r="J66" s="1007" t="s">
        <v>3853</v>
      </c>
    </row>
    <row r="67" spans="1:10" ht="15.05" customHeight="1">
      <c r="A67" s="1245" t="s">
        <v>4185</v>
      </c>
      <c r="B67" s="1245" t="s">
        <v>4186</v>
      </c>
      <c r="C67" s="1246" t="s">
        <v>3760</v>
      </c>
      <c r="D67" s="1245" t="s">
        <v>4060</v>
      </c>
      <c r="E67" s="1007" t="s">
        <v>4187</v>
      </c>
      <c r="F67" s="1007" t="s">
        <v>4188</v>
      </c>
      <c r="G67" s="1007" t="s">
        <v>4189</v>
      </c>
      <c r="H67" s="1007" t="s">
        <v>4190</v>
      </c>
      <c r="I67" s="1007" t="s">
        <v>4191</v>
      </c>
      <c r="J67" s="1007" t="s">
        <v>3705</v>
      </c>
    </row>
    <row r="68" spans="1:10" ht="15.05" customHeight="1">
      <c r="A68" s="1247" t="s">
        <v>4192</v>
      </c>
      <c r="B68" s="1247" t="s">
        <v>4193</v>
      </c>
      <c r="C68" s="1248" t="s">
        <v>3760</v>
      </c>
      <c r="D68" s="1247" t="s">
        <v>4194</v>
      </c>
      <c r="E68" s="1007" t="s">
        <v>4195</v>
      </c>
      <c r="F68" s="1007" t="s">
        <v>4196</v>
      </c>
      <c r="G68" s="1007" t="s">
        <v>4197</v>
      </c>
      <c r="H68" s="1007" t="s">
        <v>4198</v>
      </c>
      <c r="I68" s="1007" t="s">
        <v>4199</v>
      </c>
      <c r="J68" s="1007" t="s">
        <v>3838</v>
      </c>
    </row>
    <row r="69" spans="1:10" ht="15.05" customHeight="1">
      <c r="A69" s="1247" t="s">
        <v>4200</v>
      </c>
      <c r="B69" s="1247" t="s">
        <v>3631</v>
      </c>
      <c r="C69" s="1248" t="s">
        <v>3760</v>
      </c>
      <c r="D69" s="1247" t="s">
        <v>4194</v>
      </c>
      <c r="E69" s="1007" t="s">
        <v>4201</v>
      </c>
      <c r="F69" s="1007" t="s">
        <v>4202</v>
      </c>
      <c r="G69" s="1007" t="s">
        <v>4203</v>
      </c>
      <c r="H69" s="1007" t="s">
        <v>4204</v>
      </c>
      <c r="I69" s="1007" t="s">
        <v>4205</v>
      </c>
      <c r="J69" s="1007" t="s">
        <v>3853</v>
      </c>
    </row>
    <row r="70" spans="1:10" ht="15.05" customHeight="1">
      <c r="A70" s="1247" t="s">
        <v>4206</v>
      </c>
      <c r="B70" s="1247" t="s">
        <v>4207</v>
      </c>
      <c r="C70" s="1248" t="s">
        <v>3760</v>
      </c>
      <c r="D70" s="1247" t="s">
        <v>4194</v>
      </c>
      <c r="E70" s="1007" t="s">
        <v>4208</v>
      </c>
      <c r="F70" s="1007" t="s">
        <v>4209</v>
      </c>
      <c r="G70" s="1007" t="s">
        <v>4210</v>
      </c>
      <c r="H70" s="1007" t="s">
        <v>4211</v>
      </c>
      <c r="I70" s="1007" t="s">
        <v>4212</v>
      </c>
      <c r="J70" s="1007" t="s">
        <v>3670</v>
      </c>
    </row>
    <row r="71" spans="1:10" ht="15.05" customHeight="1">
      <c r="A71" s="1247" t="s">
        <v>4213</v>
      </c>
      <c r="B71" s="1247" t="s">
        <v>3847</v>
      </c>
      <c r="C71" s="1248" t="s">
        <v>3760</v>
      </c>
      <c r="D71" s="1247" t="s">
        <v>4194</v>
      </c>
      <c r="E71" s="1007" t="s">
        <v>4214</v>
      </c>
      <c r="F71" s="1007" t="s">
        <v>4215</v>
      </c>
      <c r="G71" s="1007" t="s">
        <v>4216</v>
      </c>
      <c r="H71" s="1007" t="s">
        <v>4217</v>
      </c>
      <c r="I71" s="1007" t="s">
        <v>4218</v>
      </c>
      <c r="J71" s="1007" t="s">
        <v>3670</v>
      </c>
    </row>
    <row r="72" spans="1:10" ht="15.05" customHeight="1">
      <c r="A72" s="1247" t="s">
        <v>4219</v>
      </c>
      <c r="B72" s="1247" t="s">
        <v>4220</v>
      </c>
      <c r="C72" s="1248" t="s">
        <v>3760</v>
      </c>
      <c r="D72" s="1247" t="s">
        <v>4194</v>
      </c>
      <c r="E72" s="1007" t="s">
        <v>3895</v>
      </c>
      <c r="F72" s="1007" t="s">
        <v>4221</v>
      </c>
      <c r="G72" s="1007" t="s">
        <v>4222</v>
      </c>
      <c r="H72" s="1007" t="s">
        <v>4223</v>
      </c>
      <c r="I72" s="1007" t="s">
        <v>4224</v>
      </c>
      <c r="J72" s="1007" t="s">
        <v>3853</v>
      </c>
    </row>
    <row r="73" spans="1:10" ht="15.05" customHeight="1">
      <c r="A73" s="1247" t="s">
        <v>4219</v>
      </c>
      <c r="B73" s="1247" t="s">
        <v>3798</v>
      </c>
      <c r="C73" s="1248" t="s">
        <v>3760</v>
      </c>
      <c r="D73" s="1247" t="s">
        <v>4194</v>
      </c>
      <c r="E73" s="1007" t="s">
        <v>4225</v>
      </c>
      <c r="F73" s="1007" t="s">
        <v>4226</v>
      </c>
      <c r="G73" s="1007" t="s">
        <v>4227</v>
      </c>
      <c r="H73" s="1007" t="s">
        <v>3787</v>
      </c>
      <c r="I73" s="1007" t="s">
        <v>4228</v>
      </c>
      <c r="J73" s="1007" t="s">
        <v>3860</v>
      </c>
    </row>
    <row r="74" spans="1:10" ht="15.05" customHeight="1">
      <c r="A74" s="1247" t="s">
        <v>4229</v>
      </c>
      <c r="B74" s="1247" t="s">
        <v>3867</v>
      </c>
      <c r="C74" s="1248" t="s">
        <v>3760</v>
      </c>
      <c r="D74" s="1247" t="s">
        <v>4194</v>
      </c>
      <c r="E74" s="1007" t="s">
        <v>3991</v>
      </c>
      <c r="F74" s="1007" t="s">
        <v>4230</v>
      </c>
      <c r="G74" s="1007" t="s">
        <v>4231</v>
      </c>
      <c r="H74" s="1007" t="s">
        <v>4232</v>
      </c>
      <c r="I74" s="1007" t="s">
        <v>4233</v>
      </c>
      <c r="J74" s="1007" t="s">
        <v>3666</v>
      </c>
    </row>
    <row r="75" spans="1:10" ht="15.05" customHeight="1">
      <c r="A75" s="1247" t="s">
        <v>4234</v>
      </c>
      <c r="B75" s="1247" t="s">
        <v>4235</v>
      </c>
      <c r="C75" s="1248" t="s">
        <v>3760</v>
      </c>
      <c r="D75" s="1247" t="s">
        <v>4194</v>
      </c>
      <c r="E75" s="1007" t="s">
        <v>4022</v>
      </c>
      <c r="F75" s="1007" t="s">
        <v>4236</v>
      </c>
      <c r="G75" s="1007" t="s">
        <v>4237</v>
      </c>
      <c r="H75" s="1007" t="s">
        <v>4238</v>
      </c>
      <c r="I75" s="1007" t="s">
        <v>4239</v>
      </c>
      <c r="J75" s="1007" t="s">
        <v>3666</v>
      </c>
    </row>
    <row r="76" spans="1:10" ht="15.05" customHeight="1">
      <c r="A76" s="1247" t="s">
        <v>4240</v>
      </c>
      <c r="B76" s="1247" t="s">
        <v>4241</v>
      </c>
      <c r="C76" s="1248" t="s">
        <v>3760</v>
      </c>
      <c r="D76" s="1247" t="s">
        <v>4194</v>
      </c>
      <c r="E76" s="1007" t="s">
        <v>4242</v>
      </c>
      <c r="F76" s="1007" t="s">
        <v>4243</v>
      </c>
      <c r="G76" s="1007" t="s">
        <v>4244</v>
      </c>
      <c r="H76" s="1007" t="s">
        <v>4245</v>
      </c>
      <c r="I76" s="1007" t="s">
        <v>4246</v>
      </c>
      <c r="J76" s="1007" t="s">
        <v>3677</v>
      </c>
    </row>
    <row r="77" spans="1:10" ht="15.05" customHeight="1">
      <c r="A77" s="1247" t="s">
        <v>4247</v>
      </c>
      <c r="B77" s="1247" t="s">
        <v>3811</v>
      </c>
      <c r="C77" s="1248" t="s">
        <v>3760</v>
      </c>
      <c r="D77" s="1247" t="s">
        <v>4194</v>
      </c>
      <c r="E77" s="1007" t="s">
        <v>4248</v>
      </c>
      <c r="F77" s="1007" t="s">
        <v>4249</v>
      </c>
      <c r="G77" s="1007" t="s">
        <v>4250</v>
      </c>
      <c r="H77" s="1007" t="s">
        <v>4251</v>
      </c>
      <c r="I77" s="1007" t="s">
        <v>4252</v>
      </c>
      <c r="J77" s="1007" t="s">
        <v>3670</v>
      </c>
    </row>
    <row r="78" spans="1:10" ht="15.05" customHeight="1">
      <c r="A78" s="1247" t="s">
        <v>4253</v>
      </c>
      <c r="B78" s="1247" t="s">
        <v>3631</v>
      </c>
      <c r="C78" s="1248" t="s">
        <v>3760</v>
      </c>
      <c r="D78" s="1247" t="s">
        <v>4194</v>
      </c>
      <c r="E78" s="1007" t="s">
        <v>4080</v>
      </c>
      <c r="F78" s="1007" t="s">
        <v>4254</v>
      </c>
      <c r="G78" s="1007" t="s">
        <v>4255</v>
      </c>
      <c r="H78" s="1007" t="s">
        <v>3787</v>
      </c>
      <c r="I78" s="1007" t="s">
        <v>4256</v>
      </c>
      <c r="J78" s="1007" t="s">
        <v>4045</v>
      </c>
    </row>
    <row r="79" spans="1:10" ht="15.05" customHeight="1">
      <c r="A79" s="1247" t="s">
        <v>4257</v>
      </c>
      <c r="B79" s="1247" t="s">
        <v>4258</v>
      </c>
      <c r="C79" s="1248" t="s">
        <v>3760</v>
      </c>
      <c r="D79" s="1247" t="s">
        <v>4194</v>
      </c>
      <c r="E79" s="1007" t="s">
        <v>4259</v>
      </c>
      <c r="F79" s="1007" t="s">
        <v>4260</v>
      </c>
      <c r="G79" s="1007" t="s">
        <v>4261</v>
      </c>
      <c r="H79" s="1007" t="s">
        <v>3787</v>
      </c>
      <c r="I79" s="1007" t="s">
        <v>4262</v>
      </c>
      <c r="J79" s="1007" t="s">
        <v>4263</v>
      </c>
    </row>
    <row r="80" spans="1:10" ht="15.05" customHeight="1">
      <c r="A80" s="1247" t="s">
        <v>4264</v>
      </c>
      <c r="B80" s="1247" t="s">
        <v>3874</v>
      </c>
      <c r="C80" s="1248" t="s">
        <v>3760</v>
      </c>
      <c r="D80" s="1247" t="s">
        <v>4194</v>
      </c>
      <c r="E80" s="1007" t="s">
        <v>4265</v>
      </c>
      <c r="F80" s="1007" t="s">
        <v>4266</v>
      </c>
      <c r="G80" s="1007" t="s">
        <v>4267</v>
      </c>
      <c r="H80" s="1007" t="s">
        <v>4268</v>
      </c>
      <c r="I80" s="1007" t="s">
        <v>4269</v>
      </c>
      <c r="J80" s="1007" t="s">
        <v>3838</v>
      </c>
    </row>
    <row r="81" spans="1:10" ht="15.05" customHeight="1">
      <c r="A81" s="1247" t="s">
        <v>3831</v>
      </c>
      <c r="B81" s="1247" t="s">
        <v>3867</v>
      </c>
      <c r="C81" s="1248" t="s">
        <v>3760</v>
      </c>
      <c r="D81" s="1247" t="s">
        <v>4194</v>
      </c>
      <c r="E81" s="1007" t="s">
        <v>4270</v>
      </c>
      <c r="F81" s="1007" t="s">
        <v>4271</v>
      </c>
      <c r="G81" s="1007" t="s">
        <v>4272</v>
      </c>
      <c r="H81" s="1007" t="s">
        <v>3787</v>
      </c>
      <c r="I81" s="1007" t="s">
        <v>4273</v>
      </c>
      <c r="J81" s="1007" t="s">
        <v>3664</v>
      </c>
    </row>
    <row r="82" spans="1:10" ht="15.05" customHeight="1">
      <c r="A82" s="1247" t="s">
        <v>4274</v>
      </c>
      <c r="B82" s="1247" t="s">
        <v>4275</v>
      </c>
      <c r="C82" s="1248" t="s">
        <v>3760</v>
      </c>
      <c r="D82" s="1247" t="s">
        <v>4194</v>
      </c>
      <c r="E82" s="1007" t="s">
        <v>4173</v>
      </c>
      <c r="F82" s="1007" t="s">
        <v>4276</v>
      </c>
      <c r="G82" s="1007" t="s">
        <v>4277</v>
      </c>
      <c r="H82" s="1007" t="s">
        <v>4278</v>
      </c>
      <c r="I82" s="1007" t="s">
        <v>4279</v>
      </c>
      <c r="J82" s="1007" t="s">
        <v>3670</v>
      </c>
    </row>
    <row r="83" spans="1:10" ht="15.05" customHeight="1">
      <c r="A83" s="1247" t="s">
        <v>4127</v>
      </c>
      <c r="B83" s="1247" t="s">
        <v>3934</v>
      </c>
      <c r="C83" s="1248" t="s">
        <v>3760</v>
      </c>
      <c r="D83" s="1247" t="s">
        <v>4194</v>
      </c>
      <c r="E83" s="1007" t="s">
        <v>4180</v>
      </c>
      <c r="F83" s="1007" t="s">
        <v>4280</v>
      </c>
      <c r="G83" s="1007" t="s">
        <v>4281</v>
      </c>
      <c r="H83" s="1007" t="s">
        <v>4132</v>
      </c>
      <c r="I83" s="1007" t="s">
        <v>4282</v>
      </c>
      <c r="J83" s="1007" t="s">
        <v>4134</v>
      </c>
    </row>
    <row r="84" spans="1:10" ht="15.05" customHeight="1">
      <c r="A84" s="1247" t="s">
        <v>4283</v>
      </c>
      <c r="B84" s="1247" t="s">
        <v>4284</v>
      </c>
      <c r="C84" s="1248" t="s">
        <v>3760</v>
      </c>
      <c r="D84" s="1247" t="s">
        <v>4194</v>
      </c>
      <c r="E84" s="1007" t="s">
        <v>4285</v>
      </c>
      <c r="F84" s="1007" t="s">
        <v>4286</v>
      </c>
      <c r="G84" s="1007" t="s">
        <v>4287</v>
      </c>
      <c r="H84" s="1007" t="s">
        <v>4288</v>
      </c>
      <c r="I84" s="1007" t="s">
        <v>4289</v>
      </c>
      <c r="J84" s="1007" t="s">
        <v>3912</v>
      </c>
    </row>
    <row r="85" spans="1:10" ht="15.05" customHeight="1">
      <c r="A85" s="1247" t="s">
        <v>4290</v>
      </c>
      <c r="B85" s="1247" t="s">
        <v>4059</v>
      </c>
      <c r="C85" s="1248" t="s">
        <v>3760</v>
      </c>
      <c r="D85" s="1247" t="s">
        <v>4194</v>
      </c>
      <c r="E85" s="1007" t="s">
        <v>4291</v>
      </c>
      <c r="F85" s="1007" t="s">
        <v>4292</v>
      </c>
      <c r="G85" s="1007" t="s">
        <v>4293</v>
      </c>
      <c r="H85" s="1007" t="s">
        <v>3787</v>
      </c>
      <c r="I85" s="1007" t="s">
        <v>4294</v>
      </c>
      <c r="J85" s="1007" t="s">
        <v>3912</v>
      </c>
    </row>
    <row r="86" spans="1:10" ht="15.05" customHeight="1">
      <c r="A86" s="1247" t="s">
        <v>4295</v>
      </c>
      <c r="B86" s="1247" t="s">
        <v>4258</v>
      </c>
      <c r="C86" s="1248" t="s">
        <v>3760</v>
      </c>
      <c r="D86" s="1247" t="s">
        <v>4194</v>
      </c>
      <c r="E86" s="1007" t="s">
        <v>4296</v>
      </c>
      <c r="F86" s="1007" t="s">
        <v>4297</v>
      </c>
      <c r="G86" s="1007" t="s">
        <v>4298</v>
      </c>
      <c r="H86" s="1007" t="s">
        <v>4299</v>
      </c>
      <c r="I86" s="1007" t="s">
        <v>4300</v>
      </c>
      <c r="J86" s="1007" t="s">
        <v>3664</v>
      </c>
    </row>
    <row r="87" spans="1:10" ht="15.05" customHeight="1">
      <c r="A87" s="1247" t="s">
        <v>4301</v>
      </c>
      <c r="B87" s="1247" t="s">
        <v>4117</v>
      </c>
      <c r="C87" s="1248" t="s">
        <v>3760</v>
      </c>
      <c r="D87" s="1247" t="s">
        <v>4194</v>
      </c>
      <c r="E87" s="1007" t="s">
        <v>4302</v>
      </c>
      <c r="F87" s="1007" t="s">
        <v>4303</v>
      </c>
      <c r="G87" s="1007" t="s">
        <v>4304</v>
      </c>
      <c r="H87" s="1007" t="s">
        <v>4305</v>
      </c>
      <c r="I87" s="1007" t="s">
        <v>4306</v>
      </c>
      <c r="J87" s="1007" t="s">
        <v>3860</v>
      </c>
    </row>
    <row r="88" spans="1:10" ht="15.05" customHeight="1">
      <c r="A88" s="1247" t="s">
        <v>4307</v>
      </c>
      <c r="B88" s="1247" t="s">
        <v>4308</v>
      </c>
      <c r="C88" s="1248" t="s">
        <v>3760</v>
      </c>
      <c r="D88" s="1247" t="s">
        <v>4194</v>
      </c>
      <c r="E88" s="1007" t="s">
        <v>4309</v>
      </c>
      <c r="F88" s="1007" t="s">
        <v>4310</v>
      </c>
      <c r="G88" s="1007" t="s">
        <v>4311</v>
      </c>
      <c r="H88" s="1007" t="s">
        <v>3787</v>
      </c>
      <c r="I88" s="1007" t="s">
        <v>4312</v>
      </c>
      <c r="J88" s="1007" t="s">
        <v>4104</v>
      </c>
    </row>
    <row r="89" spans="1:10" ht="15.05" customHeight="1">
      <c r="A89" s="1249" t="s">
        <v>4313</v>
      </c>
      <c r="B89" s="1249" t="s">
        <v>3887</v>
      </c>
      <c r="C89" s="1250">
        <v>5</v>
      </c>
      <c r="D89" s="1249" t="s">
        <v>4314</v>
      </c>
      <c r="E89" s="1007" t="s">
        <v>4315</v>
      </c>
      <c r="F89" s="1007" t="s">
        <v>4316</v>
      </c>
      <c r="G89" s="1007" t="s">
        <v>4317</v>
      </c>
      <c r="H89" s="1007" t="s">
        <v>4318</v>
      </c>
      <c r="I89" s="1007" t="s">
        <v>4319</v>
      </c>
      <c r="J89" s="1007" t="s">
        <v>3796</v>
      </c>
    </row>
    <row r="90" spans="1:10" ht="15.05" customHeight="1">
      <c r="A90" s="1249" t="s">
        <v>4320</v>
      </c>
      <c r="B90" s="1249" t="s">
        <v>4321</v>
      </c>
      <c r="C90" s="1250">
        <v>5</v>
      </c>
      <c r="D90" s="1249" t="s">
        <v>4314</v>
      </c>
      <c r="E90" s="1007" t="s">
        <v>4322</v>
      </c>
      <c r="F90" s="1007" t="s">
        <v>4323</v>
      </c>
      <c r="G90" s="1007" t="s">
        <v>4324</v>
      </c>
      <c r="H90" s="1007" t="s">
        <v>3787</v>
      </c>
      <c r="I90" s="1007" t="s">
        <v>4325</v>
      </c>
      <c r="J90" s="1007" t="s">
        <v>4045</v>
      </c>
    </row>
    <row r="91" spans="1:10" ht="15.05" customHeight="1">
      <c r="A91" s="1249" t="s">
        <v>4326</v>
      </c>
      <c r="B91" s="1249" t="s">
        <v>4327</v>
      </c>
      <c r="C91" s="1250">
        <v>5</v>
      </c>
      <c r="D91" s="1249" t="s">
        <v>4314</v>
      </c>
      <c r="E91" s="1007" t="s">
        <v>4328</v>
      </c>
      <c r="F91" s="1007" t="s">
        <v>4329</v>
      </c>
      <c r="G91" s="1007" t="s">
        <v>4330</v>
      </c>
      <c r="H91" s="1007" t="s">
        <v>4331</v>
      </c>
      <c r="I91" s="1007" t="s">
        <v>4332</v>
      </c>
      <c r="J91" s="1007" t="s">
        <v>3670</v>
      </c>
    </row>
    <row r="92" spans="1:10" ht="15.05" customHeight="1">
      <c r="A92" s="1249" t="s">
        <v>4333</v>
      </c>
      <c r="B92" s="1249" t="s">
        <v>3934</v>
      </c>
      <c r="C92" s="1250">
        <v>5</v>
      </c>
      <c r="D92" s="1249" t="s">
        <v>4314</v>
      </c>
      <c r="E92" s="1007" t="s">
        <v>4334</v>
      </c>
      <c r="F92" s="1007" t="s">
        <v>4335</v>
      </c>
      <c r="G92" s="1007" t="s">
        <v>4336</v>
      </c>
      <c r="H92" s="1007" t="s">
        <v>4337</v>
      </c>
      <c r="I92" s="1007" t="s">
        <v>2288</v>
      </c>
      <c r="J92" s="1007" t="s">
        <v>4338</v>
      </c>
    </row>
    <row r="93" spans="1:10" ht="15.05" customHeight="1">
      <c r="A93" s="1249" t="s">
        <v>4339</v>
      </c>
      <c r="B93" s="1249" t="s">
        <v>4340</v>
      </c>
      <c r="C93" s="1250">
        <v>5</v>
      </c>
      <c r="D93" s="1249" t="s">
        <v>4314</v>
      </c>
      <c r="E93" s="1007" t="s">
        <v>4341</v>
      </c>
      <c r="F93" s="1007" t="s">
        <v>4342</v>
      </c>
      <c r="G93" s="1007" t="s">
        <v>4343</v>
      </c>
      <c r="H93" s="1007" t="s">
        <v>4344</v>
      </c>
      <c r="I93" s="1007" t="s">
        <v>4345</v>
      </c>
      <c r="J93" s="1007" t="s">
        <v>4346</v>
      </c>
    </row>
    <row r="94" spans="1:10" ht="15.05" customHeight="1">
      <c r="A94" s="1249" t="s">
        <v>4347</v>
      </c>
      <c r="B94" s="1249" t="s">
        <v>3926</v>
      </c>
      <c r="C94" s="1250">
        <v>5</v>
      </c>
      <c r="D94" s="1249" t="s">
        <v>4314</v>
      </c>
      <c r="E94" s="1007" t="s">
        <v>4348</v>
      </c>
      <c r="F94" s="1007" t="s">
        <v>4349</v>
      </c>
      <c r="G94" s="1007" t="s">
        <v>4350</v>
      </c>
      <c r="H94" s="1007" t="s">
        <v>4351</v>
      </c>
      <c r="I94" s="1007" t="s">
        <v>4352</v>
      </c>
      <c r="J94" s="1007" t="s">
        <v>4165</v>
      </c>
    </row>
    <row r="95" spans="1:10" ht="15.05" customHeight="1">
      <c r="A95" s="1249" t="s">
        <v>4353</v>
      </c>
      <c r="B95" s="1249" t="s">
        <v>4354</v>
      </c>
      <c r="C95" s="1250">
        <v>5</v>
      </c>
      <c r="D95" s="1249" t="s">
        <v>4314</v>
      </c>
      <c r="E95" s="1007" t="s">
        <v>4355</v>
      </c>
      <c r="F95" s="1007" t="s">
        <v>4356</v>
      </c>
      <c r="G95" s="1007" t="s">
        <v>4357</v>
      </c>
      <c r="H95" s="1007" t="s">
        <v>4358</v>
      </c>
      <c r="I95" s="1007" t="s">
        <v>4359</v>
      </c>
      <c r="J95" s="1007" t="s">
        <v>3670</v>
      </c>
    </row>
    <row r="96" spans="1:10" ht="15.05" customHeight="1">
      <c r="A96" s="1249" t="s">
        <v>4360</v>
      </c>
      <c r="B96" s="1249" t="s">
        <v>4079</v>
      </c>
      <c r="C96" s="1250">
        <v>5</v>
      </c>
      <c r="D96" s="1249" t="s">
        <v>4314</v>
      </c>
      <c r="E96" s="1007" t="s">
        <v>4361</v>
      </c>
      <c r="F96" s="1007" t="s">
        <v>4362</v>
      </c>
      <c r="G96" s="1007" t="s">
        <v>4363</v>
      </c>
      <c r="H96" s="1007" t="s">
        <v>3787</v>
      </c>
      <c r="I96" s="1007" t="s">
        <v>4364</v>
      </c>
      <c r="J96" s="1007" t="s">
        <v>3912</v>
      </c>
    </row>
    <row r="97" spans="1:10" ht="15.05" customHeight="1">
      <c r="A97" s="1249" t="s">
        <v>4365</v>
      </c>
      <c r="B97" s="1249" t="s">
        <v>4366</v>
      </c>
      <c r="C97" s="1250">
        <v>5</v>
      </c>
      <c r="D97" s="1249" t="s">
        <v>4314</v>
      </c>
      <c r="E97" s="1007" t="s">
        <v>4265</v>
      </c>
      <c r="F97" s="1007" t="s">
        <v>4367</v>
      </c>
      <c r="G97" s="1007" t="s">
        <v>4368</v>
      </c>
      <c r="H97" s="1007" t="s">
        <v>4369</v>
      </c>
      <c r="I97" s="1007" t="s">
        <v>4370</v>
      </c>
      <c r="J97" s="1007" t="s">
        <v>3688</v>
      </c>
    </row>
    <row r="98" spans="1:10" ht="15.05" customHeight="1">
      <c r="A98" s="1249" t="s">
        <v>4371</v>
      </c>
      <c r="B98" s="1249" t="s">
        <v>3867</v>
      </c>
      <c r="C98" s="1250">
        <v>5</v>
      </c>
      <c r="D98" s="1249" t="s">
        <v>4314</v>
      </c>
      <c r="E98" s="1007" t="s">
        <v>4372</v>
      </c>
      <c r="F98" s="1007" t="s">
        <v>4373</v>
      </c>
      <c r="G98" s="1007" t="s">
        <v>4374</v>
      </c>
      <c r="H98" s="1007" t="s">
        <v>4375</v>
      </c>
      <c r="I98" s="1007" t="s">
        <v>4376</v>
      </c>
      <c r="J98" s="1007" t="s">
        <v>4346</v>
      </c>
    </row>
    <row r="99" spans="1:10" ht="15.05" customHeight="1">
      <c r="A99" s="1249" t="s">
        <v>4377</v>
      </c>
      <c r="B99" s="1249" t="s">
        <v>4378</v>
      </c>
      <c r="C99" s="1250">
        <v>5</v>
      </c>
      <c r="D99" s="1249" t="s">
        <v>4314</v>
      </c>
      <c r="E99" s="1007" t="s">
        <v>4379</v>
      </c>
      <c r="F99" s="1007" t="s">
        <v>4380</v>
      </c>
      <c r="G99" s="1007" t="s">
        <v>4381</v>
      </c>
      <c r="H99" s="1007" t="s">
        <v>3787</v>
      </c>
      <c r="I99" s="1007" t="s">
        <v>4382</v>
      </c>
      <c r="J99" s="1007" t="s">
        <v>3670</v>
      </c>
    </row>
    <row r="100" spans="1:10" ht="15.05" customHeight="1">
      <c r="A100" s="1249" t="s">
        <v>4383</v>
      </c>
      <c r="B100" s="1249" t="s">
        <v>4384</v>
      </c>
      <c r="C100" s="1250">
        <v>5</v>
      </c>
      <c r="D100" s="1249" t="s">
        <v>4314</v>
      </c>
      <c r="E100" s="1007" t="s">
        <v>4385</v>
      </c>
      <c r="F100" s="1007" t="s">
        <v>4386</v>
      </c>
      <c r="G100" s="1007" t="s">
        <v>4387</v>
      </c>
      <c r="H100" s="1007" t="s">
        <v>4388</v>
      </c>
      <c r="I100" s="1007" t="s">
        <v>4389</v>
      </c>
      <c r="J100" s="1007" t="s">
        <v>3670</v>
      </c>
    </row>
    <row r="101" spans="1:10" ht="15.05" customHeight="1">
      <c r="A101" s="1249" t="s">
        <v>4390</v>
      </c>
      <c r="B101" s="1249" t="s">
        <v>3887</v>
      </c>
      <c r="C101" s="1250">
        <v>5</v>
      </c>
      <c r="D101" s="1249" t="s">
        <v>4314</v>
      </c>
      <c r="E101" s="1007" t="s">
        <v>4391</v>
      </c>
      <c r="F101" s="1007" t="s">
        <v>4392</v>
      </c>
      <c r="G101" s="1007" t="s">
        <v>4393</v>
      </c>
      <c r="H101" s="1007" t="s">
        <v>4394</v>
      </c>
      <c r="I101" s="1007" t="s">
        <v>4395</v>
      </c>
      <c r="J101" s="1007" t="s">
        <v>3670</v>
      </c>
    </row>
    <row r="102" spans="1:10" ht="15.05" customHeight="1">
      <c r="A102" s="1249" t="s">
        <v>4396</v>
      </c>
      <c r="B102" s="1249" t="s">
        <v>3798</v>
      </c>
      <c r="C102" s="1250">
        <v>5</v>
      </c>
      <c r="D102" s="1249" t="s">
        <v>4314</v>
      </c>
      <c r="E102" s="1007" t="s">
        <v>4397</v>
      </c>
      <c r="F102" s="1007" t="s">
        <v>4398</v>
      </c>
      <c r="G102" s="1007" t="s">
        <v>4399</v>
      </c>
      <c r="H102" s="1007" t="s">
        <v>4400</v>
      </c>
      <c r="I102" s="1007" t="s">
        <v>4401</v>
      </c>
      <c r="J102" s="1007" t="s">
        <v>3672</v>
      </c>
    </row>
    <row r="103" spans="1:10" ht="15.05" customHeight="1">
      <c r="A103" s="1249" t="s">
        <v>4402</v>
      </c>
      <c r="B103" s="1249" t="s">
        <v>4403</v>
      </c>
      <c r="C103" s="1250">
        <v>5</v>
      </c>
      <c r="D103" s="1249" t="s">
        <v>4314</v>
      </c>
      <c r="E103" s="1007" t="s">
        <v>3971</v>
      </c>
      <c r="F103" s="1007" t="s">
        <v>4404</v>
      </c>
      <c r="G103" s="1007" t="s">
        <v>4405</v>
      </c>
      <c r="H103" s="1007" t="s">
        <v>4406</v>
      </c>
      <c r="I103" s="1007" t="s">
        <v>4407</v>
      </c>
      <c r="J103" s="1007" t="s">
        <v>3670</v>
      </c>
    </row>
    <row r="104" spans="1:10" ht="15.05" customHeight="1">
      <c r="A104" s="1249" t="s">
        <v>4408</v>
      </c>
      <c r="B104" s="1249" t="s">
        <v>4354</v>
      </c>
      <c r="C104" s="1250">
        <v>5</v>
      </c>
      <c r="D104" s="1249" t="s">
        <v>4314</v>
      </c>
      <c r="E104" s="1007" t="s">
        <v>3935</v>
      </c>
      <c r="F104" s="1007" t="s">
        <v>4409</v>
      </c>
      <c r="G104" s="1007" t="s">
        <v>4410</v>
      </c>
      <c r="H104" s="1007" t="s">
        <v>4411</v>
      </c>
      <c r="I104" s="1007" t="s">
        <v>4412</v>
      </c>
      <c r="J104" s="1007" t="s">
        <v>3705</v>
      </c>
    </row>
    <row r="105" spans="1:10" ht="15.05" customHeight="1">
      <c r="A105" s="1249" t="s">
        <v>4413</v>
      </c>
      <c r="B105" s="1249" t="s">
        <v>4414</v>
      </c>
      <c r="C105" s="1250">
        <v>5</v>
      </c>
      <c r="D105" s="1249" t="s">
        <v>4314</v>
      </c>
      <c r="E105" s="1007" t="s">
        <v>4415</v>
      </c>
      <c r="F105" s="1007" t="s">
        <v>4416</v>
      </c>
      <c r="G105" s="1007" t="s">
        <v>4417</v>
      </c>
      <c r="H105" s="1007" t="s">
        <v>3787</v>
      </c>
      <c r="I105" s="1007" t="s">
        <v>4418</v>
      </c>
      <c r="J105" s="1007" t="s">
        <v>3664</v>
      </c>
    </row>
    <row r="106" spans="1:10" ht="15.05" customHeight="1">
      <c r="A106" s="1249" t="s">
        <v>4419</v>
      </c>
      <c r="B106" s="1249" t="s">
        <v>4420</v>
      </c>
      <c r="C106" s="1250">
        <v>5</v>
      </c>
      <c r="D106" s="1249" t="s">
        <v>4314</v>
      </c>
      <c r="E106" s="1007" t="s">
        <v>4421</v>
      </c>
      <c r="F106" s="1007" t="s">
        <v>4422</v>
      </c>
      <c r="G106" s="1007" t="s">
        <v>4423</v>
      </c>
      <c r="H106" s="1007" t="s">
        <v>4424</v>
      </c>
      <c r="I106" s="1007" t="s">
        <v>4425</v>
      </c>
      <c r="J106" s="1007" t="s">
        <v>3701</v>
      </c>
    </row>
    <row r="107" spans="1:10" ht="15.05" customHeight="1">
      <c r="A107" s="1249" t="s">
        <v>4426</v>
      </c>
      <c r="B107" s="1249" t="s">
        <v>3934</v>
      </c>
      <c r="C107" s="1250">
        <v>5</v>
      </c>
      <c r="D107" s="1249" t="s">
        <v>4314</v>
      </c>
      <c r="E107" s="1007" t="s">
        <v>4427</v>
      </c>
      <c r="F107" s="1007" t="s">
        <v>4428</v>
      </c>
      <c r="G107" s="1007" t="s">
        <v>4429</v>
      </c>
      <c r="H107" s="1007" t="s">
        <v>4430</v>
      </c>
      <c r="I107" s="1007" t="s">
        <v>4431</v>
      </c>
      <c r="J107" s="1007" t="s">
        <v>3672</v>
      </c>
    </row>
    <row r="108" spans="1:10" ht="15.05" customHeight="1">
      <c r="A108" s="1249" t="s">
        <v>4432</v>
      </c>
      <c r="B108" s="1249" t="s">
        <v>4433</v>
      </c>
      <c r="C108" s="1250">
        <v>5</v>
      </c>
      <c r="D108" s="1249" t="s">
        <v>4314</v>
      </c>
      <c r="E108" s="1007" t="s">
        <v>4434</v>
      </c>
      <c r="F108" s="1007" t="s">
        <v>4435</v>
      </c>
      <c r="G108" s="1007" t="s">
        <v>4436</v>
      </c>
      <c r="H108" s="1007" t="s">
        <v>4437</v>
      </c>
      <c r="I108" s="1007" t="s">
        <v>4438</v>
      </c>
      <c r="J108" s="1007" t="s">
        <v>4045</v>
      </c>
    </row>
    <row r="109" spans="1:10" ht="15.05" customHeight="1">
      <c r="A109" s="1249" t="s">
        <v>4439</v>
      </c>
      <c r="B109" s="1249" t="s">
        <v>3631</v>
      </c>
      <c r="C109" s="1250">
        <v>5</v>
      </c>
      <c r="D109" s="1249" t="s">
        <v>4314</v>
      </c>
      <c r="E109" s="1007" t="s">
        <v>4440</v>
      </c>
      <c r="F109" s="1007" t="s">
        <v>4441</v>
      </c>
      <c r="G109" s="1007" t="s">
        <v>4442</v>
      </c>
      <c r="H109" s="1007" t="s">
        <v>4443</v>
      </c>
      <c r="I109" s="1007" t="s">
        <v>4444</v>
      </c>
      <c r="J109" s="1007" t="s">
        <v>3796</v>
      </c>
    </row>
    <row r="110" spans="1:10" ht="15.05" customHeight="1">
      <c r="A110" s="1249" t="s">
        <v>4445</v>
      </c>
      <c r="B110" s="1249" t="s">
        <v>3819</v>
      </c>
      <c r="C110" s="1250">
        <v>5</v>
      </c>
      <c r="D110" s="1249" t="s">
        <v>4314</v>
      </c>
      <c r="E110" s="1007" t="s">
        <v>4302</v>
      </c>
      <c r="F110" s="1007" t="s">
        <v>4446</v>
      </c>
      <c r="G110" s="1007" t="s">
        <v>4447</v>
      </c>
      <c r="H110" s="1007" t="s">
        <v>4448</v>
      </c>
      <c r="I110" s="1007" t="s">
        <v>4449</v>
      </c>
      <c r="J110" s="1007" t="s">
        <v>3701</v>
      </c>
    </row>
    <row r="111" spans="1:10" ht="15.05" customHeight="1">
      <c r="A111" s="1251" t="s">
        <v>4450</v>
      </c>
      <c r="B111" s="1251" t="s">
        <v>3832</v>
      </c>
      <c r="C111" s="1252" t="s">
        <v>3760</v>
      </c>
      <c r="D111" s="1251" t="s">
        <v>4451</v>
      </c>
      <c r="E111" s="1007" t="s">
        <v>3848</v>
      </c>
      <c r="F111" s="1007" t="s">
        <v>4452</v>
      </c>
      <c r="G111" s="1007" t="s">
        <v>4453</v>
      </c>
      <c r="H111" s="1007" t="s">
        <v>4454</v>
      </c>
      <c r="I111" s="1007" t="s">
        <v>4455</v>
      </c>
      <c r="J111" s="1007" t="s">
        <v>3672</v>
      </c>
    </row>
    <row r="112" spans="1:10" ht="15.05" customHeight="1">
      <c r="A112" s="1251" t="s">
        <v>4456</v>
      </c>
      <c r="B112" s="1251" t="s">
        <v>3934</v>
      </c>
      <c r="C112" s="1252" t="s">
        <v>3760</v>
      </c>
      <c r="D112" s="1251" t="s">
        <v>4451</v>
      </c>
      <c r="E112" s="1007" t="s">
        <v>4457</v>
      </c>
      <c r="F112" s="1007" t="s">
        <v>4458</v>
      </c>
      <c r="G112" s="1007" t="s">
        <v>4459</v>
      </c>
      <c r="H112" s="1007" t="s">
        <v>4460</v>
      </c>
      <c r="I112" s="1007" t="s">
        <v>4461</v>
      </c>
      <c r="J112" s="1007" t="s">
        <v>3988</v>
      </c>
    </row>
    <row r="113" spans="1:10" ht="15.05" customHeight="1">
      <c r="A113" s="1251" t="s">
        <v>4462</v>
      </c>
      <c r="B113" s="1251" t="s">
        <v>4463</v>
      </c>
      <c r="C113" s="1252" t="s">
        <v>3760</v>
      </c>
      <c r="D113" s="1251" t="s">
        <v>4451</v>
      </c>
      <c r="E113" s="1007" t="s">
        <v>4464</v>
      </c>
      <c r="F113" s="1007" t="s">
        <v>4465</v>
      </c>
      <c r="G113" s="1007" t="s">
        <v>4466</v>
      </c>
      <c r="H113" s="1007" t="s">
        <v>4467</v>
      </c>
      <c r="I113" s="1007" t="s">
        <v>4468</v>
      </c>
      <c r="J113" s="1007" t="s">
        <v>3672</v>
      </c>
    </row>
    <row r="114" spans="1:10" ht="15.05" customHeight="1">
      <c r="A114" s="1251" t="s">
        <v>4469</v>
      </c>
      <c r="B114" s="1251" t="s">
        <v>3631</v>
      </c>
      <c r="C114" s="1252" t="s">
        <v>3760</v>
      </c>
      <c r="D114" s="1251" t="s">
        <v>4451</v>
      </c>
      <c r="E114" s="1007" t="s">
        <v>4470</v>
      </c>
      <c r="F114" s="1007" t="s">
        <v>4471</v>
      </c>
      <c r="G114" s="1007" t="s">
        <v>4472</v>
      </c>
      <c r="H114" s="1007" t="s">
        <v>4473</v>
      </c>
      <c r="I114" s="1007" t="s">
        <v>4474</v>
      </c>
      <c r="J114" s="1007" t="s">
        <v>3670</v>
      </c>
    </row>
    <row r="115" spans="1:10" ht="15.05" customHeight="1">
      <c r="A115" s="1251" t="s">
        <v>4475</v>
      </c>
      <c r="B115" s="1251" t="s">
        <v>3887</v>
      </c>
      <c r="C115" s="1252" t="s">
        <v>3760</v>
      </c>
      <c r="D115" s="1251" t="s">
        <v>4451</v>
      </c>
      <c r="E115" s="1007" t="s">
        <v>4476</v>
      </c>
      <c r="F115" s="1007" t="s">
        <v>4477</v>
      </c>
      <c r="G115" s="1007" t="s">
        <v>4478</v>
      </c>
      <c r="H115" s="1007" t="s">
        <v>4479</v>
      </c>
      <c r="I115" s="1007" t="s">
        <v>4480</v>
      </c>
      <c r="J115" s="1007" t="s">
        <v>3672</v>
      </c>
    </row>
    <row r="116" spans="1:10" ht="15.05" customHeight="1">
      <c r="A116" s="1251" t="s">
        <v>4481</v>
      </c>
      <c r="B116" s="1251" t="s">
        <v>4482</v>
      </c>
      <c r="C116" s="1252" t="s">
        <v>3760</v>
      </c>
      <c r="D116" s="1251" t="s">
        <v>4451</v>
      </c>
      <c r="E116" s="1007" t="s">
        <v>4483</v>
      </c>
      <c r="F116" s="1007" t="s">
        <v>4484</v>
      </c>
      <c r="G116" s="1007" t="s">
        <v>4485</v>
      </c>
      <c r="H116" s="1007" t="s">
        <v>4486</v>
      </c>
      <c r="I116" s="1007" t="s">
        <v>4487</v>
      </c>
      <c r="J116" s="1007" t="s">
        <v>3670</v>
      </c>
    </row>
    <row r="117" spans="1:10" ht="15.05" customHeight="1">
      <c r="A117" s="1251" t="s">
        <v>4488</v>
      </c>
      <c r="B117" s="1251" t="s">
        <v>3894</v>
      </c>
      <c r="C117" s="1252" t="s">
        <v>3760</v>
      </c>
      <c r="D117" s="1251" t="s">
        <v>4451</v>
      </c>
      <c r="E117" s="1007" t="s">
        <v>4489</v>
      </c>
      <c r="F117" s="1007" t="s">
        <v>4490</v>
      </c>
      <c r="G117" s="1007" t="s">
        <v>4491</v>
      </c>
      <c r="H117" s="1007" t="s">
        <v>4492</v>
      </c>
      <c r="I117" s="1007" t="s">
        <v>4493</v>
      </c>
      <c r="J117" s="1007" t="s">
        <v>4494</v>
      </c>
    </row>
    <row r="118" spans="1:10" ht="15.05" customHeight="1">
      <c r="A118" s="1251" t="s">
        <v>4495</v>
      </c>
      <c r="B118" s="1251" t="s">
        <v>4496</v>
      </c>
      <c r="C118" s="1252" t="s">
        <v>3760</v>
      </c>
      <c r="D118" s="1251" t="s">
        <v>4451</v>
      </c>
      <c r="E118" s="1007" t="s">
        <v>4497</v>
      </c>
      <c r="F118" s="1007" t="s">
        <v>4498</v>
      </c>
      <c r="G118" s="1007" t="s">
        <v>4499</v>
      </c>
      <c r="H118" s="1007" t="s">
        <v>4500</v>
      </c>
      <c r="I118" s="1007" t="s">
        <v>4501</v>
      </c>
      <c r="J118" s="1007" t="s">
        <v>4104</v>
      </c>
    </row>
    <row r="119" spans="1:10" ht="15.05" customHeight="1">
      <c r="A119" s="1251" t="s">
        <v>4502</v>
      </c>
      <c r="B119" s="1251" t="s">
        <v>3941</v>
      </c>
      <c r="C119" s="1252" t="s">
        <v>3760</v>
      </c>
      <c r="D119" s="1251" t="s">
        <v>4451</v>
      </c>
      <c r="E119" s="1007" t="s">
        <v>4503</v>
      </c>
      <c r="F119" s="1007" t="s">
        <v>4504</v>
      </c>
      <c r="G119" s="1007" t="s">
        <v>4505</v>
      </c>
      <c r="H119" s="1007" t="s">
        <v>4506</v>
      </c>
      <c r="I119" s="1007" t="s">
        <v>4507</v>
      </c>
      <c r="J119" s="1007" t="s">
        <v>4134</v>
      </c>
    </row>
    <row r="120" spans="1:10" ht="15.05" customHeight="1">
      <c r="A120" s="1251" t="s">
        <v>4508</v>
      </c>
      <c r="B120" s="1251" t="s">
        <v>4509</v>
      </c>
      <c r="C120" s="1252" t="s">
        <v>3760</v>
      </c>
      <c r="D120" s="1251" t="s">
        <v>4451</v>
      </c>
      <c r="E120" s="1007" t="s">
        <v>4510</v>
      </c>
      <c r="F120" s="1007" t="s">
        <v>4511</v>
      </c>
      <c r="G120" s="1007" t="s">
        <v>4512</v>
      </c>
      <c r="H120" s="1007" t="s">
        <v>4513</v>
      </c>
      <c r="I120" s="1007" t="s">
        <v>4514</v>
      </c>
      <c r="J120" s="1007" t="s">
        <v>3860</v>
      </c>
    </row>
    <row r="121" spans="1:10" ht="15.05" customHeight="1">
      <c r="A121" s="1251" t="s">
        <v>4515</v>
      </c>
      <c r="B121" s="1251" t="s">
        <v>4516</v>
      </c>
      <c r="C121" s="1252" t="s">
        <v>3760</v>
      </c>
      <c r="D121" s="1251" t="s">
        <v>4451</v>
      </c>
      <c r="E121" s="1007" t="s">
        <v>4517</v>
      </c>
      <c r="F121" s="1007" t="s">
        <v>4518</v>
      </c>
      <c r="G121" s="1007" t="s">
        <v>4519</v>
      </c>
      <c r="H121" s="1007" t="s">
        <v>4520</v>
      </c>
      <c r="I121" s="1007" t="s">
        <v>4521</v>
      </c>
      <c r="J121" s="1007" t="s">
        <v>3670</v>
      </c>
    </row>
    <row r="122" spans="1:10" ht="15.05" customHeight="1">
      <c r="A122" s="1251" t="s">
        <v>4522</v>
      </c>
      <c r="B122" s="1251" t="s">
        <v>4258</v>
      </c>
      <c r="C122" s="1252" t="s">
        <v>3760</v>
      </c>
      <c r="D122" s="1251" t="s">
        <v>4451</v>
      </c>
      <c r="E122" s="1007" t="s">
        <v>4523</v>
      </c>
      <c r="F122" s="1007" t="s">
        <v>4524</v>
      </c>
      <c r="G122" s="1007" t="s">
        <v>4525</v>
      </c>
      <c r="H122" s="1007" t="s">
        <v>3787</v>
      </c>
      <c r="I122" s="1007" t="s">
        <v>4526</v>
      </c>
      <c r="J122" s="1007" t="s">
        <v>3670</v>
      </c>
    </row>
    <row r="123" spans="1:10" ht="15.05" customHeight="1">
      <c r="A123" s="1251" t="s">
        <v>4527</v>
      </c>
      <c r="B123" s="1251" t="s">
        <v>4528</v>
      </c>
      <c r="C123" s="1252" t="s">
        <v>3760</v>
      </c>
      <c r="D123" s="1251" t="s">
        <v>4451</v>
      </c>
      <c r="E123" s="1007" t="s">
        <v>4529</v>
      </c>
      <c r="F123" s="1007" t="s">
        <v>4530</v>
      </c>
      <c r="G123" s="1007" t="s">
        <v>4531</v>
      </c>
      <c r="H123" s="1007" t="s">
        <v>4532</v>
      </c>
      <c r="I123" s="1007" t="s">
        <v>4533</v>
      </c>
      <c r="J123" s="1007" t="s">
        <v>3719</v>
      </c>
    </row>
    <row r="124" spans="1:10" ht="15.05" customHeight="1">
      <c r="A124" s="1251" t="s">
        <v>3990</v>
      </c>
      <c r="B124" s="1251" t="s">
        <v>3759</v>
      </c>
      <c r="C124" s="1252" t="s">
        <v>3760</v>
      </c>
      <c r="D124" s="1251" t="s">
        <v>4451</v>
      </c>
      <c r="E124" s="1007" t="s">
        <v>4534</v>
      </c>
      <c r="F124" s="1007" t="s">
        <v>4535</v>
      </c>
      <c r="G124" s="1007" t="s">
        <v>4536</v>
      </c>
      <c r="H124" s="1007" t="s">
        <v>4537</v>
      </c>
      <c r="I124" s="1007" t="s">
        <v>4538</v>
      </c>
      <c r="J124" s="1007" t="s">
        <v>3686</v>
      </c>
    </row>
    <row r="125" spans="1:10" ht="15.05" customHeight="1">
      <c r="A125" s="1251" t="s">
        <v>4539</v>
      </c>
      <c r="B125" s="1251" t="s">
        <v>4540</v>
      </c>
      <c r="C125" s="1252" t="s">
        <v>3760</v>
      </c>
      <c r="D125" s="1251" t="s">
        <v>4451</v>
      </c>
      <c r="E125" s="1007" t="s">
        <v>4541</v>
      </c>
      <c r="F125" s="1007" t="s">
        <v>4542</v>
      </c>
      <c r="G125" s="1007" t="s">
        <v>4543</v>
      </c>
      <c r="H125" s="1007" t="s">
        <v>4544</v>
      </c>
      <c r="I125" s="1007" t="s">
        <v>4545</v>
      </c>
      <c r="J125" s="1007" t="s">
        <v>3714</v>
      </c>
    </row>
    <row r="126" spans="1:10" ht="15.05" customHeight="1">
      <c r="A126" s="1251" t="s">
        <v>4546</v>
      </c>
      <c r="B126" s="1251" t="s">
        <v>4547</v>
      </c>
      <c r="C126" s="1252" t="s">
        <v>3760</v>
      </c>
      <c r="D126" s="1251" t="s">
        <v>4451</v>
      </c>
      <c r="E126" s="1007" t="s">
        <v>4548</v>
      </c>
      <c r="F126" s="1007" t="s">
        <v>4549</v>
      </c>
      <c r="G126" s="1007" t="s">
        <v>4550</v>
      </c>
      <c r="H126" s="1007" t="s">
        <v>4551</v>
      </c>
      <c r="I126" s="1007" t="s">
        <v>4552</v>
      </c>
      <c r="J126" s="1007" t="s">
        <v>4553</v>
      </c>
    </row>
    <row r="127" spans="1:10" ht="15.05" customHeight="1">
      <c r="A127" s="1251" t="s">
        <v>4554</v>
      </c>
      <c r="B127" s="1251" t="s">
        <v>4555</v>
      </c>
      <c r="C127" s="1252" t="s">
        <v>3760</v>
      </c>
      <c r="D127" s="1251" t="s">
        <v>4451</v>
      </c>
      <c r="E127" s="1007" t="s">
        <v>4556</v>
      </c>
      <c r="F127" s="1007" t="s">
        <v>4557</v>
      </c>
      <c r="G127" s="1007" t="s">
        <v>4558</v>
      </c>
      <c r="H127" s="1007" t="s">
        <v>4559</v>
      </c>
      <c r="I127" s="1007" t="s">
        <v>4560</v>
      </c>
      <c r="J127" s="1007" t="s">
        <v>3853</v>
      </c>
    </row>
    <row r="128" spans="1:10" ht="15.05" customHeight="1">
      <c r="A128" s="1251" t="s">
        <v>4561</v>
      </c>
      <c r="B128" s="1251" t="s">
        <v>4193</v>
      </c>
      <c r="C128" s="1252" t="s">
        <v>3760</v>
      </c>
      <c r="D128" s="1251" t="s">
        <v>4451</v>
      </c>
      <c r="E128" s="1007" t="s">
        <v>4562</v>
      </c>
      <c r="F128" s="1007" t="s">
        <v>4563</v>
      </c>
      <c r="G128" s="1007" t="s">
        <v>4564</v>
      </c>
      <c r="H128" s="1007" t="s">
        <v>3787</v>
      </c>
      <c r="I128" s="1007" t="s">
        <v>4565</v>
      </c>
      <c r="J128" s="1007" t="s">
        <v>3853</v>
      </c>
    </row>
    <row r="129" spans="1:10" ht="15.05" customHeight="1">
      <c r="A129" s="1251" t="s">
        <v>4566</v>
      </c>
      <c r="B129" s="1251" t="s">
        <v>4241</v>
      </c>
      <c r="C129" s="1252" t="s">
        <v>3760</v>
      </c>
      <c r="D129" s="1251" t="s">
        <v>4451</v>
      </c>
      <c r="E129" s="1007" t="s">
        <v>4567</v>
      </c>
      <c r="F129" s="1007" t="s">
        <v>4568</v>
      </c>
      <c r="G129" s="1007" t="s">
        <v>4569</v>
      </c>
      <c r="H129" s="1007" t="s">
        <v>4570</v>
      </c>
      <c r="I129" s="1007" t="s">
        <v>4571</v>
      </c>
      <c r="J129" s="1007" t="s">
        <v>3677</v>
      </c>
    </row>
    <row r="130" spans="1:10" ht="15.05" customHeight="1">
      <c r="A130" s="1251" t="s">
        <v>4572</v>
      </c>
      <c r="B130" s="1251" t="s">
        <v>4258</v>
      </c>
      <c r="C130" s="1252" t="s">
        <v>3760</v>
      </c>
      <c r="D130" s="1251" t="s">
        <v>4451</v>
      </c>
      <c r="E130" s="1007" t="s">
        <v>4573</v>
      </c>
      <c r="F130" s="1007" t="s">
        <v>4574</v>
      </c>
      <c r="G130" s="1007" t="s">
        <v>4575</v>
      </c>
      <c r="H130" s="1007" t="s">
        <v>4576</v>
      </c>
      <c r="I130" s="1007" t="s">
        <v>4577</v>
      </c>
      <c r="J130" s="1007" t="s">
        <v>3705</v>
      </c>
    </row>
    <row r="131" spans="1:10" ht="15.05" customHeight="1">
      <c r="A131" s="1251" t="s">
        <v>4578</v>
      </c>
      <c r="B131" s="1251" t="s">
        <v>3819</v>
      </c>
      <c r="C131" s="1252" t="s">
        <v>3760</v>
      </c>
      <c r="D131" s="1251" t="s">
        <v>4451</v>
      </c>
      <c r="E131" s="1007" t="s">
        <v>4579</v>
      </c>
      <c r="F131" s="1007" t="s">
        <v>4580</v>
      </c>
      <c r="G131" s="1007" t="s">
        <v>4581</v>
      </c>
      <c r="H131" s="1007" t="s">
        <v>4582</v>
      </c>
      <c r="I131" s="1007" t="s">
        <v>4583</v>
      </c>
      <c r="J131" s="1007" t="s">
        <v>4584</v>
      </c>
    </row>
    <row r="132" spans="1:10" ht="15.05" customHeight="1">
      <c r="A132" s="1251" t="s">
        <v>4585</v>
      </c>
      <c r="B132" s="1251" t="s">
        <v>3894</v>
      </c>
      <c r="C132" s="1252" t="s">
        <v>3760</v>
      </c>
      <c r="D132" s="1251" t="s">
        <v>4451</v>
      </c>
      <c r="E132" s="1007" t="s">
        <v>4586</v>
      </c>
      <c r="F132" s="1007" t="s">
        <v>4587</v>
      </c>
      <c r="G132" s="1007" t="s">
        <v>4588</v>
      </c>
      <c r="H132" s="1007" t="s">
        <v>4589</v>
      </c>
      <c r="I132" s="1007" t="s">
        <v>4590</v>
      </c>
      <c r="J132" s="1007" t="s">
        <v>4338</v>
      </c>
    </row>
    <row r="133" spans="1:10" ht="15.05" customHeight="1">
      <c r="A133" s="1251" t="s">
        <v>4591</v>
      </c>
      <c r="B133" s="1251" t="s">
        <v>3997</v>
      </c>
      <c r="C133" s="1252" t="s">
        <v>3760</v>
      </c>
      <c r="D133" s="1251" t="s">
        <v>4451</v>
      </c>
      <c r="E133" s="1007" t="s">
        <v>4592</v>
      </c>
      <c r="F133" s="1007" t="s">
        <v>4593</v>
      </c>
      <c r="G133" s="1007" t="s">
        <v>4594</v>
      </c>
      <c r="H133" s="1007" t="s">
        <v>4595</v>
      </c>
      <c r="I133" s="1007" t="s">
        <v>4596</v>
      </c>
      <c r="J133" s="1007" t="s">
        <v>3672</v>
      </c>
    </row>
    <row r="134" spans="1:10" ht="15.05" customHeight="1">
      <c r="A134" s="1253" t="s">
        <v>4597</v>
      </c>
      <c r="B134" s="1253" t="s">
        <v>3977</v>
      </c>
      <c r="C134" s="1254">
        <v>5</v>
      </c>
      <c r="D134" s="1253" t="s">
        <v>4598</v>
      </c>
      <c r="E134" s="1007" t="s">
        <v>4599</v>
      </c>
      <c r="F134" s="1007" t="s">
        <v>4600</v>
      </c>
      <c r="G134" s="1007" t="s">
        <v>4601</v>
      </c>
      <c r="H134" s="1007" t="s">
        <v>3787</v>
      </c>
      <c r="I134" s="1007" t="s">
        <v>4602</v>
      </c>
      <c r="J134" s="1007" t="s">
        <v>3670</v>
      </c>
    </row>
    <row r="135" spans="1:10" ht="15.05" customHeight="1">
      <c r="A135" s="1253" t="s">
        <v>4603</v>
      </c>
      <c r="B135" s="1253" t="s">
        <v>4604</v>
      </c>
      <c r="C135" s="1254">
        <v>5</v>
      </c>
      <c r="D135" s="1253" t="s">
        <v>4598</v>
      </c>
      <c r="E135" s="1007" t="s">
        <v>4040</v>
      </c>
      <c r="F135" s="1007" t="s">
        <v>4605</v>
      </c>
      <c r="G135" s="1007" t="s">
        <v>4606</v>
      </c>
      <c r="H135" s="1007" t="s">
        <v>4607</v>
      </c>
      <c r="I135" s="1007" t="s">
        <v>4608</v>
      </c>
      <c r="J135" s="1007" t="s">
        <v>3725</v>
      </c>
    </row>
    <row r="136" spans="1:10" ht="15.05" customHeight="1">
      <c r="A136" s="1253" t="s">
        <v>4609</v>
      </c>
      <c r="B136" s="1253" t="s">
        <v>3768</v>
      </c>
      <c r="C136" s="1254">
        <v>5</v>
      </c>
      <c r="D136" s="1253" t="s">
        <v>4598</v>
      </c>
      <c r="E136" s="1007" t="s">
        <v>4397</v>
      </c>
      <c r="F136" s="1007" t="s">
        <v>4610</v>
      </c>
      <c r="G136" s="1007" t="s">
        <v>4611</v>
      </c>
      <c r="H136" s="1007" t="s">
        <v>4612</v>
      </c>
      <c r="I136" s="1007" t="s">
        <v>4613</v>
      </c>
      <c r="J136" s="1007" t="s">
        <v>3670</v>
      </c>
    </row>
    <row r="137" spans="1:10" ht="15.05" customHeight="1">
      <c r="A137" s="1253" t="s">
        <v>4614</v>
      </c>
      <c r="B137" s="1253" t="s">
        <v>3934</v>
      </c>
      <c r="C137" s="1254">
        <v>5</v>
      </c>
      <c r="D137" s="1253" t="s">
        <v>4598</v>
      </c>
      <c r="E137" s="1007" t="s">
        <v>4615</v>
      </c>
      <c r="F137" s="1007" t="s">
        <v>4616</v>
      </c>
      <c r="G137" s="1007" t="s">
        <v>4617</v>
      </c>
      <c r="H137" s="1007" t="s">
        <v>3787</v>
      </c>
      <c r="I137" s="1007" t="s">
        <v>4618</v>
      </c>
      <c r="J137" s="1007" t="s">
        <v>4619</v>
      </c>
    </row>
    <row r="138" spans="1:10" ht="15.05" customHeight="1">
      <c r="A138" s="1253" t="s">
        <v>4620</v>
      </c>
      <c r="B138" s="1253" t="s">
        <v>4621</v>
      </c>
      <c r="C138" s="1254">
        <v>5</v>
      </c>
      <c r="D138" s="1253" t="s">
        <v>4598</v>
      </c>
      <c r="E138" s="1007" t="s">
        <v>4622</v>
      </c>
      <c r="F138" s="1007" t="s">
        <v>4623</v>
      </c>
      <c r="G138" s="1007" t="s">
        <v>4624</v>
      </c>
      <c r="H138" s="1007" t="s">
        <v>4625</v>
      </c>
      <c r="I138" s="1007" t="s">
        <v>4626</v>
      </c>
      <c r="J138" s="1007" t="s">
        <v>4071</v>
      </c>
    </row>
    <row r="139" spans="1:10" ht="15.05" customHeight="1">
      <c r="A139" s="1253" t="s">
        <v>4627</v>
      </c>
      <c r="B139" s="1253" t="s">
        <v>3798</v>
      </c>
      <c r="C139" s="1254">
        <v>5</v>
      </c>
      <c r="D139" s="1253" t="s">
        <v>4598</v>
      </c>
      <c r="E139" s="1007" t="s">
        <v>4628</v>
      </c>
      <c r="F139" s="1007" t="s">
        <v>4629</v>
      </c>
      <c r="G139" s="1007" t="s">
        <v>4630</v>
      </c>
      <c r="H139" s="1007" t="s">
        <v>4631</v>
      </c>
      <c r="I139" s="1007" t="s">
        <v>4632</v>
      </c>
      <c r="J139" s="1007" t="s">
        <v>3912</v>
      </c>
    </row>
    <row r="140" spans="1:10" ht="15.05" customHeight="1">
      <c r="A140" s="1253" t="s">
        <v>4633</v>
      </c>
      <c r="B140" s="1253" t="s">
        <v>3798</v>
      </c>
      <c r="C140" s="1254">
        <v>5</v>
      </c>
      <c r="D140" s="1253" t="s">
        <v>4598</v>
      </c>
      <c r="E140" s="1007" t="s">
        <v>4397</v>
      </c>
      <c r="F140" s="1007" t="s">
        <v>4634</v>
      </c>
      <c r="G140" s="1007" t="s">
        <v>4635</v>
      </c>
      <c r="H140" s="1007" t="s">
        <v>4636</v>
      </c>
      <c r="I140" s="1007" t="s">
        <v>4637</v>
      </c>
      <c r="J140" s="1007" t="s">
        <v>3705</v>
      </c>
    </row>
    <row r="141" spans="1:10" ht="15.05" customHeight="1">
      <c r="A141" s="1253" t="s">
        <v>4638</v>
      </c>
      <c r="B141" s="1253" t="s">
        <v>3630</v>
      </c>
      <c r="C141" s="1254">
        <v>5</v>
      </c>
      <c r="D141" s="1253" t="s">
        <v>4598</v>
      </c>
      <c r="E141" s="1007" t="s">
        <v>4639</v>
      </c>
      <c r="F141" s="1007" t="s">
        <v>4640</v>
      </c>
      <c r="G141" s="1007" t="s">
        <v>4641</v>
      </c>
      <c r="H141" s="1007" t="s">
        <v>4642</v>
      </c>
      <c r="I141" s="1007" t="s">
        <v>4643</v>
      </c>
      <c r="J141" s="1007" t="s">
        <v>4165</v>
      </c>
    </row>
    <row r="142" spans="1:10" ht="15.05" customHeight="1">
      <c r="A142" s="1253" t="s">
        <v>4644</v>
      </c>
      <c r="B142" s="1253" t="s">
        <v>4354</v>
      </c>
      <c r="C142" s="1254">
        <v>5</v>
      </c>
      <c r="D142" s="1253" t="s">
        <v>4598</v>
      </c>
      <c r="E142" s="1007" t="s">
        <v>3833</v>
      </c>
      <c r="F142" s="1007" t="s">
        <v>4645</v>
      </c>
      <c r="G142" s="1007" t="s">
        <v>4646</v>
      </c>
      <c r="H142" s="1007" t="s">
        <v>4647</v>
      </c>
      <c r="I142" s="1007" t="s">
        <v>4648</v>
      </c>
      <c r="J142" s="1007" t="s">
        <v>3688</v>
      </c>
    </row>
    <row r="143" spans="1:10" ht="15.05" customHeight="1">
      <c r="A143" s="1253" t="s">
        <v>4649</v>
      </c>
      <c r="B143" s="1253" t="s">
        <v>4354</v>
      </c>
      <c r="C143" s="1254">
        <v>5</v>
      </c>
      <c r="D143" s="1253" t="s">
        <v>4598</v>
      </c>
      <c r="E143" s="1007" t="s">
        <v>4650</v>
      </c>
      <c r="F143" s="1007" t="s">
        <v>4651</v>
      </c>
      <c r="G143" s="1007" t="s">
        <v>4652</v>
      </c>
      <c r="H143" s="1007" t="s">
        <v>4653</v>
      </c>
      <c r="I143" s="1007" t="s">
        <v>4654</v>
      </c>
      <c r="J143" s="1007" t="s">
        <v>3670</v>
      </c>
    </row>
    <row r="144" spans="1:10" ht="15.05" customHeight="1">
      <c r="A144" s="1253" t="s">
        <v>4655</v>
      </c>
      <c r="B144" s="1253" t="s">
        <v>3977</v>
      </c>
      <c r="C144" s="1254">
        <v>5</v>
      </c>
      <c r="D144" s="1253" t="s">
        <v>4598</v>
      </c>
      <c r="E144" s="1007" t="s">
        <v>4656</v>
      </c>
      <c r="F144" s="1007" t="s">
        <v>4657</v>
      </c>
      <c r="G144" s="1007" t="s">
        <v>4658</v>
      </c>
      <c r="H144" s="1007" t="s">
        <v>4659</v>
      </c>
      <c r="I144" s="1007" t="s">
        <v>4660</v>
      </c>
      <c r="J144" s="1007" t="s">
        <v>3705</v>
      </c>
    </row>
    <row r="145" spans="1:10" ht="15.05" customHeight="1">
      <c r="A145" s="1253" t="s">
        <v>4661</v>
      </c>
      <c r="B145" s="1253" t="s">
        <v>3867</v>
      </c>
      <c r="C145" s="1254">
        <v>5</v>
      </c>
      <c r="D145" s="1253" t="s">
        <v>4598</v>
      </c>
      <c r="E145" s="1007" t="s">
        <v>4662</v>
      </c>
      <c r="F145" s="1007" t="s">
        <v>4663</v>
      </c>
      <c r="G145" s="1007" t="s">
        <v>4664</v>
      </c>
      <c r="H145" s="1007" t="s">
        <v>4665</v>
      </c>
      <c r="I145" s="1007" t="s">
        <v>4666</v>
      </c>
      <c r="J145" s="1007" t="s">
        <v>3670</v>
      </c>
    </row>
    <row r="146" spans="1:10" ht="15.05" customHeight="1">
      <c r="A146" s="1253" t="s">
        <v>4667</v>
      </c>
      <c r="B146" s="1253" t="s">
        <v>3874</v>
      </c>
      <c r="C146" s="1254">
        <v>5</v>
      </c>
      <c r="D146" s="1253" t="s">
        <v>4598</v>
      </c>
      <c r="E146" s="1007" t="s">
        <v>4668</v>
      </c>
      <c r="F146" s="1007" t="s">
        <v>4669</v>
      </c>
      <c r="G146" s="1007" t="s">
        <v>4670</v>
      </c>
      <c r="H146" s="1007" t="s">
        <v>4671</v>
      </c>
      <c r="I146" s="1007" t="s">
        <v>4672</v>
      </c>
      <c r="J146" s="1007" t="s">
        <v>3670</v>
      </c>
    </row>
    <row r="147" spans="1:10" ht="15.05" customHeight="1">
      <c r="A147" s="1253" t="s">
        <v>4390</v>
      </c>
      <c r="B147" s="1253" t="s">
        <v>3847</v>
      </c>
      <c r="C147" s="1254">
        <v>5</v>
      </c>
      <c r="D147" s="1253" t="s">
        <v>4598</v>
      </c>
      <c r="E147" s="1007" t="s">
        <v>4673</v>
      </c>
      <c r="F147" s="1007" t="s">
        <v>4674</v>
      </c>
      <c r="G147" s="1007" t="s">
        <v>4675</v>
      </c>
      <c r="H147" s="1007" t="s">
        <v>3787</v>
      </c>
      <c r="I147" s="1007" t="s">
        <v>4676</v>
      </c>
      <c r="J147" s="1007" t="s">
        <v>3988</v>
      </c>
    </row>
    <row r="148" spans="1:10" ht="15.05" customHeight="1">
      <c r="A148" s="1253" t="s">
        <v>4390</v>
      </c>
      <c r="B148" s="1253" t="s">
        <v>3819</v>
      </c>
      <c r="C148" s="1254">
        <v>5</v>
      </c>
      <c r="D148" s="1253" t="s">
        <v>4598</v>
      </c>
      <c r="E148" s="1007" t="s">
        <v>4677</v>
      </c>
      <c r="F148" s="1007" t="s">
        <v>4678</v>
      </c>
      <c r="G148" s="1007" t="s">
        <v>4679</v>
      </c>
      <c r="H148" s="1007" t="s">
        <v>4680</v>
      </c>
      <c r="I148" s="1007" t="s">
        <v>4681</v>
      </c>
      <c r="J148" s="1007" t="s">
        <v>3853</v>
      </c>
    </row>
    <row r="149" spans="1:10" ht="15.05" customHeight="1">
      <c r="A149" s="1253" t="s">
        <v>4682</v>
      </c>
      <c r="B149" s="1253" t="s">
        <v>4683</v>
      </c>
      <c r="C149" s="1254">
        <v>5</v>
      </c>
      <c r="D149" s="1253" t="s">
        <v>4598</v>
      </c>
      <c r="E149" s="1007" t="s">
        <v>4684</v>
      </c>
      <c r="F149" s="1007" t="s">
        <v>4685</v>
      </c>
      <c r="G149" s="1007" t="s">
        <v>4686</v>
      </c>
      <c r="H149" s="1007" t="s">
        <v>3787</v>
      </c>
      <c r="I149" s="1007" t="s">
        <v>4687</v>
      </c>
      <c r="J149" s="1007" t="s">
        <v>3684</v>
      </c>
    </row>
    <row r="150" spans="1:10" ht="15.05" customHeight="1">
      <c r="A150" s="1253" t="s">
        <v>4688</v>
      </c>
      <c r="B150" s="1253" t="s">
        <v>3630</v>
      </c>
      <c r="C150" s="1254">
        <v>5</v>
      </c>
      <c r="D150" s="1253" t="s">
        <v>4598</v>
      </c>
      <c r="E150" s="1007" t="s">
        <v>4529</v>
      </c>
      <c r="F150" s="1007" t="s">
        <v>4689</v>
      </c>
      <c r="G150" s="1007" t="s">
        <v>4690</v>
      </c>
      <c r="H150" s="1007" t="s">
        <v>4691</v>
      </c>
      <c r="I150" s="1007" t="s">
        <v>4692</v>
      </c>
      <c r="J150" s="1007" t="s">
        <v>3838</v>
      </c>
    </row>
    <row r="151" spans="1:10" ht="15.05" customHeight="1">
      <c r="A151" s="1253" t="s">
        <v>4693</v>
      </c>
      <c r="B151" s="1253" t="s">
        <v>4275</v>
      </c>
      <c r="C151" s="1254">
        <v>5</v>
      </c>
      <c r="D151" s="1253" t="s">
        <v>4598</v>
      </c>
      <c r="E151" s="1007" t="s">
        <v>4694</v>
      </c>
      <c r="F151" s="1007" t="s">
        <v>4695</v>
      </c>
      <c r="G151" s="1007" t="s">
        <v>4696</v>
      </c>
      <c r="H151" s="1007" t="s">
        <v>4697</v>
      </c>
      <c r="I151" s="1007" t="s">
        <v>4698</v>
      </c>
      <c r="J151" s="1007" t="s">
        <v>3705</v>
      </c>
    </row>
    <row r="152" spans="1:10" ht="15.05" customHeight="1">
      <c r="A152" s="1253" t="s">
        <v>4699</v>
      </c>
      <c r="B152" s="1253" t="s">
        <v>3819</v>
      </c>
      <c r="C152" s="1254">
        <v>5</v>
      </c>
      <c r="D152" s="1253" t="s">
        <v>4598</v>
      </c>
      <c r="E152" s="1007" t="s">
        <v>3978</v>
      </c>
      <c r="F152" s="1007" t="s">
        <v>4700</v>
      </c>
      <c r="G152" s="1007" t="s">
        <v>4701</v>
      </c>
      <c r="H152" s="1007" t="s">
        <v>4702</v>
      </c>
      <c r="I152" s="1007" t="s">
        <v>4703</v>
      </c>
      <c r="J152" s="1007" t="s">
        <v>3838</v>
      </c>
    </row>
    <row r="153" spans="1:10" ht="15.05" customHeight="1">
      <c r="A153" s="1253" t="s">
        <v>4704</v>
      </c>
      <c r="B153" s="1253" t="s">
        <v>3934</v>
      </c>
      <c r="C153" s="1254">
        <v>5</v>
      </c>
      <c r="D153" s="1253" t="s">
        <v>4598</v>
      </c>
      <c r="E153" s="1007" t="s">
        <v>4705</v>
      </c>
      <c r="F153" s="1007" t="s">
        <v>4706</v>
      </c>
      <c r="G153" s="1007" t="s">
        <v>4707</v>
      </c>
      <c r="H153" s="1007" t="s">
        <v>4708</v>
      </c>
      <c r="I153" s="1007" t="s">
        <v>4709</v>
      </c>
      <c r="J153" s="1007" t="s">
        <v>3664</v>
      </c>
    </row>
    <row r="154" spans="1:10" ht="15.05" customHeight="1">
      <c r="A154" s="1253" t="s">
        <v>4710</v>
      </c>
      <c r="B154" s="1253" t="s">
        <v>3847</v>
      </c>
      <c r="C154" s="1254">
        <v>5</v>
      </c>
      <c r="D154" s="1253" t="s">
        <v>4598</v>
      </c>
      <c r="E154" s="1007" t="s">
        <v>4711</v>
      </c>
      <c r="F154" s="1007" t="s">
        <v>4712</v>
      </c>
      <c r="G154" s="1007" t="s">
        <v>4713</v>
      </c>
      <c r="H154" s="1007" t="s">
        <v>3787</v>
      </c>
      <c r="I154" s="1007" t="s">
        <v>4714</v>
      </c>
      <c r="J154" s="1007" t="s">
        <v>3688</v>
      </c>
    </row>
    <row r="155" spans="1:10" ht="15.05" customHeight="1">
      <c r="A155" s="1253" t="s">
        <v>4715</v>
      </c>
      <c r="B155" s="1253" t="s">
        <v>4716</v>
      </c>
      <c r="C155" s="1254">
        <v>5</v>
      </c>
      <c r="D155" s="1253" t="s">
        <v>4598</v>
      </c>
      <c r="E155" s="1007" t="s">
        <v>4717</v>
      </c>
      <c r="F155" s="1007" t="s">
        <v>4718</v>
      </c>
      <c r="G155" s="1007" t="s">
        <v>4719</v>
      </c>
      <c r="H155" s="1007" t="s">
        <v>4720</v>
      </c>
      <c r="I155" s="1007" t="s">
        <v>4721</v>
      </c>
      <c r="J155" s="1007" t="s">
        <v>4165</v>
      </c>
    </row>
    <row r="156" spans="1:10" ht="15.05" customHeight="1">
      <c r="A156" s="1253" t="s">
        <v>4722</v>
      </c>
      <c r="B156" s="1253" t="s">
        <v>4275</v>
      </c>
      <c r="C156" s="1254">
        <v>5</v>
      </c>
      <c r="D156" s="1253" t="s">
        <v>4598</v>
      </c>
      <c r="E156" s="1007" t="s">
        <v>4723</v>
      </c>
      <c r="F156" s="1007" t="s">
        <v>4724</v>
      </c>
      <c r="G156" s="1007" t="s">
        <v>4725</v>
      </c>
      <c r="H156" s="1007" t="s">
        <v>4726</v>
      </c>
      <c r="I156" s="1007" t="s">
        <v>4727</v>
      </c>
      <c r="J156" s="1007" t="s">
        <v>3838</v>
      </c>
    </row>
    <row r="157" spans="1:10" ht="15.05" customHeight="1">
      <c r="A157" s="1253" t="s">
        <v>4728</v>
      </c>
      <c r="B157" s="1253" t="s">
        <v>3798</v>
      </c>
      <c r="C157" s="1254">
        <v>5</v>
      </c>
      <c r="D157" s="1253" t="s">
        <v>4598</v>
      </c>
      <c r="E157" s="1007" t="s">
        <v>4729</v>
      </c>
      <c r="F157" s="1007" t="s">
        <v>4730</v>
      </c>
      <c r="G157" s="1007" t="s">
        <v>4731</v>
      </c>
      <c r="H157" s="1007" t="s">
        <v>4732</v>
      </c>
      <c r="I157" s="1007" t="s">
        <v>4733</v>
      </c>
      <c r="J157" s="1007" t="s">
        <v>4134</v>
      </c>
    </row>
    <row r="158" spans="1:10" ht="15.05" customHeight="1">
      <c r="A158" s="799" t="s">
        <v>4734</v>
      </c>
      <c r="B158" s="799" t="s">
        <v>4059</v>
      </c>
      <c r="C158" s="1255" t="s">
        <v>3760</v>
      </c>
      <c r="D158" s="799" t="s">
        <v>4735</v>
      </c>
      <c r="E158" s="1007" t="s">
        <v>4736</v>
      </c>
      <c r="F158" s="1007" t="s">
        <v>4737</v>
      </c>
      <c r="G158" s="1007" t="s">
        <v>4738</v>
      </c>
      <c r="H158" s="1007" t="s">
        <v>4739</v>
      </c>
      <c r="I158" s="1007" t="s">
        <v>4740</v>
      </c>
      <c r="J158" s="1007" t="s">
        <v>3688</v>
      </c>
    </row>
    <row r="159" spans="1:10" ht="15.05" customHeight="1">
      <c r="A159" s="799" t="s">
        <v>4741</v>
      </c>
      <c r="B159" s="799" t="s">
        <v>3887</v>
      </c>
      <c r="C159" s="1255" t="s">
        <v>3760</v>
      </c>
      <c r="D159" s="799" t="s">
        <v>4735</v>
      </c>
      <c r="E159" s="1007" t="s">
        <v>4742</v>
      </c>
      <c r="F159" s="1007" t="s">
        <v>4743</v>
      </c>
      <c r="G159" s="1007" t="s">
        <v>4744</v>
      </c>
      <c r="H159" s="1007" t="s">
        <v>4745</v>
      </c>
      <c r="I159" s="1007" t="s">
        <v>4746</v>
      </c>
      <c r="J159" s="1007" t="s">
        <v>3664</v>
      </c>
    </row>
    <row r="160" spans="1:10" ht="15.05" customHeight="1">
      <c r="A160" s="799" t="s">
        <v>4747</v>
      </c>
      <c r="B160" s="799" t="s">
        <v>4748</v>
      </c>
      <c r="C160" s="1255" t="s">
        <v>3760</v>
      </c>
      <c r="D160" s="799" t="s">
        <v>4735</v>
      </c>
      <c r="E160" s="1007" t="s">
        <v>4749</v>
      </c>
      <c r="F160" s="1007" t="s">
        <v>4750</v>
      </c>
      <c r="G160" s="1007" t="s">
        <v>4751</v>
      </c>
      <c r="H160" s="1007" t="s">
        <v>4752</v>
      </c>
      <c r="I160" s="1007" t="s">
        <v>4753</v>
      </c>
      <c r="J160" s="1007" t="s">
        <v>3705</v>
      </c>
    </row>
    <row r="161" spans="1:10" ht="15.05" customHeight="1">
      <c r="A161" s="799" t="s">
        <v>4754</v>
      </c>
      <c r="B161" s="799" t="s">
        <v>4547</v>
      </c>
      <c r="C161" s="1255" t="s">
        <v>3760</v>
      </c>
      <c r="D161" s="799" t="s">
        <v>4735</v>
      </c>
      <c r="E161" s="1007" t="s">
        <v>4755</v>
      </c>
      <c r="F161" s="1007" t="s">
        <v>4756</v>
      </c>
      <c r="G161" s="1007" t="s">
        <v>4757</v>
      </c>
      <c r="H161" s="1007" t="s">
        <v>4758</v>
      </c>
      <c r="I161" s="1007" t="s">
        <v>4759</v>
      </c>
      <c r="J161" s="1007" t="s">
        <v>3705</v>
      </c>
    </row>
    <row r="162" spans="1:10" ht="15.05" customHeight="1">
      <c r="A162" s="799" t="s">
        <v>4760</v>
      </c>
      <c r="B162" s="799" t="s">
        <v>4258</v>
      </c>
      <c r="C162" s="1255" t="s">
        <v>3760</v>
      </c>
      <c r="D162" s="799" t="s">
        <v>4735</v>
      </c>
      <c r="E162" s="1007" t="s">
        <v>4761</v>
      </c>
      <c r="F162" s="1007" t="s">
        <v>4762</v>
      </c>
      <c r="G162" s="1007" t="s">
        <v>4763</v>
      </c>
      <c r="H162" s="1007" t="s">
        <v>3787</v>
      </c>
      <c r="I162" s="1007" t="s">
        <v>4764</v>
      </c>
      <c r="J162" s="1007" t="s">
        <v>3672</v>
      </c>
    </row>
    <row r="163" spans="1:10" ht="15.05" customHeight="1">
      <c r="A163" s="799" t="s">
        <v>4765</v>
      </c>
      <c r="B163" s="799" t="s">
        <v>4766</v>
      </c>
      <c r="C163" s="1255" t="s">
        <v>3760</v>
      </c>
      <c r="D163" s="799" t="s">
        <v>4735</v>
      </c>
      <c r="E163" s="1007" t="s">
        <v>4767</v>
      </c>
      <c r="F163" s="1007" t="s">
        <v>4768</v>
      </c>
      <c r="G163" s="1007" t="s">
        <v>4769</v>
      </c>
      <c r="H163" s="1007" t="s">
        <v>4770</v>
      </c>
      <c r="I163" s="1007" t="s">
        <v>4771</v>
      </c>
      <c r="J163" s="1007" t="s">
        <v>4165</v>
      </c>
    </row>
    <row r="164" spans="1:10" ht="15.05" customHeight="1">
      <c r="A164" s="799" t="s">
        <v>4772</v>
      </c>
      <c r="B164" s="799" t="s">
        <v>3819</v>
      </c>
      <c r="C164" s="1255" t="s">
        <v>3760</v>
      </c>
      <c r="D164" s="799" t="s">
        <v>4735</v>
      </c>
      <c r="E164" s="1007" t="s">
        <v>4773</v>
      </c>
      <c r="F164" s="1007" t="s">
        <v>4774</v>
      </c>
      <c r="G164" s="1007" t="s">
        <v>4775</v>
      </c>
      <c r="H164" s="1007" t="s">
        <v>3787</v>
      </c>
      <c r="I164" s="1007" t="s">
        <v>4776</v>
      </c>
      <c r="J164" s="1007" t="s">
        <v>3677</v>
      </c>
    </row>
    <row r="165" spans="1:10" ht="15.05" customHeight="1">
      <c r="A165" s="799" t="s">
        <v>4777</v>
      </c>
      <c r="B165" s="799" t="s">
        <v>3887</v>
      </c>
      <c r="C165" s="1255" t="s">
        <v>3760</v>
      </c>
      <c r="D165" s="799" t="s">
        <v>4735</v>
      </c>
      <c r="E165" s="1007" t="s">
        <v>4778</v>
      </c>
      <c r="F165" s="1007" t="s">
        <v>4779</v>
      </c>
      <c r="G165" s="1007" t="s">
        <v>4780</v>
      </c>
      <c r="H165" s="1007" t="s">
        <v>3787</v>
      </c>
      <c r="I165" s="1007" t="s">
        <v>4781</v>
      </c>
      <c r="J165" s="1007" t="s">
        <v>4782</v>
      </c>
    </row>
    <row r="166" spans="1:10" ht="15.05" customHeight="1">
      <c r="A166" s="799" t="s">
        <v>4783</v>
      </c>
      <c r="B166" s="799" t="s">
        <v>4241</v>
      </c>
      <c r="C166" s="1255" t="s">
        <v>3760</v>
      </c>
      <c r="D166" s="799" t="s">
        <v>4735</v>
      </c>
      <c r="E166" s="1007" t="s">
        <v>4784</v>
      </c>
      <c r="F166" s="1007" t="s">
        <v>4785</v>
      </c>
      <c r="G166" s="1007" t="s">
        <v>4786</v>
      </c>
      <c r="H166" s="1007" t="s">
        <v>4787</v>
      </c>
      <c r="I166" s="1007" t="s">
        <v>4788</v>
      </c>
      <c r="J166" s="1007" t="s">
        <v>3677</v>
      </c>
    </row>
    <row r="167" spans="1:10" ht="15.05" customHeight="1">
      <c r="A167" s="799" t="s">
        <v>4789</v>
      </c>
      <c r="B167" s="799" t="s">
        <v>4790</v>
      </c>
      <c r="C167" s="1255" t="s">
        <v>3760</v>
      </c>
      <c r="D167" s="799" t="s">
        <v>4735</v>
      </c>
      <c r="E167" s="1007" t="s">
        <v>4791</v>
      </c>
      <c r="F167" s="1007" t="s">
        <v>4792</v>
      </c>
      <c r="G167" s="1007" t="s">
        <v>4793</v>
      </c>
      <c r="H167" s="1007" t="s">
        <v>4794</v>
      </c>
      <c r="I167" s="1007" t="s">
        <v>4795</v>
      </c>
      <c r="J167" s="1007" t="s">
        <v>3664</v>
      </c>
    </row>
    <row r="168" spans="1:10" ht="15.05" customHeight="1">
      <c r="A168" s="799" t="s">
        <v>4796</v>
      </c>
      <c r="B168" s="799" t="s">
        <v>3819</v>
      </c>
      <c r="C168" s="1255" t="s">
        <v>3760</v>
      </c>
      <c r="D168" s="799" t="s">
        <v>4735</v>
      </c>
      <c r="E168" s="1007" t="s">
        <v>4523</v>
      </c>
      <c r="F168" s="1007" t="s">
        <v>4797</v>
      </c>
      <c r="G168" s="1007" t="s">
        <v>3787</v>
      </c>
      <c r="H168" s="1007" t="s">
        <v>4798</v>
      </c>
      <c r="I168" s="1007" t="s">
        <v>4799</v>
      </c>
      <c r="J168" s="1007" t="s">
        <v>4104</v>
      </c>
    </row>
    <row r="169" spans="1:10" ht="15.05" customHeight="1">
      <c r="A169" s="799" t="s">
        <v>4800</v>
      </c>
      <c r="B169" s="799" t="s">
        <v>3887</v>
      </c>
      <c r="C169" s="1255" t="s">
        <v>3760</v>
      </c>
      <c r="D169" s="799" t="s">
        <v>4735</v>
      </c>
      <c r="E169" s="1007" t="s">
        <v>4801</v>
      </c>
      <c r="F169" s="1007" t="s">
        <v>4802</v>
      </c>
      <c r="G169" s="1007" t="s">
        <v>4803</v>
      </c>
      <c r="H169" s="1007" t="s">
        <v>4804</v>
      </c>
      <c r="I169" s="1007" t="s">
        <v>4805</v>
      </c>
      <c r="J169" s="1007" t="s">
        <v>3912</v>
      </c>
    </row>
    <row r="170" spans="1:10" ht="15.05" customHeight="1">
      <c r="A170" s="799" t="s">
        <v>4806</v>
      </c>
      <c r="B170" s="799" t="s">
        <v>3867</v>
      </c>
      <c r="C170" s="1255" t="s">
        <v>3760</v>
      </c>
      <c r="D170" s="799" t="s">
        <v>4735</v>
      </c>
      <c r="E170" s="1007" t="s">
        <v>4807</v>
      </c>
      <c r="F170" s="1007" t="s">
        <v>4808</v>
      </c>
      <c r="G170" s="1007" t="s">
        <v>4809</v>
      </c>
      <c r="H170" s="1007" t="s">
        <v>4810</v>
      </c>
      <c r="I170" s="1007" t="s">
        <v>4811</v>
      </c>
      <c r="J170" s="1007" t="s">
        <v>3860</v>
      </c>
    </row>
    <row r="171" spans="1:10" ht="15.05" customHeight="1">
      <c r="A171" s="799" t="s">
        <v>4812</v>
      </c>
      <c r="B171" s="799" t="s">
        <v>4813</v>
      </c>
      <c r="C171" s="1255" t="s">
        <v>3760</v>
      </c>
      <c r="D171" s="799" t="s">
        <v>4735</v>
      </c>
      <c r="E171" s="1007" t="s">
        <v>4814</v>
      </c>
      <c r="F171" s="1007" t="s">
        <v>4815</v>
      </c>
      <c r="G171" s="1007" t="s">
        <v>4816</v>
      </c>
      <c r="H171" s="1007" t="s">
        <v>4817</v>
      </c>
      <c r="I171" s="1007" t="s">
        <v>4818</v>
      </c>
      <c r="J171" s="1007" t="s">
        <v>3719</v>
      </c>
    </row>
    <row r="172" spans="1:10" ht="15.05" customHeight="1">
      <c r="A172" s="799" t="s">
        <v>4819</v>
      </c>
      <c r="B172" s="799" t="s">
        <v>3798</v>
      </c>
      <c r="C172" s="1255" t="s">
        <v>3760</v>
      </c>
      <c r="D172" s="799" t="s">
        <v>4735</v>
      </c>
      <c r="E172" s="1007" t="s">
        <v>4820</v>
      </c>
      <c r="F172" s="1007" t="s">
        <v>4821</v>
      </c>
      <c r="G172" s="1007" t="s">
        <v>4822</v>
      </c>
      <c r="H172" s="1007" t="s">
        <v>3787</v>
      </c>
      <c r="I172" s="1007" t="s">
        <v>4823</v>
      </c>
      <c r="J172" s="1007" t="s">
        <v>3912</v>
      </c>
    </row>
    <row r="173" spans="1:10" ht="15.05" customHeight="1">
      <c r="A173" s="799" t="s">
        <v>4824</v>
      </c>
      <c r="B173" s="799" t="s">
        <v>4825</v>
      </c>
      <c r="C173" s="1255" t="s">
        <v>3760</v>
      </c>
      <c r="D173" s="799" t="s">
        <v>4735</v>
      </c>
      <c r="E173" s="1007" t="s">
        <v>4826</v>
      </c>
      <c r="F173" s="1007" t="s">
        <v>4827</v>
      </c>
      <c r="G173" s="1007" t="s">
        <v>4828</v>
      </c>
      <c r="H173" s="1007" t="s">
        <v>3787</v>
      </c>
      <c r="I173" s="1007" t="s">
        <v>4829</v>
      </c>
      <c r="J173" s="1007" t="s">
        <v>3853</v>
      </c>
    </row>
    <row r="174" spans="1:10" ht="15.05" customHeight="1">
      <c r="A174" s="799" t="s">
        <v>4830</v>
      </c>
      <c r="B174" s="799" t="s">
        <v>3631</v>
      </c>
      <c r="C174" s="1255" t="s">
        <v>3760</v>
      </c>
      <c r="D174" s="799" t="s">
        <v>4735</v>
      </c>
      <c r="E174" s="1007" t="s">
        <v>4831</v>
      </c>
      <c r="F174" s="1007" t="s">
        <v>4832</v>
      </c>
      <c r="G174" s="1007" t="s">
        <v>4833</v>
      </c>
      <c r="H174" s="1007" t="s">
        <v>4834</v>
      </c>
      <c r="I174" s="1007" t="s">
        <v>4835</v>
      </c>
      <c r="J174" s="1007" t="s">
        <v>4165</v>
      </c>
    </row>
    <row r="175" spans="1:10" ht="15.05" customHeight="1">
      <c r="A175" s="799" t="s">
        <v>4836</v>
      </c>
      <c r="B175" s="799" t="s">
        <v>4837</v>
      </c>
      <c r="C175" s="1255" t="s">
        <v>3760</v>
      </c>
      <c r="D175" s="799" t="s">
        <v>4735</v>
      </c>
      <c r="E175" s="1007" t="s">
        <v>4838</v>
      </c>
      <c r="F175" s="1007" t="s">
        <v>4839</v>
      </c>
      <c r="G175" s="1007" t="s">
        <v>4840</v>
      </c>
      <c r="H175" s="1007" t="s">
        <v>4841</v>
      </c>
      <c r="I175" s="1007" t="s">
        <v>4842</v>
      </c>
      <c r="J175" s="1007" t="s">
        <v>4843</v>
      </c>
    </row>
    <row r="176" spans="1:10" ht="15.05" customHeight="1">
      <c r="A176" s="799" t="s">
        <v>4844</v>
      </c>
      <c r="B176" s="799" t="s">
        <v>3983</v>
      </c>
      <c r="C176" s="1255" t="s">
        <v>3760</v>
      </c>
      <c r="D176" s="799" t="s">
        <v>4735</v>
      </c>
      <c r="E176" s="1007" t="s">
        <v>4845</v>
      </c>
      <c r="F176" s="1007" t="s">
        <v>4846</v>
      </c>
      <c r="G176" s="1007" t="s">
        <v>4847</v>
      </c>
      <c r="H176" s="1007" t="s">
        <v>4848</v>
      </c>
      <c r="I176" s="1007" t="s">
        <v>4849</v>
      </c>
      <c r="J176" s="1007" t="s">
        <v>3670</v>
      </c>
    </row>
    <row r="177" spans="1:10" ht="15.05" customHeight="1">
      <c r="A177" s="799" t="s">
        <v>4850</v>
      </c>
      <c r="B177" s="799" t="s">
        <v>4851</v>
      </c>
      <c r="C177" s="1255" t="s">
        <v>3760</v>
      </c>
      <c r="D177" s="799" t="s">
        <v>4735</v>
      </c>
      <c r="E177" s="1007" t="s">
        <v>4397</v>
      </c>
      <c r="F177" s="1007" t="s">
        <v>4852</v>
      </c>
      <c r="G177" s="1007" t="s">
        <v>4853</v>
      </c>
      <c r="H177" s="1007" t="s">
        <v>4854</v>
      </c>
      <c r="I177" s="1007" t="s">
        <v>4855</v>
      </c>
      <c r="J177" s="1007" t="s">
        <v>3853</v>
      </c>
    </row>
    <row r="178" spans="1:10" ht="15.05" customHeight="1">
      <c r="A178" s="799" t="s">
        <v>4856</v>
      </c>
      <c r="B178" s="799" t="s">
        <v>3997</v>
      </c>
      <c r="C178" s="1255" t="s">
        <v>3760</v>
      </c>
      <c r="D178" s="799" t="s">
        <v>4735</v>
      </c>
      <c r="E178" s="1007" t="s">
        <v>4010</v>
      </c>
      <c r="F178" s="1007" t="s">
        <v>4857</v>
      </c>
      <c r="G178" s="1007" t="s">
        <v>4858</v>
      </c>
      <c r="H178" s="1007" t="s">
        <v>4859</v>
      </c>
      <c r="I178" s="1007" t="s">
        <v>4860</v>
      </c>
      <c r="J178" s="1007" t="s">
        <v>3860</v>
      </c>
    </row>
    <row r="179" spans="1:10" ht="15.85" customHeight="1">
      <c r="A179" s="6"/>
      <c r="B179" s="6"/>
      <c r="D179" s="6"/>
      <c r="E179" s="6"/>
      <c r="F179" s="6"/>
      <c r="G179" s="6"/>
      <c r="H179" s="6"/>
      <c r="I179" s="6"/>
      <c r="J179" s="6"/>
    </row>
    <row r="180" spans="1:10" ht="15.85" customHeight="1">
      <c r="A180" s="6"/>
      <c r="B180" s="6"/>
      <c r="D180" s="6"/>
      <c r="E180" s="6"/>
      <c r="F180" s="6"/>
      <c r="G180" s="6"/>
      <c r="H180" s="6"/>
      <c r="I180" s="6"/>
      <c r="J180" s="6"/>
    </row>
    <row r="181" spans="1:10" ht="15.85" customHeight="1">
      <c r="A181" s="6"/>
      <c r="B181" s="6"/>
      <c r="D181" s="6"/>
      <c r="E181" s="6"/>
      <c r="F181" s="6"/>
      <c r="G181" s="6"/>
      <c r="H181" s="6"/>
      <c r="I181" s="6"/>
      <c r="J181" s="6"/>
    </row>
    <row r="182" spans="1:10" ht="15.85" customHeight="1">
      <c r="A182" s="6"/>
      <c r="B182" s="6"/>
      <c r="D182" s="6"/>
      <c r="E182" s="6"/>
      <c r="F182" s="6"/>
      <c r="G182" s="6"/>
      <c r="H182" s="6"/>
      <c r="I182" s="6"/>
      <c r="J182" s="6"/>
    </row>
    <row r="183" spans="1:10" ht="15.85" customHeight="1">
      <c r="A183" s="6"/>
      <c r="B183" s="6"/>
      <c r="D183" s="6"/>
      <c r="E183" s="6"/>
      <c r="F183" s="6"/>
      <c r="G183" s="6"/>
      <c r="H183" s="6"/>
      <c r="I183" s="6"/>
      <c r="J183" s="6"/>
    </row>
    <row r="184" spans="1:10" ht="15.85" customHeight="1">
      <c r="A184" s="6"/>
      <c r="B184" s="6"/>
      <c r="D184" s="6"/>
      <c r="E184" s="6"/>
      <c r="F184" s="6"/>
      <c r="G184" s="6"/>
      <c r="H184" s="6"/>
      <c r="I184" s="6"/>
      <c r="J184" s="6"/>
    </row>
    <row r="185" spans="1:10" ht="15.85" customHeight="1">
      <c r="A185" s="6"/>
      <c r="B185" s="6"/>
      <c r="D185" s="6"/>
      <c r="E185" s="6"/>
      <c r="F185" s="6"/>
      <c r="G185" s="6"/>
      <c r="H185" s="6"/>
      <c r="I185" s="6"/>
      <c r="J185" s="6"/>
    </row>
    <row r="186" spans="1:10" ht="15.85" customHeight="1">
      <c r="A186" s="6"/>
      <c r="B186" s="6"/>
      <c r="D186" s="6"/>
      <c r="E186" s="6"/>
      <c r="F186" s="6"/>
      <c r="G186" s="6"/>
      <c r="H186" s="6"/>
      <c r="I186" s="6"/>
      <c r="J186" s="6"/>
    </row>
    <row r="187" spans="1:10" ht="15.85" customHeight="1">
      <c r="A187" s="6"/>
      <c r="B187" s="6"/>
      <c r="D187" s="6"/>
      <c r="E187" s="6"/>
      <c r="F187" s="6"/>
      <c r="G187" s="6"/>
      <c r="H187" s="6"/>
      <c r="I187" s="6"/>
      <c r="J187" s="6"/>
    </row>
    <row r="188" spans="1:10" ht="15.85" customHeight="1">
      <c r="A188" s="6"/>
      <c r="B188" s="6"/>
      <c r="D188" s="6"/>
      <c r="E188" s="6"/>
      <c r="F188" s="6"/>
      <c r="G188" s="6"/>
      <c r="H188" s="6"/>
      <c r="I188" s="6"/>
      <c r="J188" s="6"/>
    </row>
    <row r="189" spans="1:10" ht="15.85" customHeight="1">
      <c r="A189" s="6"/>
      <c r="B189" s="6"/>
      <c r="D189" s="6"/>
      <c r="E189" s="6"/>
      <c r="F189" s="6"/>
      <c r="G189" s="6"/>
      <c r="H189" s="6"/>
      <c r="I189" s="6"/>
      <c r="J189" s="6"/>
    </row>
    <row r="190" spans="1:10" ht="15.85" customHeight="1">
      <c r="A190" s="6"/>
      <c r="B190" s="6"/>
      <c r="D190" s="6"/>
      <c r="E190" s="6"/>
      <c r="F190" s="6"/>
      <c r="G190" s="6"/>
      <c r="H190" s="6"/>
      <c r="I190" s="6"/>
      <c r="J190" s="6"/>
    </row>
    <row r="191" spans="1:10" ht="15.85" customHeight="1">
      <c r="A191" s="6"/>
      <c r="B191" s="6"/>
      <c r="D191" s="6"/>
      <c r="E191" s="6"/>
      <c r="F191" s="6"/>
      <c r="G191" s="6"/>
      <c r="H191" s="6"/>
      <c r="I191" s="6"/>
      <c r="J191" s="6"/>
    </row>
    <row r="192" spans="1:10" ht="15.85" customHeight="1">
      <c r="A192" s="6"/>
      <c r="B192" s="6"/>
      <c r="D192" s="6"/>
      <c r="E192" s="6"/>
      <c r="F192" s="6"/>
      <c r="G192" s="6"/>
      <c r="H192" s="6"/>
      <c r="I192" s="6"/>
      <c r="J192" s="6"/>
    </row>
    <row r="193" spans="1:10" ht="15.85" customHeight="1">
      <c r="A193" s="6"/>
      <c r="B193" s="6"/>
      <c r="D193" s="6"/>
      <c r="E193" s="6"/>
      <c r="F193" s="6"/>
      <c r="G193" s="6"/>
      <c r="H193" s="6"/>
      <c r="I193" s="6"/>
      <c r="J193" s="6"/>
    </row>
    <row r="194" spans="1:10" ht="15.85" customHeight="1">
      <c r="A194" s="6"/>
      <c r="B194" s="6"/>
      <c r="D194" s="6"/>
      <c r="E194" s="6"/>
      <c r="F194" s="6"/>
      <c r="G194" s="6"/>
      <c r="H194" s="6"/>
      <c r="I194" s="6"/>
      <c r="J194" s="6"/>
    </row>
    <row r="195" spans="1:10" ht="15.85" customHeight="1">
      <c r="A195" s="6"/>
      <c r="B195" s="6"/>
      <c r="D195" s="6"/>
      <c r="E195" s="6"/>
      <c r="F195" s="6"/>
      <c r="G195" s="6"/>
      <c r="H195" s="6"/>
      <c r="I195" s="6"/>
      <c r="J195" s="6"/>
    </row>
    <row r="196" spans="1:10" ht="15.85" customHeight="1">
      <c r="A196" s="6"/>
      <c r="B196" s="6"/>
      <c r="D196" s="6"/>
      <c r="E196" s="6"/>
      <c r="F196" s="6"/>
      <c r="G196" s="6"/>
      <c r="H196" s="6"/>
      <c r="I196" s="6"/>
      <c r="J196" s="6"/>
    </row>
    <row r="197" spans="1:10" ht="15.85" customHeight="1">
      <c r="A197" s="6"/>
      <c r="B197" s="6"/>
      <c r="D197" s="6"/>
      <c r="E197" s="6"/>
      <c r="F197" s="6"/>
      <c r="G197" s="6"/>
      <c r="H197" s="6"/>
      <c r="I197" s="6"/>
      <c r="J197" s="6"/>
    </row>
    <row r="198" spans="1:10" ht="15.85" customHeight="1">
      <c r="A198" s="6"/>
      <c r="B198" s="6"/>
      <c r="D198" s="6"/>
      <c r="E198" s="6"/>
      <c r="F198" s="6"/>
      <c r="G198" s="6"/>
      <c r="H198" s="6"/>
      <c r="I198" s="6"/>
      <c r="J198" s="6"/>
    </row>
    <row r="199" spans="1:10" ht="15.85" customHeight="1">
      <c r="A199" s="6"/>
      <c r="B199" s="6"/>
      <c r="D199" s="6"/>
      <c r="E199" s="6"/>
      <c r="F199" s="6"/>
      <c r="G199" s="6"/>
      <c r="H199" s="6"/>
      <c r="I199" s="6"/>
      <c r="J199" s="6"/>
    </row>
    <row r="200" spans="1:10" ht="15.05" customHeight="1">
      <c r="A200" s="6"/>
      <c r="B200" s="6"/>
      <c r="C200" s="1120" t="s">
        <v>3760</v>
      </c>
      <c r="D200" s="6"/>
      <c r="E200" s="6"/>
      <c r="F200" s="6"/>
      <c r="G200" s="6"/>
      <c r="H200" s="6"/>
      <c r="I200" s="6"/>
      <c r="J200" s="6"/>
    </row>
    <row r="201" spans="1:10" ht="15.05" customHeight="1">
      <c r="A201" s="6"/>
      <c r="B201" s="6"/>
      <c r="C201" s="1120" t="s">
        <v>3760</v>
      </c>
      <c r="D201" s="6"/>
      <c r="E201" s="6"/>
      <c r="F201" s="6"/>
      <c r="G201" s="6"/>
      <c r="H201" s="6"/>
      <c r="I201" s="6"/>
      <c r="J201" s="6"/>
    </row>
    <row r="202" spans="1:10" ht="15.05" customHeight="1">
      <c r="A202" s="6"/>
      <c r="B202" s="6"/>
      <c r="C202" s="1120" t="s">
        <v>3760</v>
      </c>
      <c r="D202" s="6"/>
      <c r="E202" s="6"/>
      <c r="F202" s="6"/>
      <c r="G202" s="6"/>
      <c r="H202" s="6"/>
      <c r="I202" s="6"/>
      <c r="J202" s="6"/>
    </row>
    <row r="203" spans="1:10" ht="15.05" customHeight="1">
      <c r="A203" s="6"/>
      <c r="B203" s="6"/>
      <c r="C203" s="1120" t="s">
        <v>3760</v>
      </c>
      <c r="D203" s="6"/>
      <c r="E203" s="6"/>
      <c r="F203" s="6"/>
      <c r="G203" s="6"/>
      <c r="H203" s="6"/>
      <c r="I203" s="6"/>
      <c r="J203" s="6"/>
    </row>
    <row r="204" spans="1:10" ht="15.05" customHeight="1">
      <c r="A204" s="6"/>
      <c r="B204" s="6"/>
      <c r="C204" s="1120" t="s">
        <v>3760</v>
      </c>
      <c r="D204" s="6"/>
      <c r="E204" s="6"/>
      <c r="F204" s="6"/>
      <c r="G204" s="6"/>
      <c r="H204" s="6"/>
      <c r="I204" s="6"/>
      <c r="J204" s="6"/>
    </row>
    <row r="205" spans="1:10" ht="15.05" customHeight="1">
      <c r="A205" s="6"/>
      <c r="B205" s="6"/>
      <c r="C205" s="1120" t="s">
        <v>3760</v>
      </c>
      <c r="D205" s="6"/>
      <c r="E205" s="6"/>
      <c r="F205" s="6"/>
      <c r="G205" s="6"/>
      <c r="H205" s="6"/>
      <c r="I205" s="6"/>
      <c r="J205" s="6"/>
    </row>
    <row r="206" spans="1:10" ht="15.05" customHeight="1">
      <c r="A206" s="6"/>
      <c r="B206" s="6"/>
      <c r="C206" s="1120" t="s">
        <v>3760</v>
      </c>
      <c r="D206" s="6"/>
      <c r="E206" s="6"/>
      <c r="F206" s="6"/>
      <c r="G206" s="6"/>
      <c r="H206" s="6"/>
      <c r="I206" s="6"/>
      <c r="J206" s="6"/>
    </row>
    <row r="207" spans="1:10" ht="15.05" customHeight="1">
      <c r="A207" s="6"/>
      <c r="B207" s="6"/>
      <c r="C207" s="1120" t="s">
        <v>3760</v>
      </c>
      <c r="D207" s="6"/>
      <c r="E207" s="6"/>
      <c r="F207" s="6"/>
      <c r="G207" s="6"/>
      <c r="H207" s="6"/>
      <c r="I207" s="6"/>
      <c r="J207" s="6"/>
    </row>
    <row r="208" spans="1:10" ht="15.05" customHeight="1">
      <c r="A208" s="6"/>
      <c r="B208" s="6"/>
      <c r="C208" s="1120" t="s">
        <v>3760</v>
      </c>
      <c r="D208" s="6"/>
      <c r="E208" s="6"/>
      <c r="F208" s="6"/>
      <c r="G208" s="6"/>
      <c r="H208" s="6"/>
      <c r="I208" s="6"/>
      <c r="J208" s="6"/>
    </row>
    <row r="209" spans="1:10" ht="15.05" customHeight="1">
      <c r="A209" s="6"/>
      <c r="B209" s="6"/>
      <c r="C209" s="1120" t="s">
        <v>3760</v>
      </c>
      <c r="D209" s="6"/>
      <c r="E209" s="6"/>
      <c r="F209" s="6"/>
      <c r="G209" s="6"/>
      <c r="H209" s="6"/>
      <c r="I209" s="6"/>
      <c r="J209" s="6"/>
    </row>
    <row r="210" spans="1:10" ht="15.05" customHeight="1">
      <c r="A210" s="6"/>
      <c r="B210" s="6"/>
      <c r="C210" s="1120" t="s">
        <v>3760</v>
      </c>
      <c r="D210" s="6"/>
      <c r="E210" s="6"/>
      <c r="F210" s="6"/>
      <c r="G210" s="6"/>
      <c r="H210" s="6"/>
      <c r="I210" s="6"/>
      <c r="J210" s="6"/>
    </row>
    <row r="211" spans="1:10" ht="15.05" customHeight="1">
      <c r="A211" s="6"/>
      <c r="B211" s="6"/>
      <c r="C211" s="1120" t="s">
        <v>3760</v>
      </c>
      <c r="D211" s="6"/>
      <c r="E211" s="6"/>
      <c r="F211" s="6"/>
      <c r="G211" s="6"/>
      <c r="H211" s="6"/>
      <c r="I211" s="6"/>
      <c r="J211" s="6"/>
    </row>
    <row r="212" spans="1:10" ht="15.05" customHeight="1">
      <c r="A212" s="6"/>
      <c r="B212" s="6"/>
      <c r="C212" s="1120" t="s">
        <v>3760</v>
      </c>
      <c r="D212" s="6"/>
      <c r="E212" s="6"/>
      <c r="F212" s="6"/>
      <c r="G212" s="6"/>
      <c r="H212" s="6"/>
      <c r="I212" s="6"/>
      <c r="J212" s="6"/>
    </row>
    <row r="213" spans="1:10" ht="15.05" customHeight="1">
      <c r="A213" s="6"/>
      <c r="B213" s="6"/>
      <c r="C213" s="1120" t="s">
        <v>3760</v>
      </c>
      <c r="D213" s="6"/>
      <c r="E213" s="6"/>
      <c r="F213" s="6"/>
      <c r="G213" s="6"/>
      <c r="H213" s="6"/>
      <c r="I213" s="6"/>
      <c r="J213" s="6"/>
    </row>
    <row r="214" spans="1:10" ht="15.05" customHeight="1">
      <c r="A214" s="6"/>
      <c r="B214" s="6"/>
      <c r="C214" s="1120" t="s">
        <v>3760</v>
      </c>
      <c r="D214" s="6"/>
      <c r="E214" s="6"/>
      <c r="F214" s="6"/>
      <c r="G214" s="6"/>
      <c r="H214" s="6"/>
      <c r="I214" s="6"/>
      <c r="J214" s="6"/>
    </row>
    <row r="215" spans="1:10" ht="15.05" customHeight="1">
      <c r="A215" s="6"/>
      <c r="B215" s="6"/>
      <c r="C215" s="1120" t="s">
        <v>3760</v>
      </c>
      <c r="D215" s="6"/>
      <c r="E215" s="6"/>
      <c r="F215" s="6"/>
      <c r="G215" s="6"/>
      <c r="H215" s="6"/>
      <c r="I215" s="6"/>
      <c r="J215" s="6"/>
    </row>
    <row r="216" spans="1:10" ht="15.05" customHeight="1">
      <c r="A216" s="6"/>
      <c r="B216" s="6"/>
      <c r="C216" s="1120" t="s">
        <v>3760</v>
      </c>
      <c r="D216" s="6"/>
      <c r="E216" s="6"/>
      <c r="F216" s="6"/>
      <c r="G216" s="6"/>
      <c r="H216" s="6"/>
      <c r="I216" s="6"/>
      <c r="J216" s="6"/>
    </row>
    <row r="217" spans="1:10" ht="15.05" customHeight="1">
      <c r="A217" s="6"/>
      <c r="B217" s="6"/>
      <c r="C217" s="1120" t="s">
        <v>3760</v>
      </c>
      <c r="D217" s="6"/>
      <c r="E217" s="6"/>
      <c r="F217" s="6"/>
      <c r="G217" s="6"/>
      <c r="H217" s="6"/>
      <c r="I217" s="6"/>
      <c r="J217" s="6"/>
    </row>
    <row r="218" spans="1:10" ht="15.05" customHeight="1">
      <c r="A218" s="6"/>
      <c r="B218" s="6"/>
      <c r="C218" s="1120" t="s">
        <v>3760</v>
      </c>
      <c r="D218" s="6"/>
      <c r="E218" s="6"/>
      <c r="F218" s="6"/>
      <c r="G218" s="6"/>
      <c r="H218" s="6"/>
      <c r="I218" s="6"/>
      <c r="J218" s="6"/>
    </row>
    <row r="219" spans="1:10" ht="15.05" customHeight="1">
      <c r="A219" s="6"/>
      <c r="B219" s="6"/>
      <c r="C219" s="1120" t="s">
        <v>3760</v>
      </c>
      <c r="D219" s="6"/>
      <c r="E219" s="6"/>
      <c r="F219" s="6"/>
      <c r="G219" s="6"/>
      <c r="H219" s="6"/>
      <c r="I219" s="6"/>
      <c r="J219" s="6"/>
    </row>
    <row r="220" spans="1:10" ht="15.05" customHeight="1">
      <c r="A220" s="6"/>
      <c r="B220" s="6"/>
      <c r="C220" s="1120" t="s">
        <v>3760</v>
      </c>
      <c r="D220" s="6"/>
      <c r="E220" s="6"/>
      <c r="F220" s="6"/>
      <c r="G220" s="6"/>
      <c r="H220" s="6"/>
      <c r="I220" s="6"/>
      <c r="J220" s="6"/>
    </row>
    <row r="221" spans="1:10" ht="15.05" customHeight="1">
      <c r="A221" s="6"/>
      <c r="B221" s="6"/>
      <c r="C221" s="1120" t="s">
        <v>3760</v>
      </c>
      <c r="D221" s="6"/>
      <c r="E221" s="6"/>
      <c r="F221" s="6"/>
      <c r="G221" s="6"/>
      <c r="H221" s="6"/>
      <c r="I221" s="6"/>
      <c r="J221" s="6"/>
    </row>
    <row r="222" spans="1:10" ht="15.05" customHeight="1">
      <c r="A222" s="6"/>
      <c r="B222" s="6"/>
      <c r="C222" s="1120" t="s">
        <v>3760</v>
      </c>
      <c r="D222" s="6"/>
      <c r="E222" s="6"/>
      <c r="F222" s="6"/>
      <c r="G222" s="6"/>
      <c r="H222" s="6"/>
      <c r="I222" s="6"/>
      <c r="J222" s="6"/>
    </row>
    <row r="223" spans="1:10" ht="15.05" customHeight="1">
      <c r="A223" s="6"/>
      <c r="B223" s="6"/>
      <c r="C223" s="1120" t="s">
        <v>3760</v>
      </c>
      <c r="D223" s="6"/>
      <c r="E223" s="6"/>
      <c r="F223" s="6"/>
      <c r="G223" s="6"/>
      <c r="H223" s="6"/>
      <c r="I223" s="6"/>
      <c r="J223" s="6"/>
    </row>
    <row r="224" spans="1:10" ht="15.05" customHeight="1">
      <c r="A224" s="6"/>
      <c r="B224" s="6"/>
      <c r="C224" s="1120" t="s">
        <v>3760</v>
      </c>
      <c r="D224" s="6"/>
      <c r="E224" s="6"/>
      <c r="F224" s="6"/>
      <c r="G224" s="6"/>
      <c r="H224" s="6"/>
      <c r="I224" s="6"/>
      <c r="J224" s="6"/>
    </row>
    <row r="225" spans="1:10" ht="15.05" customHeight="1">
      <c r="A225" s="6"/>
      <c r="B225" s="6"/>
      <c r="C225" s="1120" t="s">
        <v>3760</v>
      </c>
      <c r="D225" s="6"/>
      <c r="E225" s="6"/>
      <c r="F225" s="6"/>
      <c r="G225" s="6"/>
      <c r="H225" s="6"/>
      <c r="I225" s="6"/>
      <c r="J225" s="6"/>
    </row>
    <row r="226" spans="1:10" ht="15.05" customHeight="1">
      <c r="A226" s="6"/>
      <c r="B226" s="6"/>
      <c r="C226" s="1120" t="s">
        <v>3760</v>
      </c>
      <c r="D226" s="6"/>
      <c r="E226" s="6"/>
      <c r="F226" s="6"/>
      <c r="G226" s="6"/>
      <c r="H226" s="6"/>
      <c r="I226" s="6"/>
      <c r="J226" s="6"/>
    </row>
    <row r="227" spans="1:10" ht="15.05" customHeight="1">
      <c r="A227" s="6"/>
      <c r="B227" s="6"/>
      <c r="C227" s="1120" t="s">
        <v>3760</v>
      </c>
      <c r="D227" s="6"/>
      <c r="E227" s="6"/>
      <c r="F227" s="6"/>
      <c r="G227" s="6"/>
      <c r="H227" s="6"/>
      <c r="I227" s="6"/>
      <c r="J227" s="6"/>
    </row>
    <row r="228" spans="1:10" ht="15.05" customHeight="1">
      <c r="A228" s="6"/>
      <c r="B228" s="6"/>
      <c r="C228" s="1120" t="s">
        <v>3760</v>
      </c>
      <c r="D228" s="6"/>
      <c r="E228" s="6"/>
      <c r="F228" s="6"/>
      <c r="G228" s="6"/>
      <c r="H228" s="6"/>
      <c r="I228" s="6"/>
      <c r="J228" s="6"/>
    </row>
    <row r="229" spans="1:10" ht="15.05" customHeight="1">
      <c r="A229" s="6"/>
      <c r="B229" s="6"/>
      <c r="C229" s="1120" t="s">
        <v>3760</v>
      </c>
      <c r="D229" s="6"/>
      <c r="E229" s="6"/>
      <c r="F229" s="6"/>
      <c r="G229" s="6"/>
      <c r="H229" s="6"/>
      <c r="I229" s="6"/>
      <c r="J229" s="6"/>
    </row>
    <row r="230" spans="1:10" ht="15.05" customHeight="1">
      <c r="A230" s="6"/>
      <c r="B230" s="6"/>
      <c r="C230" s="1120" t="s">
        <v>3760</v>
      </c>
      <c r="D230" s="6"/>
      <c r="E230" s="6"/>
      <c r="F230" s="6"/>
      <c r="G230" s="6"/>
      <c r="H230" s="6"/>
      <c r="I230" s="6"/>
      <c r="J230" s="6"/>
    </row>
    <row r="231" spans="1:10" ht="15.05" customHeight="1">
      <c r="A231" s="6"/>
      <c r="B231" s="6"/>
      <c r="C231" s="1120" t="s">
        <v>3760</v>
      </c>
      <c r="D231" s="6"/>
      <c r="E231" s="6"/>
      <c r="F231" s="6"/>
      <c r="G231" s="6"/>
      <c r="H231" s="6"/>
      <c r="I231" s="6"/>
      <c r="J231" s="6"/>
    </row>
    <row r="232" spans="1:10" ht="15.05" customHeight="1">
      <c r="A232" s="6"/>
      <c r="B232" s="6"/>
      <c r="C232" s="1120" t="s">
        <v>3760</v>
      </c>
      <c r="D232" s="6"/>
      <c r="E232" s="6"/>
      <c r="F232" s="6"/>
      <c r="G232" s="6"/>
      <c r="H232" s="6"/>
      <c r="I232" s="6"/>
      <c r="J232" s="6"/>
    </row>
    <row r="233" spans="1:10" ht="15.05" customHeight="1">
      <c r="A233" s="6"/>
      <c r="B233" s="6"/>
      <c r="C233" s="1120" t="s">
        <v>3760</v>
      </c>
      <c r="D233" s="6"/>
      <c r="E233" s="6"/>
      <c r="F233" s="6"/>
      <c r="G233" s="6"/>
      <c r="H233" s="6"/>
      <c r="I233" s="6"/>
      <c r="J233" s="6"/>
    </row>
    <row r="234" spans="1:10" ht="15.05" customHeight="1">
      <c r="A234" s="6"/>
      <c r="B234" s="6"/>
      <c r="C234" s="1120" t="s">
        <v>3760</v>
      </c>
      <c r="D234" s="6"/>
      <c r="E234" s="6"/>
      <c r="F234" s="6"/>
      <c r="G234" s="6"/>
      <c r="H234" s="6"/>
      <c r="I234" s="6"/>
      <c r="J234" s="6"/>
    </row>
    <row r="235" spans="1:10" ht="15.05" customHeight="1">
      <c r="A235" s="6"/>
      <c r="B235" s="6"/>
      <c r="C235" s="1120" t="s">
        <v>3760</v>
      </c>
      <c r="D235" s="6"/>
      <c r="E235" s="6"/>
      <c r="F235" s="6"/>
      <c r="G235" s="6"/>
      <c r="H235" s="6"/>
      <c r="I235" s="6"/>
      <c r="J235" s="6"/>
    </row>
    <row r="236" spans="1:10" ht="15.05" customHeight="1">
      <c r="A236" s="6"/>
      <c r="B236" s="6"/>
      <c r="C236" s="1120" t="s">
        <v>3760</v>
      </c>
      <c r="D236" s="6"/>
      <c r="E236" s="6"/>
      <c r="F236" s="6"/>
      <c r="G236" s="6"/>
      <c r="H236" s="6"/>
      <c r="I236" s="6"/>
      <c r="J236" s="6"/>
    </row>
    <row r="237" spans="1:10" ht="15.05" customHeight="1">
      <c r="A237" s="6"/>
      <c r="B237" s="6"/>
      <c r="C237" s="1120" t="s">
        <v>3760</v>
      </c>
      <c r="D237" s="6"/>
      <c r="E237" s="6"/>
      <c r="F237" s="6"/>
      <c r="G237" s="6"/>
      <c r="H237" s="6"/>
      <c r="I237" s="6"/>
      <c r="J237" s="6"/>
    </row>
    <row r="238" spans="1:10" ht="15.05" customHeight="1">
      <c r="A238" s="6"/>
      <c r="B238" s="6"/>
      <c r="C238" s="1120" t="s">
        <v>3760</v>
      </c>
      <c r="D238" s="6"/>
      <c r="E238" s="6"/>
      <c r="F238" s="6"/>
      <c r="G238" s="6"/>
      <c r="H238" s="6"/>
      <c r="I238" s="6"/>
      <c r="J238" s="6"/>
    </row>
    <row r="239" spans="1:10" ht="15.05" customHeight="1">
      <c r="A239" s="6"/>
      <c r="B239" s="6"/>
      <c r="C239" s="1120" t="s">
        <v>3760</v>
      </c>
      <c r="D239" s="6"/>
      <c r="E239" s="6"/>
      <c r="F239" s="6"/>
      <c r="G239" s="6"/>
      <c r="H239" s="6"/>
      <c r="I239" s="6"/>
      <c r="J239" s="6"/>
    </row>
    <row r="240" spans="1:10" ht="15.05" customHeight="1">
      <c r="A240" s="6"/>
      <c r="B240" s="6"/>
      <c r="C240" s="1120" t="s">
        <v>3760</v>
      </c>
      <c r="D240" s="6"/>
      <c r="E240" s="6"/>
      <c r="F240" s="6"/>
      <c r="G240" s="6"/>
      <c r="H240" s="6"/>
      <c r="I240" s="6"/>
      <c r="J240" s="6"/>
    </row>
    <row r="241" spans="1:10" ht="15.05" customHeight="1">
      <c r="A241" s="6"/>
      <c r="B241" s="6"/>
      <c r="C241" s="1120" t="s">
        <v>3760</v>
      </c>
      <c r="D241" s="6"/>
      <c r="E241" s="6"/>
      <c r="F241" s="6"/>
      <c r="G241" s="6"/>
      <c r="H241" s="6"/>
      <c r="I241" s="6"/>
      <c r="J241" s="6"/>
    </row>
    <row r="242" spans="1:10" ht="15.05" customHeight="1">
      <c r="A242" s="6"/>
      <c r="B242" s="6"/>
      <c r="C242" s="1120" t="s">
        <v>3760</v>
      </c>
      <c r="D242" s="6"/>
      <c r="E242" s="6"/>
      <c r="F242" s="6"/>
      <c r="G242" s="6"/>
      <c r="H242" s="6"/>
      <c r="I242" s="6"/>
      <c r="J242" s="6"/>
    </row>
    <row r="243" spans="1:10" ht="15.05" customHeight="1">
      <c r="A243" s="6"/>
      <c r="B243" s="6"/>
      <c r="C243" s="1120" t="s">
        <v>3760</v>
      </c>
      <c r="D243" s="6"/>
      <c r="E243" s="6"/>
      <c r="F243" s="6"/>
      <c r="G243" s="6"/>
      <c r="H243" s="6"/>
      <c r="I243" s="6"/>
      <c r="J243" s="6"/>
    </row>
    <row r="244" spans="1:10" ht="15.05" customHeight="1">
      <c r="A244" s="6"/>
      <c r="B244" s="6"/>
      <c r="C244" s="1120" t="s">
        <v>3760</v>
      </c>
      <c r="D244" s="6"/>
      <c r="E244" s="6"/>
      <c r="F244" s="6"/>
      <c r="G244" s="6"/>
      <c r="H244" s="6"/>
      <c r="I244" s="6"/>
      <c r="J244" s="6"/>
    </row>
    <row r="245" spans="1:10" ht="15.05" customHeight="1">
      <c r="A245" s="6"/>
      <c r="B245" s="6"/>
      <c r="D245" s="6"/>
      <c r="E245" s="6"/>
      <c r="F245" s="6"/>
      <c r="G245" s="6"/>
      <c r="H245" s="6"/>
      <c r="I245" s="6"/>
      <c r="J245" s="6"/>
    </row>
    <row r="246" spans="1:10" ht="15.05" customHeight="1">
      <c r="A246" s="6"/>
      <c r="B246" s="6"/>
      <c r="D246" s="6"/>
      <c r="E246" s="6"/>
      <c r="F246" s="6"/>
      <c r="G246" s="6"/>
      <c r="H246" s="6"/>
      <c r="I246" s="6"/>
      <c r="J246" s="6"/>
    </row>
    <row r="247" spans="1:10" ht="15.05" customHeight="1">
      <c r="A247" s="6"/>
      <c r="B247" s="6"/>
      <c r="D247" s="6"/>
      <c r="E247" s="6"/>
      <c r="F247" s="6"/>
      <c r="G247" s="6"/>
      <c r="H247" s="6"/>
      <c r="I247" s="6"/>
      <c r="J247" s="6"/>
    </row>
    <row r="248" spans="1:10" ht="15.05" customHeight="1">
      <c r="A248" s="6"/>
      <c r="B248" s="6"/>
      <c r="D248" s="6"/>
      <c r="E248" s="6"/>
      <c r="F248" s="6"/>
      <c r="G248" s="6"/>
      <c r="H248" s="6"/>
      <c r="I248" s="6"/>
      <c r="J248" s="6"/>
    </row>
    <row r="249" spans="1:10" ht="15.05" customHeight="1">
      <c r="A249" s="6"/>
      <c r="B249" s="6"/>
      <c r="D249" s="6"/>
      <c r="E249" s="6"/>
      <c r="F249" s="6"/>
      <c r="G249" s="6"/>
      <c r="H249" s="6"/>
      <c r="I249" s="6"/>
      <c r="J249" s="6"/>
    </row>
    <row r="250" spans="1:10" ht="15.05" customHeight="1">
      <c r="A250" s="6"/>
      <c r="B250" s="6"/>
      <c r="D250" s="6"/>
      <c r="E250" s="6"/>
      <c r="F250" s="6"/>
      <c r="G250" s="6"/>
      <c r="H250" s="6"/>
      <c r="I250" s="6"/>
      <c r="J250" s="6"/>
    </row>
    <row r="251" spans="1:10" ht="15.05" customHeight="1">
      <c r="A251" s="6"/>
      <c r="B251" s="6"/>
      <c r="D251" s="6"/>
      <c r="E251" s="6"/>
      <c r="F251" s="6"/>
      <c r="G251" s="6"/>
      <c r="H251" s="6"/>
      <c r="I251" s="6"/>
      <c r="J251" s="6"/>
    </row>
    <row r="252" spans="1:10" ht="15.05" customHeight="1">
      <c r="A252" s="6"/>
      <c r="B252" s="6"/>
      <c r="D252" s="6"/>
      <c r="E252" s="6"/>
      <c r="F252" s="6"/>
      <c r="G252" s="6"/>
      <c r="H252" s="6"/>
      <c r="I252" s="6"/>
      <c r="J252" s="6"/>
    </row>
    <row r="253" spans="1:10" ht="15.05" customHeight="1">
      <c r="A253" s="6"/>
      <c r="B253" s="6"/>
      <c r="D253" s="6"/>
      <c r="E253" s="6"/>
      <c r="F253" s="6"/>
      <c r="G253" s="6"/>
      <c r="H253" s="6"/>
      <c r="I253" s="6"/>
      <c r="J253" s="6"/>
    </row>
    <row r="254" spans="1:10" ht="15.05" customHeight="1">
      <c r="A254" s="6"/>
      <c r="B254" s="6"/>
      <c r="D254" s="6"/>
      <c r="E254" s="6"/>
      <c r="F254" s="6"/>
      <c r="G254" s="6"/>
      <c r="H254" s="6"/>
      <c r="I254" s="6"/>
      <c r="J254" s="6"/>
    </row>
    <row r="255" spans="1:10" ht="15.05" customHeight="1">
      <c r="A255" s="6"/>
      <c r="B255" s="6"/>
      <c r="D255" s="6"/>
      <c r="E255" s="6"/>
      <c r="F255" s="6"/>
      <c r="G255" s="6"/>
      <c r="H255" s="6"/>
      <c r="I255" s="6"/>
      <c r="J255" s="6"/>
    </row>
    <row r="256" spans="1:10" ht="15.05" customHeight="1">
      <c r="A256" s="6"/>
      <c r="B256" s="6"/>
      <c r="D256" s="6"/>
      <c r="E256" s="6"/>
      <c r="F256" s="6"/>
      <c r="G256" s="6"/>
      <c r="H256" s="6"/>
      <c r="I256" s="6"/>
      <c r="J256" s="6"/>
    </row>
    <row r="257" spans="1:10" ht="15.05" customHeight="1">
      <c r="A257" s="6"/>
      <c r="B257" s="6"/>
      <c r="D257" s="6"/>
      <c r="E257" s="6"/>
      <c r="F257" s="6"/>
      <c r="G257" s="6"/>
      <c r="H257" s="6"/>
      <c r="I257" s="6"/>
      <c r="J257" s="6"/>
    </row>
    <row r="258" spans="1:10" ht="15.05" customHeight="1">
      <c r="A258" s="6"/>
      <c r="B258" s="6"/>
      <c r="D258" s="6"/>
      <c r="E258" s="6"/>
      <c r="F258" s="6"/>
      <c r="G258" s="6"/>
      <c r="H258" s="6"/>
      <c r="I258" s="6"/>
      <c r="J258" s="6"/>
    </row>
    <row r="259" spans="1:10" ht="15.05" customHeight="1">
      <c r="A259" s="6"/>
      <c r="B259" s="6"/>
      <c r="D259" s="6"/>
      <c r="E259" s="6"/>
      <c r="F259" s="6"/>
      <c r="G259" s="6"/>
      <c r="H259" s="6"/>
      <c r="I259" s="6"/>
      <c r="J259" s="6"/>
    </row>
    <row r="260" spans="1:10" ht="15.05" customHeight="1">
      <c r="A260" s="6"/>
      <c r="B260" s="6"/>
      <c r="D260" s="6"/>
      <c r="E260" s="6"/>
      <c r="F260" s="6"/>
      <c r="G260" s="6"/>
      <c r="H260" s="6"/>
      <c r="I260" s="6"/>
      <c r="J260" s="6"/>
    </row>
    <row r="261" spans="1:10" ht="15.05" customHeight="1">
      <c r="A261" s="6"/>
      <c r="B261" s="6"/>
      <c r="D261" s="6"/>
      <c r="E261" s="6"/>
      <c r="F261" s="6"/>
      <c r="G261" s="6"/>
      <c r="H261" s="6"/>
      <c r="I261" s="6"/>
      <c r="J261" s="6"/>
    </row>
    <row r="262" spans="1:10" ht="15.05" customHeight="1">
      <c r="A262" s="6"/>
      <c r="B262" s="6"/>
      <c r="D262" s="6"/>
      <c r="E262" s="6"/>
      <c r="F262" s="6"/>
      <c r="G262" s="6"/>
      <c r="H262" s="6"/>
      <c r="I262" s="6"/>
      <c r="J262" s="6"/>
    </row>
    <row r="263" spans="1:10" ht="15.05" customHeight="1">
      <c r="A263" s="6"/>
      <c r="B263" s="6"/>
      <c r="D263" s="6"/>
      <c r="E263" s="6"/>
      <c r="F263" s="6"/>
      <c r="G263" s="6"/>
      <c r="H263" s="6"/>
      <c r="I263" s="6"/>
      <c r="J263" s="6"/>
    </row>
    <row r="264" spans="1:10" ht="15.05" customHeight="1">
      <c r="A264" s="6"/>
      <c r="B264" s="6"/>
      <c r="D264" s="6"/>
      <c r="E264" s="6"/>
      <c r="F264" s="6"/>
      <c r="G264" s="6"/>
      <c r="H264" s="6"/>
      <c r="I264" s="6"/>
      <c r="J264" s="6"/>
    </row>
    <row r="265" spans="1:10" ht="15.05" customHeight="1">
      <c r="A265" s="6"/>
      <c r="B265" s="6"/>
      <c r="D265" s="6"/>
      <c r="E265" s="6"/>
      <c r="F265" s="6"/>
      <c r="G265" s="6"/>
      <c r="H265" s="6"/>
      <c r="I265" s="6"/>
      <c r="J265" s="6"/>
    </row>
    <row r="266" spans="1:10" ht="15.05" customHeight="1">
      <c r="A266" s="6"/>
      <c r="B266" s="6"/>
      <c r="D266" s="6"/>
      <c r="E266" s="6"/>
      <c r="F266" s="6"/>
      <c r="G266" s="6"/>
      <c r="H266" s="6"/>
      <c r="I266" s="6"/>
      <c r="J266" s="6"/>
    </row>
    <row r="267" spans="1:10" ht="15.05" customHeight="1">
      <c r="A267" s="6"/>
      <c r="B267" s="6"/>
      <c r="D267" s="6"/>
      <c r="E267" s="6"/>
      <c r="F267" s="6"/>
      <c r="G267" s="6"/>
      <c r="H267" s="6"/>
      <c r="I267" s="6"/>
      <c r="J267" s="6"/>
    </row>
    <row r="268" spans="1:10" ht="15.05" customHeight="1">
      <c r="A268" s="6"/>
      <c r="B268" s="6"/>
      <c r="D268" s="6"/>
      <c r="E268" s="6"/>
      <c r="F268" s="6"/>
      <c r="G268" s="6"/>
      <c r="H268" s="6"/>
      <c r="I268" s="6"/>
      <c r="J268" s="6"/>
    </row>
    <row r="269" spans="1:10" ht="15.05" customHeight="1">
      <c r="A269" s="6"/>
      <c r="B269" s="6"/>
      <c r="D269" s="6"/>
      <c r="E269" s="6"/>
      <c r="F269" s="6"/>
      <c r="G269" s="6"/>
      <c r="H269" s="6"/>
      <c r="I269" s="6"/>
      <c r="J269" s="6"/>
    </row>
    <row r="270" spans="1:10" ht="15.05" customHeight="1">
      <c r="A270" s="6"/>
      <c r="B270" s="6"/>
      <c r="D270" s="6"/>
      <c r="E270" s="6"/>
      <c r="F270" s="6"/>
      <c r="G270" s="6"/>
      <c r="H270" s="6"/>
      <c r="I270" s="6"/>
      <c r="J270" s="6"/>
    </row>
    <row r="271" spans="1:10" ht="15.05" customHeight="1">
      <c r="A271" s="6"/>
      <c r="B271" s="6"/>
      <c r="D271" s="6"/>
      <c r="E271" s="6"/>
      <c r="F271" s="6"/>
      <c r="G271" s="6"/>
      <c r="H271" s="6"/>
      <c r="I271" s="6"/>
      <c r="J271" s="6"/>
    </row>
    <row r="272" spans="1:10" ht="15.05" customHeight="1">
      <c r="A272" s="6"/>
      <c r="B272" s="6"/>
      <c r="D272" s="6"/>
      <c r="E272" s="6"/>
      <c r="F272" s="6"/>
      <c r="G272" s="6"/>
      <c r="H272" s="6"/>
      <c r="I272" s="6"/>
      <c r="J272" s="6"/>
    </row>
    <row r="273" spans="1:10" ht="15.05" customHeight="1">
      <c r="A273" s="6"/>
      <c r="B273" s="6"/>
      <c r="D273" s="6"/>
      <c r="E273" s="6"/>
      <c r="F273" s="6"/>
      <c r="G273" s="6"/>
      <c r="H273" s="6"/>
      <c r="I273" s="6"/>
      <c r="J273" s="6"/>
    </row>
    <row r="274" spans="1:10" ht="15.05" customHeight="1">
      <c r="A274" s="6"/>
      <c r="B274" s="6"/>
      <c r="D274" s="6"/>
      <c r="E274" s="6"/>
      <c r="F274" s="6"/>
      <c r="G274" s="6"/>
      <c r="H274" s="6"/>
      <c r="I274" s="6"/>
      <c r="J274" s="6"/>
    </row>
    <row r="275" spans="1:10" ht="15.05" customHeight="1">
      <c r="A275" s="6"/>
      <c r="B275" s="6"/>
      <c r="D275" s="6"/>
      <c r="E275" s="6"/>
      <c r="F275" s="6"/>
      <c r="G275" s="6"/>
      <c r="H275" s="6"/>
      <c r="I275" s="6"/>
      <c r="J275" s="6"/>
    </row>
    <row r="276" spans="1:10" ht="15.05" customHeight="1">
      <c r="A276" s="6"/>
      <c r="B276" s="6"/>
      <c r="D276" s="6"/>
      <c r="E276" s="6"/>
      <c r="F276" s="6"/>
      <c r="G276" s="6"/>
      <c r="H276" s="6"/>
      <c r="I276" s="6"/>
      <c r="J276" s="6"/>
    </row>
    <row r="277" spans="1:10" ht="15.05" customHeight="1">
      <c r="A277" s="6"/>
      <c r="B277" s="6"/>
      <c r="D277" s="6"/>
      <c r="E277" s="6"/>
      <c r="F277" s="6"/>
      <c r="G277" s="6"/>
      <c r="H277" s="6"/>
      <c r="I277" s="6"/>
      <c r="J277" s="6"/>
    </row>
    <row r="278" spans="1:10" ht="15.05" customHeight="1">
      <c r="A278" s="6"/>
      <c r="B278" s="6"/>
      <c r="D278" s="6"/>
      <c r="E278" s="6"/>
      <c r="F278" s="6"/>
      <c r="G278" s="6"/>
      <c r="H278" s="6"/>
      <c r="I278" s="6"/>
      <c r="J278" s="6"/>
    </row>
    <row r="279" spans="1:10" ht="15.05" customHeight="1">
      <c r="A279" s="6"/>
      <c r="B279" s="6"/>
      <c r="D279" s="6"/>
      <c r="E279" s="6"/>
      <c r="F279" s="6"/>
      <c r="G279" s="6"/>
      <c r="H279" s="6"/>
      <c r="I279" s="6"/>
      <c r="J279" s="6"/>
    </row>
    <row r="280" spans="1:10" ht="15.05" customHeight="1">
      <c r="A280" s="6"/>
      <c r="B280" s="6"/>
      <c r="D280" s="6"/>
      <c r="E280" s="6"/>
      <c r="F280" s="6"/>
      <c r="G280" s="6"/>
      <c r="H280" s="6"/>
      <c r="I280" s="6"/>
      <c r="J280" s="6"/>
    </row>
    <row r="281" spans="1:10" ht="15.05" customHeight="1">
      <c r="A281" s="6"/>
      <c r="B281" s="6"/>
      <c r="D281" s="6"/>
      <c r="E281" s="6"/>
      <c r="F281" s="6"/>
      <c r="G281" s="6"/>
      <c r="H281" s="6"/>
      <c r="I281" s="6"/>
      <c r="J281" s="6"/>
    </row>
    <row r="282" spans="1:10" ht="15.05" customHeight="1">
      <c r="A282" s="6"/>
      <c r="B282" s="6"/>
      <c r="D282" s="6"/>
      <c r="E282" s="6"/>
      <c r="F282" s="6"/>
      <c r="G282" s="6"/>
      <c r="H282" s="6"/>
      <c r="I282" s="6"/>
      <c r="J282" s="6"/>
    </row>
    <row r="283" spans="1:10" ht="15.05" customHeight="1">
      <c r="A283" s="6"/>
      <c r="B283" s="6"/>
      <c r="D283" s="6"/>
      <c r="E283" s="6"/>
      <c r="F283" s="6"/>
      <c r="G283" s="6"/>
      <c r="H283" s="6"/>
      <c r="I283" s="6"/>
      <c r="J283" s="6"/>
    </row>
    <row r="284" spans="1:10" ht="15.05" customHeight="1">
      <c r="A284" s="6"/>
      <c r="B284" s="6"/>
      <c r="D284" s="6"/>
      <c r="E284" s="6"/>
      <c r="F284" s="6"/>
      <c r="G284" s="6"/>
      <c r="H284" s="6"/>
      <c r="I284" s="6"/>
      <c r="J284" s="6"/>
    </row>
    <row r="285" spans="1:10" ht="15.05" customHeight="1">
      <c r="A285" s="6"/>
      <c r="B285" s="6"/>
      <c r="D285" s="6"/>
      <c r="E285" s="6"/>
      <c r="F285" s="6"/>
      <c r="G285" s="6"/>
      <c r="H285" s="6"/>
      <c r="I285" s="6"/>
      <c r="J285" s="6"/>
    </row>
    <row r="286" spans="1:10" ht="15.05" customHeight="1">
      <c r="A286" s="6"/>
      <c r="B286" s="6"/>
      <c r="D286" s="6"/>
      <c r="E286" s="6"/>
      <c r="F286" s="6"/>
      <c r="G286" s="6"/>
      <c r="H286" s="6"/>
      <c r="I286" s="6"/>
      <c r="J286" s="6"/>
    </row>
    <row r="287" spans="1:10" ht="15.05" customHeight="1">
      <c r="A287" s="6"/>
      <c r="B287" s="6"/>
      <c r="D287" s="6"/>
      <c r="E287" s="6"/>
      <c r="F287" s="6"/>
      <c r="G287" s="6"/>
      <c r="H287" s="6"/>
      <c r="I287" s="6"/>
      <c r="J287" s="6"/>
    </row>
    <row r="288" spans="1:10" ht="15.05" customHeight="1">
      <c r="A288" s="6"/>
      <c r="B288" s="6"/>
      <c r="D288" s="6"/>
      <c r="E288" s="6"/>
      <c r="F288" s="6"/>
      <c r="G288" s="6"/>
      <c r="H288" s="6"/>
      <c r="I288" s="6"/>
      <c r="J288" s="6"/>
    </row>
    <row r="289" spans="1:10" ht="15.05" customHeight="1">
      <c r="A289" s="6"/>
      <c r="B289" s="6"/>
      <c r="D289" s="6"/>
      <c r="E289" s="6"/>
      <c r="F289" s="6"/>
      <c r="G289" s="6"/>
      <c r="H289" s="6"/>
      <c r="I289" s="6"/>
      <c r="J289" s="6"/>
    </row>
    <row r="290" spans="1:10" ht="15.05" customHeight="1">
      <c r="A290" s="6"/>
      <c r="B290" s="6"/>
      <c r="D290" s="6"/>
      <c r="E290" s="6"/>
      <c r="F290" s="6"/>
      <c r="G290" s="6"/>
      <c r="H290" s="6"/>
      <c r="I290" s="6"/>
      <c r="J290" s="6"/>
    </row>
    <row r="291" spans="1:10" ht="15.05" customHeight="1">
      <c r="A291" s="6"/>
      <c r="B291" s="6"/>
      <c r="D291" s="6"/>
      <c r="E291" s="6"/>
      <c r="F291" s="6"/>
      <c r="G291" s="6"/>
      <c r="H291" s="6"/>
      <c r="I291" s="6"/>
      <c r="J291" s="6"/>
    </row>
    <row r="292" spans="1:10" ht="15.05" customHeight="1">
      <c r="A292" s="6"/>
      <c r="B292" s="6"/>
      <c r="D292" s="6"/>
      <c r="E292" s="6"/>
      <c r="F292" s="6"/>
      <c r="G292" s="6"/>
      <c r="H292" s="6"/>
      <c r="I292" s="6"/>
      <c r="J292" s="6"/>
    </row>
    <row r="293" spans="1:10" ht="15.05" customHeight="1">
      <c r="A293" s="6"/>
      <c r="B293" s="6"/>
      <c r="D293" s="6"/>
      <c r="E293" s="6"/>
      <c r="F293" s="6"/>
      <c r="G293" s="6"/>
      <c r="H293" s="6"/>
      <c r="I293" s="6"/>
      <c r="J293" s="6"/>
    </row>
    <row r="294" spans="1:10" ht="15.05" customHeight="1">
      <c r="A294" s="6"/>
      <c r="B294" s="6"/>
      <c r="D294" s="6"/>
      <c r="E294" s="6"/>
      <c r="F294" s="6"/>
      <c r="G294" s="6"/>
      <c r="H294" s="6"/>
      <c r="I294" s="6"/>
      <c r="J294" s="6"/>
    </row>
    <row r="295" spans="1:10" ht="15.05" customHeight="1">
      <c r="A295" s="6"/>
      <c r="B295" s="6"/>
      <c r="D295" s="6"/>
      <c r="E295" s="6"/>
      <c r="F295" s="6"/>
      <c r="G295" s="6"/>
      <c r="H295" s="6"/>
      <c r="I295" s="6"/>
      <c r="J295" s="6"/>
    </row>
    <row r="296" spans="1:10" ht="15.05" customHeight="1">
      <c r="A296" s="6"/>
      <c r="B296" s="6"/>
      <c r="D296" s="6"/>
      <c r="E296" s="6"/>
      <c r="F296" s="6"/>
      <c r="G296" s="6"/>
      <c r="H296" s="6"/>
      <c r="I296" s="6"/>
      <c r="J296" s="6"/>
    </row>
    <row r="297" spans="1:10" ht="15.05" customHeight="1">
      <c r="A297" s="6"/>
      <c r="B297" s="6"/>
      <c r="D297" s="6"/>
      <c r="E297" s="6"/>
      <c r="F297" s="6"/>
      <c r="G297" s="6"/>
      <c r="H297" s="6"/>
      <c r="I297" s="6"/>
      <c r="J297" s="6"/>
    </row>
    <row r="298" spans="1:10" ht="15.05" customHeight="1">
      <c r="A298" s="6"/>
      <c r="B298" s="6"/>
      <c r="D298" s="6"/>
      <c r="E298" s="6"/>
      <c r="F298" s="6"/>
      <c r="G298" s="6"/>
      <c r="H298" s="6"/>
      <c r="I298" s="6"/>
      <c r="J298" s="6"/>
    </row>
    <row r="299" spans="1:10" ht="15.05" customHeight="1">
      <c r="A299" s="6"/>
      <c r="B299" s="6"/>
      <c r="D299" s="6"/>
      <c r="E299" s="6"/>
      <c r="F299" s="6"/>
      <c r="G299" s="6"/>
      <c r="H299" s="6"/>
      <c r="I299" s="6"/>
      <c r="J299" s="6"/>
    </row>
    <row r="300" spans="1:10" ht="15.05" customHeight="1">
      <c r="A300" s="6"/>
      <c r="B300" s="6"/>
      <c r="D300" s="6"/>
      <c r="E300" s="6"/>
      <c r="F300" s="6"/>
      <c r="G300" s="6"/>
      <c r="H300" s="6"/>
      <c r="I300" s="6"/>
      <c r="J300" s="6"/>
    </row>
    <row r="301" spans="1:10" ht="15.05" customHeight="1">
      <c r="A301" s="6"/>
      <c r="B301" s="6"/>
      <c r="D301" s="6"/>
      <c r="E301" s="6"/>
      <c r="F301" s="6"/>
      <c r="G301" s="6"/>
      <c r="H301" s="6"/>
      <c r="I301" s="6"/>
      <c r="J301" s="6"/>
    </row>
    <row r="302" spans="1:10" ht="15.05" customHeight="1">
      <c r="A302" s="6"/>
      <c r="B302" s="6"/>
      <c r="D302" s="6"/>
      <c r="E302" s="6"/>
      <c r="F302" s="6"/>
      <c r="G302" s="6"/>
      <c r="H302" s="6"/>
      <c r="I302" s="6"/>
      <c r="J302" s="6"/>
    </row>
    <row r="303" spans="1:10" ht="15.05" customHeight="1">
      <c r="A303" s="6"/>
      <c r="B303" s="6"/>
      <c r="D303" s="6"/>
      <c r="E303" s="6"/>
      <c r="F303" s="6"/>
      <c r="G303" s="6"/>
      <c r="H303" s="6"/>
      <c r="I303" s="6"/>
      <c r="J303" s="6"/>
    </row>
    <row r="304" spans="1:10" ht="15.05" customHeight="1">
      <c r="A304" s="6"/>
      <c r="B304" s="6"/>
      <c r="D304" s="6"/>
      <c r="E304" s="6"/>
      <c r="F304" s="6"/>
      <c r="G304" s="6"/>
      <c r="H304" s="6"/>
      <c r="I304" s="6"/>
      <c r="J304" s="6"/>
    </row>
    <row r="305" spans="1:10" ht="15.05" customHeight="1">
      <c r="A305" s="6"/>
      <c r="B305" s="6"/>
      <c r="D305" s="6"/>
      <c r="E305" s="6"/>
      <c r="F305" s="6"/>
      <c r="G305" s="6"/>
      <c r="H305" s="6"/>
      <c r="I305" s="6"/>
      <c r="J305" s="6"/>
    </row>
    <row r="306" spans="1:10" ht="15.05" customHeight="1">
      <c r="A306" s="6"/>
      <c r="B306" s="6"/>
      <c r="D306" s="6"/>
      <c r="E306" s="6"/>
      <c r="F306" s="6"/>
      <c r="G306" s="6"/>
      <c r="H306" s="6"/>
      <c r="I306" s="6"/>
      <c r="J306" s="6"/>
    </row>
    <row r="307" spans="1:10" ht="15.05" customHeight="1">
      <c r="A307" s="6"/>
      <c r="B307" s="6"/>
      <c r="D307" s="6"/>
      <c r="E307" s="6"/>
      <c r="F307" s="6"/>
      <c r="G307" s="6"/>
      <c r="H307" s="6"/>
      <c r="I307" s="6"/>
      <c r="J307" s="6"/>
    </row>
    <row r="308" spans="1:10" ht="15.05" customHeight="1">
      <c r="A308" s="6"/>
      <c r="B308" s="6"/>
      <c r="D308" s="6"/>
      <c r="E308" s="6"/>
      <c r="F308" s="6"/>
      <c r="G308" s="6"/>
      <c r="H308" s="6"/>
      <c r="I308" s="6"/>
      <c r="J308" s="6"/>
    </row>
    <row r="309" spans="1:10" ht="15.05" customHeight="1">
      <c r="A309" s="6"/>
      <c r="B309" s="6"/>
      <c r="D309" s="6"/>
      <c r="E309" s="6"/>
      <c r="F309" s="6"/>
      <c r="G309" s="6"/>
      <c r="H309" s="6"/>
      <c r="I309" s="6"/>
      <c r="J309" s="6"/>
    </row>
    <row r="310" spans="1:10" ht="15.05" customHeight="1">
      <c r="A310" s="6"/>
      <c r="B310" s="6"/>
      <c r="D310" s="6"/>
      <c r="E310" s="6"/>
      <c r="F310" s="6"/>
      <c r="G310" s="6"/>
      <c r="H310" s="6"/>
      <c r="I310" s="6"/>
      <c r="J310" s="6"/>
    </row>
    <row r="311" spans="1:10" ht="15.05" customHeight="1">
      <c r="A311" s="6"/>
      <c r="B311" s="6"/>
      <c r="D311" s="6"/>
      <c r="E311" s="6"/>
      <c r="F311" s="6"/>
      <c r="G311" s="6"/>
      <c r="H311" s="6"/>
      <c r="I311" s="6"/>
      <c r="J311" s="6"/>
    </row>
    <row r="312" spans="1:10" ht="15.05" customHeight="1">
      <c r="A312" s="6"/>
      <c r="B312" s="6"/>
      <c r="D312" s="6"/>
      <c r="E312" s="6"/>
      <c r="F312" s="6"/>
      <c r="G312" s="6"/>
      <c r="H312" s="6"/>
      <c r="I312" s="6"/>
      <c r="J312" s="6"/>
    </row>
    <row r="313" spans="1:10" ht="15.05" customHeight="1">
      <c r="A313" s="6"/>
      <c r="B313" s="6"/>
      <c r="D313" s="6"/>
      <c r="E313" s="6"/>
      <c r="F313" s="6"/>
      <c r="G313" s="6"/>
      <c r="H313" s="6"/>
      <c r="I313" s="6"/>
      <c r="J313" s="6"/>
    </row>
    <row r="314" spans="1:10" ht="15.05" customHeight="1">
      <c r="A314" s="6"/>
      <c r="B314" s="6"/>
      <c r="D314" s="6"/>
      <c r="E314" s="6"/>
      <c r="F314" s="6"/>
      <c r="G314" s="6"/>
      <c r="H314" s="6"/>
      <c r="I314" s="6"/>
      <c r="J314" s="6"/>
    </row>
    <row r="315" spans="1:10" ht="15.05" customHeight="1">
      <c r="A315" s="6"/>
      <c r="B315" s="6"/>
      <c r="D315" s="6"/>
      <c r="E315" s="6"/>
      <c r="F315" s="6"/>
      <c r="G315" s="6"/>
      <c r="H315" s="6"/>
      <c r="I315" s="6"/>
      <c r="J315" s="6"/>
    </row>
    <row r="316" spans="1:10" ht="15.05" customHeight="1">
      <c r="A316" s="6"/>
      <c r="B316" s="6"/>
      <c r="D316" s="6"/>
      <c r="E316" s="6"/>
      <c r="F316" s="6"/>
      <c r="G316" s="6"/>
      <c r="H316" s="6"/>
      <c r="I316" s="6"/>
      <c r="J316" s="6"/>
    </row>
    <row r="317" spans="1:10" ht="15.05" customHeight="1">
      <c r="A317" s="6"/>
      <c r="B317" s="6"/>
      <c r="D317" s="6"/>
      <c r="E317" s="6"/>
      <c r="F317" s="6"/>
      <c r="G317" s="6"/>
      <c r="H317" s="6"/>
      <c r="I317" s="6"/>
      <c r="J317" s="6"/>
    </row>
    <row r="318" spans="1:10" ht="15.05" customHeight="1">
      <c r="A318" s="6"/>
      <c r="B318" s="6"/>
      <c r="D318" s="6"/>
      <c r="E318" s="6"/>
      <c r="F318" s="6"/>
      <c r="G318" s="6"/>
      <c r="H318" s="6"/>
      <c r="I318" s="6"/>
      <c r="J318" s="6"/>
    </row>
    <row r="319" spans="1:10" ht="15.05" customHeight="1">
      <c r="A319" s="6"/>
      <c r="B319" s="6"/>
      <c r="D319" s="6"/>
      <c r="E319" s="6"/>
      <c r="F319" s="6"/>
      <c r="G319" s="6"/>
      <c r="H319" s="6"/>
      <c r="I319" s="6"/>
      <c r="J319" s="6"/>
    </row>
    <row r="320" spans="1:10" ht="15.05" customHeight="1">
      <c r="A320" s="6"/>
      <c r="B320" s="6"/>
      <c r="D320" s="6"/>
      <c r="E320" s="6"/>
      <c r="F320" s="6"/>
      <c r="G320" s="6"/>
      <c r="H320" s="6"/>
      <c r="I320" s="6"/>
      <c r="J320" s="6"/>
    </row>
    <row r="321" spans="1:10" ht="15.05" customHeight="1">
      <c r="A321" s="6"/>
      <c r="B321" s="6"/>
      <c r="D321" s="6"/>
      <c r="E321" s="6"/>
      <c r="F321" s="6"/>
      <c r="G321" s="6"/>
      <c r="H321" s="6"/>
      <c r="I321" s="6"/>
      <c r="J321" s="6"/>
    </row>
    <row r="322" spans="1:10" ht="15.05" customHeight="1">
      <c r="A322" s="6"/>
      <c r="B322" s="6"/>
      <c r="D322" s="6"/>
      <c r="E322" s="6"/>
      <c r="F322" s="6"/>
      <c r="G322" s="6"/>
      <c r="H322" s="6"/>
      <c r="I322" s="6"/>
      <c r="J322" s="6"/>
    </row>
    <row r="323" spans="1:10" ht="15.05" customHeight="1">
      <c r="A323" s="6"/>
      <c r="B323" s="6"/>
      <c r="D323" s="6"/>
      <c r="E323" s="6"/>
      <c r="F323" s="6"/>
      <c r="G323" s="6"/>
      <c r="H323" s="6"/>
      <c r="I323" s="6"/>
      <c r="J323" s="6"/>
    </row>
    <row r="324" spans="1:10" ht="15.05" customHeight="1">
      <c r="A324" s="6"/>
      <c r="B324" s="6"/>
      <c r="D324" s="6"/>
      <c r="E324" s="6"/>
      <c r="F324" s="6"/>
      <c r="G324" s="6"/>
      <c r="H324" s="6"/>
      <c r="I324" s="6"/>
      <c r="J324" s="6"/>
    </row>
    <row r="325" spans="1:10" ht="15.05" customHeight="1">
      <c r="A325" s="6"/>
      <c r="B325" s="6"/>
      <c r="D325" s="6"/>
      <c r="E325" s="6"/>
      <c r="F325" s="6"/>
      <c r="G325" s="6"/>
      <c r="H325" s="6"/>
      <c r="I325" s="6"/>
      <c r="J325" s="6"/>
    </row>
    <row r="326" spans="1:10" ht="15.05" customHeight="1">
      <c r="A326" s="6"/>
      <c r="B326" s="6"/>
      <c r="D326" s="6"/>
      <c r="E326" s="6"/>
      <c r="F326" s="6"/>
      <c r="G326" s="6"/>
      <c r="H326" s="6"/>
      <c r="I326" s="6"/>
      <c r="J326" s="6"/>
    </row>
    <row r="327" spans="1:10" ht="15.05" customHeight="1">
      <c r="A327" s="6"/>
      <c r="B327" s="6"/>
      <c r="D327" s="6"/>
      <c r="E327" s="6"/>
      <c r="F327" s="6"/>
      <c r="G327" s="6"/>
      <c r="H327" s="6"/>
      <c r="I327" s="6"/>
      <c r="J327" s="6"/>
    </row>
    <row r="328" spans="1:10" ht="15.05" customHeight="1">
      <c r="A328" s="6"/>
      <c r="B328" s="6"/>
      <c r="D328" s="6"/>
      <c r="E328" s="6"/>
      <c r="F328" s="6"/>
      <c r="G328" s="6"/>
      <c r="H328" s="6"/>
      <c r="I328" s="6"/>
      <c r="J328" s="6"/>
    </row>
    <row r="329" spans="1:10" ht="15.05" customHeight="1">
      <c r="A329" s="6"/>
      <c r="B329" s="6"/>
      <c r="D329" s="6"/>
      <c r="E329" s="6"/>
      <c r="F329" s="6"/>
      <c r="G329" s="6"/>
      <c r="H329" s="6"/>
      <c r="I329" s="6"/>
      <c r="J329" s="6"/>
    </row>
    <row r="330" spans="1:10" ht="15.05" customHeight="1">
      <c r="A330" s="6"/>
      <c r="B330" s="6"/>
      <c r="D330" s="6"/>
      <c r="E330" s="6"/>
      <c r="F330" s="6"/>
      <c r="G330" s="6"/>
      <c r="H330" s="6"/>
      <c r="I330" s="6"/>
      <c r="J330" s="6"/>
    </row>
    <row r="331" spans="1:10" ht="15.05" customHeight="1">
      <c r="A331" s="6"/>
      <c r="B331" s="6"/>
      <c r="D331" s="6"/>
      <c r="E331" s="6"/>
      <c r="F331" s="6"/>
      <c r="G331" s="6"/>
      <c r="H331" s="6"/>
      <c r="I331" s="6"/>
      <c r="J331" s="6"/>
    </row>
    <row r="332" spans="1:10" ht="15.05" customHeight="1">
      <c r="A332" s="6"/>
      <c r="B332" s="6"/>
      <c r="D332" s="6"/>
      <c r="E332" s="6"/>
      <c r="F332" s="6"/>
      <c r="G332" s="6"/>
      <c r="H332" s="6"/>
      <c r="I332" s="6"/>
      <c r="J332" s="6"/>
    </row>
    <row r="333" spans="1:10" ht="15.05" customHeight="1">
      <c r="A333" s="6"/>
      <c r="B333" s="6"/>
      <c r="D333" s="6"/>
      <c r="E333" s="6"/>
      <c r="F333" s="6"/>
      <c r="G333" s="6"/>
      <c r="H333" s="6"/>
      <c r="I333" s="6"/>
      <c r="J333" s="6"/>
    </row>
    <row r="334" spans="1:10" ht="15.05" customHeight="1">
      <c r="A334" s="6"/>
      <c r="B334" s="6"/>
      <c r="D334" s="6"/>
      <c r="E334" s="6"/>
      <c r="F334" s="6"/>
      <c r="G334" s="6"/>
      <c r="H334" s="6"/>
      <c r="I334" s="6"/>
      <c r="J334" s="6"/>
    </row>
    <row r="335" spans="1:10" ht="15.05" customHeight="1">
      <c r="A335" s="6"/>
      <c r="B335" s="6"/>
      <c r="D335" s="6"/>
      <c r="E335" s="6"/>
      <c r="F335" s="6"/>
      <c r="G335" s="6"/>
      <c r="H335" s="6"/>
      <c r="I335" s="6"/>
      <c r="J335" s="6"/>
    </row>
    <row r="336" spans="1:10" ht="15.05" customHeight="1">
      <c r="A336" s="6"/>
      <c r="B336" s="6"/>
      <c r="D336" s="6"/>
      <c r="E336" s="6"/>
      <c r="F336" s="6"/>
      <c r="G336" s="6"/>
      <c r="H336" s="6"/>
      <c r="I336" s="6"/>
      <c r="J336" s="6"/>
    </row>
    <row r="337" spans="1:10" ht="15.05" customHeight="1">
      <c r="A337" s="6"/>
      <c r="B337" s="6"/>
      <c r="D337" s="6"/>
      <c r="E337" s="6"/>
      <c r="F337" s="6"/>
      <c r="G337" s="6"/>
      <c r="H337" s="6"/>
      <c r="I337" s="6"/>
      <c r="J337" s="6"/>
    </row>
    <row r="338" spans="1:10" ht="15.05" customHeight="1">
      <c r="A338" s="6"/>
      <c r="B338" s="6"/>
      <c r="D338" s="6"/>
      <c r="E338" s="6"/>
      <c r="F338" s="6"/>
      <c r="G338" s="6"/>
      <c r="H338" s="6"/>
      <c r="I338" s="6"/>
      <c r="J338" s="6"/>
    </row>
    <row r="339" spans="1:10" ht="15.05" customHeight="1">
      <c r="A339" s="6"/>
      <c r="B339" s="6"/>
      <c r="D339" s="6"/>
      <c r="E339" s="6"/>
      <c r="F339" s="6"/>
      <c r="G339" s="6"/>
      <c r="H339" s="6"/>
      <c r="I339" s="6"/>
      <c r="J339" s="6"/>
    </row>
    <row r="340" spans="1:10" ht="15.05" customHeight="1">
      <c r="A340" s="6"/>
      <c r="B340" s="6"/>
      <c r="D340" s="6"/>
      <c r="E340" s="6"/>
      <c r="F340" s="6"/>
      <c r="G340" s="6"/>
      <c r="H340" s="6"/>
      <c r="I340" s="6"/>
      <c r="J340" s="6"/>
    </row>
    <row r="341" spans="1:10" ht="15.05" customHeight="1">
      <c r="A341" s="6"/>
      <c r="B341" s="6"/>
      <c r="D341" s="6"/>
      <c r="E341" s="6"/>
      <c r="F341" s="6"/>
      <c r="G341" s="6"/>
      <c r="H341" s="6"/>
      <c r="I341" s="6"/>
      <c r="J341" s="6"/>
    </row>
    <row r="342" spans="1:10" ht="15.05" customHeight="1">
      <c r="A342" s="6"/>
      <c r="B342" s="6"/>
      <c r="D342" s="6"/>
      <c r="E342" s="6"/>
      <c r="F342" s="6"/>
      <c r="G342" s="6"/>
      <c r="H342" s="6"/>
      <c r="I342" s="6"/>
      <c r="J342" s="6"/>
    </row>
    <row r="343" spans="1:10" ht="15.05" customHeight="1">
      <c r="A343" s="6"/>
      <c r="B343" s="6"/>
      <c r="D343" s="6"/>
      <c r="E343" s="6"/>
      <c r="F343" s="6"/>
      <c r="G343" s="6"/>
      <c r="H343" s="6"/>
      <c r="I343" s="6"/>
      <c r="J343" s="6"/>
    </row>
    <row r="344" spans="1:10" ht="15.05" customHeight="1">
      <c r="A344" s="6"/>
      <c r="B344" s="6"/>
      <c r="D344" s="6"/>
      <c r="E344" s="6"/>
      <c r="F344" s="6"/>
      <c r="G344" s="6"/>
      <c r="H344" s="6"/>
      <c r="I344" s="6"/>
      <c r="J344" s="6"/>
    </row>
    <row r="345" spans="1:10" ht="15.05" customHeight="1">
      <c r="A345" s="6"/>
      <c r="B345" s="6"/>
      <c r="D345" s="6"/>
      <c r="E345" s="6"/>
      <c r="F345" s="6"/>
      <c r="G345" s="6"/>
      <c r="H345" s="6"/>
      <c r="I345" s="6"/>
      <c r="J345" s="6"/>
    </row>
    <row r="346" spans="1:10" ht="15.05" customHeight="1">
      <c r="A346" s="6"/>
      <c r="B346" s="6"/>
      <c r="D346" s="6"/>
      <c r="E346" s="6"/>
      <c r="F346" s="6"/>
      <c r="G346" s="6"/>
      <c r="H346" s="6"/>
      <c r="I346" s="6"/>
      <c r="J346" s="6"/>
    </row>
    <row r="347" spans="1:10" ht="15.05" customHeight="1">
      <c r="A347" s="6"/>
      <c r="B347" s="6"/>
      <c r="D347" s="6"/>
      <c r="E347" s="6"/>
      <c r="F347" s="6"/>
      <c r="G347" s="6"/>
      <c r="H347" s="6"/>
      <c r="I347" s="6"/>
      <c r="J347" s="6"/>
    </row>
    <row r="348" spans="1:10" ht="15.05" customHeight="1">
      <c r="A348" s="6"/>
      <c r="B348" s="6"/>
      <c r="D348" s="6"/>
      <c r="E348" s="6"/>
      <c r="F348" s="6"/>
      <c r="G348" s="6"/>
      <c r="H348" s="6"/>
      <c r="I348" s="6"/>
      <c r="J348" s="6"/>
    </row>
    <row r="349" spans="1:10" ht="15.05" customHeight="1">
      <c r="A349" s="6"/>
      <c r="B349" s="6"/>
      <c r="D349" s="6"/>
      <c r="E349" s="6"/>
      <c r="F349" s="6"/>
      <c r="G349" s="6"/>
      <c r="H349" s="6"/>
      <c r="I349" s="6"/>
      <c r="J349" s="6"/>
    </row>
    <row r="350" spans="1:10" ht="15.05" customHeight="1">
      <c r="A350" s="6"/>
      <c r="B350" s="6"/>
      <c r="D350" s="6"/>
      <c r="E350" s="6"/>
      <c r="F350" s="6"/>
      <c r="G350" s="6"/>
      <c r="H350" s="6"/>
      <c r="I350" s="6"/>
      <c r="J350" s="6"/>
    </row>
    <row r="351" spans="1:10" ht="15.05" customHeight="1">
      <c r="A351" s="6"/>
      <c r="B351" s="6"/>
      <c r="D351" s="6"/>
      <c r="E351" s="6"/>
      <c r="F351" s="6"/>
      <c r="G351" s="6"/>
      <c r="H351" s="6"/>
      <c r="I351" s="6"/>
      <c r="J351" s="6"/>
    </row>
    <row r="352" spans="1:10" ht="15.05" customHeight="1">
      <c r="A352" s="6"/>
      <c r="B352" s="6"/>
      <c r="D352" s="6"/>
      <c r="E352" s="6"/>
      <c r="F352" s="6"/>
      <c r="G352" s="6"/>
      <c r="H352" s="6"/>
      <c r="I352" s="6"/>
      <c r="J352" s="6"/>
    </row>
    <row r="353" spans="1:10" ht="15.05" customHeight="1">
      <c r="A353" s="6"/>
      <c r="B353" s="6"/>
      <c r="D353" s="6"/>
      <c r="E353" s="6"/>
      <c r="F353" s="6"/>
      <c r="G353" s="6"/>
      <c r="H353" s="6"/>
      <c r="I353" s="6"/>
      <c r="J353" s="6"/>
    </row>
    <row r="354" spans="1:10" ht="15.05" customHeight="1">
      <c r="A354" s="6"/>
      <c r="B354" s="6"/>
      <c r="D354" s="6"/>
      <c r="E354" s="6"/>
      <c r="F354" s="6"/>
      <c r="G354" s="6"/>
      <c r="H354" s="6"/>
      <c r="I354" s="6"/>
      <c r="J354" s="6"/>
    </row>
    <row r="355" spans="1:10" ht="15.05" customHeight="1">
      <c r="A355" s="6"/>
      <c r="B355" s="6"/>
      <c r="D355" s="6"/>
      <c r="E355" s="6"/>
      <c r="F355" s="6"/>
      <c r="G355" s="6"/>
      <c r="H355" s="6"/>
      <c r="I355" s="6"/>
      <c r="J355" s="6"/>
    </row>
    <row r="356" spans="1:10" ht="15.05" customHeight="1">
      <c r="A356" s="6"/>
      <c r="B356" s="6"/>
      <c r="D356" s="6"/>
      <c r="E356" s="6"/>
      <c r="F356" s="6"/>
      <c r="G356" s="6"/>
      <c r="H356" s="6"/>
      <c r="I356" s="6"/>
      <c r="J356" s="6"/>
    </row>
    <row r="357" spans="1:10" ht="15.05" customHeight="1">
      <c r="A357" s="6"/>
      <c r="B357" s="6"/>
      <c r="D357" s="6"/>
      <c r="E357" s="6"/>
      <c r="F357" s="6"/>
      <c r="G357" s="6"/>
      <c r="H357" s="6"/>
      <c r="I357" s="6"/>
      <c r="J357" s="6"/>
    </row>
    <row r="358" spans="1:10" ht="15.05" customHeight="1">
      <c r="A358" s="6"/>
      <c r="B358" s="6"/>
      <c r="D358" s="6"/>
      <c r="E358" s="6"/>
      <c r="F358" s="6"/>
      <c r="G358" s="6"/>
      <c r="H358" s="6"/>
      <c r="I358" s="6"/>
      <c r="J358" s="6"/>
    </row>
    <row r="359" spans="1:10" ht="15.05" customHeight="1">
      <c r="A359" s="6"/>
      <c r="B359" s="6"/>
      <c r="D359" s="6"/>
      <c r="E359" s="6"/>
      <c r="F359" s="6"/>
      <c r="G359" s="6"/>
      <c r="H359" s="6"/>
      <c r="I359" s="6"/>
      <c r="J359" s="6"/>
    </row>
    <row r="360" spans="1:10" ht="15.05" customHeight="1">
      <c r="A360" s="6"/>
      <c r="B360" s="6"/>
      <c r="D360" s="6"/>
      <c r="E360" s="6"/>
      <c r="F360" s="6"/>
      <c r="G360" s="6"/>
      <c r="H360" s="6"/>
      <c r="I360" s="6"/>
      <c r="J360" s="6"/>
    </row>
    <row r="361" spans="1:10" ht="15.05" customHeight="1">
      <c r="A361" s="6"/>
      <c r="B361" s="6"/>
      <c r="D361" s="6"/>
      <c r="E361" s="6"/>
      <c r="F361" s="6"/>
      <c r="G361" s="6"/>
      <c r="H361" s="6"/>
      <c r="I361" s="6"/>
      <c r="J361" s="6"/>
    </row>
    <row r="362" spans="1:10" ht="15.05" customHeight="1">
      <c r="A362" s="6"/>
      <c r="B362" s="6"/>
      <c r="D362" s="6"/>
      <c r="E362" s="6"/>
      <c r="F362" s="6"/>
      <c r="G362" s="6"/>
      <c r="H362" s="6"/>
      <c r="I362" s="6"/>
      <c r="J362" s="6"/>
    </row>
    <row r="363" spans="1:10" ht="15.05" customHeight="1">
      <c r="A363" s="6"/>
      <c r="B363" s="6"/>
      <c r="D363" s="6"/>
      <c r="E363" s="6"/>
      <c r="F363" s="6"/>
      <c r="G363" s="6"/>
      <c r="H363" s="6"/>
      <c r="I363" s="6"/>
      <c r="J363" s="6"/>
    </row>
    <row r="364" spans="1:10" ht="15.05" customHeight="1">
      <c r="A364" s="6"/>
      <c r="B364" s="6"/>
      <c r="D364" s="6"/>
      <c r="E364" s="6"/>
      <c r="F364" s="6"/>
      <c r="G364" s="6"/>
      <c r="H364" s="6"/>
      <c r="I364" s="6"/>
      <c r="J364" s="6"/>
    </row>
    <row r="365" spans="1:10" ht="15.05" customHeight="1">
      <c r="A365" s="6"/>
      <c r="B365" s="6"/>
      <c r="D365" s="6"/>
      <c r="E365" s="6"/>
      <c r="F365" s="6"/>
      <c r="G365" s="6"/>
      <c r="H365" s="6"/>
      <c r="I365" s="6"/>
      <c r="J365" s="6"/>
    </row>
    <row r="366" spans="1:10" ht="15.05" customHeight="1">
      <c r="A366" s="6"/>
      <c r="B366" s="6"/>
      <c r="D366" s="6"/>
      <c r="E366" s="6"/>
      <c r="F366" s="6"/>
      <c r="G366" s="6"/>
      <c r="H366" s="6"/>
      <c r="I366" s="6"/>
      <c r="J366" s="6"/>
    </row>
    <row r="367" spans="1:10" ht="15.05" customHeight="1">
      <c r="A367" s="6"/>
      <c r="B367" s="6"/>
      <c r="D367" s="6"/>
      <c r="E367" s="6"/>
      <c r="F367" s="6"/>
      <c r="G367" s="6"/>
      <c r="H367" s="6"/>
      <c r="I367" s="6"/>
      <c r="J367" s="6"/>
    </row>
    <row r="368" spans="1:10" ht="15.05" customHeight="1">
      <c r="A368" s="6"/>
      <c r="B368" s="6"/>
      <c r="D368" s="6"/>
      <c r="E368" s="6"/>
      <c r="F368" s="6"/>
      <c r="G368" s="6"/>
      <c r="H368" s="6"/>
      <c r="I368" s="6"/>
      <c r="J368" s="6"/>
    </row>
    <row r="369" spans="1:10" ht="15.05" customHeight="1">
      <c r="A369" s="6"/>
      <c r="B369" s="6"/>
      <c r="D369" s="6"/>
      <c r="E369" s="6"/>
      <c r="F369" s="6"/>
      <c r="G369" s="6"/>
      <c r="H369" s="6"/>
      <c r="I369" s="6"/>
      <c r="J369" s="6"/>
    </row>
    <row r="370" spans="1:10" ht="15.05" customHeight="1">
      <c r="A370" s="6"/>
      <c r="B370" s="6"/>
      <c r="D370" s="6"/>
      <c r="E370" s="6"/>
      <c r="F370" s="6"/>
      <c r="G370" s="6"/>
      <c r="H370" s="6"/>
      <c r="I370" s="6"/>
      <c r="J370" s="6"/>
    </row>
    <row r="371" spans="1:10" ht="15.05" customHeight="1">
      <c r="A371" s="6"/>
      <c r="B371" s="6"/>
      <c r="D371" s="6"/>
      <c r="E371" s="6"/>
      <c r="F371" s="6"/>
      <c r="G371" s="6"/>
      <c r="H371" s="6"/>
      <c r="I371" s="6"/>
      <c r="J371" s="6"/>
    </row>
    <row r="372" spans="1:10" ht="15.05" customHeight="1">
      <c r="A372" s="6"/>
      <c r="B372" s="6"/>
      <c r="D372" s="6"/>
      <c r="E372" s="6"/>
      <c r="F372" s="6"/>
      <c r="G372" s="6"/>
      <c r="H372" s="6"/>
      <c r="I372" s="6"/>
      <c r="J372" s="6"/>
    </row>
    <row r="373" spans="1:10" ht="15.05" customHeight="1">
      <c r="A373" s="6"/>
      <c r="B373" s="6"/>
      <c r="D373" s="6"/>
      <c r="E373" s="6"/>
      <c r="F373" s="6"/>
      <c r="G373" s="6"/>
      <c r="H373" s="6"/>
      <c r="I373" s="6"/>
      <c r="J373" s="6"/>
    </row>
    <row r="374" spans="1:10" ht="15.05" customHeight="1">
      <c r="A374" s="6"/>
      <c r="B374" s="6"/>
      <c r="D374" s="6"/>
      <c r="E374" s="6"/>
      <c r="F374" s="6"/>
      <c r="G374" s="6"/>
      <c r="H374" s="6"/>
      <c r="I374" s="6"/>
      <c r="J374" s="6"/>
    </row>
    <row r="375" spans="1:10" ht="15.05" customHeight="1">
      <c r="A375" s="6"/>
      <c r="B375" s="6"/>
      <c r="D375" s="6"/>
      <c r="E375" s="6"/>
      <c r="F375" s="6"/>
      <c r="G375" s="6"/>
      <c r="H375" s="6"/>
      <c r="I375" s="6"/>
      <c r="J375" s="6"/>
    </row>
    <row r="376" spans="1:10" ht="15.05" customHeight="1">
      <c r="A376" s="6"/>
      <c r="B376" s="6"/>
      <c r="D376" s="6"/>
      <c r="E376" s="6"/>
      <c r="F376" s="6"/>
      <c r="G376" s="6"/>
      <c r="H376" s="6"/>
      <c r="I376" s="6"/>
      <c r="J376" s="6"/>
    </row>
    <row r="377" spans="1:10" ht="15.05" customHeight="1">
      <c r="A377" s="6"/>
      <c r="B377" s="6"/>
      <c r="D377" s="6"/>
      <c r="E377" s="6"/>
      <c r="F377" s="6"/>
      <c r="G377" s="6"/>
      <c r="H377" s="6"/>
      <c r="I377" s="6"/>
      <c r="J377" s="6"/>
    </row>
    <row r="378" spans="1:10" ht="15.05" customHeight="1">
      <c r="A378" s="6"/>
      <c r="B378" s="6"/>
      <c r="D378" s="6"/>
      <c r="E378" s="6"/>
      <c r="F378" s="6"/>
      <c r="G378" s="6"/>
      <c r="H378" s="6"/>
      <c r="I378" s="6"/>
      <c r="J378" s="6"/>
    </row>
    <row r="379" spans="1:10" ht="15.05" customHeight="1">
      <c r="A379" s="6"/>
      <c r="B379" s="6"/>
      <c r="D379" s="6"/>
      <c r="E379" s="6"/>
      <c r="F379" s="6"/>
      <c r="G379" s="6"/>
      <c r="H379" s="6"/>
      <c r="I379" s="6"/>
      <c r="J379" s="6"/>
    </row>
    <row r="380" spans="1:10" ht="15.05" customHeight="1">
      <c r="A380" s="6"/>
      <c r="B380" s="6"/>
      <c r="D380" s="6"/>
      <c r="E380" s="6"/>
      <c r="F380" s="6"/>
      <c r="G380" s="6"/>
      <c r="H380" s="6"/>
      <c r="I380" s="6"/>
      <c r="J380" s="6"/>
    </row>
    <row r="381" spans="1:10" ht="15.05" customHeight="1">
      <c r="A381" s="6"/>
      <c r="B381" s="6"/>
      <c r="D381" s="6"/>
      <c r="E381" s="6"/>
      <c r="F381" s="6"/>
      <c r="G381" s="6"/>
      <c r="H381" s="6"/>
      <c r="I381" s="6"/>
      <c r="J381" s="6"/>
    </row>
    <row r="382" spans="1:10" ht="15.05" customHeight="1">
      <c r="A382" s="6"/>
      <c r="B382" s="6"/>
      <c r="D382" s="6"/>
      <c r="E382" s="6"/>
      <c r="F382" s="6"/>
      <c r="G382" s="6"/>
      <c r="H382" s="6"/>
      <c r="I382" s="6"/>
      <c r="J382" s="6"/>
    </row>
    <row r="383" spans="1:10" ht="15.05" customHeight="1">
      <c r="A383" s="6"/>
      <c r="B383" s="6"/>
      <c r="D383" s="6"/>
      <c r="E383" s="6"/>
      <c r="F383" s="6"/>
      <c r="G383" s="6"/>
      <c r="H383" s="6"/>
      <c r="I383" s="6"/>
      <c r="J383" s="6"/>
    </row>
    <row r="384" spans="1:10" ht="15.05" customHeight="1">
      <c r="A384" s="6"/>
      <c r="B384" s="6"/>
      <c r="D384" s="6"/>
      <c r="E384" s="6"/>
      <c r="F384" s="6"/>
      <c r="G384" s="6"/>
      <c r="H384" s="6"/>
      <c r="I384" s="6"/>
      <c r="J384" s="6"/>
    </row>
    <row r="385" spans="1:10" ht="15.05" customHeight="1">
      <c r="A385" s="6"/>
      <c r="B385" s="6"/>
      <c r="D385" s="6"/>
      <c r="E385" s="6"/>
      <c r="F385" s="6"/>
      <c r="G385" s="6"/>
      <c r="H385" s="6"/>
      <c r="I385" s="6"/>
      <c r="J385" s="6"/>
    </row>
    <row r="386" spans="1:10" ht="15.05" customHeight="1">
      <c r="A386" s="6"/>
      <c r="B386" s="6"/>
      <c r="D386" s="6"/>
      <c r="E386" s="6"/>
      <c r="F386" s="6"/>
      <c r="G386" s="6"/>
      <c r="H386" s="6"/>
      <c r="I386" s="6"/>
      <c r="J386" s="6"/>
    </row>
    <row r="387" spans="1:10" ht="15.05" customHeight="1">
      <c r="A387" s="6"/>
      <c r="B387" s="6"/>
      <c r="D387" s="6"/>
      <c r="E387" s="6"/>
      <c r="F387" s="6"/>
      <c r="G387" s="6"/>
      <c r="H387" s="6"/>
      <c r="I387" s="6"/>
      <c r="J387" s="6"/>
    </row>
    <row r="388" spans="1:10" ht="15.05" customHeight="1">
      <c r="A388" s="6"/>
      <c r="B388" s="6"/>
      <c r="D388" s="6"/>
      <c r="E388" s="6"/>
      <c r="F388" s="6"/>
      <c r="G388" s="6"/>
      <c r="H388" s="6"/>
      <c r="I388" s="6"/>
      <c r="J388" s="6"/>
    </row>
    <row r="389" spans="1:10" ht="15.05" customHeight="1">
      <c r="A389" s="6"/>
      <c r="B389" s="6"/>
      <c r="D389" s="6"/>
      <c r="E389" s="6"/>
      <c r="F389" s="6"/>
      <c r="G389" s="6"/>
      <c r="H389" s="6"/>
      <c r="I389" s="6"/>
      <c r="J389" s="6"/>
    </row>
    <row r="390" spans="1:10" ht="15.05" customHeight="1">
      <c r="A390" s="6"/>
      <c r="B390" s="6"/>
      <c r="D390" s="6"/>
      <c r="E390" s="6"/>
      <c r="F390" s="6"/>
      <c r="G390" s="6"/>
      <c r="H390" s="6"/>
      <c r="I390" s="6"/>
      <c r="J390" s="6"/>
    </row>
    <row r="391" spans="1:10" ht="15.05" customHeight="1">
      <c r="A391" s="6"/>
      <c r="B391" s="6"/>
      <c r="D391" s="6"/>
      <c r="E391" s="6"/>
      <c r="F391" s="6"/>
      <c r="G391" s="6"/>
      <c r="H391" s="6"/>
      <c r="I391" s="6"/>
      <c r="J391" s="6"/>
    </row>
    <row r="392" spans="1:10" ht="15.05" customHeight="1">
      <c r="A392" s="6"/>
      <c r="B392" s="6"/>
      <c r="D392" s="6"/>
      <c r="E392" s="6"/>
      <c r="F392" s="6"/>
      <c r="G392" s="6"/>
      <c r="H392" s="6"/>
      <c r="I392" s="6"/>
      <c r="J392" s="6"/>
    </row>
    <row r="393" spans="1:10" ht="15.05" customHeight="1">
      <c r="A393" s="6"/>
      <c r="B393" s="6"/>
      <c r="D393" s="6"/>
      <c r="E393" s="6"/>
      <c r="F393" s="6"/>
      <c r="G393" s="6"/>
      <c r="H393" s="6"/>
      <c r="I393" s="6"/>
      <c r="J393" s="6"/>
    </row>
    <row r="394" spans="1:10" ht="15.05" customHeight="1">
      <c r="A394" s="6"/>
      <c r="B394" s="6"/>
      <c r="D394" s="6"/>
      <c r="E394" s="6"/>
      <c r="F394" s="6"/>
      <c r="G394" s="6"/>
      <c r="H394" s="6"/>
      <c r="I394" s="6"/>
      <c r="J394" s="6"/>
    </row>
    <row r="395" spans="1:10" ht="15.05" customHeight="1">
      <c r="A395" s="6"/>
      <c r="B395" s="6"/>
      <c r="D395" s="6"/>
      <c r="E395" s="6"/>
      <c r="F395" s="6"/>
      <c r="G395" s="6"/>
      <c r="H395" s="6"/>
      <c r="I395" s="6"/>
      <c r="J395" s="6"/>
    </row>
    <row r="396" spans="1:10" ht="15.05" customHeight="1">
      <c r="A396" s="6"/>
      <c r="B396" s="6"/>
      <c r="D396" s="6"/>
      <c r="E396" s="6"/>
      <c r="F396" s="6"/>
      <c r="G396" s="6"/>
      <c r="H396" s="6"/>
      <c r="I396" s="6"/>
      <c r="J396" s="6"/>
    </row>
    <row r="397" spans="1:10" ht="15.05" customHeight="1">
      <c r="A397" s="6"/>
      <c r="B397" s="6"/>
      <c r="D397" s="6"/>
      <c r="E397" s="6"/>
      <c r="F397" s="6"/>
      <c r="G397" s="6"/>
      <c r="H397" s="6"/>
      <c r="I397" s="6"/>
      <c r="J397" s="6"/>
    </row>
    <row r="398" spans="1:10" ht="15.05" customHeight="1">
      <c r="A398" s="6"/>
      <c r="B398" s="6"/>
      <c r="D398" s="6"/>
      <c r="E398" s="6"/>
      <c r="F398" s="6"/>
      <c r="G398" s="6"/>
      <c r="H398" s="6"/>
      <c r="I398" s="6"/>
      <c r="J398" s="6"/>
    </row>
    <row r="399" spans="1:10" ht="15.05" customHeight="1">
      <c r="A399" s="6"/>
      <c r="B399" s="6"/>
      <c r="D399" s="6"/>
      <c r="E399" s="6"/>
      <c r="F399" s="6"/>
      <c r="G399" s="6"/>
      <c r="H399" s="6"/>
      <c r="I399" s="6"/>
      <c r="J399" s="6"/>
    </row>
    <row r="400" spans="1:10" ht="15.05" customHeight="1">
      <c r="A400" s="6"/>
      <c r="B400" s="6"/>
      <c r="D400" s="6"/>
      <c r="E400" s="6"/>
      <c r="F400" s="6"/>
      <c r="G400" s="6"/>
      <c r="H400" s="6"/>
      <c r="I400" s="6"/>
      <c r="J400" s="6"/>
    </row>
    <row r="401" spans="1:10" ht="15.05" customHeight="1">
      <c r="A401" s="6"/>
      <c r="B401" s="6"/>
      <c r="D401" s="6"/>
      <c r="E401" s="6"/>
      <c r="F401" s="6"/>
      <c r="G401" s="6"/>
      <c r="H401" s="6"/>
      <c r="I401" s="6"/>
      <c r="J401" s="6"/>
    </row>
    <row r="402" spans="1:10" ht="15.05" customHeight="1">
      <c r="A402" s="6"/>
      <c r="B402" s="6"/>
      <c r="D402" s="6"/>
      <c r="E402" s="6"/>
      <c r="F402" s="6"/>
      <c r="G402" s="6"/>
      <c r="H402" s="6"/>
      <c r="I402" s="6"/>
      <c r="J402" s="6"/>
    </row>
    <row r="403" spans="1:10" ht="15.05" customHeight="1">
      <c r="A403" s="6"/>
      <c r="B403" s="6"/>
      <c r="D403" s="6"/>
      <c r="E403" s="6"/>
      <c r="F403" s="6"/>
      <c r="G403" s="6"/>
      <c r="H403" s="6"/>
      <c r="I403" s="6"/>
      <c r="J403" s="6"/>
    </row>
    <row r="404" spans="1:10" ht="15.05" customHeight="1">
      <c r="A404" s="6"/>
      <c r="B404" s="6"/>
      <c r="D404" s="6"/>
      <c r="E404" s="6"/>
      <c r="F404" s="6"/>
      <c r="G404" s="6"/>
      <c r="H404" s="6"/>
      <c r="I404" s="6"/>
      <c r="J404" s="6"/>
    </row>
    <row r="405" spans="1:10" ht="15.05" customHeight="1">
      <c r="A405" s="6"/>
      <c r="B405" s="6"/>
      <c r="D405" s="6"/>
      <c r="E405" s="6"/>
      <c r="F405" s="6"/>
      <c r="G405" s="6"/>
      <c r="H405" s="6"/>
      <c r="I405" s="6"/>
      <c r="J405" s="6"/>
    </row>
    <row r="406" spans="1:10" ht="15.05" customHeight="1">
      <c r="A406" s="6"/>
      <c r="B406" s="6"/>
      <c r="D406" s="6"/>
      <c r="E406" s="6"/>
      <c r="F406" s="6"/>
      <c r="G406" s="6"/>
      <c r="H406" s="6"/>
      <c r="I406" s="6"/>
      <c r="J406" s="6"/>
    </row>
    <row r="407" spans="1:10" ht="15.05" customHeight="1">
      <c r="A407" s="6"/>
      <c r="B407" s="6"/>
      <c r="D407" s="6"/>
      <c r="E407" s="6"/>
      <c r="F407" s="6"/>
      <c r="G407" s="6"/>
      <c r="H407" s="6"/>
      <c r="I407" s="6"/>
      <c r="J407" s="6"/>
    </row>
    <row r="408" spans="1:10" ht="15.05" customHeight="1">
      <c r="A408" s="6"/>
      <c r="B408" s="6"/>
      <c r="D408" s="6"/>
      <c r="E408" s="6"/>
      <c r="F408" s="6"/>
      <c r="G408" s="6"/>
      <c r="H408" s="6"/>
      <c r="I408" s="6"/>
      <c r="J408" s="6"/>
    </row>
    <row r="409" spans="1:10" ht="15.05" customHeight="1">
      <c r="A409" s="6"/>
      <c r="B409" s="6"/>
      <c r="D409" s="6"/>
      <c r="E409" s="6"/>
      <c r="F409" s="6"/>
      <c r="G409" s="6"/>
      <c r="H409" s="6"/>
      <c r="I409" s="6"/>
      <c r="J409" s="6"/>
    </row>
    <row r="410" spans="1:10" ht="15.05" customHeight="1">
      <c r="A410" s="6"/>
      <c r="B410" s="6"/>
      <c r="D410" s="6"/>
      <c r="E410" s="6"/>
      <c r="F410" s="6"/>
      <c r="G410" s="6"/>
      <c r="H410" s="6"/>
      <c r="I410" s="6"/>
      <c r="J410" s="6"/>
    </row>
    <row r="411" spans="1:10" ht="15.05" customHeight="1">
      <c r="A411" s="6"/>
      <c r="B411" s="6"/>
      <c r="D411" s="6"/>
      <c r="E411" s="6"/>
      <c r="F411" s="6"/>
      <c r="G411" s="6"/>
      <c r="H411" s="6"/>
      <c r="I411" s="6"/>
      <c r="J411" s="6"/>
    </row>
    <row r="412" spans="1:10" ht="15.05" customHeight="1">
      <c r="A412" s="6"/>
      <c r="B412" s="6"/>
      <c r="D412" s="6"/>
      <c r="E412" s="6"/>
      <c r="F412" s="6"/>
      <c r="G412" s="6"/>
      <c r="H412" s="6"/>
      <c r="I412" s="6"/>
      <c r="J412" s="6"/>
    </row>
    <row r="413" spans="1:10" ht="15.05" customHeight="1">
      <c r="A413" s="6"/>
      <c r="B413" s="6"/>
      <c r="D413" s="6"/>
      <c r="E413" s="6"/>
      <c r="F413" s="6"/>
      <c r="G413" s="6"/>
      <c r="H413" s="6"/>
      <c r="I413" s="6"/>
      <c r="J413" s="6"/>
    </row>
    <row r="414" spans="1:10" ht="15.05" customHeight="1">
      <c r="A414" s="6"/>
      <c r="B414" s="6"/>
      <c r="D414" s="6"/>
      <c r="E414" s="6"/>
      <c r="F414" s="6"/>
      <c r="G414" s="6"/>
      <c r="H414" s="6"/>
      <c r="I414" s="6"/>
      <c r="J414" s="6"/>
    </row>
    <row r="415" spans="1:10" ht="15.05" customHeight="1">
      <c r="A415" s="6"/>
      <c r="B415" s="6"/>
      <c r="D415" s="6"/>
      <c r="E415" s="6"/>
      <c r="F415" s="6"/>
      <c r="G415" s="6"/>
      <c r="H415" s="6"/>
      <c r="I415" s="6"/>
      <c r="J415" s="6"/>
    </row>
    <row r="416" spans="1:10" ht="15.05" customHeight="1">
      <c r="A416" s="6"/>
      <c r="B416" s="6"/>
      <c r="D416" s="6"/>
      <c r="E416" s="6"/>
      <c r="F416" s="6"/>
      <c r="G416" s="6"/>
      <c r="H416" s="6"/>
      <c r="I416" s="6"/>
      <c r="J416" s="6"/>
    </row>
    <row r="417" spans="1:10" ht="15.05" customHeight="1">
      <c r="A417" s="6"/>
      <c r="B417" s="6"/>
      <c r="D417" s="6"/>
      <c r="E417" s="6"/>
      <c r="F417" s="6"/>
      <c r="G417" s="6"/>
      <c r="H417" s="6"/>
      <c r="I417" s="6"/>
      <c r="J417" s="6"/>
    </row>
    <row r="418" spans="1:10" ht="15.05" customHeight="1">
      <c r="A418" s="6"/>
      <c r="B418" s="6"/>
      <c r="D418" s="6"/>
      <c r="E418" s="6"/>
      <c r="F418" s="6"/>
      <c r="G418" s="6"/>
      <c r="H418" s="6"/>
      <c r="I418" s="6"/>
      <c r="J418" s="6"/>
    </row>
    <row r="419" spans="1:10" ht="15.05" customHeight="1">
      <c r="A419" s="6"/>
      <c r="B419" s="6"/>
      <c r="D419" s="6"/>
      <c r="E419" s="6"/>
      <c r="F419" s="6"/>
      <c r="G419" s="6"/>
      <c r="H419" s="6"/>
      <c r="I419" s="6"/>
      <c r="J419" s="6"/>
    </row>
    <row r="420" spans="1:10" ht="15.05" customHeight="1">
      <c r="A420" s="6"/>
      <c r="B420" s="6"/>
      <c r="D420" s="6"/>
      <c r="E420" s="6"/>
      <c r="F420" s="6"/>
      <c r="G420" s="6"/>
      <c r="H420" s="6"/>
      <c r="I420" s="6"/>
      <c r="J420" s="6"/>
    </row>
    <row r="421" spans="1:10" ht="15.05" customHeight="1">
      <c r="A421" s="6"/>
      <c r="B421" s="6"/>
      <c r="D421" s="6"/>
      <c r="E421" s="6"/>
      <c r="F421" s="6"/>
      <c r="G421" s="6"/>
      <c r="H421" s="6"/>
      <c r="I421" s="6"/>
      <c r="J421" s="6"/>
    </row>
    <row r="422" spans="1:10" ht="15.05" customHeight="1">
      <c r="A422" s="6"/>
      <c r="B422" s="6"/>
      <c r="D422" s="6"/>
      <c r="E422" s="6"/>
      <c r="F422" s="6"/>
      <c r="G422" s="6"/>
      <c r="H422" s="6"/>
      <c r="I422" s="6"/>
      <c r="J422" s="6"/>
    </row>
    <row r="423" spans="1:10" ht="15.05" customHeight="1">
      <c r="A423" s="6"/>
      <c r="B423" s="6"/>
      <c r="D423" s="6"/>
      <c r="E423" s="6"/>
      <c r="F423" s="6"/>
      <c r="G423" s="6"/>
      <c r="H423" s="6"/>
      <c r="I423" s="6"/>
      <c r="J423" s="6"/>
    </row>
    <row r="424" spans="1:10" ht="15.05" customHeight="1">
      <c r="A424" s="6"/>
      <c r="B424" s="6"/>
      <c r="D424" s="6"/>
      <c r="E424" s="6"/>
      <c r="F424" s="6"/>
      <c r="G424" s="6"/>
      <c r="H424" s="6"/>
      <c r="I424" s="6"/>
      <c r="J424" s="6"/>
    </row>
    <row r="425" spans="1:10" ht="15.05" customHeight="1">
      <c r="A425" s="6"/>
      <c r="B425" s="6"/>
      <c r="D425" s="6"/>
      <c r="E425" s="6"/>
      <c r="F425" s="6"/>
      <c r="G425" s="6"/>
      <c r="H425" s="6"/>
      <c r="I425" s="6"/>
      <c r="J425" s="6"/>
    </row>
    <row r="426" spans="1:10" ht="15.05" customHeight="1">
      <c r="A426" s="6"/>
      <c r="B426" s="6"/>
      <c r="D426" s="6"/>
      <c r="E426" s="6"/>
      <c r="F426" s="6"/>
      <c r="G426" s="6"/>
      <c r="H426" s="6"/>
      <c r="I426" s="6"/>
      <c r="J426" s="6"/>
    </row>
    <row r="427" spans="1:10" ht="15.05" customHeight="1">
      <c r="A427" s="6"/>
      <c r="B427" s="6"/>
      <c r="D427" s="6"/>
      <c r="E427" s="6"/>
      <c r="F427" s="6"/>
      <c r="G427" s="6"/>
      <c r="H427" s="6"/>
      <c r="I427" s="6"/>
      <c r="J427" s="6"/>
    </row>
    <row r="428" spans="1:10" ht="15.05" customHeight="1">
      <c r="A428" s="6"/>
      <c r="B428" s="6"/>
      <c r="D428" s="6"/>
      <c r="E428" s="6"/>
      <c r="F428" s="6"/>
      <c r="G428" s="6"/>
      <c r="H428" s="6"/>
      <c r="I428" s="6"/>
      <c r="J428" s="6"/>
    </row>
    <row r="429" spans="1:10" ht="15.05" customHeight="1">
      <c r="A429" s="6"/>
      <c r="B429" s="6"/>
      <c r="D429" s="6"/>
      <c r="E429" s="6"/>
      <c r="F429" s="6"/>
      <c r="G429" s="6"/>
      <c r="H429" s="6"/>
      <c r="I429" s="6"/>
      <c r="J429" s="6"/>
    </row>
    <row r="430" spans="1:10" ht="15.05" customHeight="1">
      <c r="A430" s="6"/>
      <c r="B430" s="6"/>
      <c r="D430" s="6"/>
      <c r="E430" s="6"/>
      <c r="F430" s="6"/>
      <c r="G430" s="6"/>
      <c r="H430" s="6"/>
      <c r="I430" s="6"/>
      <c r="J430" s="6"/>
    </row>
    <row r="431" spans="1:10" ht="15.05" customHeight="1">
      <c r="A431" s="6"/>
      <c r="B431" s="6"/>
      <c r="D431" s="6"/>
      <c r="E431" s="6"/>
      <c r="F431" s="6"/>
      <c r="G431" s="6"/>
      <c r="H431" s="6"/>
      <c r="I431" s="6"/>
      <c r="J431" s="6"/>
    </row>
    <row r="432" spans="1:10" ht="15.05" customHeight="1">
      <c r="A432" s="6"/>
      <c r="B432" s="6"/>
      <c r="D432" s="6"/>
      <c r="E432" s="6"/>
      <c r="F432" s="6"/>
      <c r="G432" s="6"/>
      <c r="H432" s="6"/>
      <c r="I432" s="6"/>
      <c r="J432" s="6"/>
    </row>
    <row r="433" spans="1:10" ht="15.05" customHeight="1">
      <c r="A433" s="6"/>
      <c r="B433" s="6"/>
      <c r="D433" s="6"/>
      <c r="E433" s="6"/>
      <c r="F433" s="6"/>
      <c r="G433" s="6"/>
      <c r="H433" s="6"/>
      <c r="I433" s="6"/>
      <c r="J433" s="6"/>
    </row>
    <row r="434" spans="1:10" ht="15.05" customHeight="1">
      <c r="A434" s="6"/>
      <c r="B434" s="6"/>
      <c r="D434" s="6"/>
      <c r="E434" s="6"/>
      <c r="F434" s="6"/>
      <c r="G434" s="6"/>
      <c r="H434" s="6"/>
      <c r="I434" s="6"/>
      <c r="J434" s="6"/>
    </row>
    <row r="435" spans="1:10" ht="15.05" customHeight="1">
      <c r="A435" s="6"/>
      <c r="B435" s="6"/>
      <c r="D435" s="6"/>
      <c r="E435" s="6"/>
      <c r="F435" s="6"/>
      <c r="G435" s="6"/>
      <c r="H435" s="6"/>
      <c r="I435" s="6"/>
      <c r="J435" s="6"/>
    </row>
    <row r="436" spans="1:10" ht="15.05" customHeight="1">
      <c r="A436" s="6"/>
      <c r="B436" s="6"/>
      <c r="D436" s="6"/>
      <c r="E436" s="6"/>
      <c r="F436" s="6"/>
      <c r="G436" s="6"/>
      <c r="H436" s="6"/>
      <c r="I436" s="6"/>
      <c r="J436" s="6"/>
    </row>
    <row r="437" spans="1:10" ht="15.05" customHeight="1">
      <c r="A437" s="6"/>
      <c r="B437" s="6"/>
      <c r="D437" s="6"/>
      <c r="E437" s="6"/>
      <c r="F437" s="6"/>
      <c r="G437" s="6"/>
      <c r="H437" s="6"/>
      <c r="I437" s="6"/>
      <c r="J437" s="6"/>
    </row>
    <row r="438" spans="1:10" ht="15.05" customHeight="1">
      <c r="A438" s="6"/>
      <c r="B438" s="6"/>
      <c r="D438" s="6"/>
      <c r="E438" s="6"/>
      <c r="F438" s="6"/>
      <c r="G438" s="6"/>
      <c r="H438" s="6"/>
      <c r="I438" s="6"/>
      <c r="J438" s="6"/>
    </row>
    <row r="439" spans="1:10" ht="15.05" customHeight="1">
      <c r="A439" s="6"/>
      <c r="B439" s="6"/>
      <c r="D439" s="6"/>
      <c r="E439" s="6"/>
      <c r="F439" s="6"/>
      <c r="G439" s="6"/>
      <c r="H439" s="6"/>
      <c r="I439" s="6"/>
      <c r="J439" s="6"/>
    </row>
    <row r="440" spans="1:10" ht="15.05" customHeight="1">
      <c r="A440" s="6"/>
      <c r="B440" s="6"/>
      <c r="D440" s="6"/>
      <c r="E440" s="6"/>
      <c r="F440" s="6"/>
      <c r="G440" s="6"/>
      <c r="H440" s="6"/>
      <c r="I440" s="6"/>
      <c r="J440" s="6"/>
    </row>
    <row r="441" spans="1:10" ht="15.05" customHeight="1">
      <c r="A441" s="6"/>
      <c r="B441" s="6"/>
      <c r="D441" s="6"/>
      <c r="E441" s="6"/>
      <c r="F441" s="6"/>
      <c r="G441" s="6"/>
      <c r="H441" s="6"/>
      <c r="I441" s="6"/>
      <c r="J441" s="6"/>
    </row>
    <row r="442" spans="1:10" ht="15.05" customHeight="1">
      <c r="A442" s="6"/>
      <c r="B442" s="6"/>
      <c r="D442" s="6"/>
      <c r="E442" s="6"/>
      <c r="F442" s="6"/>
      <c r="G442" s="6"/>
      <c r="H442" s="6"/>
      <c r="I442" s="6"/>
      <c r="J442" s="6"/>
    </row>
    <row r="443" spans="1:10" ht="15.05" customHeight="1">
      <c r="A443" s="6"/>
      <c r="B443" s="6"/>
      <c r="D443" s="6"/>
      <c r="E443" s="6"/>
      <c r="F443" s="6"/>
      <c r="G443" s="6"/>
      <c r="H443" s="6"/>
      <c r="I443" s="6"/>
      <c r="J443" s="6"/>
    </row>
    <row r="444" spans="1:10" ht="15.05" customHeight="1">
      <c r="A444" s="6"/>
      <c r="B444" s="6"/>
      <c r="D444" s="6"/>
      <c r="E444" s="6"/>
      <c r="F444" s="6"/>
      <c r="G444" s="6"/>
      <c r="H444" s="6"/>
      <c r="I444" s="6"/>
      <c r="J444" s="6"/>
    </row>
    <row r="445" spans="1:10" ht="15.85" customHeight="1"/>
    <row r="446" spans="1:10" ht="15.85" customHeight="1"/>
    <row r="447" spans="1:10" ht="15.85" customHeight="1"/>
    <row r="448" spans="1:10" ht="15.85" customHeight="1"/>
    <row r="449" ht="15.85" customHeight="1"/>
    <row r="450" ht="15.85" customHeight="1"/>
    <row r="451" ht="15.85" customHeight="1"/>
    <row r="452" ht="15.85" customHeight="1"/>
    <row r="453" ht="15.85" customHeight="1"/>
    <row r="454" ht="15.85" customHeight="1"/>
    <row r="455" ht="15.85" customHeight="1"/>
    <row r="456" ht="15.85" customHeight="1"/>
    <row r="457" ht="15.85" customHeight="1"/>
    <row r="458" ht="15.85" customHeight="1"/>
    <row r="459" ht="15.85" customHeight="1"/>
    <row r="460" ht="15.85" customHeight="1"/>
    <row r="461" ht="15.85" customHeight="1"/>
    <row r="462" ht="15.85" customHeight="1"/>
    <row r="463" ht="15.85" customHeight="1"/>
    <row r="464" ht="15.85" customHeight="1"/>
    <row r="465" ht="15.85" customHeight="1"/>
    <row r="466" ht="15.85" customHeight="1"/>
    <row r="467" ht="15.85" customHeight="1"/>
    <row r="468" ht="15.85" customHeight="1"/>
    <row r="469" ht="15.85" customHeight="1"/>
    <row r="470" ht="15.85" customHeight="1"/>
    <row r="471" ht="15.85" customHeight="1"/>
    <row r="472" ht="15.85" customHeight="1"/>
    <row r="473" ht="15.85" customHeight="1"/>
    <row r="474" ht="15.85" customHeight="1"/>
    <row r="475" ht="15.85" customHeight="1"/>
    <row r="476" ht="15.85" customHeight="1"/>
    <row r="477" ht="15.85" customHeight="1"/>
    <row r="478" ht="15.85" customHeight="1"/>
    <row r="479" ht="15.85" customHeight="1"/>
    <row r="480" ht="15.85" customHeight="1"/>
    <row r="481" ht="15.85" customHeight="1"/>
    <row r="482" ht="15.85" customHeight="1"/>
    <row r="483" ht="15.85" customHeight="1"/>
    <row r="484" ht="15.85" customHeight="1"/>
    <row r="485" ht="15.85" customHeight="1"/>
    <row r="486" ht="15.85" customHeight="1"/>
    <row r="487" ht="15.85" customHeight="1"/>
    <row r="488" ht="15.85" customHeight="1"/>
    <row r="489" ht="15.85" customHeight="1"/>
    <row r="490" ht="15.85" customHeight="1"/>
    <row r="491" ht="15.85" customHeight="1"/>
    <row r="492" ht="15.85" customHeight="1"/>
    <row r="493" ht="15.85" customHeight="1"/>
    <row r="494" ht="15.85" customHeight="1"/>
    <row r="495" ht="15.85" customHeight="1"/>
    <row r="496" ht="15.85" customHeight="1"/>
    <row r="497" ht="15.85" customHeight="1"/>
    <row r="498" ht="15.85" customHeight="1"/>
    <row r="499" ht="15.85" customHeight="1"/>
    <row r="500" ht="15.85" customHeight="1"/>
    <row r="501" ht="15.85" customHeight="1"/>
    <row r="502" ht="15.85" customHeight="1"/>
    <row r="503" ht="15.85" customHeight="1"/>
    <row r="504" ht="15.85" customHeight="1"/>
    <row r="505" ht="15.85" customHeight="1"/>
    <row r="506" ht="15.85" customHeight="1"/>
    <row r="507" ht="15.85" customHeight="1"/>
    <row r="508" ht="15.85" customHeight="1"/>
    <row r="509" ht="15.85" customHeight="1"/>
    <row r="510" ht="15.85" customHeight="1"/>
    <row r="511" ht="15.85" customHeight="1"/>
    <row r="512" ht="15.85" customHeight="1"/>
    <row r="513" ht="15.85" customHeight="1"/>
    <row r="514" ht="15.85" customHeight="1"/>
    <row r="515" ht="15.85" customHeight="1"/>
    <row r="516" ht="15.85" customHeight="1"/>
    <row r="517" ht="15.85" customHeight="1"/>
    <row r="518" ht="15.85" customHeight="1"/>
    <row r="519" ht="15.85" customHeight="1"/>
    <row r="520" ht="15.85" customHeight="1"/>
    <row r="521" ht="15.85" customHeight="1"/>
    <row r="522" ht="15.85" customHeight="1"/>
    <row r="523" ht="15.85" customHeight="1"/>
    <row r="524" ht="15.85" customHeight="1"/>
    <row r="525" ht="15.85" customHeight="1"/>
    <row r="526" ht="15.85" customHeight="1"/>
    <row r="527" ht="15.85" customHeight="1"/>
    <row r="528" ht="15.85" customHeight="1"/>
    <row r="529" ht="15.85" customHeight="1"/>
    <row r="530" ht="15.85" customHeight="1"/>
    <row r="531" ht="15.85" customHeight="1"/>
    <row r="532" ht="15.85" customHeight="1"/>
    <row r="533" ht="15.85" customHeight="1"/>
    <row r="534" ht="15.85" customHeight="1"/>
    <row r="535" ht="15.85" customHeight="1"/>
    <row r="536" ht="15.85" customHeight="1"/>
    <row r="537" ht="15.85" customHeight="1"/>
    <row r="538" ht="15.85" customHeight="1"/>
    <row r="539" ht="15.85" customHeight="1"/>
    <row r="540" ht="15.85" customHeight="1"/>
    <row r="541" ht="15.85" customHeight="1"/>
    <row r="542" ht="15.85" customHeight="1"/>
    <row r="543" ht="15.85" customHeight="1"/>
    <row r="544" ht="15.85" customHeight="1"/>
    <row r="545" ht="15.85" customHeight="1"/>
    <row r="546" ht="15.85" customHeight="1"/>
    <row r="547" ht="15.85" customHeight="1"/>
    <row r="548" ht="15.85" customHeight="1"/>
    <row r="549" ht="15.85" customHeight="1"/>
    <row r="550" ht="15.85" customHeight="1"/>
    <row r="551" ht="15.85" customHeight="1"/>
    <row r="552" ht="15.85" customHeight="1"/>
    <row r="553" ht="15.85" customHeight="1"/>
    <row r="554" ht="15.85" customHeight="1"/>
    <row r="555" ht="15.85" customHeight="1"/>
    <row r="556" ht="15.85" customHeight="1"/>
    <row r="557" ht="15.85" customHeight="1"/>
    <row r="558" ht="15.85" customHeight="1"/>
    <row r="559" ht="15.85" customHeight="1"/>
    <row r="560" ht="15.85" customHeight="1"/>
    <row r="561" ht="15.85" customHeight="1"/>
    <row r="562" ht="15.85" customHeight="1"/>
    <row r="563" ht="15.85" customHeight="1"/>
    <row r="564" ht="15.85" customHeight="1"/>
    <row r="565" ht="15.85" customHeight="1"/>
    <row r="566" ht="15.85" customHeight="1"/>
    <row r="567" ht="15.85" customHeight="1"/>
    <row r="568" ht="15.85" customHeight="1"/>
    <row r="569" ht="15.85" customHeight="1"/>
    <row r="570" ht="15.85" customHeight="1"/>
    <row r="571" ht="15.85" customHeight="1"/>
    <row r="572" ht="15.85" customHeight="1"/>
    <row r="573" ht="15.85" customHeight="1"/>
    <row r="574" ht="15.85" customHeight="1"/>
    <row r="575" ht="15.85" customHeight="1"/>
    <row r="576" ht="15.85" customHeight="1"/>
    <row r="577" ht="15.85" customHeight="1"/>
    <row r="578" ht="15.85" customHeight="1"/>
    <row r="579" ht="15.85" customHeight="1"/>
    <row r="580" ht="15.85" customHeight="1"/>
    <row r="581" ht="15.85" customHeight="1"/>
    <row r="582" ht="15.85" customHeight="1"/>
    <row r="583" ht="15.85" customHeight="1"/>
    <row r="584" ht="15.85" customHeight="1"/>
    <row r="585" ht="15.85" customHeight="1"/>
    <row r="586" ht="15.85" customHeight="1"/>
    <row r="587" ht="15.85" customHeight="1"/>
    <row r="588" ht="15.85" customHeight="1"/>
    <row r="589" ht="15.85" customHeight="1"/>
    <row r="590" ht="15.85" customHeight="1"/>
    <row r="591" ht="15.85" customHeight="1"/>
    <row r="592" ht="15.85" customHeight="1"/>
    <row r="593" ht="15.85" customHeight="1"/>
    <row r="594" ht="15.85" customHeight="1"/>
    <row r="595" ht="15.85" customHeight="1"/>
    <row r="596" ht="15.85" customHeight="1"/>
    <row r="597" ht="15.85" customHeight="1"/>
    <row r="598" ht="15.85" customHeight="1"/>
    <row r="599" ht="15.85" customHeight="1"/>
    <row r="600" ht="15.85" customHeight="1"/>
    <row r="601" ht="15.85" customHeight="1"/>
    <row r="602" ht="15.85" customHeight="1"/>
    <row r="603" ht="15.85" customHeight="1"/>
    <row r="604" ht="15.85" customHeight="1"/>
    <row r="605" ht="15.85" customHeight="1"/>
    <row r="606" ht="15.85" customHeight="1"/>
    <row r="607" ht="15.85" customHeight="1"/>
    <row r="608" ht="15.85" customHeight="1"/>
    <row r="609" ht="15.85" customHeight="1"/>
    <row r="610" ht="15.85" customHeight="1"/>
    <row r="611" ht="15.85" customHeight="1"/>
    <row r="612" ht="15.85" customHeight="1"/>
    <row r="613" ht="15.85" customHeight="1"/>
    <row r="614" ht="15.85" customHeight="1"/>
    <row r="615" ht="15.85" customHeight="1"/>
    <row r="616" ht="15.85" customHeight="1"/>
    <row r="617" ht="15.85" customHeight="1"/>
    <row r="618" ht="15.85" customHeight="1"/>
    <row r="619" ht="15.85" customHeight="1"/>
    <row r="620" ht="15.85" customHeight="1"/>
    <row r="621" ht="15.85" customHeight="1"/>
    <row r="622" ht="15.85" customHeight="1"/>
    <row r="623" ht="15.85" customHeight="1"/>
    <row r="624" ht="15.85" customHeight="1"/>
    <row r="625" ht="15.85" customHeight="1"/>
    <row r="626" ht="15.85" customHeight="1"/>
    <row r="627" ht="15.85" customHeight="1"/>
    <row r="628" ht="15.85" customHeight="1"/>
    <row r="629" ht="15.85" customHeight="1"/>
    <row r="630" ht="15.85" customHeight="1"/>
    <row r="631" ht="15.85" customHeight="1"/>
    <row r="632" ht="15.85" customHeight="1"/>
    <row r="633" ht="15.85" customHeight="1"/>
    <row r="634" ht="15.85" customHeight="1"/>
    <row r="635" ht="15.85" customHeight="1"/>
    <row r="636" ht="15.85" customHeight="1"/>
    <row r="637" ht="15.85" customHeight="1"/>
    <row r="638" ht="15.85" customHeight="1"/>
    <row r="639" ht="15.85" customHeight="1"/>
    <row r="640" ht="15.85" customHeight="1"/>
    <row r="641" ht="15.85" customHeight="1"/>
    <row r="642" ht="15.85" customHeight="1"/>
    <row r="643" ht="15.85" customHeight="1"/>
    <row r="644" ht="15.85" customHeight="1"/>
    <row r="645" ht="15.85" customHeight="1"/>
    <row r="646" ht="15.85" customHeight="1"/>
    <row r="647" ht="15.85" customHeight="1"/>
    <row r="648" ht="15.85" customHeight="1"/>
    <row r="649" ht="15.85" customHeight="1"/>
    <row r="650" ht="15.85" customHeight="1"/>
    <row r="651" ht="15.85" customHeight="1"/>
    <row r="652" ht="15.85" customHeight="1"/>
    <row r="653" ht="15.85" customHeight="1"/>
    <row r="654" ht="15.85" customHeight="1"/>
    <row r="655" ht="15.85" customHeight="1"/>
    <row r="656" ht="15.85" customHeight="1"/>
    <row r="657" ht="15.85" customHeight="1"/>
    <row r="658" ht="15.85" customHeight="1"/>
    <row r="659" ht="15.85" customHeight="1"/>
    <row r="660" ht="15.85" customHeight="1"/>
    <row r="661" ht="15.85" customHeight="1"/>
    <row r="662" ht="15.85" customHeight="1"/>
    <row r="663" ht="15.85" customHeight="1"/>
    <row r="664" ht="15.85" customHeight="1"/>
    <row r="665" ht="15.85" customHeight="1"/>
    <row r="666" ht="15.85" customHeight="1"/>
    <row r="667" ht="15.85" customHeight="1"/>
    <row r="668" ht="15.85" customHeight="1"/>
    <row r="669" ht="15.85" customHeight="1"/>
    <row r="670" ht="15.85" customHeight="1"/>
    <row r="671" ht="15.85" customHeight="1"/>
    <row r="672" ht="15.85" customHeight="1"/>
    <row r="673" ht="15.85" customHeight="1"/>
    <row r="674" ht="15.85" customHeight="1"/>
    <row r="675" ht="15.85" customHeight="1"/>
    <row r="676" ht="15.85" customHeight="1"/>
    <row r="677" ht="15.85" customHeight="1"/>
    <row r="678" ht="15.85" customHeight="1"/>
    <row r="679" ht="15.85" customHeight="1"/>
    <row r="680" ht="15.85" customHeight="1"/>
    <row r="681" ht="15.85" customHeight="1"/>
    <row r="682" ht="15.85" customHeight="1"/>
    <row r="683" ht="15.85" customHeight="1"/>
    <row r="684" ht="15.85" customHeight="1"/>
    <row r="685" ht="15.85" customHeight="1"/>
    <row r="686" ht="15.85" customHeight="1"/>
    <row r="687" ht="15.85" customHeight="1"/>
    <row r="688" ht="15.85" customHeight="1"/>
    <row r="689" ht="15.85" customHeight="1"/>
    <row r="690" ht="15.85" customHeight="1"/>
    <row r="691" ht="15.85" customHeight="1"/>
    <row r="692" ht="15.85" customHeight="1"/>
    <row r="693" ht="15.85" customHeight="1"/>
    <row r="694" ht="15.85" customHeight="1"/>
    <row r="695" ht="15.85" customHeight="1"/>
    <row r="696" ht="15.85" customHeight="1"/>
    <row r="697" ht="15.85" customHeight="1"/>
    <row r="698" ht="15.85" customHeight="1"/>
    <row r="699" ht="15.85" customHeight="1"/>
    <row r="700" ht="15.85" customHeight="1"/>
    <row r="701" ht="15.85" customHeight="1"/>
    <row r="702" ht="15.85" customHeight="1"/>
    <row r="703" ht="15.85" customHeight="1"/>
    <row r="704" ht="15.85" customHeight="1"/>
    <row r="705" ht="15.85" customHeight="1"/>
    <row r="706" ht="15.85" customHeight="1"/>
    <row r="707" ht="15.85" customHeight="1"/>
    <row r="708" ht="15.85" customHeight="1"/>
    <row r="709" ht="15.85" customHeight="1"/>
    <row r="710" ht="15.85" customHeight="1"/>
    <row r="711" ht="15.85" customHeight="1"/>
    <row r="712" ht="15.85" customHeight="1"/>
    <row r="713" ht="15.85" customHeight="1"/>
    <row r="714" ht="15.85" customHeight="1"/>
    <row r="715" ht="15.85" customHeight="1"/>
    <row r="716" ht="15.85" customHeight="1"/>
    <row r="717" ht="15.85" customHeight="1"/>
    <row r="718" ht="15.85" customHeight="1"/>
    <row r="719" ht="15.85" customHeight="1"/>
    <row r="720" ht="15.85" customHeight="1"/>
    <row r="721" ht="15.85" customHeight="1"/>
    <row r="722" ht="15.85" customHeight="1"/>
    <row r="723" ht="15.85" customHeight="1"/>
    <row r="724" ht="15.85" customHeight="1"/>
    <row r="725" ht="15.85" customHeight="1"/>
    <row r="726" ht="15.85" customHeight="1"/>
    <row r="727" ht="15.85" customHeight="1"/>
    <row r="728" ht="15.85" customHeight="1"/>
    <row r="729" ht="15.85" customHeight="1"/>
    <row r="730" ht="15.85" customHeight="1"/>
    <row r="731" ht="15.85" customHeight="1"/>
    <row r="732" ht="15.85" customHeight="1"/>
    <row r="733" ht="15.85" customHeight="1"/>
    <row r="734" ht="15.85" customHeight="1"/>
    <row r="735" ht="15.85" customHeight="1"/>
    <row r="736" ht="15.85" customHeight="1"/>
    <row r="737" ht="15.85" customHeight="1"/>
    <row r="738" ht="15.85" customHeight="1"/>
    <row r="739" ht="15.85" customHeight="1"/>
    <row r="740" ht="15.85" customHeight="1"/>
    <row r="741" ht="15.85" customHeight="1"/>
    <row r="742" ht="15.85" customHeight="1"/>
    <row r="743" ht="15.85" customHeight="1"/>
    <row r="744" ht="15.85" customHeight="1"/>
    <row r="745" ht="15.85" customHeight="1"/>
    <row r="746" ht="15.85" customHeight="1"/>
    <row r="747" ht="15.85" customHeight="1"/>
    <row r="748" ht="15.85" customHeight="1"/>
    <row r="749" ht="15.85" customHeight="1"/>
    <row r="750" ht="15.85" customHeight="1"/>
    <row r="751" ht="15.85" customHeight="1"/>
    <row r="752" ht="15.85" customHeight="1"/>
    <row r="753" ht="15.85" customHeight="1"/>
    <row r="754" ht="15.85" customHeight="1"/>
    <row r="755" ht="15.85" customHeight="1"/>
    <row r="756" ht="15.85" customHeight="1"/>
    <row r="757" ht="15.85" customHeight="1"/>
    <row r="758" ht="15.85" customHeight="1"/>
    <row r="759" ht="15.85" customHeight="1"/>
    <row r="760" ht="15.85" customHeight="1"/>
    <row r="761" ht="15.85" customHeight="1"/>
    <row r="762" ht="15.85" customHeight="1"/>
    <row r="763" ht="15.85" customHeight="1"/>
    <row r="764" ht="15.85" customHeight="1"/>
    <row r="765" ht="15.85" customHeight="1"/>
    <row r="766" ht="15.85" customHeight="1"/>
    <row r="767" ht="15.85" customHeight="1"/>
    <row r="768" ht="15.85" customHeight="1"/>
    <row r="769" ht="15.85" customHeight="1"/>
    <row r="770" ht="15.85" customHeight="1"/>
    <row r="771" ht="15.85" customHeight="1"/>
    <row r="772" ht="15.85" customHeight="1"/>
    <row r="773" ht="15.85" customHeight="1"/>
    <row r="774" ht="15.85" customHeight="1"/>
    <row r="775" ht="15.85" customHeight="1"/>
    <row r="776" ht="15.85" customHeight="1"/>
    <row r="777" ht="15.85" customHeight="1"/>
    <row r="778" ht="15.85" customHeight="1"/>
    <row r="779" ht="15.85" customHeight="1"/>
    <row r="780" ht="15.85" customHeight="1"/>
    <row r="781" ht="15.85" customHeight="1"/>
    <row r="782" ht="15.85" customHeight="1"/>
    <row r="783" ht="15.85" customHeight="1"/>
    <row r="784" ht="15.85" customHeight="1"/>
    <row r="785" ht="15.85" customHeight="1"/>
    <row r="786" ht="15.85" customHeight="1"/>
    <row r="787" ht="15.85" customHeight="1"/>
    <row r="788" ht="15.85" customHeight="1"/>
    <row r="789" ht="15.85" customHeight="1"/>
    <row r="790" ht="15.85" customHeight="1"/>
    <row r="791" ht="15.85" customHeight="1"/>
    <row r="792" ht="15.85" customHeight="1"/>
    <row r="793" ht="15.85" customHeight="1"/>
    <row r="794" ht="15.85" customHeight="1"/>
    <row r="795" ht="15.85" customHeight="1"/>
    <row r="796" ht="15.85" customHeight="1"/>
    <row r="797" ht="15.85" customHeight="1"/>
    <row r="798" ht="15.85" customHeight="1"/>
    <row r="799" ht="15.85" customHeight="1"/>
    <row r="800" ht="15.85" customHeight="1"/>
    <row r="801" ht="15.85" customHeight="1"/>
    <row r="802" ht="15.85" customHeight="1"/>
    <row r="803" ht="15.85" customHeight="1"/>
    <row r="804" ht="15.85" customHeight="1"/>
    <row r="805" ht="15.85" customHeight="1"/>
    <row r="806" ht="15.85" customHeight="1"/>
    <row r="807" ht="15.85" customHeight="1"/>
    <row r="808" ht="15.85" customHeight="1"/>
    <row r="809" ht="15.85" customHeight="1"/>
    <row r="810" ht="15.85" customHeight="1"/>
    <row r="811" ht="15.85" customHeight="1"/>
    <row r="812" ht="15.85" customHeight="1"/>
    <row r="813" ht="15.85" customHeight="1"/>
    <row r="814" ht="15.85" customHeight="1"/>
    <row r="815" ht="15.85" customHeight="1"/>
    <row r="816" ht="15.85" customHeight="1"/>
    <row r="817" ht="15.85" customHeight="1"/>
    <row r="818" ht="15.85" customHeight="1"/>
    <row r="819" ht="15.85" customHeight="1"/>
    <row r="820" ht="15.85" customHeight="1"/>
    <row r="821" ht="15.85" customHeight="1"/>
    <row r="822" ht="15.85" customHeight="1"/>
    <row r="823" ht="15.85" customHeight="1"/>
    <row r="824" ht="15.85" customHeight="1"/>
    <row r="825" ht="15.85" customHeight="1"/>
    <row r="826" ht="15.85" customHeight="1"/>
    <row r="827" ht="15.85" customHeight="1"/>
    <row r="828" ht="15.85" customHeight="1"/>
    <row r="829" ht="15.85" customHeight="1"/>
    <row r="830" ht="15.85" customHeight="1"/>
    <row r="831" ht="15.85" customHeight="1"/>
    <row r="832" ht="15.85" customHeight="1"/>
    <row r="833" ht="15.85" customHeight="1"/>
    <row r="834" ht="15.85" customHeight="1"/>
    <row r="835" ht="15.85" customHeight="1"/>
    <row r="836" ht="15.85" customHeight="1"/>
    <row r="837" ht="15.85" customHeight="1"/>
    <row r="838" ht="15.85" customHeight="1"/>
    <row r="839" ht="15.85" customHeight="1"/>
    <row r="840" ht="15.85" customHeight="1"/>
    <row r="841" ht="15.85" customHeight="1"/>
    <row r="842" ht="15.85" customHeight="1"/>
    <row r="843" ht="15.85" customHeight="1"/>
    <row r="844" ht="15.85" customHeight="1"/>
    <row r="845" ht="15.85" customHeight="1"/>
    <row r="846" ht="15.85" customHeight="1"/>
    <row r="847" ht="15.85" customHeight="1"/>
    <row r="848" ht="15.85" customHeight="1"/>
    <row r="849" ht="15.85" customHeight="1"/>
    <row r="850" ht="15.85" customHeight="1"/>
    <row r="851" ht="15.85" customHeight="1"/>
    <row r="852" ht="15.85" customHeight="1"/>
    <row r="853" ht="15.85" customHeight="1"/>
    <row r="854" ht="15.85" customHeight="1"/>
    <row r="855" ht="15.85" customHeight="1"/>
    <row r="856" ht="15.85" customHeight="1"/>
    <row r="857" ht="15.85" customHeight="1"/>
    <row r="858" ht="15.85" customHeight="1"/>
    <row r="859" ht="15.85" customHeight="1"/>
    <row r="860" ht="15.85" customHeight="1"/>
    <row r="861" ht="15.85" customHeight="1"/>
    <row r="862" ht="15.85" customHeight="1"/>
    <row r="863" ht="15.85" customHeight="1"/>
    <row r="864" ht="15.85" customHeight="1"/>
    <row r="865" ht="15.85" customHeight="1"/>
    <row r="866" ht="15.85" customHeight="1"/>
    <row r="867" ht="15.85" customHeight="1"/>
    <row r="868" ht="15.85" customHeight="1"/>
    <row r="869" ht="15.85" customHeight="1"/>
    <row r="870" ht="15.85" customHeight="1"/>
    <row r="871" ht="15.85" customHeight="1"/>
    <row r="872" ht="15.85" customHeight="1"/>
    <row r="873" ht="15.85" customHeight="1"/>
    <row r="874" ht="15.85" customHeight="1"/>
    <row r="875" ht="15.85" customHeight="1"/>
    <row r="876" ht="15.85" customHeight="1"/>
    <row r="877" ht="15.85" customHeight="1"/>
    <row r="878" ht="15.85" customHeight="1"/>
    <row r="879" ht="15.85" customHeight="1"/>
    <row r="880" ht="15.85" customHeight="1"/>
    <row r="881" ht="15.85" customHeight="1"/>
    <row r="882" ht="15.85" customHeight="1"/>
    <row r="883" ht="15.85" customHeight="1"/>
    <row r="884" ht="15.85" customHeight="1"/>
    <row r="885" ht="15.85" customHeight="1"/>
    <row r="886" ht="15.85" customHeight="1"/>
    <row r="887" ht="15.85" customHeight="1"/>
    <row r="888" ht="15.85" customHeight="1"/>
    <row r="889" ht="15.85" customHeight="1"/>
    <row r="890" ht="15.85" customHeight="1"/>
    <row r="891" ht="15.85" customHeight="1"/>
    <row r="892" ht="15.85" customHeight="1"/>
    <row r="893" ht="15.85" customHeight="1"/>
    <row r="894" ht="15.85" customHeight="1"/>
    <row r="895" ht="15.85" customHeight="1"/>
    <row r="896" ht="15.85" customHeight="1"/>
    <row r="897" ht="15.85" customHeight="1"/>
    <row r="898" ht="15.85" customHeight="1"/>
    <row r="899" ht="15.85" customHeight="1"/>
    <row r="900" ht="15.85" customHeight="1"/>
    <row r="901" ht="15.85" customHeight="1"/>
    <row r="902" ht="15.85" customHeight="1"/>
    <row r="903" ht="15.85" customHeight="1"/>
    <row r="904" ht="15.85" customHeight="1"/>
    <row r="905" ht="15.85" customHeight="1"/>
    <row r="906" ht="15.85" customHeight="1"/>
    <row r="907" ht="15.85" customHeight="1"/>
    <row r="908" ht="15.85" customHeight="1"/>
    <row r="909" ht="15.85" customHeight="1"/>
    <row r="910" ht="15.85" customHeight="1"/>
    <row r="911" ht="15.85" customHeight="1"/>
    <row r="912" ht="15.85" customHeight="1"/>
    <row r="913" ht="15.85" customHeight="1"/>
    <row r="914" ht="15.85" customHeight="1"/>
    <row r="915" ht="15.85" customHeight="1"/>
    <row r="916" ht="15.85" customHeight="1"/>
    <row r="917" ht="15.85" customHeight="1"/>
    <row r="918" ht="15.85" customHeight="1"/>
    <row r="919" ht="15.85" customHeight="1"/>
    <row r="920" ht="15.85" customHeight="1"/>
    <row r="921" ht="15.85" customHeight="1"/>
    <row r="922" ht="15.85" customHeight="1"/>
    <row r="923" ht="15.85" customHeight="1"/>
    <row r="924" ht="15.85" customHeight="1"/>
    <row r="925" ht="15.85" customHeight="1"/>
    <row r="926" ht="15.85" customHeight="1"/>
    <row r="927" ht="15.85" customHeight="1"/>
    <row r="928" ht="15.85" customHeight="1"/>
    <row r="929" ht="15.85" customHeight="1"/>
    <row r="930" ht="15.85" customHeight="1"/>
    <row r="931" ht="15.85" customHeight="1"/>
    <row r="932" ht="15.85" customHeight="1"/>
    <row r="933" ht="15.85" customHeight="1"/>
    <row r="934" ht="15.85" customHeight="1"/>
    <row r="935" ht="15.85" customHeight="1"/>
    <row r="936" ht="15.85" customHeight="1"/>
    <row r="937" ht="15.85" customHeight="1"/>
    <row r="938" ht="15.85" customHeight="1"/>
    <row r="939" ht="15.85" customHeight="1"/>
    <row r="940" ht="15.85" customHeight="1"/>
    <row r="941" ht="15.85" customHeight="1"/>
    <row r="942" ht="15.85" customHeight="1"/>
    <row r="943" ht="15.85" customHeight="1"/>
    <row r="944" ht="15.85" customHeight="1"/>
    <row r="945" ht="15.85" customHeight="1"/>
    <row r="946" ht="15.85" customHeight="1"/>
    <row r="947" ht="15.85" customHeight="1"/>
    <row r="948" ht="15.85" customHeight="1"/>
    <row r="949" ht="15.85" customHeight="1"/>
    <row r="950" ht="15.85" customHeight="1"/>
    <row r="951" ht="15.85" customHeight="1"/>
    <row r="952" ht="15.85" customHeight="1"/>
    <row r="953" ht="15.85" customHeight="1"/>
    <row r="954" ht="15.85" customHeight="1"/>
    <row r="955" ht="15.85" customHeight="1"/>
    <row r="956" ht="15.85" customHeight="1"/>
    <row r="957" ht="15.85" customHeight="1"/>
    <row r="958" ht="15.85" customHeight="1"/>
    <row r="959" ht="15.85" customHeight="1"/>
    <row r="960" ht="15.85" customHeight="1"/>
    <row r="961" ht="15.85" customHeight="1"/>
    <row r="962" ht="15.85" customHeight="1"/>
    <row r="963" ht="15.85" customHeight="1"/>
    <row r="964" ht="15.85" customHeight="1"/>
    <row r="965" ht="15.85" customHeight="1"/>
    <row r="966" ht="15.85" customHeight="1"/>
    <row r="967" ht="15.85" customHeight="1"/>
    <row r="968" ht="15.85" customHeight="1"/>
    <row r="969" ht="15.85" customHeight="1"/>
    <row r="970" ht="15.85" customHeight="1"/>
    <row r="971" ht="15.85" customHeight="1"/>
    <row r="972" ht="15.85" customHeight="1"/>
    <row r="973" ht="15.85" customHeight="1"/>
    <row r="974" ht="15.85" customHeight="1"/>
    <row r="975" ht="15.85" customHeight="1"/>
    <row r="976" ht="15.85" customHeight="1"/>
    <row r="977" ht="15.85" customHeight="1"/>
    <row r="978" ht="15.85" customHeight="1"/>
    <row r="979" ht="15.85" customHeight="1"/>
    <row r="980" ht="15.85" customHeight="1"/>
    <row r="981" ht="15.85" customHeight="1"/>
    <row r="982" ht="15.85" customHeight="1"/>
    <row r="983" ht="15.85" customHeight="1"/>
    <row r="984" ht="15.85" customHeight="1"/>
    <row r="985" ht="15.85" customHeight="1"/>
    <row r="986" ht="15.85" customHeight="1"/>
    <row r="987" ht="15.85" customHeight="1"/>
    <row r="988" ht="15.85" customHeight="1"/>
    <row r="989" ht="15.85" customHeight="1"/>
    <row r="990" ht="15.85" customHeight="1"/>
    <row r="991" ht="15.85" customHeight="1"/>
    <row r="992" ht="15.85" customHeight="1"/>
    <row r="993" ht="15.85" customHeight="1"/>
    <row r="994" ht="15.85" customHeight="1"/>
    <row r="995" ht="15.85" customHeight="1"/>
    <row r="996" ht="15.85" customHeight="1"/>
    <row r="997" ht="15.85" customHeight="1"/>
    <row r="998" ht="15.85" customHeight="1"/>
    <row r="999" ht="15.85" customHeight="1"/>
    <row r="1000" ht="15.85" customHeight="1"/>
  </sheetData>
  <pageMargins left="0.7" right="0.7" top="0.75" bottom="0.75" header="0" footer="0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13</vt:i4>
      </vt:variant>
      <vt:variant>
        <vt:lpstr>Intervalli denominati</vt:lpstr>
      </vt:variant>
      <vt:variant>
        <vt:i4>23</vt:i4>
      </vt:variant>
    </vt:vector>
  </HeadingPairs>
  <TitlesOfParts>
    <vt:vector size="36" baseType="lpstr">
      <vt:lpstr>database Aziende</vt:lpstr>
      <vt:lpstr>ELE_AUT</vt:lpstr>
      <vt:lpstr>INF_TEL</vt:lpstr>
      <vt:lpstr>LICEO</vt:lpstr>
      <vt:lpstr>Totali</vt:lpstr>
      <vt:lpstr>Tutor-Alunni</vt:lpstr>
      <vt:lpstr>Km Tutor-azienda</vt:lpstr>
      <vt:lpstr>Scadenzario</vt:lpstr>
      <vt:lpstr>Comuni tutor</vt:lpstr>
      <vt:lpstr>Resoconto economico tutor</vt:lpstr>
      <vt:lpstr>Fogli firma rit. fascicoli</vt:lpstr>
      <vt:lpstr>Abbinamento comuni (2)</vt:lpstr>
      <vt:lpstr>Elenco alunni</vt:lpstr>
      <vt:lpstr>'database Aziende'!___xlnm._FilterDatabase</vt:lpstr>
      <vt:lpstr>ELE_AUT!___xlnm._FilterDatabase</vt:lpstr>
      <vt:lpstr>INF_TEL!___xlnm._FilterDatabase</vt:lpstr>
      <vt:lpstr>LICEO!___xlnm._FilterDatabase</vt:lpstr>
      <vt:lpstr>Totali!___xlnm._FilterDatabase</vt:lpstr>
      <vt:lpstr>___xlnm._FilterDatabase_1</vt:lpstr>
      <vt:lpstr>'database Aziende'!___xlnm._FilterDatabase_1_1</vt:lpstr>
      <vt:lpstr>LICEO!___xlnm._FilterDatabase_1_1</vt:lpstr>
      <vt:lpstr>___xlnm._FilterDatabase_1_1</vt:lpstr>
      <vt:lpstr>___xlnm._FilterDatabase_2</vt:lpstr>
      <vt:lpstr>'database Aziende'!__xlnm._FilterDatabase</vt:lpstr>
      <vt:lpstr>ELE_AUT!__xlnm._FilterDatabase</vt:lpstr>
      <vt:lpstr>INF_TEL!__xlnm._FilterDatabase</vt:lpstr>
      <vt:lpstr>LICEO!__xlnm._FilterDatabase</vt:lpstr>
      <vt:lpstr>Totali!__xlnm._FilterDatabase</vt:lpstr>
      <vt:lpstr>__xlnm._FilterDatabase_1</vt:lpstr>
      <vt:lpstr>'database Aziende'!__xlnm._FilterDatabase_1_2</vt:lpstr>
      <vt:lpstr>LICEO!__xlnm._FilterDatabase_1_2</vt:lpstr>
      <vt:lpstr>__xlnm._FilterDatabase_1_2</vt:lpstr>
      <vt:lpstr>__xlnm._FilterDatabase_2_2</vt:lpstr>
      <vt:lpstr>__xlnm._FilterDatabase_7</vt:lpstr>
      <vt:lpstr>ELE_AUT!Excel_BuiltIn__FilterDatabase</vt:lpstr>
      <vt:lpstr>park_aziende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di virgilio</dc:creator>
  <cp:lastModifiedBy>Francesco Mariotto</cp:lastModifiedBy>
  <dcterms:created xsi:type="dcterms:W3CDTF">2020-08-25T10:40:54Z</dcterms:created>
  <dcterms:modified xsi:type="dcterms:W3CDTF">2022-03-18T10:03:56Z</dcterms:modified>
</cp:coreProperties>
</file>