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lucas\Desktop\Stage\"/>
    </mc:Choice>
  </mc:AlternateContent>
  <xr:revisionPtr revIDLastSave="0" documentId="8_{2E3649E7-2B25-4859-A371-D0C8A8A8921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lendrier" sheetId="1" r:id="rId1"/>
    <sheet name="Source" sheetId="2" r:id="rId2"/>
  </sheets>
  <calcPr calcId="191029"/>
</workbook>
</file>

<file path=xl/calcChain.xml><?xml version="1.0" encoding="utf-8"?>
<calcChain xmlns="http://schemas.openxmlformats.org/spreadsheetml/2006/main"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6" i="1"/>
  <c r="P8" i="2" l="1"/>
  <c r="P11" i="2" l="1"/>
  <c r="P12" i="2"/>
  <c r="P23" i="2"/>
  <c r="P10" i="2"/>
  <c r="P13" i="2"/>
  <c r="P20" i="2"/>
  <c r="P14" i="2"/>
  <c r="P21" i="2"/>
  <c r="P18" i="2"/>
  <c r="P22" i="2"/>
  <c r="P19" i="2"/>
  <c r="P17" i="2" l="1"/>
  <c r="M15" i="2"/>
  <c r="M22" i="2"/>
  <c r="M21" i="2"/>
  <c r="M20" i="2"/>
  <c r="M19" i="2"/>
  <c r="M18" i="2"/>
  <c r="M11" i="2"/>
  <c r="M14" i="2"/>
  <c r="M13" i="2"/>
  <c r="M10" i="2"/>
  <c r="C37" i="1"/>
  <c r="M12" i="2"/>
  <c r="M17" i="2"/>
  <c r="D37" i="1"/>
  <c r="G37" i="1"/>
  <c r="F37" i="1"/>
  <c r="E37" i="1"/>
  <c r="P15" i="2" l="1"/>
  <c r="P16" i="2"/>
</calcChain>
</file>

<file path=xl/sharedStrings.xml><?xml version="1.0" encoding="utf-8"?>
<sst xmlns="http://schemas.openxmlformats.org/spreadsheetml/2006/main" count="94" uniqueCount="80">
  <si>
    <t>Total</t>
  </si>
  <si>
    <t>Jours travaillés</t>
  </si>
  <si>
    <t>Congés</t>
  </si>
  <si>
    <t>Maladie</t>
  </si>
  <si>
    <t>Formation</t>
  </si>
  <si>
    <t>Autre (à justifier)</t>
  </si>
  <si>
    <t>Justificatif</t>
  </si>
  <si>
    <t>Signature collaborateur</t>
  </si>
  <si>
    <t>Signature client</t>
  </si>
  <si>
    <t>Mois</t>
  </si>
  <si>
    <t>Num</t>
  </si>
  <si>
    <t>Années</t>
  </si>
  <si>
    <t>Salariés</t>
  </si>
  <si>
    <t>Régions</t>
  </si>
  <si>
    <t>Janvier</t>
  </si>
  <si>
    <t>Alsace/Moselle</t>
  </si>
  <si>
    <t>Février</t>
  </si>
  <si>
    <t>Reste de la France</t>
  </si>
  <si>
    <t>Mars</t>
  </si>
  <si>
    <t>Marie</t>
  </si>
  <si>
    <t>Avril</t>
  </si>
  <si>
    <t>Elias</t>
  </si>
  <si>
    <t>Mai</t>
  </si>
  <si>
    <t>Louis</t>
  </si>
  <si>
    <t>Juin</t>
  </si>
  <si>
    <t>Charline</t>
  </si>
  <si>
    <t>Juillet</t>
  </si>
  <si>
    <t>Adrien</t>
  </si>
  <si>
    <t>Août</t>
  </si>
  <si>
    <t>Septembre</t>
  </si>
  <si>
    <t>Octobre</t>
  </si>
  <si>
    <t>Novembre</t>
  </si>
  <si>
    <t>Décembre</t>
  </si>
  <si>
    <t>Année</t>
  </si>
  <si>
    <t>Salarié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</si>
  <si>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</si>
  <si>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</si>
  <si>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</si>
  <si>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</si>
  <si>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</si>
  <si>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</si>
  <si>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</si>
  <si>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</si>
  <si>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</si>
  <si>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</si>
  <si>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</si>
  <si>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</si>
  <si>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</si>
  <si>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</si>
  <si>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</si>
  <si>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</si>
  <si>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</si>
  <si>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</si>
  <si>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</si>
  <si>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</si>
  <si>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</si>
  <si>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</si>
  <si>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</si>
  <si>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</si>
  <si>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</si>
  <si>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</si>
  <si>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</si>
  <si>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</si>
  <si>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</si>
  <si>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</si>
  <si>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</si>
  <si>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1er Janvier</t>
  </si>
  <si>
    <t>Pâques</t>
  </si>
  <si>
    <t>Lundi de Pâques</t>
  </si>
  <si>
    <t>1er Mai</t>
  </si>
  <si>
    <t>Ascenscion</t>
  </si>
  <si>
    <t>Pentecôte</t>
  </si>
  <si>
    <t>Lundi de la Pentecôte</t>
  </si>
  <si>
    <t>1er Novembre</t>
  </si>
  <si>
    <t>Année (Reste de la France)</t>
  </si>
  <si>
    <t>Année (Alsace/Moselle)</t>
  </si>
  <si>
    <t>Vendredi Saint</t>
  </si>
  <si>
    <t>Paul (Lacoste)</t>
  </si>
  <si>
    <t>Anne (Société Générale)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</si>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</sst>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4" x14ac:knownFonts="1">
    <font>
      <sz val="11"/>
      <color indexed="8"/>
      <name val="Calibri"/>
    </font>
    <font>
      <b/>
      <sz val="11"/>
      <color indexed="8"/>
      <name val="Calibri"/>
    </font>
    <font>
      <sz val="11"/>
      <color indexed="9"/>
      <name val="Calibri"/>
    </font>
    <font>
      <b/>
      <sz val="14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sz val="11"/>
      <name val="Calibri"/>
      <family val="2"/>
    </font>
    <font>
      <sz val="10"/>
      <name val="Arial"/>
      <family val="2"/>
    </font>
    <font>
      <b/>
      <sz val="12"/>
      <color indexed="8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000000"/>
      <name val="Calibri"/>
      <family val="2"/>
    </font>
    <font>
      <sz val="11"/>
      <color theme="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5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8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8"/>
      </patternFill>
    </fill>
    <fill>
      <patternFill patternType="solid">
        <fgColor theme="9"/>
        <bgColor indexed="8"/>
      </patternFill>
    </fill>
  </fills>
  <borders count="38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808080"/>
      </left>
      <right style="thin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rgb="FF808080"/>
      </left>
      <right style="thin">
        <color rgb="FF808080"/>
      </right>
      <top style="medium">
        <color rgb="FF808080"/>
      </top>
      <bottom style="thin">
        <color rgb="FF80808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 style="medium">
        <color rgb="FF808080"/>
      </bottom>
      <diagonal/>
    </border>
    <border>
      <left style="thin">
        <color rgb="FF808080"/>
      </left>
      <right style="medium">
        <color rgb="FF808080"/>
      </right>
      <top style="medium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 style="thin">
        <color rgb="FF808080"/>
      </top>
      <bottom style="medium">
        <color rgb="FF808080"/>
      </bottom>
      <diagonal/>
    </border>
    <border>
      <left style="medium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medium">
        <color rgb="FF808080"/>
      </right>
      <top/>
      <bottom style="thin">
        <color rgb="FF808080"/>
      </bottom>
      <diagonal/>
    </border>
    <border>
      <left style="medium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medium">
        <color rgb="FF808080"/>
      </right>
      <top style="thin">
        <color rgb="FF808080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 applyFill="0" applyProtection="0"/>
  </cellStyleXfs>
  <cellXfs count="103">
    <xf numFmtId="0" fontId="0" fillId="0" borderId="0" xfId="0" applyFill="1" applyProtection="1"/>
    <xf numFmtId="49" fontId="0" fillId="0" borderId="0" xfId="0" applyNumberFormat="1" applyFill="1" applyProtection="1"/>
    <xf numFmtId="1" fontId="0" fillId="0" borderId="0" xfId="0" applyNumberFormat="1" applyFill="1" applyProtection="1"/>
    <xf numFmtId="1" fontId="0" fillId="0" borderId="0" xfId="0" applyNumberFormat="1" applyFill="1" applyAlignment="1" applyProtection="1">
      <alignment horizontal="center"/>
    </xf>
    <xf numFmtId="0" fontId="0" fillId="0" borderId="0" xfId="0" applyFill="1" applyBorder="1" applyProtection="1"/>
    <xf numFmtId="0" fontId="0" fillId="0" borderId="1" xfId="0" applyFill="1" applyBorder="1" applyProtection="1"/>
    <xf numFmtId="0" fontId="1" fillId="0" borderId="2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  <xf numFmtId="49" fontId="3" fillId="0" borderId="4" xfId="0" applyNumberFormat="1" applyFont="1" applyFill="1" applyBorder="1" applyProtection="1"/>
    <xf numFmtId="49" fontId="3" fillId="0" borderId="2" xfId="0" applyNumberFormat="1" applyFont="1" applyFill="1" applyBorder="1" applyProtection="1"/>
    <xf numFmtId="1" fontId="3" fillId="0" borderId="2" xfId="0" applyNumberFormat="1" applyFont="1" applyFill="1" applyBorder="1" applyProtection="1"/>
    <xf numFmtId="1" fontId="3" fillId="2" borderId="2" xfId="0" applyNumberFormat="1" applyFont="1" applyFill="1" applyBorder="1" applyProtection="1"/>
    <xf numFmtId="1" fontId="0" fillId="0" borderId="5" xfId="0" applyNumberFormat="1" applyFill="1" applyBorder="1" applyAlignment="1" applyProtection="1">
      <alignment horizontal="center"/>
    </xf>
    <xf numFmtId="1" fontId="0" fillId="2" borderId="5" xfId="0" applyNumberForma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1" fontId="0" fillId="0" borderId="7" xfId="0" applyNumberFormat="1" applyFill="1" applyBorder="1" applyAlignment="1" applyProtection="1">
      <alignment horizontal="center"/>
    </xf>
    <xf numFmtId="1" fontId="3" fillId="0" borderId="6" xfId="0" applyNumberFormat="1" applyFont="1" applyFill="1" applyBorder="1" applyProtection="1"/>
    <xf numFmtId="0" fontId="5" fillId="0" borderId="8" xfId="0" applyFont="1" applyFill="1" applyBorder="1" applyAlignment="1" applyProtection="1">
      <alignment horizontal="center"/>
    </xf>
    <xf numFmtId="0" fontId="0" fillId="0" borderId="9" xfId="0" applyFill="1" applyBorder="1" applyProtection="1"/>
    <xf numFmtId="49" fontId="0" fillId="0" borderId="10" xfId="0" applyNumberFormat="1" applyFill="1" applyBorder="1" applyProtection="1"/>
    <xf numFmtId="49" fontId="0" fillId="0" borderId="0" xfId="0" applyNumberFormat="1" applyFill="1" applyBorder="1" applyProtection="1"/>
    <xf numFmtId="1" fontId="0" fillId="0" borderId="0" xfId="0" applyNumberFormat="1" applyFill="1" applyBorder="1" applyProtection="1"/>
    <xf numFmtId="1" fontId="0" fillId="0" borderId="11" xfId="0" applyNumberFormat="1" applyFill="1" applyBorder="1" applyProtection="1"/>
    <xf numFmtId="49" fontId="0" fillId="0" borderId="12" xfId="0" applyNumberFormat="1" applyFill="1" applyBorder="1" applyProtection="1"/>
    <xf numFmtId="49" fontId="0" fillId="0" borderId="13" xfId="0" applyNumberFormat="1" applyFill="1" applyBorder="1" applyProtection="1"/>
    <xf numFmtId="1" fontId="0" fillId="0" borderId="13" xfId="0" applyNumberFormat="1" applyFill="1" applyBorder="1" applyProtection="1"/>
    <xf numFmtId="1" fontId="0" fillId="0" borderId="14" xfId="0" applyNumberFormat="1" applyFill="1" applyBorder="1" applyProtection="1"/>
    <xf numFmtId="0" fontId="0" fillId="0" borderId="10" xfId="0" applyFill="1" applyBorder="1" applyProtection="1"/>
    <xf numFmtId="0" fontId="0" fillId="0" borderId="11" xfId="0" applyFill="1" applyBorder="1" applyProtection="1"/>
    <xf numFmtId="0" fontId="0" fillId="0" borderId="12" xfId="0" applyFill="1" applyBorder="1" applyProtection="1"/>
    <xf numFmtId="0" fontId="0" fillId="0" borderId="14" xfId="0" applyFill="1" applyBorder="1" applyProtection="1"/>
    <xf numFmtId="0" fontId="0" fillId="0" borderId="15" xfId="0" applyFill="1" applyBorder="1" applyProtection="1"/>
    <xf numFmtId="164" fontId="0" fillId="3" borderId="16" xfId="0" applyNumberFormat="1" applyFill="1" applyBorder="1" applyAlignment="1" applyProtection="1">
      <alignment horizontal="center"/>
    </xf>
    <xf numFmtId="164" fontId="0" fillId="0" borderId="5" xfId="0" applyNumberFormat="1" applyFill="1" applyBorder="1" applyAlignment="1" applyProtection="1">
      <alignment horizontal="center"/>
    </xf>
    <xf numFmtId="164" fontId="3" fillId="3" borderId="2" xfId="0" applyNumberFormat="1" applyFont="1" applyFill="1" applyBorder="1" applyProtection="1"/>
    <xf numFmtId="164" fontId="3" fillId="0" borderId="2" xfId="0" applyNumberFormat="1" applyFont="1" applyFill="1" applyBorder="1" applyProtection="1"/>
    <xf numFmtId="0" fontId="11" fillId="4" borderId="5" xfId="0" applyFont="1" applyFill="1" applyBorder="1"/>
    <xf numFmtId="0" fontId="10" fillId="0" borderId="0" xfId="0" applyFont="1"/>
    <xf numFmtId="0" fontId="11" fillId="5" borderId="5" xfId="0" applyFont="1" applyFill="1" applyBorder="1"/>
    <xf numFmtId="0" fontId="0" fillId="0" borderId="5" xfId="0" applyBorder="1"/>
    <xf numFmtId="0" fontId="0" fillId="0" borderId="0" xfId="0"/>
    <xf numFmtId="0" fontId="8" fillId="0" borderId="5" xfId="0" applyFont="1" applyBorder="1"/>
    <xf numFmtId="0" fontId="8" fillId="0" borderId="20" xfId="0" applyFont="1" applyBorder="1"/>
    <xf numFmtId="0" fontId="8" fillId="0" borderId="0" xfId="0" applyFont="1"/>
    <xf numFmtId="49" fontId="9" fillId="0" borderId="21" xfId="0" applyNumberFormat="1" applyFont="1" applyFill="1" applyBorder="1" applyAlignment="1" applyProtection="1">
      <alignment horizontal="center"/>
    </xf>
    <xf numFmtId="165" fontId="7" fillId="6" borderId="15" xfId="0" applyNumberFormat="1" applyFont="1" applyFill="1" applyBorder="1" applyAlignment="1" applyProtection="1">
      <alignment horizontal="center"/>
    </xf>
    <xf numFmtId="164" fontId="2" fillId="6" borderId="5" xfId="0" applyNumberFormat="1" applyFont="1" applyFill="1" applyBorder="1" applyAlignment="1" applyProtection="1">
      <alignment horizontal="center"/>
    </xf>
    <xf numFmtId="1" fontId="2" fillId="6" borderId="5" xfId="0" applyNumberFormat="1" applyFont="1" applyFill="1" applyBorder="1" applyAlignment="1" applyProtection="1">
      <alignment horizontal="center"/>
    </xf>
    <xf numFmtId="1" fontId="2" fillId="6" borderId="7" xfId="0" applyNumberFormat="1" applyFont="1" applyFill="1" applyBorder="1" applyAlignment="1" applyProtection="1">
      <alignment horizontal="center"/>
    </xf>
    <xf numFmtId="1" fontId="2" fillId="6" borderId="1" xfId="0" applyNumberFormat="1" applyFont="1" applyFill="1" applyBorder="1" applyAlignment="1" applyProtection="1">
      <alignment horizontal="center"/>
    </xf>
    <xf numFmtId="164" fontId="2" fillId="6" borderId="5" xfId="0" applyNumberFormat="1" applyFont="1" applyFill="1" applyBorder="1" applyAlignment="1" applyProtection="1">
      <alignment horizontal="center"/>
    </xf>
    <xf numFmtId="1" fontId="2" fillId="6" borderId="5" xfId="0" applyNumberFormat="1" applyFont="1" applyFill="1" applyBorder="1" applyAlignment="1" applyProtection="1">
      <alignment horizontal="center"/>
    </xf>
    <xf numFmtId="0" fontId="8" fillId="0" borderId="22" xfId="0" applyFont="1" applyFill="1" applyBorder="1" applyProtection="1"/>
    <xf numFmtId="0" fontId="8" fillId="0" borderId="23" xfId="0" applyFont="1" applyFill="1" applyBorder="1" applyProtection="1"/>
    <xf numFmtId="0" fontId="8" fillId="0" borderId="0" xfId="0" applyFont="1" applyFill="1" applyProtection="1"/>
    <xf numFmtId="14" fontId="8" fillId="0" borderId="24" xfId="0" applyNumberFormat="1" applyFont="1" applyFill="1" applyBorder="1" applyProtection="1"/>
    <xf numFmtId="14" fontId="8" fillId="0" borderId="25" xfId="0" applyNumberFormat="1" applyFont="1" applyFill="1" applyBorder="1" applyProtection="1"/>
    <xf numFmtId="14" fontId="8" fillId="0" borderId="26" xfId="0" applyNumberFormat="1" applyFont="1" applyFill="1" applyBorder="1" applyProtection="1"/>
    <xf numFmtId="0" fontId="8" fillId="0" borderId="27" xfId="0" applyFont="1" applyFill="1" applyBorder="1" applyAlignment="1" applyProtection="1">
      <alignment horizontal="center"/>
    </xf>
    <xf numFmtId="0" fontId="8" fillId="0" borderId="28" xfId="0" applyFont="1" applyFill="1" applyBorder="1" applyAlignment="1" applyProtection="1">
      <alignment horizontal="center"/>
    </xf>
    <xf numFmtId="16" fontId="8" fillId="0" borderId="28" xfId="0" applyNumberFormat="1" applyFont="1" applyFill="1" applyBorder="1" applyAlignment="1" applyProtection="1">
      <alignment horizontal="center"/>
    </xf>
    <xf numFmtId="16" fontId="8" fillId="0" borderId="29" xfId="0" applyNumberFormat="1" applyFont="1" applyFill="1" applyBorder="1" applyAlignment="1" applyProtection="1">
      <alignment horizontal="center"/>
    </xf>
    <xf numFmtId="14" fontId="8" fillId="0" borderId="30" xfId="0" applyNumberFormat="1" applyFont="1" applyFill="1" applyBorder="1" applyAlignment="1" applyProtection="1">
      <alignment horizontal="center"/>
    </xf>
    <xf numFmtId="0" fontId="8" fillId="0" borderId="31" xfId="0" applyFont="1" applyFill="1" applyBorder="1" applyAlignment="1" applyProtection="1">
      <alignment horizontal="center"/>
    </xf>
    <xf numFmtId="14" fontId="8" fillId="0" borderId="31" xfId="0" applyNumberFormat="1" applyFont="1" applyFill="1" applyBorder="1" applyAlignment="1" applyProtection="1">
      <alignment horizontal="center"/>
    </xf>
    <xf numFmtId="14" fontId="8" fillId="0" borderId="32" xfId="0" applyNumberFormat="1" applyFont="1" applyFill="1" applyBorder="1" applyAlignment="1" applyProtection="1">
      <alignment horizontal="center"/>
    </xf>
    <xf numFmtId="0" fontId="5" fillId="0" borderId="5" xfId="0" applyFont="1" applyFill="1" applyBorder="1" applyAlignment="1" applyProtection="1">
      <alignment horizontal="right" wrapText="1"/>
    </xf>
    <xf numFmtId="16" fontId="8" fillId="0" borderId="0" xfId="0" applyNumberFormat="1" applyFont="1" applyFill="1" applyBorder="1" applyAlignment="1" applyProtection="1">
      <alignment horizontal="center"/>
    </xf>
    <xf numFmtId="14" fontId="8" fillId="0" borderId="0" xfId="0" applyNumberFormat="1" applyFont="1" applyFill="1" applyBorder="1" applyProtection="1"/>
    <xf numFmtId="14" fontId="8" fillId="0" borderId="0" xfId="0" applyNumberFormat="1" applyFont="1" applyFill="1" applyBorder="1" applyAlignment="1" applyProtection="1">
      <alignment horizontal="center"/>
    </xf>
    <xf numFmtId="165" fontId="8" fillId="0" borderId="30" xfId="0" applyNumberFormat="1" applyFont="1" applyFill="1" applyBorder="1" applyAlignment="1" applyProtection="1">
      <alignment horizontal="center"/>
    </xf>
    <xf numFmtId="165" fontId="8" fillId="0" borderId="34" xfId="0" applyNumberFormat="1" applyFont="1" applyFill="1" applyBorder="1" applyAlignment="1" applyProtection="1">
      <alignment horizontal="center"/>
    </xf>
    <xf numFmtId="165" fontId="8" fillId="0" borderId="31" xfId="0" applyNumberFormat="1" applyFont="1" applyFill="1" applyBorder="1" applyAlignment="1" applyProtection="1">
      <alignment horizontal="center"/>
    </xf>
    <xf numFmtId="165" fontId="8" fillId="0" borderId="36" xfId="0" applyNumberFormat="1" applyFont="1" applyFill="1" applyBorder="1" applyAlignment="1" applyProtection="1">
      <alignment horizontal="center"/>
    </xf>
    <xf numFmtId="165" fontId="8" fillId="0" borderId="32" xfId="0" applyNumberFormat="1" applyFont="1" applyFill="1" applyBorder="1" applyAlignment="1" applyProtection="1">
      <alignment horizontal="center"/>
    </xf>
    <xf numFmtId="0" fontId="8" fillId="7" borderId="27" xfId="0" applyFont="1" applyFill="1" applyBorder="1" applyAlignment="1" applyProtection="1">
      <alignment horizontal="center"/>
    </xf>
    <xf numFmtId="0" fontId="8" fillId="7" borderId="33" xfId="0" applyFont="1" applyFill="1" applyBorder="1" applyAlignment="1" applyProtection="1">
      <alignment horizontal="center"/>
    </xf>
    <xf numFmtId="0" fontId="8" fillId="7" borderId="28" xfId="0" applyFont="1" applyFill="1" applyBorder="1" applyAlignment="1" applyProtection="1">
      <alignment horizontal="center"/>
    </xf>
    <xf numFmtId="16" fontId="8" fillId="7" borderId="28" xfId="0" applyNumberFormat="1" applyFont="1" applyFill="1" applyBorder="1" applyAlignment="1" applyProtection="1">
      <alignment horizontal="center"/>
    </xf>
    <xf numFmtId="16" fontId="8" fillId="7" borderId="35" xfId="0" applyNumberFormat="1" applyFont="1" applyFill="1" applyBorder="1" applyAlignment="1" applyProtection="1">
      <alignment horizontal="center"/>
    </xf>
    <xf numFmtId="16" fontId="8" fillId="7" borderId="29" xfId="0" applyNumberFormat="1" applyFont="1" applyFill="1" applyBorder="1" applyAlignment="1" applyProtection="1">
      <alignment horizontal="center"/>
    </xf>
    <xf numFmtId="0" fontId="4" fillId="0" borderId="5" xfId="0" applyFont="1" applyBorder="1"/>
    <xf numFmtId="0" fontId="4" fillId="0" borderId="0" xfId="0" applyFont="1" applyFill="1" applyProtection="1"/>
    <xf numFmtId="14" fontId="0" fillId="0" borderId="0" xfId="0" applyNumberFormat="1" applyFill="1" applyProtection="1"/>
    <xf numFmtId="14" fontId="0" fillId="0" borderId="0" xfId="0" applyNumberFormat="1"/>
    <xf numFmtId="14" fontId="0" fillId="0" borderId="0" xfId="0" applyNumberFormat="1" applyAlignment="1"/>
    <xf numFmtId="0" fontId="4" fillId="0" borderId="0" xfId="0" applyFont="1"/>
    <xf numFmtId="16" fontId="0" fillId="0" borderId="0" xfId="0" applyNumberFormat="1" applyAlignment="1">
      <alignment horizontal="left"/>
    </xf>
    <xf numFmtId="0" fontId="5" fillId="0" borderId="37" xfId="0" applyFont="1" applyFill="1" applyBorder="1" applyAlignment="1" applyProtection="1">
      <alignment horizontal="center"/>
    </xf>
    <xf numFmtId="1" fontId="2" fillId="8" borderId="5" xfId="0" applyNumberFormat="1" applyFont="1" applyFill="1" applyBorder="1" applyAlignment="1" applyProtection="1">
      <alignment horizontal="center"/>
    </xf>
    <xf numFmtId="164" fontId="2" fillId="9" borderId="16" xfId="0" applyNumberFormat="1" applyFont="1" applyFill="1" applyBorder="1" applyAlignment="1" applyProtection="1">
      <alignment horizontal="center"/>
    </xf>
    <xf numFmtId="164" fontId="2" fillId="9" borderId="5" xfId="0" applyNumberFormat="1" applyFont="1" applyFill="1" applyBorder="1" applyAlignment="1" applyProtection="1">
      <alignment horizontal="center"/>
    </xf>
    <xf numFmtId="0" fontId="5" fillId="0" borderId="5" xfId="0" applyNumberFormat="1" applyFont="1" applyFill="1" applyBorder="1" applyAlignment="1" applyProtection="1">
      <alignment horizontal="right" wrapText="1"/>
    </xf>
    <xf numFmtId="0" fontId="13" fillId="0" borderId="0" xfId="0" applyFont="1" applyFill="1" applyBorder="1" applyProtection="1"/>
    <xf numFmtId="0" fontId="13" fillId="0" borderId="0" xfId="0" applyFont="1" applyFill="1" applyBorder="1" applyAlignment="1" applyProtection="1">
      <alignment horizontal="center"/>
    </xf>
    <xf numFmtId="0" fontId="5" fillId="0" borderId="17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49" fontId="5" fillId="0" borderId="17" xfId="0" applyNumberFormat="1" applyFont="1" applyFill="1" applyBorder="1" applyAlignment="1" applyProtection="1">
      <alignment horizontal="center"/>
    </xf>
    <xf numFmtId="49" fontId="5" fillId="0" borderId="19" xfId="0" applyNumberFormat="1" applyFont="1" applyFill="1" applyBorder="1" applyAlignment="1" applyProtection="1">
      <alignment horizontal="center"/>
    </xf>
    <xf numFmtId="49" fontId="5" fillId="0" borderId="18" xfId="0" applyNumberFormat="1" applyFont="1" applyFill="1" applyBorder="1" applyAlignment="1" applyProtection="1">
      <alignment horizontal="center"/>
    </xf>
    <xf numFmtId="49" fontId="12" fillId="0" borderId="0" xfId="0" applyNumberFormat="1" applyFont="1" applyFill="1" applyAlignment="1" applyProtection="1">
      <alignment horizontal="center"/>
    </xf>
    <xf numFmtId="49" fontId="0" fillId="0" borderId="0" xfId="0" applyNumberFormat="1" applyFill="1" applyAlignment="1" applyProtection="1">
      <alignment horizontal="center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08080"/>
      <rgbColor rgb="00ADD8E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</xdr:col>
      <xdr:colOff>1361</xdr:colOff>
      <xdr:row>1</xdr:row>
      <xdr:rowOff>796637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A1F09186-0641-49CA-9D99-C4B8C4BC2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0455" y="588818"/>
          <a:ext cx="2749179" cy="796637"/>
        </a:xfrm>
        <a:prstGeom prst="rect">
          <a:avLst/>
        </a:prstGeom>
      </xdr:spPr>
    </xdr:pic>
    <xdr:clientData/>
  </xdr:twoCellAnchor>
  <xdr:twoCellAnchor>
    <xdr:from>
      <xdr:col>6</xdr:col>
      <xdr:colOff>138545</xdr:colOff>
      <xdr:row>1</xdr:row>
      <xdr:rowOff>115455</xdr:rowOff>
    </xdr:from>
    <xdr:to>
      <xdr:col>6</xdr:col>
      <xdr:colOff>2343898</xdr:colOff>
      <xdr:row>1</xdr:row>
      <xdr:rowOff>762000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1EE65CAF-B1F1-4E98-A11D-1F336248A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3818" y="704273"/>
          <a:ext cx="2205353" cy="6465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18406</xdr:colOff>
      <xdr:row>26</xdr:row>
      <xdr:rowOff>110434</xdr:rowOff>
    </xdr:from>
    <xdr:to>
      <xdr:col>0</xdr:col>
      <xdr:colOff>725092</xdr:colOff>
      <xdr:row>26</xdr:row>
      <xdr:rowOff>846667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FFAD96C-7678-4413-AA03-5F19864B34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06" y="5310072"/>
          <a:ext cx="706686" cy="736233"/>
        </a:xfrm>
        <a:prstGeom prst="rect">
          <a:avLst/>
        </a:prstGeom>
      </xdr:spPr>
    </xdr:pic>
    <xdr:clientData/>
  </xdr:twoCellAnchor>
  <xdr:twoCellAnchor>
    <xdr:from>
      <xdr:col>1</xdr:col>
      <xdr:colOff>36811</xdr:colOff>
      <xdr:row>26</xdr:row>
      <xdr:rowOff>285290</xdr:rowOff>
    </xdr:from>
    <xdr:to>
      <xdr:col>1</xdr:col>
      <xdr:colOff>1545178</xdr:colOff>
      <xdr:row>26</xdr:row>
      <xdr:rowOff>727499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209FB00-8202-4E79-9D7C-EED54E881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652" y="5484928"/>
          <a:ext cx="1508367" cy="442209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892681</xdr:colOff>
      <xdr:row>27</xdr:row>
      <xdr:rowOff>892681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184D0DBC-3904-470B-A055-9126A17A77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3841" y="6110725"/>
          <a:ext cx="892681" cy="8926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5"/>
  <sheetViews>
    <sheetView tabSelected="1" showRuler="0" zoomScale="55" zoomScaleNormal="55" workbookViewId="0">
      <selection activeCell="N11" sqref="N11"/>
    </sheetView>
  </sheetViews>
  <sheetFormatPr baseColWidth="10" defaultRowHeight="14.5" x14ac:dyDescent="0.35"/>
  <cols>
    <col min="1" max="1" width="10.81640625" style="1" customWidth="1"/>
    <col min="2" max="2" width="39.26953125" style="1" customWidth="1"/>
    <col min="3" max="3" width="14.1796875" style="2" bestFit="1" customWidth="1"/>
    <col min="4" max="5" width="14" style="2" customWidth="1"/>
    <col min="6" max="6" width="14" customWidth="1"/>
    <col min="7" max="7" width="34.54296875" customWidth="1"/>
    <col min="8" max="8" width="22.7265625" customWidth="1"/>
    <col min="11" max="11" width="24.26953125" customWidth="1"/>
    <col min="14" max="14" width="23.81640625" customWidth="1"/>
    <col min="15" max="15" width="15.1796875" customWidth="1"/>
  </cols>
  <sheetData>
    <row r="1" spans="1:15" ht="46.5" customHeight="1" x14ac:dyDescent="0.35">
      <c r="A1"/>
      <c r="B1"/>
      <c r="C1"/>
      <c r="D1"/>
      <c r="E1"/>
    </row>
    <row r="2" spans="1:15" ht="63.5" customHeight="1" x14ac:dyDescent="0.35"/>
    <row r="3" spans="1:15" ht="35" customHeight="1" x14ac:dyDescent="0.65">
      <c r="C3" s="101" t="s">
        <v>21</v>
      </c>
      <c r="D3" s="102"/>
      <c r="E3" s="102"/>
      <c r="F3" s="102"/>
    </row>
    <row r="4" spans="1:15" ht="15" thickBot="1" x14ac:dyDescent="0.4">
      <c r="C4" s="3"/>
    </row>
    <row r="5" spans="1:15" s="4" customFormat="1" ht="40" customHeight="1" thickBot="1" x14ac:dyDescent="0.4">
      <c r="A5" s="67" t="s">
        <v>20</v>
      </c>
      <c r="B5" s="93">
        <v>2021</v>
      </c>
      <c r="C5" s="8" t="s">
        <v>1</v>
      </c>
      <c r="D5" s="7" t="s">
        <v>2</v>
      </c>
      <c r="E5" s="6" t="s">
        <v>3</v>
      </c>
      <c r="F5" s="6" t="s">
        <v>4</v>
      </c>
      <c r="G5" s="15" t="s">
        <v>5</v>
      </c>
      <c r="H5" s="18" t="s">
        <v>6</v>
      </c>
      <c r="I5" s="89"/>
    </row>
    <row r="6" spans="1:15" ht="15.5" x14ac:dyDescent="0.35">
      <c r="A6" s="45" t="s">
        <v>35</v>
      </c>
      <c r="B6" s="46">
        <f>DATE($B$5,VLOOKUP($A$5,Source!$C$3:$D$14,2,FALSE),Calendrier!A6)</f>
        <v>44287</v>
      </c>
      <c r="C6" s="33">
        <v>1</v>
      </c>
      <c r="D6" s="34"/>
      <c r="E6" s="14"/>
      <c r="F6" s="13"/>
      <c r="G6" s="16"/>
      <c r="H6" s="5"/>
    </row>
    <row r="7" spans="1:15" ht="15.5" x14ac:dyDescent="0.35">
      <c r="A7" s="45" t="s">
        <v>36</v>
      </c>
      <c r="B7" s="46">
        <f>DATE($B$5,VLOOKUP($A$5,Source!$C$3:$D$14,2,FALSE),Calendrier!A7)</f>
        <v>44288</v>
      </c>
      <c r="C7" s="33">
        <v>1</v>
      </c>
      <c r="D7" s="34"/>
      <c r="E7" s="14"/>
      <c r="F7" s="13"/>
      <c r="G7" s="16"/>
      <c r="H7" s="5"/>
      <c r="J7" s="94" t="s">
        <v>33</v>
      </c>
      <c r="K7" s="95">
        <v>2021</v>
      </c>
      <c r="N7" s="83"/>
    </row>
    <row r="8" spans="1:15" ht="15.5" x14ac:dyDescent="0.35">
      <c r="A8" s="45" t="s">
        <v>37</v>
      </c>
      <c r="B8" s="46">
        <f>DATE($B$5,VLOOKUP($A$5,Source!$C$3:$D$14,2,FALSE),Calendrier!A8)</f>
        <v>44289</v>
      </c>
      <c r="C8" s="33">
        <v>1</v>
      </c>
      <c r="D8" s="34"/>
      <c r="E8" s="14"/>
      <c r="F8" s="13"/>
      <c r="G8" s="16"/>
      <c r="H8" s="5"/>
      <c r="J8" s="94" t="s">
        <v>9</v>
      </c>
      <c r="K8" s="95" t="s">
        <v>18</v>
      </c>
      <c r="N8" s="83"/>
      <c r="O8" s="84"/>
    </row>
    <row r="9" spans="1:15" ht="15.5" x14ac:dyDescent="0.35">
      <c r="A9" s="45" t="s">
        <v>38</v>
      </c>
      <c r="B9" s="46">
        <f>DATE($B$5,VLOOKUP($A$5,Source!$C$3:$D$14,2,FALSE),Calendrier!A9)</f>
        <v>44290</v>
      </c>
      <c r="C9" s="33">
        <v>1</v>
      </c>
      <c r="D9" s="34"/>
      <c r="E9" s="14"/>
      <c r="F9" s="13"/>
      <c r="G9" s="16"/>
      <c r="H9" s="5"/>
      <c r="J9" s="94" t="s">
        <v>34</v>
      </c>
      <c r="K9" s="95" t="s">
        <v>21</v>
      </c>
      <c r="N9" s="83"/>
      <c r="O9" s="84"/>
    </row>
    <row r="10" spans="1:15" ht="15.5" x14ac:dyDescent="0.35">
      <c r="A10" s="45" t="s">
        <v>39</v>
      </c>
      <c r="B10" s="46">
        <f>DATE($B$5,VLOOKUP($A$5,Source!$C$3:$D$14,2,FALSE),Calendrier!A10)</f>
        <v>44291</v>
      </c>
      <c r="C10" s="33">
        <v>1</v>
      </c>
      <c r="D10" s="34"/>
      <c r="E10" s="14"/>
      <c r="F10" s="13"/>
      <c r="G10" s="16"/>
      <c r="H10" s="5"/>
      <c r="J10" s="94" t="s">
        <v>13</v>
      </c>
      <c r="K10" s="95" t="s">
        <v>15</v>
      </c>
      <c r="N10" s="83"/>
    </row>
    <row r="11" spans="1:15" ht="15.5" x14ac:dyDescent="0.35">
      <c r="A11" s="45" t="s">
        <v>40</v>
      </c>
      <c r="B11" s="46">
        <f>DATE($B$5,VLOOKUP($A$5,Source!$C$3:$D$14,2,FALSE),Calendrier!A11)</f>
        <v>44292</v>
      </c>
      <c r="C11" s="91"/>
      <c r="D11" s="51"/>
      <c r="E11" s="90"/>
      <c r="F11" s="52"/>
      <c r="G11" s="49"/>
      <c r="H11" s="50"/>
    </row>
    <row r="12" spans="1:15" ht="15.5" x14ac:dyDescent="0.35">
      <c r="A12" s="45" t="s">
        <v>41</v>
      </c>
      <c r="B12" s="46">
        <f>DATE($B$5,VLOOKUP($A$5,Source!$C$3:$D$14,2,FALSE),Calendrier!A12)</f>
        <v>44293</v>
      </c>
      <c r="C12" s="91"/>
      <c r="D12" s="51"/>
      <c r="E12" s="90"/>
      <c r="F12" s="52"/>
      <c r="G12" s="49"/>
      <c r="H12" s="50"/>
    </row>
    <row r="13" spans="1:15" ht="15.5" x14ac:dyDescent="0.35">
      <c r="A13" s="45" t="s">
        <v>42</v>
      </c>
      <c r="B13" s="46">
        <f>DATE($B$5,VLOOKUP($A$5,Source!$C$3:$D$14,2,FALSE),Calendrier!A13)</f>
        <v>44294</v>
      </c>
      <c r="C13" s="33">
        <v>1</v>
      </c>
      <c r="D13" s="34"/>
      <c r="E13" s="14"/>
      <c r="F13" s="13"/>
      <c r="G13" s="16"/>
      <c r="H13" s="5"/>
      <c r="N13" s="83"/>
    </row>
    <row r="14" spans="1:15" ht="15.5" x14ac:dyDescent="0.35">
      <c r="A14" s="45" t="s">
        <v>43</v>
      </c>
      <c r="B14" s="46">
        <f>DATE($B$5,VLOOKUP($A$5,Source!$C$3:$D$14,2,FALSE),Calendrier!A14)</f>
        <v>44295</v>
      </c>
      <c r="C14" s="33">
        <v>1</v>
      </c>
      <c r="D14" s="34"/>
      <c r="E14" s="14"/>
      <c r="F14" s="13"/>
      <c r="G14" s="16"/>
      <c r="H14" s="5"/>
      <c r="N14" s="83"/>
      <c r="O14" s="84"/>
    </row>
    <row r="15" spans="1:15" ht="15.5" x14ac:dyDescent="0.35">
      <c r="A15" s="45" t="s">
        <v>44</v>
      </c>
      <c r="B15" s="46">
        <f>DATE($B$5,VLOOKUP($A$5,Source!$C$3:$D$14,2,FALSE),Calendrier!A15)</f>
        <v>44296</v>
      </c>
      <c r="C15" s="33">
        <v>1</v>
      </c>
      <c r="D15" s="34"/>
      <c r="E15" s="14"/>
      <c r="F15" s="13"/>
      <c r="G15" s="16"/>
      <c r="H15" s="5"/>
      <c r="N15" s="83"/>
      <c r="O15" s="84"/>
    </row>
    <row r="16" spans="1:15" ht="15.5" x14ac:dyDescent="0.35">
      <c r="A16" s="45" t="s">
        <v>45</v>
      </c>
      <c r="B16" s="46">
        <f>DATE($B$5,VLOOKUP($A$5,Source!$C$3:$D$14,2,FALSE),Calendrier!A16)</f>
        <v>44297</v>
      </c>
      <c r="C16" s="33">
        <v>1</v>
      </c>
      <c r="D16" s="34"/>
      <c r="E16" s="14"/>
      <c r="F16" s="13"/>
      <c r="G16" s="16"/>
      <c r="H16" s="5"/>
      <c r="N16" s="83"/>
    </row>
    <row r="17" spans="1:19" ht="15.5" x14ac:dyDescent="0.35">
      <c r="A17" s="45" t="s">
        <v>46</v>
      </c>
      <c r="B17" s="46">
        <f>DATE($B$5,VLOOKUP($A$5,Source!$C$3:$D$14,2,FALSE),Calendrier!A17)</f>
        <v>44298</v>
      </c>
      <c r="C17" s="33">
        <v>1</v>
      </c>
      <c r="D17" s="34"/>
      <c r="E17" s="14"/>
      <c r="F17" s="13"/>
      <c r="G17" s="16"/>
      <c r="H17" s="5"/>
      <c r="N17" s="41"/>
      <c r="O17" s="85"/>
      <c r="S17" s="83" t="s">
        <v>79</v>
      </c>
    </row>
    <row r="18" spans="1:19" ht="15.5" x14ac:dyDescent="0.35">
      <c r="A18" s="45" t="s">
        <v>47</v>
      </c>
      <c r="B18" s="46">
        <f>DATE($B$5,VLOOKUP($A$5,Source!$C$3:$D$14,2,FALSE),Calendrier!A18)</f>
        <v>44299</v>
      </c>
      <c r="C18" s="92"/>
      <c r="D18" s="51"/>
      <c r="E18" s="90"/>
      <c r="F18" s="52"/>
      <c r="G18" s="52"/>
      <c r="H18" s="5"/>
      <c r="N18" s="87"/>
      <c r="O18" s="86"/>
    </row>
    <row r="19" spans="1:19" ht="15.5" x14ac:dyDescent="0.35">
      <c r="A19" s="45" t="s">
        <v>48</v>
      </c>
      <c r="B19" s="46">
        <f>DATE($B$5,VLOOKUP($A$5,Source!$C$3:$D$14,2,FALSE),Calendrier!A19)</f>
        <v>44300</v>
      </c>
      <c r="C19" s="92"/>
      <c r="D19" s="51"/>
      <c r="E19" s="90"/>
      <c r="F19" s="52"/>
      <c r="G19" s="52"/>
      <c r="H19" s="5"/>
      <c r="N19" s="41"/>
      <c r="O19" s="85"/>
    </row>
    <row r="20" spans="1:19" ht="15.5" x14ac:dyDescent="0.35">
      <c r="A20" s="45" t="s">
        <v>49</v>
      </c>
      <c r="B20" s="46">
        <f>DATE($B$5,VLOOKUP($A$5,Source!$C$3:$D$14,2,FALSE),Calendrier!A20)</f>
        <v>44301</v>
      </c>
      <c r="C20" s="33">
        <v>1</v>
      </c>
      <c r="D20" s="34"/>
      <c r="E20" s="14"/>
      <c r="F20" s="13"/>
      <c r="G20" s="16"/>
      <c r="H20" s="5"/>
      <c r="N20" s="41"/>
      <c r="O20" s="85"/>
    </row>
    <row r="21" spans="1:19" ht="15.5" x14ac:dyDescent="0.35">
      <c r="A21" s="45" t="s">
        <v>50</v>
      </c>
      <c r="B21" s="46">
        <f>DATE($B$5,VLOOKUP($A$5,Source!$C$3:$D$14,2,FALSE),Calendrier!A21)</f>
        <v>44302</v>
      </c>
      <c r="C21" s="33">
        <v>1</v>
      </c>
      <c r="D21" s="34"/>
      <c r="E21" s="14"/>
      <c r="F21" s="13"/>
      <c r="G21" s="16"/>
      <c r="H21" s="5"/>
      <c r="N21" s="41"/>
      <c r="O21" s="85"/>
    </row>
    <row r="22" spans="1:19" ht="15.5" x14ac:dyDescent="0.35">
      <c r="A22" s="45" t="s">
        <v>51</v>
      </c>
      <c r="B22" s="46">
        <f>DATE($B$5,VLOOKUP($A$5,Source!$C$3:$D$14,2,FALSE),Calendrier!A22)</f>
        <v>44303</v>
      </c>
      <c r="C22" s="33">
        <v>1</v>
      </c>
      <c r="D22" s="34"/>
      <c r="E22" s="14"/>
      <c r="F22" s="13"/>
      <c r="G22" s="16"/>
      <c r="H22" s="5"/>
      <c r="N22" s="41"/>
      <c r="O22" s="85"/>
    </row>
    <row r="23" spans="1:19" ht="15.5" x14ac:dyDescent="0.35">
      <c r="A23" s="45" t="s">
        <v>52</v>
      </c>
      <c r="B23" s="46">
        <f>DATE($B$5,VLOOKUP($A$5,Source!$C$3:$D$14,2,FALSE),Calendrier!A23)</f>
        <v>44304</v>
      </c>
      <c r="C23" s="33">
        <v>1</v>
      </c>
      <c r="D23" s="34"/>
      <c r="E23" s="14"/>
      <c r="F23" s="13"/>
      <c r="G23" s="16"/>
      <c r="H23" s="5"/>
      <c r="N23" s="41"/>
      <c r="O23" s="85"/>
    </row>
    <row r="24" spans="1:19" ht="15.5" x14ac:dyDescent="0.35">
      <c r="A24" s="45" t="s">
        <v>53</v>
      </c>
      <c r="B24" s="46">
        <f>DATE($B$5,VLOOKUP($A$5,Source!$C$3:$D$14,2,FALSE),Calendrier!A24)</f>
        <v>44305</v>
      </c>
      <c r="C24" s="33">
        <v>1</v>
      </c>
      <c r="D24" s="34"/>
      <c r="E24" s="14"/>
      <c r="F24" s="13"/>
      <c r="G24" s="16"/>
      <c r="H24" s="5"/>
      <c r="N24" s="41"/>
      <c r="O24" s="85"/>
    </row>
    <row r="25" spans="1:19" ht="15.5" x14ac:dyDescent="0.35">
      <c r="A25" s="45" t="s">
        <v>54</v>
      </c>
      <c r="B25" s="46">
        <f>DATE($B$5,VLOOKUP($A$5,Source!$C$3:$D$14,2,FALSE),Calendrier!A25)</f>
        <v>44306</v>
      </c>
      <c r="C25" s="91"/>
      <c r="D25" s="47"/>
      <c r="E25" s="90"/>
      <c r="F25" s="48"/>
      <c r="G25" s="49"/>
      <c r="H25" s="50"/>
      <c r="N25" s="41"/>
      <c r="O25" s="85"/>
    </row>
    <row r="26" spans="1:19" ht="15.5" x14ac:dyDescent="0.35">
      <c r="A26" s="45" t="s">
        <v>55</v>
      </c>
      <c r="B26" s="46">
        <f>DATE($B$5,VLOOKUP($A$5,Source!$C$3:$D$14,2,FALSE),Calendrier!A26)</f>
        <v>44307</v>
      </c>
      <c r="C26" s="91"/>
      <c r="D26" s="47"/>
      <c r="E26" s="90"/>
      <c r="F26" s="48"/>
      <c r="G26" s="49"/>
      <c r="H26" s="50"/>
      <c r="N26" s="41"/>
      <c r="O26" s="85"/>
    </row>
    <row r="27" spans="1:19" ht="15.5" x14ac:dyDescent="0.35">
      <c r="A27" s="45" t="s">
        <v>56</v>
      </c>
      <c r="B27" s="46">
        <f>DATE($B$5,VLOOKUP($A$5,Source!$C$3:$D$14,2,FALSE),Calendrier!A27)</f>
        <v>44308</v>
      </c>
      <c r="C27" s="33">
        <v>1</v>
      </c>
      <c r="D27" s="34"/>
      <c r="E27" s="14"/>
      <c r="F27" s="13"/>
      <c r="G27" s="16"/>
      <c r="H27" s="5"/>
      <c r="N27" s="41"/>
      <c r="O27" s="85"/>
    </row>
    <row r="28" spans="1:19" ht="15.5" x14ac:dyDescent="0.35">
      <c r="A28" s="45" t="s">
        <v>57</v>
      </c>
      <c r="B28" s="46">
        <f>DATE($B$5,VLOOKUP($A$5,Source!$C$3:$D$14,2,FALSE),Calendrier!A28)</f>
        <v>44309</v>
      </c>
      <c r="C28" s="33">
        <v>1</v>
      </c>
      <c r="D28" s="34"/>
      <c r="E28" s="14"/>
      <c r="F28" s="13"/>
      <c r="G28" s="16"/>
      <c r="H28" s="32"/>
      <c r="N28" s="41"/>
      <c r="O28" s="85"/>
    </row>
    <row r="29" spans="1:19" ht="15.5" x14ac:dyDescent="0.35">
      <c r="A29" s="45" t="s">
        <v>58</v>
      </c>
      <c r="B29" s="46">
        <f>DATE($B$5,VLOOKUP($A$5,Source!$C$3:$D$14,2,FALSE),Calendrier!A29)</f>
        <v>44310</v>
      </c>
      <c r="C29" s="33">
        <v>1</v>
      </c>
      <c r="D29" s="34"/>
      <c r="E29" s="14"/>
      <c r="F29" s="13"/>
      <c r="G29" s="16"/>
      <c r="H29" s="5"/>
      <c r="N29" s="41"/>
      <c r="O29" s="85"/>
    </row>
    <row r="30" spans="1:19" ht="15.5" x14ac:dyDescent="0.35">
      <c r="A30" s="45" t="s">
        <v>59</v>
      </c>
      <c r="B30" s="46">
        <f>DATE($B$5,VLOOKUP($A$5,Source!$C$3:$D$14,2,FALSE),Calendrier!A30)</f>
        <v>44311</v>
      </c>
      <c r="C30" s="33">
        <v>1</v>
      </c>
      <c r="D30" s="34"/>
      <c r="E30" s="14"/>
      <c r="F30" s="13"/>
      <c r="G30" s="16"/>
      <c r="H30" s="5"/>
      <c r="N30" s="41"/>
      <c r="O30" s="85"/>
    </row>
    <row r="31" spans="1:19" ht="15.5" x14ac:dyDescent="0.35">
      <c r="A31" s="45" t="s">
        <v>60</v>
      </c>
      <c r="B31" s="46">
        <f>DATE($B$5,VLOOKUP($A$5,Source!$C$3:$D$14,2,FALSE),Calendrier!A31)</f>
        <v>44312</v>
      </c>
      <c r="C31" s="33">
        <v>1</v>
      </c>
      <c r="D31" s="34"/>
      <c r="E31" s="14"/>
      <c r="F31" s="13"/>
      <c r="G31" s="16"/>
      <c r="H31" s="5"/>
      <c r="N31" s="88"/>
      <c r="O31" s="86"/>
    </row>
    <row r="32" spans="1:19" ht="15.5" x14ac:dyDescent="0.35">
      <c r="A32" s="45" t="s">
        <v>61</v>
      </c>
      <c r="B32" s="46">
        <f>DATE($B$5,VLOOKUP($A$5,Source!$C$3:$D$14,2,FALSE),Calendrier!A32)</f>
        <v>44313</v>
      </c>
      <c r="C32" s="91"/>
      <c r="D32" s="47"/>
      <c r="E32" s="90"/>
      <c r="F32" s="48"/>
      <c r="G32" s="49"/>
      <c r="H32" s="50"/>
    </row>
    <row r="33" spans="1:8" ht="15.5" x14ac:dyDescent="0.35">
      <c r="A33" s="45" t="s">
        <v>62</v>
      </c>
      <c r="B33" s="46">
        <f>DATE($B$5,VLOOKUP($A$5,Source!$C$3:$D$14,2,FALSE),Calendrier!A33)</f>
        <v>44314</v>
      </c>
      <c r="C33" s="91"/>
      <c r="D33" s="47"/>
      <c r="E33" s="90"/>
      <c r="F33" s="48"/>
      <c r="G33" s="49"/>
      <c r="H33" s="50"/>
    </row>
    <row r="34" spans="1:8" ht="15.5" x14ac:dyDescent="0.35">
      <c r="A34" s="45" t="s">
        <v>63</v>
      </c>
      <c r="B34" s="46">
        <f>DATE($B$5,VLOOKUP($A$5,Source!$C$3:$D$14,2,FALSE),Calendrier!A34)</f>
        <v>44315</v>
      </c>
      <c r="C34" s="33">
        <v>1</v>
      </c>
      <c r="D34" s="34"/>
      <c r="E34" s="14"/>
      <c r="F34" s="13"/>
      <c r="G34" s="16"/>
      <c r="H34" s="5"/>
    </row>
    <row r="35" spans="1:8" ht="15.5" x14ac:dyDescent="0.35">
      <c r="A35" s="45" t="s">
        <v>64</v>
      </c>
      <c r="B35" s="46">
        <f>DATE($B$5,VLOOKUP($A$5,Source!$C$3:$D$14,2,FALSE),Calendrier!A35)</f>
        <v>44316</v>
      </c>
      <c r="C35" s="33">
        <v>1</v>
      </c>
      <c r="D35" s="34"/>
      <c r="E35" s="14"/>
      <c r="F35" s="13"/>
      <c r="G35" s="16"/>
      <c r="H35" s="32"/>
    </row>
    <row r="36" spans="1:8" ht="16" thickBot="1" x14ac:dyDescent="0.4">
      <c r="A36" s="45" t="s">
        <v>65</v>
      </c>
      <c r="B36" s="46">
        <f>DATE($B$5,VLOOKUP($A$5,Source!$C$3:$D$14,2,FALSE),Calendrier!A36)</f>
        <v>44317</v>
      </c>
      <c r="C36" s="33">
        <v>1</v>
      </c>
      <c r="D36" s="34"/>
      <c r="E36" s="14"/>
      <c r="F36" s="13"/>
      <c r="G36" s="16"/>
      <c r="H36" s="5"/>
    </row>
    <row r="37" spans="1:8" ht="19" thickBot="1" x14ac:dyDescent="0.5">
      <c r="A37" s="9"/>
      <c r="B37" s="10" t="s">
        <v>0</v>
      </c>
      <c r="C37" s="35">
        <f>SUM(C2:C36)</f>
        <v>23</v>
      </c>
      <c r="D37" s="36">
        <f>SUM(D6:D33)</f>
        <v>0</v>
      </c>
      <c r="E37" s="12">
        <f>SUM(E6:E24)</f>
        <v>0</v>
      </c>
      <c r="F37" s="11">
        <f>SUM(F6:F24)</f>
        <v>0</v>
      </c>
      <c r="G37" s="17">
        <f>SUM(G6:G24)</f>
        <v>0</v>
      </c>
      <c r="H37" s="19"/>
    </row>
    <row r="40" spans="1:8" ht="15" thickBot="1" x14ac:dyDescent="0.4"/>
    <row r="41" spans="1:8" ht="15" thickBot="1" x14ac:dyDescent="0.4">
      <c r="A41" s="98" t="s">
        <v>7</v>
      </c>
      <c r="B41" s="99"/>
      <c r="C41" s="99"/>
      <c r="D41" s="100"/>
      <c r="G41" s="96" t="s">
        <v>8</v>
      </c>
      <c r="H41" s="97"/>
    </row>
    <row r="42" spans="1:8" x14ac:dyDescent="0.35">
      <c r="A42" s="20"/>
      <c r="B42" s="21"/>
      <c r="C42" s="22"/>
      <c r="D42" s="23"/>
      <c r="G42" s="28"/>
      <c r="H42" s="29"/>
    </row>
    <row r="43" spans="1:8" x14ac:dyDescent="0.35">
      <c r="A43" s="20"/>
      <c r="B43" s="21"/>
      <c r="C43" s="22"/>
      <c r="D43" s="23"/>
      <c r="G43" s="28"/>
      <c r="H43" s="29"/>
    </row>
    <row r="44" spans="1:8" x14ac:dyDescent="0.35">
      <c r="A44" s="20"/>
      <c r="B44" s="21"/>
      <c r="C44" s="22"/>
      <c r="D44" s="23"/>
      <c r="G44" s="28"/>
      <c r="H44" s="29"/>
    </row>
    <row r="45" spans="1:8" ht="15" thickBot="1" x14ac:dyDescent="0.4">
      <c r="A45" s="24"/>
      <c r="B45" s="25"/>
      <c r="C45" s="26"/>
      <c r="D45" s="27"/>
      <c r="G45" s="30"/>
      <c r="H45" s="31"/>
    </row>
  </sheetData>
  <sheetProtection formatCells="0" formatColumns="0" formatRows="0" insertColumns="0" insertRows="0" insertHyperlinks="0" deleteColumns="0" deleteRows="0" sort="0" autoFilter="0" pivotTables="0"/>
  <mergeCells count="3">
    <mergeCell ref="G41:H41"/>
    <mergeCell ref="A41:D41"/>
    <mergeCell ref="C3:F3"/>
  </mergeCells>
  <phoneticPr fontId="6" type="noConversion"/>
  <conditionalFormatting sqref="B6:B36">
    <cfRule type="expression" dxfId="3" priority="13" stopIfTrue="1">
      <formula>WEEKDAY($B6,11)&gt;5</formula>
    </cfRule>
  </conditionalFormatting>
  <conditionalFormatting sqref="C6:H36">
    <cfRule type="expression" dxfId="2" priority="3">
      <formula>WEEKDAY($B6,11)&gt;5</formula>
    </cfRule>
  </conditionalFormatting>
  <printOptions horizontalCentered="1" verticalCentered="1"/>
  <pageMargins left="0.70866141732283472" right="0.70866141732283472" top="1.3385826771653544" bottom="0.74803149606299213" header="0.31496062992125984" footer="0.31496062992125984"/>
  <pageSetup scale="66" orientation="landscape" r:id="rId1"/>
  <headerFooter alignWithMargins="0">
    <oddHeader>&amp;L&amp;G&amp;C&amp;20OCTOBRE 2020&amp;R&amp;G</oddHeader>
  </headerFooter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4" id="{14D660F2-E1B6-460A-85B6-EF9BEF7C7457}">
            <xm:f>NOT(ISNA(VLOOKUP(B6,Source!$P$10:$P$23,1,0)))</xm:f>
            <x14:dxf>
              <fill>
                <patternFill>
                  <bgColor rgb="FFFFFF00"/>
                </patternFill>
              </fill>
            </x14:dxf>
          </x14:cfRule>
          <xm:sqref>B6:B36</xm:sqref>
        </x14:conditionalFormatting>
        <x14:conditionalFormatting xmlns:xm="http://schemas.microsoft.com/office/excel/2006/main">
          <x14:cfRule type="expression" priority="15" id="{7AA7FCDD-C5F8-4226-AA57-583142A1E763}">
            <xm:f>NOT(ISNA(VLOOKUP($B6,Source!$P$10:$P$23,1,0)))</xm:f>
            <x14:dxf>
              <fill>
                <patternFill>
                  <bgColor rgb="FFFFFF00"/>
                </patternFill>
              </fill>
            </x14:dxf>
          </x14:cfRule>
          <xm:sqref>C6:H36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0000000}">
          <x14:formula1>
            <xm:f>Source!$F$3:$F$14</xm:f>
          </x14:formula1>
          <xm:sqref>K7</xm:sqref>
        </x14:dataValidation>
        <x14:dataValidation type="list" allowBlank="1" showInputMessage="1" showErrorMessage="1" xr:uid="{00000000-0002-0000-0000-000001000000}">
          <x14:formula1>
            <xm:f>Source!$C$3:$C$14</xm:f>
          </x14:formula1>
          <xm:sqref>K8</xm:sqref>
        </x14:dataValidation>
        <x14:dataValidation type="list" allowBlank="1" showInputMessage="1" showErrorMessage="1" xr:uid="{00000000-0002-0000-0000-000002000000}">
          <x14:formula1>
            <xm:f>Source!$H$3:$H$9</xm:f>
          </x14:formula1>
          <xm:sqref>K9</xm:sqref>
        </x14:dataValidation>
        <x14:dataValidation type="list" allowBlank="1" showInputMessage="1" showErrorMessage="1" xr:uid="{00000000-0002-0000-0000-000003000000}">
          <x14:formula1>
            <xm:f>Source!$J$3:$J$4</xm:f>
          </x14:formula1>
          <xm:sqref>K10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Q35"/>
  <sheetViews>
    <sheetView topLeftCell="D4" zoomScale="69" zoomScaleNormal="69" workbookViewId="0">
      <selection activeCell="P27" sqref="P27"/>
    </sheetView>
  </sheetViews>
  <sheetFormatPr baseColWidth="10" defaultRowHeight="14.5" x14ac:dyDescent="0.35"/>
  <cols>
    <col min="2" max="2" width="22.54296875" customWidth="1"/>
    <col min="8" max="8" width="27.81640625" customWidth="1"/>
    <col min="10" max="10" width="16" customWidth="1"/>
    <col min="11" max="11" width="28.90625" customWidth="1"/>
    <col min="13" max="13" width="37.6328125" customWidth="1"/>
    <col min="15" max="15" width="20.7265625" customWidth="1"/>
    <col min="16" max="16" width="29.36328125" customWidth="1"/>
    <col min="17" max="17" width="31.90625" customWidth="1"/>
  </cols>
  <sheetData>
    <row r="2" spans="3:17" x14ac:dyDescent="0.35">
      <c r="C2" s="37" t="s">
        <v>9</v>
      </c>
      <c r="D2" s="37" t="s">
        <v>10</v>
      </c>
      <c r="E2" s="38"/>
      <c r="F2" s="37" t="s">
        <v>11</v>
      </c>
      <c r="G2" s="38"/>
      <c r="H2" s="37" t="s">
        <v>12</v>
      </c>
      <c r="I2" s="38"/>
      <c r="J2" s="39" t="s">
        <v>13</v>
      </c>
    </row>
    <row r="3" spans="3:17" ht="43.5" customHeight="1" x14ac:dyDescent="0.35">
      <c r="C3" s="40" t="s">
        <v>14</v>
      </c>
      <c r="D3" s="40">
        <v>1</v>
      </c>
      <c r="E3" s="41"/>
      <c r="F3" s="40">
        <v>2018</v>
      </c>
      <c r="G3" s="41"/>
      <c r="H3" s="42" t="s">
        <v>77</v>
      </c>
      <c r="I3" s="41"/>
      <c r="J3" s="40" t="s">
        <v>15</v>
      </c>
    </row>
    <row r="4" spans="3:17" x14ac:dyDescent="0.35">
      <c r="C4" s="40" t="s">
        <v>16</v>
      </c>
      <c r="D4" s="40">
        <v>2</v>
      </c>
      <c r="E4" s="41"/>
      <c r="F4" s="40">
        <v>2019</v>
      </c>
      <c r="G4" s="41"/>
      <c r="H4" s="82" t="s">
        <v>78</v>
      </c>
      <c r="I4" s="41"/>
      <c r="J4" s="40" t="s">
        <v>17</v>
      </c>
    </row>
    <row r="5" spans="3:17" x14ac:dyDescent="0.35">
      <c r="C5" s="40" t="s">
        <v>18</v>
      </c>
      <c r="D5" s="40">
        <v>3</v>
      </c>
      <c r="E5" s="41"/>
      <c r="F5" s="40">
        <v>2020</v>
      </c>
      <c r="G5" s="41"/>
      <c r="H5" s="40" t="s">
        <v>19</v>
      </c>
      <c r="I5" s="41"/>
      <c r="J5" s="41"/>
    </row>
    <row r="6" spans="3:17" x14ac:dyDescent="0.35">
      <c r="C6" s="40" t="s">
        <v>20</v>
      </c>
      <c r="D6" s="40">
        <v>4</v>
      </c>
      <c r="E6" s="41"/>
      <c r="F6" s="40">
        <v>2021</v>
      </c>
      <c r="G6" s="41"/>
      <c r="H6" s="40" t="s">
        <v>21</v>
      </c>
      <c r="I6" s="41"/>
      <c r="J6" s="41"/>
    </row>
    <row r="7" spans="3:17" ht="15" thickBot="1" x14ac:dyDescent="0.4">
      <c r="C7" s="40" t="s">
        <v>22</v>
      </c>
      <c r="D7" s="40">
        <v>5</v>
      </c>
      <c r="E7" s="41"/>
      <c r="F7" s="40">
        <v>2022</v>
      </c>
      <c r="G7" s="41"/>
      <c r="H7" s="42" t="s">
        <v>23</v>
      </c>
      <c r="I7" s="41"/>
      <c r="J7" s="41"/>
    </row>
    <row r="8" spans="3:17" ht="15" thickBot="1" x14ac:dyDescent="0.4">
      <c r="C8" s="40" t="s">
        <v>24</v>
      </c>
      <c r="D8" s="40">
        <v>6</v>
      </c>
      <c r="E8" s="41"/>
      <c r="F8" s="40">
        <v>2023</v>
      </c>
      <c r="G8" s="41"/>
      <c r="H8" s="43" t="s">
        <v>25</v>
      </c>
      <c r="I8" s="41"/>
      <c r="J8" s="41"/>
      <c r="K8" s="53" t="s">
        <v>74</v>
      </c>
      <c r="L8" s="54">
        <v>2021</v>
      </c>
      <c r="M8" s="55"/>
      <c r="N8" s="55"/>
      <c r="O8" s="53" t="s">
        <v>75</v>
      </c>
      <c r="P8" s="55">
        <f>Calendrier!K7</f>
        <v>2021</v>
      </c>
    </row>
    <row r="9" spans="3:17" ht="15" thickBot="1" x14ac:dyDescent="0.4">
      <c r="C9" s="40" t="s">
        <v>26</v>
      </c>
      <c r="D9" s="40">
        <v>7</v>
      </c>
      <c r="E9" s="41"/>
      <c r="F9" s="40">
        <v>2024</v>
      </c>
      <c r="G9" s="41"/>
      <c r="H9" s="42" t="s">
        <v>27</v>
      </c>
      <c r="I9" s="41"/>
      <c r="J9" s="41"/>
      <c r="K9" s="55"/>
      <c r="L9" s="55"/>
      <c r="M9" s="55"/>
      <c r="N9" s="55"/>
      <c r="O9" s="55"/>
      <c r="P9" s="55"/>
      <c r="Q9" s="55"/>
    </row>
    <row r="10" spans="3:17" x14ac:dyDescent="0.35">
      <c r="C10" s="40" t="s">
        <v>28</v>
      </c>
      <c r="D10" s="40">
        <v>8</v>
      </c>
      <c r="E10" s="41"/>
      <c r="F10" s="40">
        <v>2025</v>
      </c>
      <c r="G10" s="41"/>
      <c r="H10" s="44"/>
      <c r="I10" s="41"/>
      <c r="J10" s="41"/>
      <c r="K10" s="59" t="s">
        <v>66</v>
      </c>
      <c r="L10" s="56">
        <v>44197</v>
      </c>
      <c r="M10" s="63">
        <f>DATE(L8,1,1)</f>
        <v>44197</v>
      </c>
      <c r="N10" s="55"/>
      <c r="O10" s="76" t="s">
        <v>66</v>
      </c>
      <c r="P10" s="71">
        <f>DATE(P8,1,1)</f>
        <v>44197</v>
      </c>
    </row>
    <row r="11" spans="3:17" x14ac:dyDescent="0.35">
      <c r="C11" s="40" t="s">
        <v>29</v>
      </c>
      <c r="D11" s="40">
        <v>9</v>
      </c>
      <c r="E11" s="41"/>
      <c r="F11" s="40">
        <v>2026</v>
      </c>
      <c r="G11" s="41"/>
      <c r="H11" s="44"/>
      <c r="I11" s="41"/>
      <c r="J11" s="41"/>
      <c r="K11" s="60" t="s">
        <v>67</v>
      </c>
      <c r="L11" s="57">
        <v>44290</v>
      </c>
      <c r="M11" s="64">
        <f>ROUND(DATE(L8,4,MOD(234-11*MOD(L8,19),30))/7,)*7-6</f>
        <v>44290</v>
      </c>
      <c r="N11" s="55"/>
      <c r="O11" s="77" t="s">
        <v>76</v>
      </c>
      <c r="P11" s="72">
        <f>ROUND(DATE(P8,4,MOD(234-11*MOD(P8,19),30))/7,)*7-6-2</f>
        <v>44288</v>
      </c>
    </row>
    <row r="12" spans="3:17" x14ac:dyDescent="0.35">
      <c r="C12" s="40" t="s">
        <v>30</v>
      </c>
      <c r="D12" s="40">
        <v>10</v>
      </c>
      <c r="E12" s="41"/>
      <c r="F12" s="40">
        <v>2027</v>
      </c>
      <c r="G12" s="41"/>
      <c r="H12" s="44"/>
      <c r="I12" s="41"/>
      <c r="J12" s="41"/>
      <c r="K12" s="60" t="s">
        <v>68</v>
      </c>
      <c r="L12" s="57">
        <v>44291</v>
      </c>
      <c r="M12" s="64">
        <f>B4+1</f>
        <v>1</v>
      </c>
      <c r="N12" s="55"/>
      <c r="O12" s="78" t="s">
        <v>68</v>
      </c>
      <c r="P12" s="73">
        <f>ROUND(DATE(P8,4,MOD(234-11*MOD(P8,19),30))/7,)*7-6+1</f>
        <v>44291</v>
      </c>
    </row>
    <row r="13" spans="3:17" x14ac:dyDescent="0.35">
      <c r="C13" s="40" t="s">
        <v>31</v>
      </c>
      <c r="D13" s="40">
        <v>11</v>
      </c>
      <c r="E13" s="41"/>
      <c r="F13" s="40">
        <v>2028</v>
      </c>
      <c r="G13" s="41"/>
      <c r="H13" s="44"/>
      <c r="I13" s="41"/>
      <c r="J13" s="41"/>
      <c r="K13" s="60" t="s">
        <v>69</v>
      </c>
      <c r="L13" s="57">
        <v>44317</v>
      </c>
      <c r="M13" s="65">
        <f>DATE($L$8,5,1)</f>
        <v>44317</v>
      </c>
      <c r="N13" s="55"/>
      <c r="O13" s="78" t="s">
        <v>69</v>
      </c>
      <c r="P13" s="73">
        <f>DATE(P8,5,1)</f>
        <v>44317</v>
      </c>
    </row>
    <row r="14" spans="3:17" x14ac:dyDescent="0.35">
      <c r="C14" s="40" t="s">
        <v>32</v>
      </c>
      <c r="D14" s="40">
        <v>12</v>
      </c>
      <c r="E14" s="41"/>
      <c r="F14" s="40">
        <v>2029</v>
      </c>
      <c r="G14" s="41"/>
      <c r="H14" s="44"/>
      <c r="I14" s="41"/>
      <c r="J14" s="41"/>
      <c r="K14" s="61">
        <v>44324</v>
      </c>
      <c r="L14" s="57">
        <v>44324</v>
      </c>
      <c r="M14" s="65">
        <f>DATE($L$8,5,8)</f>
        <v>44324</v>
      </c>
      <c r="N14" s="55"/>
      <c r="O14" s="79">
        <v>44324</v>
      </c>
      <c r="P14" s="73">
        <f>DATE(P8,5,8)</f>
        <v>44324</v>
      </c>
    </row>
    <row r="15" spans="3:17" x14ac:dyDescent="0.35">
      <c r="K15" s="60" t="s">
        <v>70</v>
      </c>
      <c r="L15" s="57">
        <v>44329</v>
      </c>
      <c r="M15" s="64">
        <f>M7+39</f>
        <v>39</v>
      </c>
      <c r="N15" s="55"/>
      <c r="O15" s="78" t="s">
        <v>70</v>
      </c>
      <c r="P15" s="73">
        <f>P12+38</f>
        <v>44329</v>
      </c>
    </row>
    <row r="16" spans="3:17" x14ac:dyDescent="0.35">
      <c r="K16" s="60" t="s">
        <v>71</v>
      </c>
      <c r="L16" s="57">
        <v>44339</v>
      </c>
      <c r="M16" s="64"/>
      <c r="N16" s="55"/>
      <c r="O16" s="78" t="s">
        <v>71</v>
      </c>
      <c r="P16" s="73">
        <f>P12+48</f>
        <v>44339</v>
      </c>
    </row>
    <row r="17" spans="11:17" x14ac:dyDescent="0.35">
      <c r="K17" s="60" t="s">
        <v>72</v>
      </c>
      <c r="L17" s="57">
        <v>44340</v>
      </c>
      <c r="M17" s="64">
        <f>B4+50</f>
        <v>50</v>
      </c>
      <c r="N17" s="55"/>
      <c r="O17" s="78" t="s">
        <v>72</v>
      </c>
      <c r="P17" s="73">
        <f>P12+49</f>
        <v>44340</v>
      </c>
    </row>
    <row r="18" spans="11:17" x14ac:dyDescent="0.35">
      <c r="K18" s="61">
        <v>44391</v>
      </c>
      <c r="L18" s="57">
        <v>44391</v>
      </c>
      <c r="M18" s="65">
        <f>DATE(L8,7,14)</f>
        <v>44391</v>
      </c>
      <c r="N18" s="55"/>
      <c r="O18" s="79">
        <v>44391</v>
      </c>
      <c r="P18" s="73">
        <f>DATE(P8,7,14)</f>
        <v>44391</v>
      </c>
    </row>
    <row r="19" spans="11:17" x14ac:dyDescent="0.35">
      <c r="K19" s="61">
        <v>44423</v>
      </c>
      <c r="L19" s="57">
        <v>44423</v>
      </c>
      <c r="M19" s="65">
        <f>DATE(L8,8,15)</f>
        <v>44423</v>
      </c>
      <c r="N19" s="55"/>
      <c r="O19" s="79">
        <v>44423</v>
      </c>
      <c r="P19" s="73">
        <f>DATE(P8,8,15)</f>
        <v>44423</v>
      </c>
    </row>
    <row r="20" spans="11:17" x14ac:dyDescent="0.35">
      <c r="K20" s="60" t="s">
        <v>73</v>
      </c>
      <c r="L20" s="57">
        <v>44501</v>
      </c>
      <c r="M20" s="65">
        <f>DATE(L8,11,1)</f>
        <v>44501</v>
      </c>
      <c r="N20" s="55"/>
      <c r="O20" s="78" t="s">
        <v>73</v>
      </c>
      <c r="P20" s="73">
        <f>DATE(P8,11,1)</f>
        <v>44501</v>
      </c>
    </row>
    <row r="21" spans="11:17" x14ac:dyDescent="0.35">
      <c r="K21" s="61">
        <v>44511</v>
      </c>
      <c r="L21" s="57">
        <v>44511</v>
      </c>
      <c r="M21" s="65">
        <f>DATE(L8,11,11)</f>
        <v>44511</v>
      </c>
      <c r="N21" s="55"/>
      <c r="O21" s="79">
        <v>44511</v>
      </c>
      <c r="P21" s="73">
        <f>DATE(P8,11,11)</f>
        <v>44511</v>
      </c>
    </row>
    <row r="22" spans="11:17" ht="15" thickBot="1" x14ac:dyDescent="0.4">
      <c r="K22" s="62">
        <v>44555</v>
      </c>
      <c r="L22" s="58">
        <v>44555</v>
      </c>
      <c r="M22" s="66">
        <f>DATE(L8,12,25)</f>
        <v>44555</v>
      </c>
      <c r="N22" s="55"/>
      <c r="O22" s="80">
        <v>44555</v>
      </c>
      <c r="P22" s="74">
        <f>DATE(P8,12,25)</f>
        <v>44555</v>
      </c>
    </row>
    <row r="23" spans="11:17" ht="15" thickBot="1" x14ac:dyDescent="0.4">
      <c r="K23" s="68"/>
      <c r="L23" s="69"/>
      <c r="M23" s="70"/>
      <c r="N23" s="55"/>
      <c r="O23" s="81">
        <v>44556</v>
      </c>
      <c r="P23" s="75">
        <f>DATE(P8,12,26)</f>
        <v>44556</v>
      </c>
    </row>
    <row r="24" spans="11:17" x14ac:dyDescent="0.35">
      <c r="K24" s="55"/>
      <c r="L24" s="55"/>
      <c r="M24" s="55"/>
      <c r="N24" s="55"/>
      <c r="O24" s="55"/>
      <c r="P24" s="55"/>
    </row>
    <row r="25" spans="11:17" x14ac:dyDescent="0.35">
      <c r="K25" s="55"/>
      <c r="L25" s="55"/>
      <c r="M25" s="55"/>
      <c r="N25" s="55"/>
      <c r="O25" s="55"/>
      <c r="P25" s="55"/>
      <c r="Q25" s="55"/>
    </row>
    <row r="26" spans="11:17" x14ac:dyDescent="0.35">
      <c r="K26" s="55"/>
      <c r="L26" s="55"/>
      <c r="M26" s="55"/>
      <c r="N26" s="55"/>
      <c r="O26" s="55"/>
      <c r="P26" s="55"/>
      <c r="Q26" s="55"/>
    </row>
    <row r="27" spans="11:17" ht="71.5" customHeight="1" x14ac:dyDescent="0.35">
      <c r="K27" s="55"/>
      <c r="L27" s="55"/>
      <c r="M27" s="55"/>
      <c r="N27" s="55"/>
      <c r="O27" s="55"/>
      <c r="P27" s="55"/>
      <c r="Q27" s="55"/>
    </row>
    <row r="28" spans="11:17" ht="74.5" customHeight="1" x14ac:dyDescent="0.35">
      <c r="K28" s="55"/>
      <c r="L28" s="55"/>
      <c r="M28" s="55"/>
      <c r="N28" s="55"/>
      <c r="O28" s="55"/>
      <c r="P28" s="55"/>
      <c r="Q28" s="55"/>
    </row>
    <row r="29" spans="11:17" x14ac:dyDescent="0.35">
      <c r="K29" s="55"/>
      <c r="L29" s="55"/>
      <c r="M29" s="55"/>
      <c r="N29" s="55"/>
      <c r="O29" s="55"/>
      <c r="P29" s="55"/>
      <c r="Q29" s="55"/>
    </row>
    <row r="30" spans="11:17" x14ac:dyDescent="0.35">
      <c r="K30" s="55"/>
      <c r="L30" s="55"/>
      <c r="M30" s="55"/>
      <c r="N30" s="55"/>
      <c r="O30" s="55"/>
      <c r="P30" s="55"/>
      <c r="Q30" s="55"/>
    </row>
    <row r="31" spans="11:17" x14ac:dyDescent="0.35">
      <c r="K31" s="55"/>
      <c r="L31" s="55"/>
      <c r="M31" s="55"/>
      <c r="N31" s="55"/>
      <c r="O31" s="55"/>
      <c r="P31" s="55"/>
      <c r="Q31" s="55"/>
    </row>
    <row r="32" spans="11:17" x14ac:dyDescent="0.35">
      <c r="K32" s="55"/>
      <c r="L32" s="55"/>
      <c r="M32" s="55"/>
      <c r="N32" s="55"/>
      <c r="O32" s="55"/>
      <c r="P32" s="55"/>
      <c r="Q32" s="55"/>
    </row>
    <row r="33" spans="11:17" x14ac:dyDescent="0.35">
      <c r="K33" s="55"/>
      <c r="L33" s="55"/>
      <c r="M33" s="55"/>
      <c r="N33" s="55"/>
      <c r="O33" s="55"/>
      <c r="P33" s="55"/>
      <c r="Q33" s="55"/>
    </row>
    <row r="34" spans="11:17" x14ac:dyDescent="0.35">
      <c r="K34" s="55"/>
      <c r="L34" s="55"/>
      <c r="M34" s="55"/>
      <c r="N34" s="55"/>
      <c r="O34" s="55"/>
      <c r="P34" s="55"/>
      <c r="Q34" s="55"/>
    </row>
    <row r="35" spans="11:17" x14ac:dyDescent="0.35">
      <c r="Q35" s="55"/>
    </row>
  </sheetData>
  <dataValidations count="1">
    <dataValidation type="list" allowBlank="1" showInputMessage="1" showErrorMessage="1" sqref="L8" xr:uid="{8170D7F4-CD24-4463-B8CD-EC517E5D248F}">
      <formula1>$F$3:$F$14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Calendrier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Lucas Pflumio</cp:lastModifiedBy>
  <cp:lastPrinted>2020-10-27T14:28:23Z</cp:lastPrinted>
  <dcterms:created xsi:type="dcterms:W3CDTF">2020-10-26T17:40:53Z</dcterms:created>
  <dcterms:modified xsi:type="dcterms:W3CDTF">2021-06-04T07:30:00Z</dcterms:modified>
</cp:coreProperties>
</file>