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2\Downloads\Academico e Vida Profissional\Data Science\EXCELproject\"/>
    </mc:Choice>
  </mc:AlternateContent>
  <bookViews>
    <workbookView xWindow="0" yWindow="0" windowWidth="21600" windowHeight="9735"/>
  </bookViews>
  <sheets>
    <sheet name="TabelaDinamica" sheetId="3" r:id="rId1"/>
    <sheet name="TabelaBase" sheetId="2" r:id="rId2"/>
  </sheets>
  <definedNames>
    <definedName name="_xlnm._FilterDatabase" localSheetId="1" hidden="1">TabelaBase!$A$2:$H$198</definedName>
    <definedName name="GDP_2020_2025" localSheetId="1">TabelaBase!$A$2:$G$198</definedName>
    <definedName name="SegmentaçãodeDados_Country">#N/A</definedName>
    <definedName name="SegmentaçãodeDados_Reg">#N/A</definedName>
  </definedNames>
  <calcPr calcId="152511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12" i="2" l="1"/>
  <c r="M12" i="2" s="1"/>
  <c r="N12" i="2" s="1"/>
  <c r="O12" i="2" s="1"/>
  <c r="M6" i="2"/>
  <c r="M7" i="2"/>
  <c r="L8" i="2"/>
  <c r="K8" i="2"/>
  <c r="K6" i="2"/>
  <c r="K7" i="2"/>
  <c r="N6" i="2" l="1"/>
  <c r="K2" i="2" l="1"/>
  <c r="N7" i="2"/>
  <c r="M5" i="2"/>
  <c r="N5" i="2" l="1"/>
  <c r="L7" i="2"/>
  <c r="L6" i="2"/>
  <c r="L5" i="2"/>
  <c r="K5" i="2"/>
  <c r="K13" i="2" l="1"/>
  <c r="M13" i="2" l="1"/>
  <c r="N13" i="2" s="1"/>
  <c r="O13" i="2" s="1"/>
</calcChain>
</file>

<file path=xl/connections.xml><?xml version="1.0" encoding="utf-8"?>
<connections xmlns="http://schemas.openxmlformats.org/spreadsheetml/2006/main">
  <connection id="1" name="GDP_2020-2025" type="6" refreshedVersion="5" background="1" saveData="1">
    <textPr codePage="65001" sourceFile="C:\Users\CASA2\Downloads\Academico e Vida Profissional\Data Science\EXCELproject\GDP_2020-2025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<sst xmlns="http://schemas.openxmlformats.org/spreadsheetml/2006/main" count="423" uniqueCount="226">
  <si>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</si>
  <si>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</si>
  <si>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</si>
  <si>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</si>
  <si>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</si>
  <si>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</si>
  <si>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</si>
  <si>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</si>
  <si>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</si>
  <si>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</si>
  <si>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</si>
  <si>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</si>
  <si>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</si>
  <si>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</si>
  <si>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</si>
  <si>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</si>
  <si>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</si>
  <si>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</si>
  <si>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</si>
  <si>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</si>
  <si>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</si>
  <si>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</si>
  <si>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</si>
  <si>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</si>
  <si>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</si>
  <si>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</si>
  <si>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</si>
  <si>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</si>
  <si>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</si>
  <si>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</si>
  <si>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</si>
  <si>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</si>
  <si>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</si>
  <si>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</si>
  <si>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</si>
  <si>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</si>
  <si>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</si>
  <si>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</si>
  <si>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</si>
  <si>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</si>
  <si>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</si>
  <si>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</si>
  <si>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</si>
  <si>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Ivory Coast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</si>
  <si>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</si>
  <si>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</si>
  <si>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</si>
  <si>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</si>
  <si>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</si>
  <si>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</si>
  <si>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</si>
  <si>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</si>
  <si>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</si>
  <si>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</si>
  <si>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</si>
  <si>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</si>
  <si>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</si>
  <si>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</si>
  <si>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</si>
  <si>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</si>
  <si>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</si>
  <si>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</si>
  <si>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</si>
  <si>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</si>
  <si>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</si>
  <si>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</si>
  <si>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</si>
  <si>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</si>
  <si>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</si>
  <si>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</si>
  <si>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</si>
  <si>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</si>
  <si>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</si>
  <si>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</si>
  <si>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</si>
  <si>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</si>
  <si>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</si>
  <si>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</si>
  <si>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</si>
  <si>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</si>
  <si>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</si>
  <si>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</si>
  <si>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</si>
  <si>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</si>
  <si>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</si>
  <si>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</si>
  <si>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</si>
  <si>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</si>
  <si>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</si>
  <si>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</si>
  <si>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</si>
  <si>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</si>
  <si>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</si>
  <si>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</si>
  <si>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</si>
  <si>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</si>
  <si>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</si>
  <si>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</si>
  <si>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</si>
  <si>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</si>
  <si>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</si>
  <si>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</si>
  <si>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</si>
  <si>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</si>
  <si>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</si>
  <si>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</si>
  <si>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</si>
  <si>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</si>
  <si>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</si>
  <si>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</si>
  <si>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</si>
  <si>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</si>
  <si>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</si>
  <si>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</si>
  <si>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</si>
  <si>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</si>
  <si>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</si>
  <si>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</si>
  <si>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</si>
  <si>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</si>
  <si>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</si>
  <si>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</si>
  <si>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</si>
  <si>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</si>
  <si>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</si>
  <si>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</si>
  <si>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</si>
  <si>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</si>
  <si>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</si>
  <si>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</si>
  <si>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</si>
  <si>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</si>
  <si>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</si>
  <si>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</si>
  <si>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</si>
  <si>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</si>
  <si>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</si>
  <si>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</si>
  <si>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</si>
  <si>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</si>
  <si>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</si>
  <si>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</si>
  <si>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</si>
  <si>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</si>
  <si>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</si>
  <si>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</si>
  <si>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</si>
  <si>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</si>
  <si>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</si>
  <si>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</si>
  <si>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</si>
  <si>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</si>
  <si>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</si>
  <si>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</si>
  <si>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</si>
  <si>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</si>
  <si>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</si>
  <si>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</si>
  <si>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</si>
  <si>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</si>
  <si>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</si>
  <si>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</si>
  <si>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</si>
  <si>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Saint Kitts and Nevis</t>
  </si>
  <si>
    <t>Saint Lucia</t>
  </si>
  <si>
    <t>Saint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</si>
  <si>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</si>
  <si>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</si>
  <si>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</si>
  <si>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</si>
  <si>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</si>
  <si>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</si>
  <si>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</si>
  <si>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</si>
  <si>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</si>
  <si>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</si>
  <si>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</si>
  <si>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</si>
  <si>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</si>
  <si>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</si>
  <si>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</si>
  <si>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</si>
  <si>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</si>
  <si>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</si>
  <si>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</si>
  <si>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</si>
  <si>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</si>
  <si>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</si>
  <si>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</si>
  <si>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</si>
  <si>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</si>
  <si>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</si>
  <si>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</si>
  <si>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Palestine</t>
  </si>
  <si>
    <t>Yemen</t>
  </si>
  <si>
    <t>Zambia</t>
  </si>
  <si>
    <t>Zimbabwe</t>
  </si>
  <si>
    <t>PIB dos países no mundo (2020 - 2025)</t>
  </si>
  <si>
    <t>SOMA</t>
  </si>
  <si>
    <t>MÉDIA</t>
  </si>
  <si>
    <t>MÍNIMA</t>
  </si>
  <si>
    <t>MÁXIMA</t>
  </si>
  <si>
    <t>País</t>
  </si>
  <si>
    <t>PIB (2025)</t>
  </si>
  <si>
    <t>Função</t>
  </si>
  <si>
    <t>PIB (2020)</t>
  </si>
  <si>
    <t>PIBs (2020)</t>
  </si>
  <si>
    <t>PIBs (2025)</t>
  </si>
  <si>
    <t>Lucro(s/n)</t>
  </si>
  <si>
    <t>Qtd. De Países:</t>
  </si>
  <si>
    <t>CONTAR</t>
  </si>
  <si>
    <t>Asia</t>
  </si>
  <si>
    <t>Africa</t>
  </si>
  <si>
    <t>Europe</t>
  </si>
  <si>
    <t>America</t>
  </si>
  <si>
    <t>Oceania</t>
  </si>
  <si>
    <t>Reg</t>
  </si>
  <si>
    <t>Europeus(2025)</t>
  </si>
  <si>
    <t>Eur.&gt;Média</t>
  </si>
  <si>
    <t>MEDIANA</t>
  </si>
  <si>
    <t>LOOKUP</t>
  </si>
  <si>
    <t>Total Geral</t>
  </si>
  <si>
    <t>Rótulos de Linha</t>
  </si>
  <si>
    <t>Média de 2025</t>
  </si>
  <si>
    <t>Contagem de Países</t>
  </si>
  <si>
    <t>Soma %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</si>
</sst>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NumberFormat="1" applyFont="1"/>
    <xf numFmtId="0" fontId="20" fillId="0" borderId="13" xfId="0" applyNumberFormat="1" applyFont="1" applyBorder="1" applyAlignment="1">
      <alignment horizontal="center"/>
    </xf>
    <xf numFmtId="0" fontId="20" fillId="0" borderId="11" xfId="0" applyNumberFormat="1" applyFont="1" applyBorder="1" applyAlignment="1">
      <alignment horizontal="center"/>
    </xf>
    <xf numFmtId="0" fontId="20" fillId="0" borderId="12" xfId="0" applyNumberFormat="1" applyFont="1" applyBorder="1" applyAlignment="1">
      <alignment horizontal="center"/>
    </xf>
    <xf numFmtId="0" fontId="18" fillId="0" borderId="14" xfId="0" applyNumberFormat="1" applyFont="1" applyBorder="1"/>
    <xf numFmtId="0" fontId="18" fillId="0" borderId="10" xfId="0" applyNumberFormat="1" applyFont="1" applyBorder="1" applyAlignment="1">
      <alignment horizontal="left"/>
    </xf>
    <xf numFmtId="0" fontId="18" fillId="0" borderId="10" xfId="0" applyNumberFormat="1" applyFont="1" applyBorder="1"/>
    <xf numFmtId="0" fontId="18" fillId="0" borderId="15" xfId="0" applyNumberFormat="1" applyFont="1" applyBorder="1"/>
    <xf numFmtId="0" fontId="18" fillId="0" borderId="16" xfId="0" applyNumberFormat="1" applyFont="1" applyBorder="1"/>
    <xf numFmtId="0" fontId="18" fillId="0" borderId="17" xfId="0" applyNumberFormat="1" applyFont="1" applyBorder="1"/>
    <xf numFmtId="0" fontId="18" fillId="0" borderId="18" xfId="0" applyNumberFormat="1" applyFont="1" applyBorder="1"/>
    <xf numFmtId="0" fontId="18" fillId="0" borderId="0" xfId="0" applyNumberFormat="1" applyFont="1" applyAlignment="1">
      <alignment horizontal="left"/>
    </xf>
    <xf numFmtId="0" fontId="19" fillId="0" borderId="10" xfId="0" applyNumberFormat="1" applyFont="1" applyBorder="1"/>
    <xf numFmtId="0" fontId="19" fillId="0" borderId="10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left" vertical="center" wrapText="1"/>
    </xf>
    <xf numFmtId="0" fontId="20" fillId="0" borderId="22" xfId="0" applyNumberFormat="1" applyFont="1" applyBorder="1" applyAlignment="1">
      <alignment horizontal="center"/>
    </xf>
    <xf numFmtId="0" fontId="18" fillId="0" borderId="23" xfId="0" applyNumberFormat="1" applyFont="1" applyBorder="1"/>
    <xf numFmtId="0" fontId="18" fillId="0" borderId="24" xfId="0" applyNumberFormat="1" applyFont="1" applyBorder="1"/>
    <xf numFmtId="0" fontId="18" fillId="0" borderId="0" xfId="0" applyNumberFormat="1" applyFont="1" applyBorder="1"/>
    <xf numFmtId="0" fontId="19" fillId="0" borderId="10" xfId="0" applyNumberFormat="1" applyFont="1" applyBorder="1" applyAlignment="1">
      <alignment horizontal="center"/>
    </xf>
    <xf numFmtId="0" fontId="18" fillId="0" borderId="10" xfId="1" applyNumberFormat="1" applyFont="1" applyBorder="1"/>
    <xf numFmtId="1" fontId="18" fillId="0" borderId="10" xfId="0" applyNumberFormat="1" applyFont="1" applyBorder="1"/>
    <xf numFmtId="0" fontId="18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1" fillId="0" borderId="19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21" xfId="0" applyNumberFormat="1" applyFont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/>
    </xf>
    <xf numFmtId="164" fontId="0" fillId="0" borderId="0" xfId="0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28">
    <dxf>
      <font>
        <u val="singleAccounting"/>
      </font>
    </dxf>
    <dxf>
      <font>
        <u val="none"/>
      </font>
    </dxf>
    <dxf>
      <font>
        <u val="none"/>
      </font>
    </dxf>
    <dxf>
      <font>
        <u val="singleAccounting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7BA787"/>
      <color rgb="FFE6DA9E"/>
      <color rgb="FFC1C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[2_Pivot_Table.xlsx]TabelaDinamica!Tabela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787465294531132E-2"/>
              <c:y val="3.0892125483367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221311253192352E-2"/>
              <c:y val="-3.3133912439481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819826056695034E-2"/>
              <c:y val="2.51658378955611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1752704807229E-2"/>
              <c:y val="-2.13936939368684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TabelaDinamica!$B$3</c:f>
              <c:strCache>
                <c:ptCount val="1"/>
                <c:pt idx="0">
                  <c:v>Média de 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9501752704807229E-2"/>
                  <c:y val="-2.13936939368684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819826056695034E-2"/>
                  <c:y val="2.51658378955611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TabelaDinamica!$A$4:$A$9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TabelaDinamica!$B$4:$B$9</c:f>
              <c:numCache>
                <c:formatCode>_-* #,##0_-;\-* #,##0_-;_-* "-"??_-;_-@_-</c:formatCode>
                <c:ptCount val="5"/>
                <c:pt idx="0">
                  <c:v>54707.673076923078</c:v>
                </c:pt>
                <c:pt idx="1">
                  <c:v>1068822.1621621621</c:v>
                </c:pt>
                <c:pt idx="2">
                  <c:v>973680.16666666663</c:v>
                </c:pt>
                <c:pt idx="3">
                  <c:v>648459.1162790698</c:v>
                </c:pt>
                <c:pt idx="4">
                  <c:v>137880.4</c:v>
                </c:pt>
              </c:numCache>
            </c:numRef>
          </c:val>
        </c:ser>
        <c:ser>
          <c:idx val="1"/>
          <c:order val="1"/>
          <c:tx>
            <c:strRef>
              <c:f>TabelaDinamica!$C$3</c:f>
              <c:strCache>
                <c:ptCount val="1"/>
                <c:pt idx="0">
                  <c:v>Soma % de 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2221311253192352E-2"/>
                  <c:y val="-3.31339124394812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787465294531132E-2"/>
                  <c:y val="3.0892125483367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TabelaDinamica!$A$4:$A$9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TabelaDinamica!$C$4:$C$9</c:f>
              <c:numCache>
                <c:formatCode>0.00%</c:formatCode>
                <c:ptCount val="5"/>
                <c:pt idx="0">
                  <c:v>2.5122358947945744E-2</c:v>
                </c:pt>
                <c:pt idx="1">
                  <c:v>0.34923358674768251</c:v>
                </c:pt>
                <c:pt idx="2">
                  <c:v>0.36113904398687457</c:v>
                </c:pt>
                <c:pt idx="3">
                  <c:v>0.24624072749459999</c:v>
                </c:pt>
                <c:pt idx="4">
                  <c:v>1.8264282822897181E-2</c:v>
                </c:pt>
              </c:numCache>
            </c:numRef>
          </c:val>
        </c:ser>
        <c:ser>
          <c:idx val="2"/>
          <c:order val="2"/>
          <c:tx>
            <c:strRef>
              <c:f>TabelaDinamica!$D$3</c:f>
              <c:strCache>
                <c:ptCount val="1"/>
                <c:pt idx="0">
                  <c:v>Contagem de Países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TabelaDinamica!$A$4:$A$9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TabelaDinamica!$D$4:$D$9</c:f>
              <c:numCache>
                <c:formatCode>0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48</c:v>
                </c:pt>
                <c:pt idx="3">
                  <c:v>43</c:v>
                </c:pt>
                <c:pt idx="4">
                  <c:v>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Estatísticas de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TabelaBase!$J$5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4999999999999997E-2"/>
                  <c:y val="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3333333333333287E-2"/>
                  <c:y val="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33333333333334E-2"/>
                  <c:y val="2.31481481481481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1666666666666664E-2"/>
                  <c:y val="9.2592592592592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TabelaBase!$K$4:$N$4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TabelaBase!$K$5:$N$5</c:f>
              <c:numCache>
                <c:formatCode>General</c:formatCode>
                <c:ptCount val="4"/>
                <c:pt idx="0">
                  <c:v>85826173</c:v>
                </c:pt>
                <c:pt idx="1">
                  <c:v>113237734</c:v>
                </c:pt>
                <c:pt idx="2">
                  <c:v>27883742</c:v>
                </c:pt>
                <c:pt idx="3">
                  <c:v>21977998</c:v>
                </c:pt>
              </c:numCache>
            </c:numRef>
          </c:val>
        </c:ser>
        <c:ser>
          <c:idx val="1"/>
          <c:order val="1"/>
          <c:tx>
            <c:strRef>
              <c:f>TabelaBase!$J$6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3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99999999999949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3333333333333333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1666666666666664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TabelaBase!$K$4:$N$4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TabelaBase!$K$6:$N$6</c:f>
              <c:numCache>
                <c:formatCode>0</c:formatCode>
                <c:ptCount val="4"/>
                <c:pt idx="0">
                  <c:v>437888.63775510201</c:v>
                </c:pt>
                <c:pt idx="1">
                  <c:v>599141.44973544974</c:v>
                </c:pt>
                <c:pt idx="2">
                  <c:v>648459.1162790698</c:v>
                </c:pt>
                <c:pt idx="3">
                  <c:v>2197799.7999999998</c:v>
                </c:pt>
              </c:numCache>
            </c:numRef>
          </c:val>
        </c:ser>
        <c:ser>
          <c:idx val="2"/>
          <c:order val="2"/>
          <c:tx>
            <c:strRef>
              <c:f>TabelaBase!$J$7</c:f>
              <c:strCache>
                <c:ptCount val="1"/>
                <c:pt idx="0">
                  <c:v>CONTAR</c:v>
                </c:pt>
              </c:strCache>
            </c:strRef>
          </c:tx>
          <c:spPr>
            <a:solidFill>
              <a:srgbClr val="C1CE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TabelaBase!$K$4:$N$4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TabelaBase!$K$7:$N$7</c:f>
              <c:numCache>
                <c:formatCode>General</c:formatCode>
                <c:ptCount val="4"/>
                <c:pt idx="0">
                  <c:v>196</c:v>
                </c:pt>
                <c:pt idx="1">
                  <c:v>189</c:v>
                </c:pt>
                <c:pt idx="2">
                  <c:v>43</c:v>
                </c:pt>
                <c:pt idx="3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7496240"/>
        <c:axId val="1867497328"/>
      </c:barChart>
      <c:catAx>
        <c:axId val="18674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97328"/>
        <c:crosses val="autoZero"/>
        <c:auto val="1"/>
        <c:lblAlgn val="ctr"/>
        <c:lblOffset val="100"/>
        <c:noMultiLvlLbl val="0"/>
      </c:catAx>
      <c:valAx>
        <c:axId val="1867497328"/>
        <c:scaling>
          <c:logBase val="10"/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14287</xdr:rowOff>
    </xdr:from>
    <xdr:to>
      <xdr:col>13</xdr:col>
      <xdr:colOff>138112</xdr:colOff>
      <xdr:row>19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247650</xdr:colOff>
      <xdr:row>20</xdr:row>
      <xdr:rowOff>19051</xdr:rowOff>
    </xdr:from>
    <xdr:to>
      <xdr:col>6</xdr:col>
      <xdr:colOff>1057275</xdr:colOff>
      <xdr:row>29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5" y="3829051"/>
              <a:ext cx="1828800" cy="1752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1133475</xdr:colOff>
      <xdr:row>20</xdr:row>
      <xdr:rowOff>28575</xdr:rowOff>
    </xdr:from>
    <xdr:to>
      <xdr:col>10</xdr:col>
      <xdr:colOff>19050</xdr:colOff>
      <xdr:row>29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3838575"/>
              <a:ext cx="1828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13</xdr:row>
      <xdr:rowOff>185737</xdr:rowOff>
    </xdr:from>
    <xdr:to>
      <xdr:col>14</xdr:col>
      <xdr:colOff>285750</xdr:colOff>
      <xdr:row>28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A2" refreshedDate="45917.047969097221" createdVersion="5" refreshedVersion="5" minRefreshableVersion="3" recordCount="196">
  <cacheSource type="worksheet">
    <worksheetSource ref="A2:H198" sheet="TabelaBase"/>
  </cacheSource>
  <cacheFields count="8">
    <cacheField name="Country" numFmtId="0">
      <sharedItems count="196">
        <s v="Afghanistan"/>
        <s v="Albania"/>
        <s v="Algeri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sta Rica"/>
        <s v="Croatia"/>
        <s v="Cyprus"/>
        <s v="Czech Republic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ederated States of Micrones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public of the Congo"/>
        <s v="Romania"/>
        <s v="Russia"/>
        <s v="Rwanda"/>
        <s v="Saint Kitts and Nevis"/>
        <s v="Saint Lucia"/>
        <s v="Saint Vincent and the Grenadines"/>
        <s v="Samoa"/>
        <s v="San Marino"/>
        <s v="São Tomé and Prí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2020" numFmtId="0">
      <sharedItems containsSemiMixedTypes="0" containsString="0" containsNumber="1" containsInteger="1" minValue="52" maxValue="21354125" count="196">
        <n v="20136"/>
        <n v="15271"/>
        <n v="164774"/>
        <n v="2885"/>
        <n v="66521"/>
        <n v="1412"/>
        <n v="385218"/>
        <n v="12642"/>
        <n v="2486"/>
        <n v="1362613"/>
        <n v="434050"/>
        <n v="42693"/>
        <n v="9958"/>
        <n v="35838"/>
        <n v="373902"/>
        <n v="5168"/>
        <n v="61312"/>
        <n v="529269"/>
        <n v="2043"/>
        <n v="15674"/>
        <n v="2586"/>
        <n v="36897"/>
        <n v="20226"/>
        <n v="14930"/>
        <n v="1476092"/>
        <n v="12006"/>
        <n v="70658"/>
        <n v="17837"/>
        <n v="3089"/>
        <n v="34898"/>
        <n v="40863"/>
        <n v="1655685"/>
        <n v="1831"/>
        <n v="2389"/>
        <n v="14954"/>
        <n v="254060"/>
        <n v="15103357"/>
        <n v="270348"/>
        <n v="1218"/>
        <n v="62382"/>
        <n v="57919"/>
        <n v="25535"/>
        <n v="251110"/>
        <n v="49613"/>
        <n v="355631"/>
        <n v="3144"/>
        <n v="504"/>
        <n v="78625"/>
        <n v="95865"/>
        <n v="382525"/>
        <n v="24921"/>
        <n v="9908"/>
        <n v="1982"/>
        <n v="31795"/>
        <n v="3984"/>
        <n v="96611"/>
        <n v="373"/>
        <n v="4432"/>
        <n v="269784"/>
        <n v="2645806"/>
        <n v="15364"/>
        <n v="1809"/>
        <n v="16013"/>
        <n v="3936989"/>
        <n v="70008"/>
        <n v="191210"/>
        <n v="1043"/>
        <n v="77718"/>
        <n v="14089"/>
        <n v="1523"/>
        <n v="5471"/>
        <n v="14508"/>
        <n v="23190"/>
        <n v="344941"/>
        <n v="158468"/>
        <n v="21630"/>
        <n v="2674852"/>
        <n v="1059055"/>
        <n v="195528"/>
        <n v="182576"/>
        <n v="436205"/>
        <n v="410771"/>
        <n v="1905956"/>
        <n v="63119"/>
        <n v="13885"/>
        <n v="5054069"/>
        <n v="43762"/>
        <n v="171082"/>
        <n v="100912"/>
        <n v="222"/>
        <n v="7728"/>
        <n v="111048"/>
        <n v="8283"/>
        <n v="18511"/>
        <n v="33353"/>
        <n v="24976"/>
        <n v="2092"/>
        <n v="3037"/>
        <n v="46893"/>
        <n v="57352"/>
        <n v="73612"/>
        <n v="25344"/>
        <n v="13051"/>
        <n v="11847"/>
        <n v="337456"/>
        <n v="3706"/>
        <n v="17491"/>
        <n v="16397"/>
        <n v="242"/>
        <n v="8464"/>
        <n v="11408"/>
        <n v="1121065"/>
        <n v="11530"/>
        <n v="13313"/>
        <n v="4777"/>
        <n v="121354"/>
        <n v="14235"/>
        <n v="65631"/>
        <n v="10583"/>
        <n v="125"/>
        <n v="33434"/>
        <n v="931814"/>
        <n v="210541"/>
        <n v="12730"/>
        <n v="13764"/>
        <n v="432299"/>
        <n v="12385"/>
        <n v="367633"/>
        <n v="75909"/>
        <n v="300410"/>
        <n v="259"/>
        <n v="15532"/>
        <n v="57087"/>
        <n v="23848"/>
        <n v="35432"/>
        <n v="206461"/>
        <n v="361751"/>
        <n v="605930"/>
        <n v="229435"/>
        <n v="103131"/>
        <n v="144411"/>
        <n v="11485"/>
        <n v="252372"/>
        <n v="1488118"/>
        <n v="10174"/>
        <n v="884"/>
        <n v="1499"/>
        <n v="864"/>
        <n v="869"/>
        <n v="1543"/>
        <n v="476"/>
        <n v="734271"/>
        <n v="24534"/>
        <n v="55874"/>
        <n v="1384"/>
        <n v="6682"/>
        <n v="349166"/>
        <n v="107646"/>
        <n v="53342"/>
        <n v="1536"/>
        <n v="8628"/>
        <n v="337876"/>
        <n v="1744456"/>
        <n v="5423"/>
        <n v="1288751"/>
        <n v="84304"/>
        <n v="35237"/>
        <n v="2912"/>
        <n v="545148"/>
        <n v="741288"/>
        <n v="60043"/>
        <n v="676861"/>
        <n v="8134"/>
        <n v="63373"/>
        <n v="500462"/>
        <n v="2163"/>
        <n v="7400"/>
        <n v="503"/>
        <n v="20991"/>
        <n v="42494"/>
        <n v="717114"/>
        <n v="52385"/>
        <n v="52"/>
        <n v="37889"/>
        <n v="156566"/>
        <n v="349473"/>
        <n v="2698705"/>
        <n v="21354125"/>
        <n v="53557"/>
        <n v="66443"/>
        <n v="1008"/>
        <n v="42838"/>
        <n v="346310"/>
        <n v="20220"/>
        <n v="18138"/>
        <n v="26878"/>
      </sharedItems>
    </cacheField>
    <cacheField name="2021" numFmtId="0">
      <sharedItems containsString="0" containsBlank="1" containsNumber="1" containsInteger="1" minValue="62" maxValue="23681175" count="195">
        <n v="14278"/>
        <n v="18086"/>
        <n v="185850"/>
        <n v="3325"/>
        <n v="84375"/>
        <n v="1602"/>
        <n v="486040"/>
        <n v="13879"/>
        <n v="2929"/>
        <n v="1655843"/>
        <n v="480786"/>
        <n v="54825"/>
        <n v="11369"/>
        <n v="40840"/>
        <n v="416265"/>
        <n v="5275"/>
        <n v="68207"/>
        <n v="598892"/>
        <n v="2421"/>
        <n v="17699"/>
        <n v="2623"/>
        <n v="40701"/>
        <n v="23673"/>
        <n v="18750"/>
        <n v="1670650"/>
        <n v="14006"/>
        <n v="84477"/>
        <n v="19747"/>
        <n v="3356"/>
        <n v="36797"/>
        <n v="45036"/>
        <n v="2022382"/>
        <n v="2053"/>
        <n v="2585"/>
        <n v="16881"/>
        <n v="315411"/>
        <n v="18190803"/>
        <n v="318525"/>
        <n v="1273"/>
        <n v="64954"/>
        <n v="69055"/>
        <n v="30393"/>
        <n v="290973"/>
        <n v="55327"/>
        <n v="408378"/>
        <n v="3393"/>
        <n v="555"/>
        <n v="95067"/>
        <n v="107179"/>
        <n v="423300"/>
        <n v="29043"/>
        <n v="12222"/>
        <m/>
        <n v="37229"/>
        <n v="4851"/>
        <n v="99261"/>
        <n v="392"/>
        <n v="4305"/>
        <n v="294419"/>
        <n v="2968405"/>
        <n v="19455"/>
        <n v="2045"/>
        <n v="18849"/>
        <n v="4351188"/>
        <n v="79514"/>
        <n v="218449"/>
        <n v="1123"/>
        <n v="86467"/>
        <n v="16320"/>
        <n v="1722"/>
        <n v="8041"/>
        <n v="21017"/>
        <n v="27950"/>
        <n v="368954"/>
        <n v="183283"/>
        <n v="25770"/>
        <n v="3167271"/>
        <n v="1186510"/>
        <n v="289294"/>
        <n v="210753"/>
        <n v="531660"/>
        <n v="489854"/>
        <n v="2180656"/>
        <n v="72833"/>
        <n v="14674"/>
        <n v="5039148"/>
        <n v="46362"/>
        <n v="197112"/>
        <n v="109875"/>
        <n v="285"/>
        <n v="9418"/>
        <n v="148455"/>
        <n v="9256"/>
        <n v="18533"/>
        <n v="38209"/>
        <n v="19782"/>
        <n v="2445"/>
        <n v="3509"/>
        <n v="35216"/>
        <n v="67068"/>
        <n v="86444"/>
        <n v="30969"/>
        <n v="14355"/>
        <n v="12475"/>
        <n v="373785"/>
        <n v="5242"/>
        <n v="19320"/>
        <n v="19737"/>
        <n v="259"/>
        <n v="9126"/>
        <n v="11484"/>
        <n v="1316569"/>
        <n v="13694"/>
        <n v="15286"/>
        <n v="5865"/>
        <n v="142022"/>
        <n v="16168"/>
        <n v="58264"/>
        <n v="12399"/>
        <n v="176"/>
        <n v="36927"/>
        <n v="1055173"/>
        <n v="249775"/>
        <n v="14208"/>
        <n v="14923"/>
        <n v="441074"/>
        <n v="14008"/>
        <n v="503368"/>
        <n v="87324"/>
        <n v="348481"/>
        <n v="236"/>
        <n v="18109"/>
        <n v="67407"/>
        <n v="26113"/>
        <n v="39951"/>
        <n v="226268"/>
        <n v="394087"/>
        <n v="689253"/>
        <n v="256226"/>
        <n v="106427"/>
        <n v="179732"/>
        <n v="13387"/>
        <n v="286783"/>
        <n v="1828927"/>
        <n v="11066"/>
        <n v="859"/>
        <n v="1867"/>
        <n v="888"/>
        <n v="844"/>
        <n v="1857"/>
        <n v="529"/>
        <n v="874157"/>
        <n v="27584"/>
        <n v="65830"/>
        <n v="1490"/>
        <n v="7165"/>
        <n v="436591"/>
        <n v="120672"/>
        <n v="61570"/>
        <n v="1523"/>
        <n v="9484"/>
        <n v="420778"/>
        <n v="1942314"/>
        <n v="5940"/>
        <n v="1462216"/>
        <n v="88609"/>
        <n v="35142"/>
        <n v="3084"/>
        <n v="637187"/>
        <n v="814699"/>
        <n v="776965"/>
        <n v="8934"/>
        <n v="67964"/>
        <n v="506195"/>
        <n v="3625"/>
        <n v="8338"/>
        <n v="520"/>
        <n v="24177"/>
        <n v="46813"/>
        <n v="807893"/>
        <n v="60934"/>
        <n v="62"/>
        <n v="42805"/>
        <n v="199835"/>
        <n v="415179"/>
        <n v="3144079"/>
        <n v="23681175"/>
        <n v="60742"/>
        <n v="77340"/>
        <n v="921"/>
        <n v="56615"/>
        <n v="370076"/>
        <n v="19394"/>
        <n v="22096"/>
        <n v="36016"/>
      </sharedItems>
    </cacheField>
    <cacheField name="2022" numFmtId="0">
      <sharedItems containsString="0" containsBlank="1" containsNumber="1" containsInteger="1" minValue="61" maxValue="26006900"/>
    </cacheField>
    <cacheField name="2023" numFmtId="0">
      <sharedItems containsString="0" containsBlank="1" containsNumber="1" containsInteger="1" minValue="63" maxValue="27720725"/>
    </cacheField>
    <cacheField name="2024" numFmtId="0">
      <sharedItems containsString="0" containsBlank="1" containsNumber="1" containsInteger="1" minValue="65" maxValue="29184900"/>
    </cacheField>
    <cacheField name="2025" numFmtId="0">
      <sharedItems containsString="0" containsBlank="1" containsNumber="1" containsInteger="1" minValue="65" maxValue="30507217" count="189">
        <m/>
        <n v="28372"/>
        <n v="268885"/>
        <n v="4035"/>
        <n v="113343"/>
        <n v="2373"/>
        <n v="683533"/>
        <n v="26258"/>
        <n v="4100"/>
        <n v="1771681"/>
        <n v="534301"/>
        <n v="78870"/>
        <n v="15178"/>
        <n v="47829"/>
        <n v="467218"/>
        <n v="7552"/>
        <n v="71561"/>
        <n v="684864"/>
        <n v="3611"/>
        <n v="22236"/>
        <n v="3422"/>
        <n v="56339"/>
        <n v="28807"/>
        <n v="19400"/>
        <n v="2125958"/>
        <n v="16007"/>
        <n v="117007"/>
        <n v="27056"/>
        <n v="6745"/>
        <n v="49799"/>
        <n v="56011"/>
        <n v="2225341"/>
        <n v="2786"/>
        <n v="2932"/>
        <n v="18792"/>
        <n v="343823"/>
        <n v="19231705"/>
        <n v="427766"/>
        <n v="1548"/>
        <n v="102591"/>
        <n v="98951"/>
        <n v="38736"/>
        <n v="360244"/>
        <n v="79119"/>
        <n v="449940"/>
        <n v="4587"/>
        <n v="742"/>
        <n v="127828"/>
        <n v="125677"/>
        <n v="347342"/>
        <n v="36749"/>
        <n v="12684"/>
        <n v="45004"/>
        <n v="5483"/>
        <n v="117457"/>
        <n v="500"/>
        <n v="6257"/>
        <n v="303945"/>
        <n v="3211292"/>
        <n v="20391"/>
        <n v="2771"/>
        <n v="35353"/>
        <n v="4744804"/>
        <n v="88332"/>
        <n v="267348"/>
        <n v="1464"/>
        <n v="121177"/>
        <n v="30094"/>
        <n v="2274"/>
        <n v="25822"/>
        <n v="33548"/>
        <n v="38172"/>
        <n v="423999"/>
        <n v="237070"/>
        <n v="35309"/>
        <n v="4187017"/>
        <n v="1429743"/>
        <n v="341013"/>
        <n v="258020"/>
        <n v="598840"/>
        <n v="583361"/>
        <n v="2422855"/>
        <n v="94483"/>
        <n v="21411"/>
        <n v="4186431"/>
        <n v="56102"/>
        <n v="300538"/>
        <n v="131673"/>
        <n v="312"/>
        <n v="11274"/>
        <n v="153101"/>
        <n v="19849"/>
        <n v="16322"/>
        <n v="45535"/>
        <n v="2404"/>
        <n v="5166"/>
        <n v="47484"/>
        <n v="89192"/>
        <n v="96613"/>
        <n v="53354"/>
        <n v="18708"/>
        <n v="13959"/>
        <n v="444984"/>
        <n v="7480"/>
        <n v="23208"/>
        <n v="25750"/>
        <n v="297"/>
        <n v="11470"/>
        <n v="15495"/>
        <n v="1692640"/>
        <n v="19462"/>
        <n v="25804"/>
        <n v="8562"/>
        <n v="165835"/>
        <n v="23771"/>
        <n v="64944"/>
        <n v="14214"/>
        <n v="169"/>
        <n v="46080"/>
        <n v="1272011"/>
        <n v="248666"/>
        <n v="21155"/>
        <n v="21874"/>
        <n v="188271"/>
        <n v="17885"/>
        <n v="504276"/>
        <n v="104351"/>
        <n v="333"/>
        <n v="91675"/>
        <n v="32835"/>
        <n v="45465"/>
        <n v="303293"/>
        <n v="497495"/>
        <n v="979960"/>
        <n v="321440"/>
        <n v="122522"/>
        <n v="222776"/>
        <n v="15281"/>
        <n v="403395"/>
        <n v="2076396"/>
        <n v="14771"/>
        <n v="1129"/>
        <n v="2632"/>
        <n v="1242"/>
        <n v="1160"/>
        <n v="2047"/>
        <n v="864"/>
        <n v="1083749"/>
        <n v="34728"/>
        <n v="92549"/>
        <n v="2198"/>
        <n v="8386"/>
        <n v="564774"/>
        <n v="147031"/>
        <n v="75224"/>
        <n v="1898"/>
        <n v="12994"/>
        <n v="410338"/>
        <n v="1790322"/>
        <n v="3998"/>
        <n v="1799511"/>
        <n v="31506"/>
        <n v="4506"/>
        <n v="620297"/>
        <n v="947125"/>
        <n v="804889"/>
        <n v="14836"/>
        <n v="85977"/>
        <n v="546224"/>
        <n v="2115"/>
        <n v="10023"/>
        <n v="568"/>
        <n v="26467"/>
        <n v="56291"/>
        <n v="1437406"/>
        <n v="89054"/>
        <n v="65"/>
        <n v="64277"/>
        <n v="205742"/>
        <n v="548598"/>
        <n v="3839180"/>
        <n v="30507217"/>
        <n v="79731"/>
        <n v="132484"/>
        <n v="1267"/>
        <n v="108511"/>
        <n v="490970"/>
        <n v="17401"/>
        <n v="28910"/>
      </sharedItems>
    </cacheField>
    <cacheField name="Reg" numFmtId="0">
      <sharedItems count="5">
        <s v="Asia"/>
        <s v="Europe"/>
        <s v="Africa"/>
        <s v="America"/>
        <s v="Oceani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n v="14501"/>
    <n v="17248"/>
    <m/>
    <x v="0"/>
    <x v="0"/>
  </r>
  <r>
    <x v="1"/>
    <x v="1"/>
    <x v="1"/>
    <n v="19185"/>
    <n v="23388"/>
    <n v="27259"/>
    <x v="1"/>
    <x v="1"/>
  </r>
  <r>
    <x v="2"/>
    <x v="2"/>
    <x v="2"/>
    <n v="225709"/>
    <n v="247789"/>
    <n v="264913"/>
    <x v="2"/>
    <x v="2"/>
  </r>
  <r>
    <x v="3"/>
    <x v="3"/>
    <x v="3"/>
    <n v="3376"/>
    <n v="3786"/>
    <n v="4038"/>
    <x v="3"/>
    <x v="1"/>
  </r>
  <r>
    <x v="4"/>
    <x v="4"/>
    <x v="4"/>
    <n v="142442"/>
    <n v="109764"/>
    <n v="115946"/>
    <x v="4"/>
    <x v="2"/>
  </r>
  <r>
    <x v="5"/>
    <x v="5"/>
    <x v="5"/>
    <n v="1867"/>
    <n v="2006"/>
    <n v="2225"/>
    <x v="5"/>
    <x v="3"/>
  </r>
  <r>
    <x v="6"/>
    <x v="6"/>
    <x v="6"/>
    <n v="632318"/>
    <n v="645511"/>
    <n v="632145"/>
    <x v="6"/>
    <x v="3"/>
  </r>
  <r>
    <x v="7"/>
    <x v="7"/>
    <x v="7"/>
    <n v="19514"/>
    <n v="24086"/>
    <n v="25533"/>
    <x v="7"/>
    <x v="0"/>
  </r>
  <r>
    <x v="8"/>
    <x v="8"/>
    <x v="8"/>
    <n v="3279"/>
    <n v="3649"/>
    <n v="3952"/>
    <x v="8"/>
    <x v="3"/>
  </r>
  <r>
    <x v="9"/>
    <x v="9"/>
    <x v="9"/>
    <n v="1725461"/>
    <n v="1742461"/>
    <n v="1796805"/>
    <x v="9"/>
    <x v="4"/>
  </r>
  <r>
    <x v="10"/>
    <x v="10"/>
    <x v="10"/>
    <n v="472339"/>
    <n v="512509"/>
    <n v="521269"/>
    <x v="10"/>
    <x v="1"/>
  </r>
  <r>
    <x v="11"/>
    <x v="11"/>
    <x v="11"/>
    <n v="78807"/>
    <n v="72428"/>
    <n v="74316"/>
    <x v="11"/>
    <x v="0"/>
  </r>
  <r>
    <x v="12"/>
    <x v="12"/>
    <x v="12"/>
    <n v="13136"/>
    <n v="14338"/>
    <n v="14761"/>
    <x v="12"/>
    <x v="3"/>
  </r>
  <r>
    <x v="13"/>
    <x v="13"/>
    <x v="13"/>
    <n v="46458"/>
    <n v="46192"/>
    <n v="46943"/>
    <x v="13"/>
    <x v="0"/>
  </r>
  <r>
    <x v="14"/>
    <x v="14"/>
    <x v="14"/>
    <n v="460201"/>
    <n v="451534"/>
    <n v="451096"/>
    <x v="14"/>
    <x v="0"/>
  </r>
  <r>
    <x v="15"/>
    <x v="15"/>
    <x v="15"/>
    <n v="6257"/>
    <n v="6721"/>
    <n v="7167"/>
    <x v="15"/>
    <x v="3"/>
  </r>
  <r>
    <x v="16"/>
    <x v="16"/>
    <x v="16"/>
    <n v="73735"/>
    <n v="71792"/>
    <n v="71180"/>
    <x v="16"/>
    <x v="1"/>
  </r>
  <r>
    <x v="17"/>
    <x v="17"/>
    <x v="17"/>
    <n v="593906"/>
    <n v="644968"/>
    <n v="664965"/>
    <x v="17"/>
    <x v="1"/>
  </r>
  <r>
    <x v="18"/>
    <x v="18"/>
    <x v="18"/>
    <n v="2847"/>
    <n v="3067"/>
    <n v="3427"/>
    <x v="18"/>
    <x v="3"/>
  </r>
  <r>
    <x v="19"/>
    <x v="19"/>
    <x v="19"/>
    <n v="17439"/>
    <n v="19679"/>
    <n v="21249"/>
    <x v="19"/>
    <x v="2"/>
  </r>
  <r>
    <x v="20"/>
    <x v="20"/>
    <x v="20"/>
    <n v="2869"/>
    <n v="2923"/>
    <n v="3092"/>
    <x v="20"/>
    <x v="0"/>
  </r>
  <r>
    <x v="21"/>
    <x v="21"/>
    <x v="21"/>
    <n v="44329"/>
    <n v="45464"/>
    <n v="48404"/>
    <x v="21"/>
    <x v="3"/>
  </r>
  <r>
    <x v="22"/>
    <x v="22"/>
    <x v="22"/>
    <n v="24535"/>
    <n v="27592"/>
    <n v="28795"/>
    <x v="22"/>
    <x v="1"/>
  </r>
  <r>
    <x v="23"/>
    <x v="23"/>
    <x v="23"/>
    <n v="20321"/>
    <n v="19411"/>
    <n v="19356"/>
    <x v="23"/>
    <x v="2"/>
  </r>
  <r>
    <x v="24"/>
    <x v="24"/>
    <x v="24"/>
    <n v="1951849"/>
    <n v="2191137"/>
    <n v="2171337"/>
    <x v="24"/>
    <x v="3"/>
  </r>
  <r>
    <x v="25"/>
    <x v="25"/>
    <x v="25"/>
    <n v="16682"/>
    <n v="15095"/>
    <n v="15463"/>
    <x v="25"/>
    <x v="0"/>
  </r>
  <r>
    <x v="26"/>
    <x v="26"/>
    <x v="26"/>
    <n v="90719"/>
    <n v="102434"/>
    <n v="112232"/>
    <x v="26"/>
    <x v="1"/>
  </r>
  <r>
    <x v="27"/>
    <x v="27"/>
    <x v="27"/>
    <n v="19588"/>
    <n v="21181"/>
    <n v="23975"/>
    <x v="27"/>
    <x v="2"/>
  </r>
  <r>
    <x v="28"/>
    <x v="28"/>
    <x v="28"/>
    <n v="3922"/>
    <n v="4246"/>
    <n v="4743"/>
    <x v="28"/>
    <x v="2"/>
  </r>
  <r>
    <x v="29"/>
    <x v="29"/>
    <x v="29"/>
    <n v="39838"/>
    <n v="43304"/>
    <n v="47328"/>
    <x v="29"/>
    <x v="0"/>
  </r>
  <r>
    <x v="30"/>
    <x v="30"/>
    <x v="30"/>
    <n v="44442"/>
    <n v="49283"/>
    <n v="52784"/>
    <x v="30"/>
    <x v="2"/>
  </r>
  <r>
    <x v="31"/>
    <x v="31"/>
    <x v="31"/>
    <n v="2190411"/>
    <n v="2173340"/>
    <n v="2241253"/>
    <x v="31"/>
    <x v="3"/>
  </r>
  <r>
    <x v="32"/>
    <x v="32"/>
    <x v="32"/>
    <n v="2309"/>
    <n v="2588"/>
    <n v="2726"/>
    <x v="32"/>
    <x v="2"/>
  </r>
  <r>
    <x v="33"/>
    <x v="33"/>
    <x v="33"/>
    <n v="2460"/>
    <n v="2602"/>
    <n v="2831"/>
    <x v="33"/>
    <x v="2"/>
  </r>
  <r>
    <x v="34"/>
    <x v="34"/>
    <x v="34"/>
    <n v="17867"/>
    <n v="18343"/>
    <n v="19078"/>
    <x v="34"/>
    <x v="2"/>
  </r>
  <r>
    <x v="35"/>
    <x v="35"/>
    <x v="35"/>
    <n v="301270"/>
    <n v="335627"/>
    <n v="330210"/>
    <x v="35"/>
    <x v="3"/>
  </r>
  <r>
    <x v="36"/>
    <x v="36"/>
    <x v="36"/>
    <n v="18307816"/>
    <n v="18270351"/>
    <n v="18748009"/>
    <x v="36"/>
    <x v="0"/>
  </r>
  <r>
    <x v="37"/>
    <x v="37"/>
    <x v="37"/>
    <n v="345632"/>
    <n v="366292"/>
    <n v="418542"/>
    <x v="37"/>
    <x v="3"/>
  </r>
  <r>
    <x v="38"/>
    <x v="38"/>
    <x v="38"/>
    <n v="1223"/>
    <n v="1335"/>
    <n v="1456"/>
    <x v="38"/>
    <x v="2"/>
  </r>
  <r>
    <x v="39"/>
    <x v="39"/>
    <x v="39"/>
    <n v="69235"/>
    <n v="86509"/>
    <n v="95365"/>
    <x v="39"/>
    <x v="3"/>
  </r>
  <r>
    <x v="40"/>
    <x v="40"/>
    <x v="40"/>
    <n v="71260"/>
    <n v="84416"/>
    <n v="92506"/>
    <x v="40"/>
    <x v="1"/>
  </r>
  <r>
    <x v="41"/>
    <x v="41"/>
    <x v="41"/>
    <n v="31001"/>
    <n v="33897"/>
    <n v="36156"/>
    <x v="41"/>
    <x v="1"/>
  </r>
  <r>
    <x v="42"/>
    <x v="42"/>
    <x v="42"/>
    <n v="301831"/>
    <n v="343207"/>
    <n v="344931"/>
    <x v="42"/>
    <x v="1"/>
  </r>
  <r>
    <x v="43"/>
    <x v="43"/>
    <x v="43"/>
    <n v="63324"/>
    <n v="64402"/>
    <n v="71011"/>
    <x v="43"/>
    <x v="2"/>
  </r>
  <r>
    <x v="44"/>
    <x v="44"/>
    <x v="44"/>
    <n v="401946"/>
    <n v="407092"/>
    <n v="429458"/>
    <x v="44"/>
    <x v="1"/>
  </r>
  <r>
    <x v="45"/>
    <x v="45"/>
    <x v="45"/>
    <n v="3563"/>
    <n v="3917"/>
    <n v="4257"/>
    <x v="45"/>
    <x v="2"/>
  </r>
  <r>
    <x v="46"/>
    <x v="46"/>
    <x v="46"/>
    <n v="607"/>
    <n v="654"/>
    <n v="697"/>
    <x v="46"/>
    <x v="3"/>
  </r>
  <r>
    <x v="47"/>
    <x v="47"/>
    <x v="47"/>
    <n v="113813"/>
    <n v="120794"/>
    <n v="124613"/>
    <x v="47"/>
    <x v="3"/>
  </r>
  <r>
    <x v="48"/>
    <x v="48"/>
    <x v="48"/>
    <n v="116133"/>
    <n v="121147"/>
    <n v="121728"/>
    <x v="48"/>
    <x v="3"/>
  </r>
  <r>
    <x v="49"/>
    <x v="49"/>
    <x v="49"/>
    <n v="475231"/>
    <n v="393828"/>
    <n v="383109"/>
    <x v="49"/>
    <x v="2"/>
  </r>
  <r>
    <x v="50"/>
    <x v="50"/>
    <x v="50"/>
    <n v="31989"/>
    <n v="34016"/>
    <n v="35337"/>
    <x v="50"/>
    <x v="3"/>
  </r>
  <r>
    <x v="51"/>
    <x v="51"/>
    <x v="51"/>
    <n v="13717"/>
    <n v="12339"/>
    <n v="12544"/>
    <x v="51"/>
    <x v="2"/>
  </r>
  <r>
    <x v="52"/>
    <x v="52"/>
    <x v="52"/>
    <m/>
    <m/>
    <m/>
    <x v="0"/>
    <x v="2"/>
  </r>
  <r>
    <x v="53"/>
    <x v="53"/>
    <x v="53"/>
    <n v="38406"/>
    <n v="41303"/>
    <n v="42752"/>
    <x v="52"/>
    <x v="1"/>
  </r>
  <r>
    <x v="54"/>
    <x v="54"/>
    <x v="54"/>
    <n v="4791"/>
    <n v="4858"/>
    <n v="5199"/>
    <x v="53"/>
    <x v="2"/>
  </r>
  <r>
    <x v="55"/>
    <x v="55"/>
    <x v="55"/>
    <n v="118958"/>
    <n v="159761"/>
    <n v="143123"/>
    <x v="54"/>
    <x v="2"/>
  </r>
  <r>
    <x v="56"/>
    <x v="56"/>
    <x v="56"/>
    <n v="416"/>
    <n v="444"/>
    <n v="471"/>
    <x v="55"/>
    <x v="4"/>
  </r>
  <r>
    <x v="57"/>
    <x v="57"/>
    <x v="57"/>
    <n v="4970"/>
    <n v="5442"/>
    <n v="5949"/>
    <x v="56"/>
    <x v="4"/>
  </r>
  <r>
    <x v="58"/>
    <x v="58"/>
    <x v="58"/>
    <n v="280474"/>
    <n v="295036"/>
    <n v="298833"/>
    <x v="57"/>
    <x v="1"/>
  </r>
  <r>
    <x v="59"/>
    <x v="59"/>
    <x v="59"/>
    <n v="2797049"/>
    <n v="3056880"/>
    <n v="3162023"/>
    <x v="58"/>
    <x v="1"/>
  </r>
  <r>
    <x v="60"/>
    <x v="60"/>
    <x v="60"/>
    <n v="20485"/>
    <n v="20059"/>
    <n v="20774"/>
    <x v="59"/>
    <x v="2"/>
  </r>
  <r>
    <x v="61"/>
    <x v="61"/>
    <x v="61"/>
    <n v="2135"/>
    <n v="2345"/>
    <n v="2558"/>
    <x v="60"/>
    <x v="2"/>
  </r>
  <r>
    <x v="62"/>
    <x v="62"/>
    <x v="62"/>
    <n v="24985"/>
    <n v="30778"/>
    <n v="33775"/>
    <x v="61"/>
    <x v="0"/>
  </r>
  <r>
    <x v="63"/>
    <x v="63"/>
    <x v="63"/>
    <n v="4166872"/>
    <n v="4527009"/>
    <n v="4658526"/>
    <x v="62"/>
    <x v="1"/>
  </r>
  <r>
    <x v="64"/>
    <x v="64"/>
    <x v="64"/>
    <n v="73919"/>
    <n v="80547"/>
    <n v="82825"/>
    <x v="63"/>
    <x v="2"/>
  </r>
  <r>
    <x v="65"/>
    <x v="65"/>
    <x v="65"/>
    <n v="219053"/>
    <n v="243569"/>
    <n v="257067"/>
    <x v="64"/>
    <x v="1"/>
  </r>
  <r>
    <x v="66"/>
    <x v="66"/>
    <x v="66"/>
    <n v="1231"/>
    <n v="1325"/>
    <n v="1392"/>
    <x v="65"/>
    <x v="3"/>
  </r>
  <r>
    <x v="67"/>
    <x v="67"/>
    <x v="67"/>
    <n v="95631"/>
    <n v="104436"/>
    <n v="112575"/>
    <x v="66"/>
    <x v="3"/>
  </r>
  <r>
    <x v="68"/>
    <x v="68"/>
    <x v="68"/>
    <n v="19589"/>
    <n v="22750"/>
    <n v="25758"/>
    <x v="67"/>
    <x v="2"/>
  </r>
  <r>
    <x v="69"/>
    <x v="69"/>
    <x v="69"/>
    <n v="1721"/>
    <n v="2005"/>
    <n v="2184"/>
    <x v="68"/>
    <x v="2"/>
  </r>
  <r>
    <x v="70"/>
    <x v="70"/>
    <x v="70"/>
    <n v="14718"/>
    <n v="16919"/>
    <n v="24659"/>
    <x v="69"/>
    <x v="3"/>
  </r>
  <r>
    <x v="71"/>
    <x v="71"/>
    <x v="71"/>
    <n v="19826"/>
    <n v="19603"/>
    <n v="26229"/>
    <x v="70"/>
    <x v="3"/>
  </r>
  <r>
    <x v="72"/>
    <x v="72"/>
    <x v="72"/>
    <n v="31233"/>
    <n v="34229"/>
    <n v="36965"/>
    <x v="71"/>
    <x v="3"/>
  </r>
  <r>
    <x v="73"/>
    <x v="73"/>
    <x v="73"/>
    <n v="358680"/>
    <n v="381066"/>
    <n v="407107"/>
    <x v="72"/>
    <x v="0"/>
  </r>
  <r>
    <x v="74"/>
    <x v="74"/>
    <x v="74"/>
    <n v="178321"/>
    <n v="214098"/>
    <n v="223060"/>
    <x v="73"/>
    <x v="1"/>
  </r>
  <r>
    <x v="75"/>
    <x v="75"/>
    <x v="75"/>
    <n v="28696"/>
    <n v="31452"/>
    <n v="33463"/>
    <x v="74"/>
    <x v="1"/>
  </r>
  <r>
    <x v="76"/>
    <x v="76"/>
    <x v="76"/>
    <n v="3346107"/>
    <n v="3638490"/>
    <n v="3909097"/>
    <x v="75"/>
    <x v="0"/>
  </r>
  <r>
    <x v="77"/>
    <x v="77"/>
    <x v="77"/>
    <n v="1319101"/>
    <n v="1371169"/>
    <n v="1396300"/>
    <x v="76"/>
    <x v="0"/>
  </r>
  <r>
    <x v="78"/>
    <x v="78"/>
    <x v="78"/>
    <n v="376254"/>
    <n v="372820"/>
    <n v="401357"/>
    <x v="77"/>
    <x v="0"/>
  </r>
  <r>
    <x v="79"/>
    <x v="79"/>
    <x v="79"/>
    <n v="288059"/>
    <n v="270799"/>
    <n v="277478"/>
    <x v="78"/>
    <x v="0"/>
  </r>
  <r>
    <x v="80"/>
    <x v="80"/>
    <x v="80"/>
    <n v="549003"/>
    <n v="551554"/>
    <n v="577216"/>
    <x v="79"/>
    <x v="1"/>
  </r>
  <r>
    <x v="81"/>
    <x v="81"/>
    <x v="81"/>
    <n v="525183"/>
    <n v="512185"/>
    <n v="540381"/>
    <x v="80"/>
    <x v="0"/>
  </r>
  <r>
    <x v="82"/>
    <x v="82"/>
    <x v="82"/>
    <n v="2105722"/>
    <n v="2305271"/>
    <n v="2372059"/>
    <x v="81"/>
    <x v="1"/>
  </r>
  <r>
    <x v="83"/>
    <x v="83"/>
    <x v="83"/>
    <n v="71075"/>
    <n v="79630"/>
    <n v="87096"/>
    <x v="82"/>
    <x v="2"/>
  </r>
  <r>
    <x v="84"/>
    <x v="84"/>
    <x v="84"/>
    <n v="17003"/>
    <n v="19315"/>
    <n v="20069"/>
    <x v="83"/>
    <x v="3"/>
  </r>
  <r>
    <x v="85"/>
    <x v="85"/>
    <x v="85"/>
    <n v="4262146"/>
    <n v="4213167"/>
    <n v="4026211"/>
    <x v="84"/>
    <x v="0"/>
  </r>
  <r>
    <x v="86"/>
    <x v="86"/>
    <x v="86"/>
    <n v="48722"/>
    <n v="51161"/>
    <n v="53428"/>
    <x v="85"/>
    <x v="0"/>
  </r>
  <r>
    <x v="87"/>
    <x v="87"/>
    <x v="87"/>
    <n v="225496"/>
    <n v="261840"/>
    <n v="284810"/>
    <x v="86"/>
    <x v="0"/>
  </r>
  <r>
    <x v="88"/>
    <x v="88"/>
    <x v="88"/>
    <n v="114733"/>
    <n v="108747"/>
    <n v="120899"/>
    <x v="87"/>
    <x v="2"/>
  </r>
  <r>
    <x v="89"/>
    <x v="89"/>
    <x v="89"/>
    <n v="271"/>
    <n v="289"/>
    <n v="308"/>
    <x v="88"/>
    <x v="4"/>
  </r>
  <r>
    <x v="90"/>
    <x v="90"/>
    <x v="90"/>
    <n v="9375"/>
    <n v="10470"/>
    <n v="11151"/>
    <x v="89"/>
    <x v="1"/>
  </r>
  <r>
    <x v="91"/>
    <x v="91"/>
    <x v="91"/>
    <n v="183977"/>
    <n v="163716"/>
    <n v="158568"/>
    <x v="90"/>
    <x v="0"/>
  </r>
  <r>
    <x v="92"/>
    <x v="92"/>
    <x v="92"/>
    <n v="12269"/>
    <n v="15187"/>
    <n v="17491"/>
    <x v="91"/>
    <x v="0"/>
  </r>
  <r>
    <x v="93"/>
    <x v="93"/>
    <x v="93"/>
    <n v="15121"/>
    <n v="14978"/>
    <n v="15879"/>
    <x v="92"/>
    <x v="0"/>
  </r>
  <r>
    <x v="94"/>
    <x v="94"/>
    <x v="94"/>
    <n v="38045"/>
    <n v="42584"/>
    <n v="43508"/>
    <x v="93"/>
    <x v="1"/>
  </r>
  <r>
    <x v="95"/>
    <x v="95"/>
    <x v="95"/>
    <n v="24748"/>
    <n v="23607"/>
    <n v="28280"/>
    <x v="0"/>
    <x v="0"/>
  </r>
  <r>
    <x v="96"/>
    <x v="96"/>
    <x v="96"/>
    <n v="2275"/>
    <n v="2213"/>
    <n v="2309"/>
    <x v="94"/>
    <x v="2"/>
  </r>
  <r>
    <x v="97"/>
    <x v="97"/>
    <x v="97"/>
    <n v="3974"/>
    <n v="4390"/>
    <n v="4818"/>
    <x v="95"/>
    <x v="2"/>
  </r>
  <r>
    <x v="98"/>
    <x v="98"/>
    <x v="98"/>
    <n v="43281"/>
    <n v="43958"/>
    <n v="42159"/>
    <x v="96"/>
    <x v="2"/>
  </r>
  <r>
    <x v="99"/>
    <x v="99"/>
    <x v="99"/>
    <n v="71082"/>
    <n v="79824"/>
    <n v="84847"/>
    <x v="97"/>
    <x v="1"/>
  </r>
  <r>
    <x v="100"/>
    <x v="100"/>
    <x v="100"/>
    <n v="80865"/>
    <n v="87599"/>
    <n v="93169"/>
    <x v="98"/>
    <x v="1"/>
  </r>
  <r>
    <x v="101"/>
    <x v="101"/>
    <x v="101"/>
    <n v="24998"/>
    <n v="45802"/>
    <n v="50182"/>
    <x v="99"/>
    <x v="0"/>
  </r>
  <r>
    <x v="102"/>
    <x v="102"/>
    <x v="102"/>
    <n v="15326"/>
    <n v="15870"/>
    <n v="17420"/>
    <x v="100"/>
    <x v="2"/>
  </r>
  <r>
    <x v="103"/>
    <x v="103"/>
    <x v="103"/>
    <n v="12531"/>
    <n v="13439"/>
    <n v="11797"/>
    <x v="101"/>
    <x v="2"/>
  </r>
  <r>
    <x v="104"/>
    <x v="104"/>
    <x v="104"/>
    <n v="407605"/>
    <n v="399705"/>
    <n v="419617"/>
    <x v="102"/>
    <x v="0"/>
  </r>
  <r>
    <x v="105"/>
    <x v="105"/>
    <x v="105"/>
    <n v="6168"/>
    <n v="6581"/>
    <n v="7019"/>
    <x v="103"/>
    <x v="3"/>
  </r>
  <r>
    <x v="106"/>
    <x v="106"/>
    <x v="106"/>
    <n v="19319"/>
    <n v="21184"/>
    <n v="22724"/>
    <x v="104"/>
    <x v="2"/>
  </r>
  <r>
    <x v="107"/>
    <x v="107"/>
    <x v="107"/>
    <n v="19254"/>
    <n v="22217"/>
    <n v="24315"/>
    <x v="105"/>
    <x v="1"/>
  </r>
  <r>
    <x v="108"/>
    <x v="108"/>
    <x v="108"/>
    <n v="253"/>
    <n v="259"/>
    <n v="280"/>
    <x v="106"/>
    <x v="4"/>
  </r>
  <r>
    <x v="109"/>
    <x v="109"/>
    <x v="109"/>
    <n v="9564"/>
    <n v="10649"/>
    <n v="10697"/>
    <x v="107"/>
    <x v="2"/>
  </r>
  <r>
    <x v="110"/>
    <x v="110"/>
    <x v="110"/>
    <n v="12908"/>
    <n v="14101"/>
    <n v="14953"/>
    <x v="108"/>
    <x v="2"/>
  </r>
  <r>
    <x v="111"/>
    <x v="111"/>
    <x v="111"/>
    <n v="1466465"/>
    <n v="1793799"/>
    <n v="1852723"/>
    <x v="109"/>
    <x v="3"/>
  </r>
  <r>
    <x v="112"/>
    <x v="112"/>
    <x v="112"/>
    <n v="14493"/>
    <n v="16751"/>
    <n v="18126"/>
    <x v="110"/>
    <x v="1"/>
  </r>
  <r>
    <x v="113"/>
    <x v="113"/>
    <x v="113"/>
    <n v="17146"/>
    <n v="20315"/>
    <n v="23586"/>
    <x v="111"/>
    <x v="0"/>
  </r>
  <r>
    <x v="114"/>
    <x v="114"/>
    <x v="114"/>
    <n v="6243"/>
    <n v="7532"/>
    <n v="8023"/>
    <x v="112"/>
    <x v="1"/>
  </r>
  <r>
    <x v="115"/>
    <x v="115"/>
    <x v="115"/>
    <n v="130952"/>
    <n v="144438"/>
    <n v="155350"/>
    <x v="113"/>
    <x v="2"/>
  </r>
  <r>
    <x v="116"/>
    <x v="116"/>
    <x v="116"/>
    <n v="18884"/>
    <n v="20954"/>
    <n v="21944"/>
    <x v="114"/>
    <x v="2"/>
  </r>
  <r>
    <x v="117"/>
    <x v="117"/>
    <x v="117"/>
    <n v="61723"/>
    <n v="61466"/>
    <n v="61176"/>
    <x v="115"/>
    <x v="0"/>
  </r>
  <r>
    <x v="118"/>
    <x v="118"/>
    <x v="118"/>
    <n v="12564"/>
    <n v="12402"/>
    <n v="13370"/>
    <x v="116"/>
    <x v="2"/>
  </r>
  <r>
    <x v="119"/>
    <x v="119"/>
    <x v="119"/>
    <n v="152"/>
    <n v="152"/>
    <n v="161"/>
    <x v="117"/>
    <x v="4"/>
  </r>
  <r>
    <x v="120"/>
    <x v="120"/>
    <x v="120"/>
    <n v="41183"/>
    <n v="40907"/>
    <n v="43419"/>
    <x v="118"/>
    <x v="0"/>
  </r>
  <r>
    <x v="121"/>
    <x v="121"/>
    <x v="121"/>
    <n v="1047364"/>
    <n v="1154694"/>
    <n v="1227174"/>
    <x v="119"/>
    <x v="1"/>
  </r>
  <r>
    <x v="122"/>
    <x v="122"/>
    <x v="122"/>
    <n v="245203"/>
    <n v="253436"/>
    <n v="257728"/>
    <x v="120"/>
    <x v="4"/>
  </r>
  <r>
    <x v="123"/>
    <x v="123"/>
    <x v="123"/>
    <n v="15634"/>
    <n v="17820"/>
    <n v="19710"/>
    <x v="121"/>
    <x v="3"/>
  </r>
  <r>
    <x v="124"/>
    <x v="124"/>
    <x v="124"/>
    <n v="15458"/>
    <n v="16809"/>
    <n v="19866"/>
    <x v="122"/>
    <x v="2"/>
  </r>
  <r>
    <x v="125"/>
    <x v="125"/>
    <x v="125"/>
    <n v="476468"/>
    <n v="363816"/>
    <n v="187640"/>
    <x v="123"/>
    <x v="2"/>
  </r>
  <r>
    <x v="126"/>
    <x v="126"/>
    <x v="126"/>
    <n v="13957"/>
    <n v="15772"/>
    <n v="16679"/>
    <x v="124"/>
    <x v="1"/>
  </r>
  <r>
    <x v="127"/>
    <x v="127"/>
    <x v="127"/>
    <n v="596298"/>
    <n v="482950"/>
    <n v="483727"/>
    <x v="125"/>
    <x v="1"/>
  </r>
  <r>
    <x v="128"/>
    <x v="128"/>
    <x v="128"/>
    <n v="109853"/>
    <n v="105896"/>
    <n v="106943"/>
    <x v="126"/>
    <x v="0"/>
  </r>
  <r>
    <x v="129"/>
    <x v="129"/>
    <x v="129"/>
    <n v="374850"/>
    <n v="337754"/>
    <n v="373078"/>
    <x v="0"/>
    <x v="0"/>
  </r>
  <r>
    <x v="130"/>
    <x v="130"/>
    <x v="130"/>
    <n v="248"/>
    <n v="275"/>
    <n v="306"/>
    <x v="127"/>
    <x v="4"/>
  </r>
  <r>
    <x v="131"/>
    <x v="131"/>
    <x v="131"/>
    <n v="19166"/>
    <n v="17848"/>
    <m/>
    <x v="0"/>
    <x v="0"/>
  </r>
  <r>
    <x v="132"/>
    <x v="132"/>
    <x v="132"/>
    <n v="76523"/>
    <n v="83382"/>
    <n v="87688"/>
    <x v="128"/>
    <x v="3"/>
  </r>
  <r>
    <x v="133"/>
    <x v="133"/>
    <x v="133"/>
    <n v="31653"/>
    <n v="30729"/>
    <n v="31654"/>
    <x v="129"/>
    <x v="4"/>
  </r>
  <r>
    <x v="134"/>
    <x v="134"/>
    <x v="134"/>
    <n v="41953"/>
    <n v="43118"/>
    <n v="43989"/>
    <x v="130"/>
    <x v="3"/>
  </r>
  <r>
    <x v="135"/>
    <x v="135"/>
    <x v="135"/>
    <n v="244419"/>
    <n v="267482"/>
    <n v="289070"/>
    <x v="131"/>
    <x v="3"/>
  </r>
  <r>
    <x v="136"/>
    <x v="136"/>
    <x v="136"/>
    <n v="404353"/>
    <n v="437055"/>
    <n v="461617"/>
    <x v="132"/>
    <x v="0"/>
  </r>
  <r>
    <x v="137"/>
    <x v="137"/>
    <x v="137"/>
    <n v="695734"/>
    <n v="809706"/>
    <n v="908583"/>
    <x v="133"/>
    <x v="1"/>
  </r>
  <r>
    <x v="138"/>
    <x v="138"/>
    <x v="138"/>
    <n v="257101"/>
    <n v="289781"/>
    <n v="308590"/>
    <x v="134"/>
    <x v="1"/>
  </r>
  <r>
    <x v="139"/>
    <x v="139"/>
    <x v="139"/>
    <n v="113567"/>
    <n v="117902"/>
    <n v="120978"/>
    <x v="135"/>
    <x v="3"/>
  </r>
  <r>
    <x v="140"/>
    <x v="140"/>
    <x v="140"/>
    <n v="235709"/>
    <n v="213003"/>
    <n v="221452"/>
    <x v="136"/>
    <x v="0"/>
  </r>
  <r>
    <x v="141"/>
    <x v="141"/>
    <x v="141"/>
    <n v="13967"/>
    <n v="14169"/>
    <n v="14893"/>
    <x v="137"/>
    <x v="2"/>
  </r>
  <r>
    <x v="142"/>
    <x v="142"/>
    <x v="142"/>
    <n v="296928"/>
    <n v="350847"/>
    <n v="384148"/>
    <x v="138"/>
    <x v="1"/>
  </r>
  <r>
    <x v="143"/>
    <x v="143"/>
    <x v="143"/>
    <n v="2295527"/>
    <n v="2059762"/>
    <n v="2161205"/>
    <x v="139"/>
    <x v="1"/>
  </r>
  <r>
    <x v="144"/>
    <x v="144"/>
    <x v="144"/>
    <n v="13313"/>
    <n v="14331"/>
    <n v="14251"/>
    <x v="140"/>
    <x v="2"/>
  </r>
  <r>
    <x v="145"/>
    <x v="145"/>
    <x v="145"/>
    <n v="981"/>
    <n v="1056"/>
    <n v="1117"/>
    <x v="141"/>
    <x v="3"/>
  </r>
  <r>
    <x v="146"/>
    <x v="146"/>
    <x v="146"/>
    <n v="2343"/>
    <n v="2430"/>
    <n v="2523"/>
    <x v="142"/>
    <x v="3"/>
  </r>
  <r>
    <x v="147"/>
    <x v="147"/>
    <x v="147"/>
    <n v="970"/>
    <n v="1071"/>
    <n v="1162"/>
    <x v="143"/>
    <x v="3"/>
  </r>
  <r>
    <x v="148"/>
    <x v="148"/>
    <x v="148"/>
    <n v="833"/>
    <n v="938"/>
    <n v="1068"/>
    <x v="144"/>
    <x v="4"/>
  </r>
  <r>
    <x v="149"/>
    <x v="149"/>
    <x v="149"/>
    <n v="1833"/>
    <n v="2003"/>
    <n v="2063"/>
    <x v="145"/>
    <x v="1"/>
  </r>
  <r>
    <x v="150"/>
    <x v="150"/>
    <x v="150"/>
    <n v="546"/>
    <n v="684"/>
    <n v="796"/>
    <x v="146"/>
    <x v="2"/>
  </r>
  <r>
    <x v="151"/>
    <x v="151"/>
    <x v="151"/>
    <n v="1108571"/>
    <n v="1067583"/>
    <n v="1085358"/>
    <x v="147"/>
    <x v="0"/>
  </r>
  <r>
    <x v="152"/>
    <x v="152"/>
    <x v="152"/>
    <n v="27750"/>
    <n v="30625"/>
    <n v="32892"/>
    <x v="148"/>
    <x v="2"/>
  </r>
  <r>
    <x v="153"/>
    <x v="153"/>
    <x v="153"/>
    <n v="66798"/>
    <n v="81343"/>
    <n v="89074"/>
    <x v="149"/>
    <x v="1"/>
  </r>
  <r>
    <x v="154"/>
    <x v="154"/>
    <x v="154"/>
    <n v="2018"/>
    <n v="2187"/>
    <n v="2168"/>
    <x v="150"/>
    <x v="4"/>
  </r>
  <r>
    <x v="155"/>
    <x v="155"/>
    <x v="155"/>
    <n v="7119"/>
    <n v="6397"/>
    <n v="7653"/>
    <x v="151"/>
    <x v="2"/>
  </r>
  <r>
    <x v="156"/>
    <x v="156"/>
    <x v="156"/>
    <n v="509018"/>
    <n v="505440"/>
    <n v="547387"/>
    <x v="152"/>
    <x v="0"/>
  </r>
  <r>
    <x v="157"/>
    <x v="157"/>
    <x v="157"/>
    <n v="116020"/>
    <n v="132947"/>
    <n v="140636"/>
    <x v="153"/>
    <x v="1"/>
  </r>
  <r>
    <x v="158"/>
    <x v="158"/>
    <x v="158"/>
    <n v="59975"/>
    <n v="69168"/>
    <n v="72463"/>
    <x v="154"/>
    <x v="1"/>
  </r>
  <r>
    <x v="159"/>
    <x v="159"/>
    <x v="159"/>
    <n v="1566"/>
    <n v="1661"/>
    <n v="1777"/>
    <x v="155"/>
    <x v="4"/>
  </r>
  <r>
    <x v="160"/>
    <x v="160"/>
    <x v="160"/>
    <n v="10203"/>
    <n v="10969"/>
    <n v="12134"/>
    <x v="156"/>
    <x v="2"/>
  </r>
  <r>
    <x v="161"/>
    <x v="161"/>
    <x v="161"/>
    <n v="406755"/>
    <n v="380592"/>
    <n v="400191"/>
    <x v="157"/>
    <x v="2"/>
  </r>
  <r>
    <x v="162"/>
    <x v="162"/>
    <x v="162"/>
    <n v="1799363"/>
    <n v="1839058"/>
    <n v="1869714"/>
    <x v="158"/>
    <x v="0"/>
  </r>
  <r>
    <x v="163"/>
    <x v="163"/>
    <x v="163"/>
    <n v="8037"/>
    <n v="7186"/>
    <n v="5423"/>
    <x v="159"/>
    <x v="2"/>
  </r>
  <r>
    <x v="164"/>
    <x v="164"/>
    <x v="164"/>
    <n v="1447636"/>
    <n v="1620558"/>
    <n v="1722227"/>
    <x v="160"/>
    <x v="1"/>
  </r>
  <r>
    <x v="165"/>
    <x v="165"/>
    <x v="165"/>
    <n v="74584"/>
    <n v="83723"/>
    <n v="98964"/>
    <x v="0"/>
    <x v="0"/>
  </r>
  <r>
    <x v="166"/>
    <x v="166"/>
    <x v="166"/>
    <n v="33517"/>
    <n v="36998"/>
    <n v="28270"/>
    <x v="161"/>
    <x v="2"/>
  </r>
  <r>
    <x v="167"/>
    <x v="167"/>
    <x v="167"/>
    <n v="3631"/>
    <n v="3445"/>
    <n v="4458"/>
    <x v="162"/>
    <x v="3"/>
  </r>
  <r>
    <x v="168"/>
    <x v="168"/>
    <x v="168"/>
    <n v="579896"/>
    <n v="585490"/>
    <n v="610118"/>
    <x v="163"/>
    <x v="1"/>
  </r>
  <r>
    <x v="169"/>
    <x v="169"/>
    <x v="169"/>
    <n v="828522"/>
    <n v="894867"/>
    <n v="936738"/>
    <x v="164"/>
    <x v="1"/>
  </r>
  <r>
    <x v="170"/>
    <x v="170"/>
    <x v="52"/>
    <m/>
    <m/>
    <m/>
    <x v="0"/>
    <x v="0"/>
  </r>
  <r>
    <x v="171"/>
    <x v="171"/>
    <x v="170"/>
    <n v="765624"/>
    <n v="757335"/>
    <n v="782441"/>
    <x v="165"/>
    <x v="0"/>
  </r>
  <r>
    <x v="172"/>
    <x v="172"/>
    <x v="171"/>
    <n v="10493"/>
    <n v="11854"/>
    <n v="13544"/>
    <x v="166"/>
    <x v="0"/>
  </r>
  <r>
    <x v="173"/>
    <x v="173"/>
    <x v="172"/>
    <n v="74173"/>
    <n v="79138"/>
    <n v="80171"/>
    <x v="167"/>
    <x v="2"/>
  </r>
  <r>
    <x v="174"/>
    <x v="174"/>
    <x v="173"/>
    <n v="495645"/>
    <n v="515906"/>
    <n v="526411"/>
    <x v="168"/>
    <x v="0"/>
  </r>
  <r>
    <x v="175"/>
    <x v="175"/>
    <x v="174"/>
    <n v="3209"/>
    <n v="2080"/>
    <n v="2015"/>
    <x v="169"/>
    <x v="0"/>
  </r>
  <r>
    <x v="176"/>
    <x v="176"/>
    <x v="175"/>
    <n v="8144"/>
    <n v="9081"/>
    <n v="9776"/>
    <x v="170"/>
    <x v="2"/>
  </r>
  <r>
    <x v="177"/>
    <x v="177"/>
    <x v="176"/>
    <n v="515"/>
    <n v="512"/>
    <n v="539"/>
    <x v="171"/>
    <x v="4"/>
  </r>
  <r>
    <x v="178"/>
    <x v="178"/>
    <x v="177"/>
    <n v="28510"/>
    <n v="25489"/>
    <n v="25524"/>
    <x v="172"/>
    <x v="3"/>
  </r>
  <r>
    <x v="179"/>
    <x v="179"/>
    <x v="178"/>
    <n v="44596"/>
    <n v="48541"/>
    <n v="53063"/>
    <x v="173"/>
    <x v="2"/>
  </r>
  <r>
    <x v="180"/>
    <x v="180"/>
    <x v="179"/>
    <n v="905800"/>
    <n v="1130062"/>
    <n v="1322405"/>
    <x v="174"/>
    <x v="0"/>
  </r>
  <r>
    <x v="181"/>
    <x v="181"/>
    <x v="180"/>
    <n v="77963"/>
    <n v="77876"/>
    <n v="82515"/>
    <x v="175"/>
    <x v="0"/>
  </r>
  <r>
    <x v="182"/>
    <x v="182"/>
    <x v="181"/>
    <n v="61"/>
    <n v="63"/>
    <n v="65"/>
    <x v="176"/>
    <x v="4"/>
  </r>
  <r>
    <x v="183"/>
    <x v="183"/>
    <x v="182"/>
    <n v="47276"/>
    <n v="51934"/>
    <n v="56453"/>
    <x v="177"/>
    <x v="2"/>
  </r>
  <r>
    <x v="184"/>
    <x v="184"/>
    <x v="183"/>
    <n v="161987"/>
    <n v="178763"/>
    <n v="190426"/>
    <x v="178"/>
    <x v="1"/>
  </r>
  <r>
    <x v="185"/>
    <x v="185"/>
    <x v="184"/>
    <n v="502732"/>
    <n v="514130"/>
    <n v="537079"/>
    <x v="179"/>
    <x v="0"/>
  </r>
  <r>
    <x v="186"/>
    <x v="186"/>
    <x v="185"/>
    <n v="3125404"/>
    <n v="3371118"/>
    <n v="3644636"/>
    <x v="180"/>
    <x v="1"/>
  </r>
  <r>
    <x v="187"/>
    <x v="187"/>
    <x v="186"/>
    <n v="26006900"/>
    <n v="27720725"/>
    <n v="29184900"/>
    <x v="181"/>
    <x v="3"/>
  </r>
  <r>
    <x v="188"/>
    <x v="188"/>
    <x v="187"/>
    <n v="70600"/>
    <n v="77997"/>
    <n v="80961"/>
    <x v="182"/>
    <x v="3"/>
  </r>
  <r>
    <x v="189"/>
    <x v="189"/>
    <x v="188"/>
    <n v="90125"/>
    <n v="102634"/>
    <n v="114962"/>
    <x v="183"/>
    <x v="0"/>
  </r>
  <r>
    <x v="190"/>
    <x v="190"/>
    <x v="189"/>
    <n v="1072"/>
    <n v="1158"/>
    <n v="1206"/>
    <x v="184"/>
    <x v="4"/>
  </r>
  <r>
    <x v="191"/>
    <x v="191"/>
    <x v="190"/>
    <n v="89013"/>
    <n v="102377"/>
    <n v="119808"/>
    <x v="185"/>
    <x v="3"/>
  </r>
  <r>
    <x v="192"/>
    <x v="192"/>
    <x v="191"/>
    <n v="411068"/>
    <n v="433008"/>
    <n v="459472"/>
    <x v="186"/>
    <x v="0"/>
  </r>
  <r>
    <x v="193"/>
    <x v="193"/>
    <x v="192"/>
    <n v="23534"/>
    <n v="19412"/>
    <n v="19101"/>
    <x v="187"/>
    <x v="0"/>
  </r>
  <r>
    <x v="194"/>
    <x v="194"/>
    <x v="193"/>
    <n v="29164"/>
    <n v="27578"/>
    <n v="26326"/>
    <x v="188"/>
    <x v="2"/>
  </r>
  <r>
    <x v="195"/>
    <x v="195"/>
    <x v="194"/>
    <n v="32613"/>
    <n v="35144"/>
    <n v="35224"/>
    <x v="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D9" firstHeaderRow="0" firstDataRow="1" firstDataCol="1"/>
  <pivotFields count="8">
    <pivotField axis="axisRow"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>
      <items count="197">
        <item x="182"/>
        <item x="119"/>
        <item x="89"/>
        <item x="108"/>
        <item x="130"/>
        <item x="56"/>
        <item x="150"/>
        <item x="177"/>
        <item x="46"/>
        <item x="147"/>
        <item x="148"/>
        <item x="145"/>
        <item x="190"/>
        <item x="66"/>
        <item x="38"/>
        <item x="154"/>
        <item x="5"/>
        <item x="146"/>
        <item x="69"/>
        <item x="159"/>
        <item x="149"/>
        <item x="61"/>
        <item x="32"/>
        <item x="52"/>
        <item x="18"/>
        <item x="96"/>
        <item x="175"/>
        <item x="33"/>
        <item x="8"/>
        <item x="20"/>
        <item x="3"/>
        <item x="167"/>
        <item x="97"/>
        <item x="28"/>
        <item x="45"/>
        <item x="105"/>
        <item x="54"/>
        <item x="57"/>
        <item x="114"/>
        <item x="15"/>
        <item x="163"/>
        <item x="70"/>
        <item x="155"/>
        <item x="176"/>
        <item x="90"/>
        <item x="172"/>
        <item x="92"/>
        <item x="109"/>
        <item x="160"/>
        <item x="51"/>
        <item x="12"/>
        <item x="144"/>
        <item x="118"/>
        <item x="110"/>
        <item x="141"/>
        <item x="112"/>
        <item x="103"/>
        <item x="25"/>
        <item x="126"/>
        <item x="7"/>
        <item x="123"/>
        <item x="102"/>
        <item x="113"/>
        <item x="124"/>
        <item x="84"/>
        <item x="68"/>
        <item x="116"/>
        <item x="71"/>
        <item x="23"/>
        <item x="34"/>
        <item x="1"/>
        <item x="60"/>
        <item x="131"/>
        <item x="19"/>
        <item x="62"/>
        <item x="107"/>
        <item x="106"/>
        <item x="27"/>
        <item x="194"/>
        <item x="93"/>
        <item x="0"/>
        <item x="193"/>
        <item x="22"/>
        <item x="178"/>
        <item x="75"/>
        <item x="72"/>
        <item x="133"/>
        <item x="152"/>
        <item x="50"/>
        <item x="95"/>
        <item x="101"/>
        <item x="41"/>
        <item x="195"/>
        <item x="53"/>
        <item x="94"/>
        <item x="120"/>
        <item x="29"/>
        <item x="166"/>
        <item x="134"/>
        <item x="13"/>
        <item x="21"/>
        <item x="183"/>
        <item x="30"/>
        <item x="179"/>
        <item x="11"/>
        <item x="191"/>
        <item x="86"/>
        <item x="98"/>
        <item x="43"/>
        <item x="181"/>
        <item x="158"/>
        <item x="188"/>
        <item x="153"/>
        <item x="132"/>
        <item x="99"/>
        <item x="40"/>
        <item x="170"/>
        <item x="16"/>
        <item x="39"/>
        <item x="83"/>
        <item x="173"/>
        <item x="117"/>
        <item x="189"/>
        <item x="4"/>
        <item x="64"/>
        <item x="26"/>
        <item x="100"/>
        <item x="128"/>
        <item x="67"/>
        <item x="47"/>
        <item x="165"/>
        <item x="48"/>
        <item x="55"/>
        <item x="88"/>
        <item x="139"/>
        <item x="157"/>
        <item x="91"/>
        <item x="115"/>
        <item x="140"/>
        <item x="184"/>
        <item x="74"/>
        <item x="2"/>
        <item x="87"/>
        <item x="79"/>
        <item x="65"/>
        <item x="78"/>
        <item x="135"/>
        <item x="122"/>
        <item x="138"/>
        <item x="42"/>
        <item x="142"/>
        <item x="35"/>
        <item x="58"/>
        <item x="37"/>
        <item x="129"/>
        <item x="104"/>
        <item x="161"/>
        <item x="73"/>
        <item x="192"/>
        <item x="156"/>
        <item x="185"/>
        <item x="44"/>
        <item x="136"/>
        <item x="127"/>
        <item x="14"/>
        <item x="49"/>
        <item x="6"/>
        <item x="81"/>
        <item x="125"/>
        <item x="10"/>
        <item x="80"/>
        <item x="174"/>
        <item x="17"/>
        <item x="168"/>
        <item x="137"/>
        <item x="171"/>
        <item x="180"/>
        <item x="151"/>
        <item x="169"/>
        <item x="121"/>
        <item x="77"/>
        <item x="111"/>
        <item x="164"/>
        <item x="9"/>
        <item x="24"/>
        <item x="143"/>
        <item x="31"/>
        <item x="162"/>
        <item x="82"/>
        <item x="59"/>
        <item x="76"/>
        <item x="186"/>
        <item x="63"/>
        <item x="85"/>
        <item x="36"/>
        <item x="187"/>
        <item t="default"/>
      </items>
    </pivotField>
    <pivotField showAll="0">
      <items count="196">
        <item x="181"/>
        <item x="119"/>
        <item x="130"/>
        <item x="108"/>
        <item x="89"/>
        <item x="56"/>
        <item x="176"/>
        <item x="150"/>
        <item x="46"/>
        <item x="148"/>
        <item x="145"/>
        <item x="147"/>
        <item x="189"/>
        <item x="66"/>
        <item x="38"/>
        <item x="154"/>
        <item x="159"/>
        <item x="5"/>
        <item x="69"/>
        <item x="149"/>
        <item x="146"/>
        <item x="61"/>
        <item x="32"/>
        <item x="18"/>
        <item x="96"/>
        <item x="33"/>
        <item x="20"/>
        <item x="8"/>
        <item x="167"/>
        <item x="3"/>
        <item x="28"/>
        <item x="45"/>
        <item x="97"/>
        <item x="174"/>
        <item x="57"/>
        <item x="54"/>
        <item x="105"/>
        <item x="15"/>
        <item x="114"/>
        <item x="163"/>
        <item x="155"/>
        <item x="70"/>
        <item x="175"/>
        <item x="171"/>
        <item x="109"/>
        <item x="92"/>
        <item x="90"/>
        <item x="160"/>
        <item x="144"/>
        <item x="12"/>
        <item x="110"/>
        <item x="51"/>
        <item x="118"/>
        <item x="103"/>
        <item x="141"/>
        <item x="112"/>
        <item x="7"/>
        <item x="25"/>
        <item x="126"/>
        <item x="123"/>
        <item x="0"/>
        <item x="102"/>
        <item x="84"/>
        <item x="124"/>
        <item x="113"/>
        <item x="116"/>
        <item x="68"/>
        <item x="34"/>
        <item x="19"/>
        <item x="1"/>
        <item x="131"/>
        <item x="93"/>
        <item x="23"/>
        <item x="62"/>
        <item x="106"/>
        <item x="192"/>
        <item x="60"/>
        <item x="107"/>
        <item x="27"/>
        <item x="95"/>
        <item x="71"/>
        <item x="193"/>
        <item x="22"/>
        <item x="177"/>
        <item x="75"/>
        <item x="133"/>
        <item x="152"/>
        <item x="72"/>
        <item x="50"/>
        <item x="41"/>
        <item x="101"/>
        <item x="166"/>
        <item x="98"/>
        <item x="194"/>
        <item x="29"/>
        <item x="120"/>
        <item x="53"/>
        <item x="94"/>
        <item x="134"/>
        <item x="21"/>
        <item x="13"/>
        <item x="182"/>
        <item x="30"/>
        <item x="86"/>
        <item x="178"/>
        <item x="11"/>
        <item x="43"/>
        <item x="190"/>
        <item x="117"/>
        <item x="187"/>
        <item x="180"/>
        <item x="158"/>
        <item x="39"/>
        <item x="153"/>
        <item x="99"/>
        <item x="132"/>
        <item x="172"/>
        <item x="16"/>
        <item x="40"/>
        <item x="83"/>
        <item x="188"/>
        <item x="64"/>
        <item x="4"/>
        <item x="26"/>
        <item x="100"/>
        <item x="67"/>
        <item x="128"/>
        <item x="165"/>
        <item x="47"/>
        <item x="55"/>
        <item x="139"/>
        <item x="48"/>
        <item x="88"/>
        <item x="157"/>
        <item x="115"/>
        <item x="91"/>
        <item x="140"/>
        <item x="74"/>
        <item x="2"/>
        <item x="87"/>
        <item x="183"/>
        <item x="79"/>
        <item x="65"/>
        <item x="135"/>
        <item x="122"/>
        <item x="138"/>
        <item x="142"/>
        <item x="78"/>
        <item x="42"/>
        <item x="58"/>
        <item x="35"/>
        <item x="37"/>
        <item x="129"/>
        <item x="73"/>
        <item x="191"/>
        <item x="104"/>
        <item x="136"/>
        <item x="44"/>
        <item x="184"/>
        <item x="14"/>
        <item x="161"/>
        <item x="49"/>
        <item x="156"/>
        <item x="125"/>
        <item x="10"/>
        <item x="6"/>
        <item x="81"/>
        <item x="127"/>
        <item x="173"/>
        <item x="80"/>
        <item x="17"/>
        <item x="168"/>
        <item x="137"/>
        <item x="170"/>
        <item x="179"/>
        <item x="169"/>
        <item x="151"/>
        <item x="121"/>
        <item x="77"/>
        <item x="111"/>
        <item x="164"/>
        <item x="9"/>
        <item x="24"/>
        <item x="143"/>
        <item x="162"/>
        <item x="31"/>
        <item x="82"/>
        <item x="59"/>
        <item x="185"/>
        <item x="76"/>
        <item x="63"/>
        <item x="85"/>
        <item x="36"/>
        <item x="186"/>
        <item x="52"/>
        <item t="default"/>
      </items>
    </pivotField>
    <pivotField showAll="0"/>
    <pivotField showAll="0"/>
    <pivotField showAll="0"/>
    <pivotField dataField="1" showAll="0">
      <items count="190">
        <item x="176"/>
        <item x="117"/>
        <item x="106"/>
        <item x="88"/>
        <item x="127"/>
        <item x="55"/>
        <item x="171"/>
        <item x="46"/>
        <item x="146"/>
        <item x="141"/>
        <item x="144"/>
        <item x="143"/>
        <item x="184"/>
        <item x="65"/>
        <item x="38"/>
        <item x="155"/>
        <item x="145"/>
        <item x="169"/>
        <item x="150"/>
        <item x="68"/>
        <item x="5"/>
        <item x="94"/>
        <item x="142"/>
        <item x="60"/>
        <item x="32"/>
        <item x="33"/>
        <item x="20"/>
        <item x="18"/>
        <item x="159"/>
        <item x="3"/>
        <item x="8"/>
        <item x="162"/>
        <item x="45"/>
        <item x="95"/>
        <item x="53"/>
        <item x="56"/>
        <item x="28"/>
        <item x="103"/>
        <item x="15"/>
        <item x="151"/>
        <item x="112"/>
        <item x="170"/>
        <item x="89"/>
        <item x="107"/>
        <item x="51"/>
        <item x="156"/>
        <item x="101"/>
        <item x="116"/>
        <item x="140"/>
        <item x="166"/>
        <item x="12"/>
        <item x="137"/>
        <item x="108"/>
        <item x="25"/>
        <item x="92"/>
        <item x="187"/>
        <item x="124"/>
        <item x="100"/>
        <item x="34"/>
        <item x="23"/>
        <item x="110"/>
        <item x="91"/>
        <item x="59"/>
        <item x="121"/>
        <item x="83"/>
        <item x="122"/>
        <item x="19"/>
        <item x="104"/>
        <item x="114"/>
        <item x="105"/>
        <item x="111"/>
        <item x="69"/>
        <item x="7"/>
        <item x="172"/>
        <item x="27"/>
        <item x="1"/>
        <item x="22"/>
        <item x="188"/>
        <item x="67"/>
        <item x="161"/>
        <item x="129"/>
        <item x="70"/>
        <item x="148"/>
        <item x="74"/>
        <item x="61"/>
        <item x="50"/>
        <item x="71"/>
        <item x="41"/>
        <item x="52"/>
        <item x="130"/>
        <item x="93"/>
        <item x="118"/>
        <item x="96"/>
        <item x="13"/>
        <item x="29"/>
        <item x="99"/>
        <item x="30"/>
        <item x="85"/>
        <item x="173"/>
        <item x="21"/>
        <item x="177"/>
        <item x="115"/>
        <item x="16"/>
        <item x="154"/>
        <item x="11"/>
        <item x="43"/>
        <item x="182"/>
        <item x="167"/>
        <item x="63"/>
        <item x="175"/>
        <item x="97"/>
        <item x="128"/>
        <item x="149"/>
        <item x="82"/>
        <item x="98"/>
        <item x="40"/>
        <item x="39"/>
        <item x="126"/>
        <item x="185"/>
        <item x="4"/>
        <item x="26"/>
        <item x="54"/>
        <item x="66"/>
        <item x="135"/>
        <item x="48"/>
        <item x="47"/>
        <item x="87"/>
        <item x="183"/>
        <item x="153"/>
        <item x="90"/>
        <item x="113"/>
        <item x="123"/>
        <item x="178"/>
        <item x="136"/>
        <item x="73"/>
        <item x="120"/>
        <item x="78"/>
        <item x="64"/>
        <item x="2"/>
        <item x="86"/>
        <item x="131"/>
        <item x="57"/>
        <item x="134"/>
        <item x="77"/>
        <item x="35"/>
        <item x="49"/>
        <item x="42"/>
        <item x="138"/>
        <item x="157"/>
        <item x="72"/>
        <item x="37"/>
        <item x="102"/>
        <item x="44"/>
        <item x="14"/>
        <item x="186"/>
        <item x="132"/>
        <item x="125"/>
        <item x="10"/>
        <item x="168"/>
        <item x="179"/>
        <item x="152"/>
        <item x="80"/>
        <item x="79"/>
        <item x="163"/>
        <item x="6"/>
        <item x="17"/>
        <item x="165"/>
        <item x="164"/>
        <item x="133"/>
        <item x="147"/>
        <item x="119"/>
        <item x="76"/>
        <item x="174"/>
        <item x="109"/>
        <item x="9"/>
        <item x="158"/>
        <item x="160"/>
        <item x="139"/>
        <item x="24"/>
        <item x="31"/>
        <item x="81"/>
        <item x="58"/>
        <item x="180"/>
        <item x="84"/>
        <item x="75"/>
        <item x="62"/>
        <item x="36"/>
        <item x="181"/>
        <item x="0"/>
        <item t="default"/>
      </items>
    </pivotField>
    <pivotField axis="axisRow" showAll="0">
      <items count="6">
        <item sd="0" x="2"/>
        <item sd="0" x="3"/>
        <item sd="0" x="0"/>
        <item sd="0" x="1"/>
        <item sd="0" x="4"/>
        <item t="default"/>
      </items>
    </pivotField>
  </pivotFields>
  <rowFields count="2">
    <field x="7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2025" fld="6" subtotal="average" baseField="7" baseItem="4" numFmtId="164"/>
    <dataField name="Soma % de 2025" fld="6" showDataAs="percentOfTotal" baseField="7" baseItem="0" numFmtId="10"/>
    <dataField name="Contagem de Países" fld="0" subtotal="count" baseField="7" baseItem="0"/>
  </dataFields>
  <formats count="9">
    <format dxfId="20">
      <pivotArea collapsedLevelsAreSubtotals="1" fieldPosition="0">
        <references count="1">
          <reference field="7" count="1">
            <x v="0"/>
          </reference>
        </references>
      </pivotArea>
    </format>
    <format dxfId="21">
      <pivotArea collapsedLevelsAreSubtotals="1" fieldPosition="0">
        <references count="1">
          <reference field="7" count="1">
            <x v="1"/>
          </reference>
        </references>
      </pivotArea>
    </format>
    <format dxfId="22">
      <pivotArea collapsedLevelsAreSubtotals="1" fieldPosition="0">
        <references count="1">
          <reference field="7" count="1">
            <x v="2"/>
          </reference>
        </references>
      </pivotArea>
    </format>
    <format dxfId="23">
      <pivotArea collapsedLevelsAreSubtotals="1" fieldPosition="0">
        <references count="1">
          <reference field="7" count="1">
            <x v="3"/>
          </reference>
        </references>
      </pivotArea>
    </format>
    <format dxfId="24">
      <pivotArea collapsedLevelsAreSubtotals="1" fieldPosition="0">
        <references count="1">
          <reference field="7" count="1">
            <x v="4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DP_2020-2025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" sourceName="Reg">
  <pivotTables>
    <pivotTable tabId="3" name="Tabela dinâmica1"/>
  </pivotTables>
  <data>
    <tabular pivotCacheId="1">
      <items count="5">
        <i x="2" s="1"/>
        <i x="3" s="1"/>
        <i x="0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untry" sourceName="Country">
  <pivotTables>
    <pivotTable tabId="3" name="Tabela dinâmica1"/>
  </pivotTables>
  <data>
    <tabular pivotCacheId="1">
      <items count="19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" cache="SegmentaçãodeDados_Reg" caption="Reg" rowHeight="241300"/>
  <slicer name="Country" cache="SegmentaçãodeDados_Country" caption="Country" startItem="4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/>
  </sheetViews>
  <sheetFormatPr defaultRowHeight="15" x14ac:dyDescent="0.25"/>
  <cols>
    <col min="1" max="1" width="18" customWidth="1"/>
    <col min="2" max="2" width="15.42578125" style="29" bestFit="1" customWidth="1"/>
    <col min="3" max="3" width="15.140625" bestFit="1" customWidth="1"/>
    <col min="4" max="4" width="19" customWidth="1"/>
    <col min="5" max="5" width="8.140625" customWidth="1"/>
    <col min="6" max="6" width="7.140625" customWidth="1"/>
    <col min="7" max="7" width="19.5703125" customWidth="1"/>
    <col min="8" max="8" width="9.7109375" customWidth="1"/>
    <col min="9" max="9" width="8.5703125" customWidth="1"/>
    <col min="10" max="10" width="6.28515625" customWidth="1"/>
    <col min="11" max="11" width="8.85546875" customWidth="1"/>
    <col min="12" max="12" width="7.28515625" customWidth="1"/>
    <col min="13" max="13" width="10.42578125" customWidth="1"/>
    <col min="14" max="14" width="8.85546875" customWidth="1"/>
    <col min="15" max="15" width="7.7109375" customWidth="1"/>
    <col min="16" max="16" width="11.140625" customWidth="1"/>
    <col min="17" max="17" width="9.140625" customWidth="1"/>
    <col min="18" max="18" width="7.5703125" customWidth="1"/>
    <col min="19" max="19" width="8.28515625" customWidth="1"/>
    <col min="20" max="20" width="6.42578125" customWidth="1"/>
    <col min="21" max="21" width="6.140625" customWidth="1"/>
    <col min="22" max="22" width="7.28515625" customWidth="1"/>
    <col min="23" max="23" width="7" customWidth="1"/>
    <col min="24" max="24" width="22.42578125" customWidth="1"/>
    <col min="25" max="25" width="9.5703125" customWidth="1"/>
    <col min="26" max="26" width="5.85546875" customWidth="1"/>
    <col min="27" max="27" width="6.85546875" customWidth="1"/>
    <col min="28" max="28" width="8.140625" customWidth="1"/>
    <col min="29" max="29" width="12.140625" customWidth="1"/>
    <col min="30" max="30" width="8" customWidth="1"/>
    <col min="31" max="31" width="9.85546875" customWidth="1"/>
    <col min="32" max="32" width="10.140625" customWidth="1"/>
    <col min="33" max="33" width="7.42578125" customWidth="1"/>
    <col min="34" max="34" width="11.28515625" customWidth="1"/>
    <col min="35" max="35" width="22.7109375" customWidth="1"/>
    <col min="36" max="36" width="5.42578125" customWidth="1"/>
    <col min="37" max="37" width="5.5703125" customWidth="1"/>
    <col min="38" max="38" width="6" customWidth="1"/>
    <col min="39" max="39" width="9.42578125" customWidth="1"/>
    <col min="40" max="40" width="8.85546875" customWidth="1"/>
    <col min="41" max="41" width="9.85546875" customWidth="1"/>
    <col min="42" max="42" width="7.28515625" customWidth="1"/>
    <col min="43" max="43" width="7" customWidth="1"/>
    <col min="44" max="44" width="14.42578125" customWidth="1"/>
    <col min="45" max="45" width="31.5703125" customWidth="1"/>
    <col min="46" max="46" width="9" customWidth="1"/>
    <col min="47" max="47" width="8.140625" customWidth="1"/>
    <col min="48" max="48" width="9.28515625" customWidth="1"/>
    <col min="49" max="49" width="18.85546875" customWidth="1"/>
    <col min="50" max="50" width="8" customWidth="1"/>
    <col min="51" max="51" width="5.85546875" customWidth="1"/>
    <col min="52" max="52" width="10.5703125" customWidth="1"/>
    <col min="53" max="53" width="17" customWidth="1"/>
    <col min="54" max="54" width="6.85546875" customWidth="1"/>
    <col min="55" max="55" width="7.42578125" customWidth="1"/>
    <col min="56" max="56" width="8.42578125" customWidth="1"/>
    <col min="57" max="57" width="8.28515625" customWidth="1"/>
    <col min="58" max="58" width="29.140625" customWidth="1"/>
    <col min="59" max="59" width="3.7109375" customWidth="1"/>
    <col min="60" max="60" width="7.5703125" customWidth="1"/>
    <col min="61" max="62" width="6.85546875" customWidth="1"/>
    <col min="63" max="63" width="7.85546875" customWidth="1"/>
    <col min="64" max="64" width="8" customWidth="1"/>
    <col min="65" max="65" width="9.140625" customWidth="1"/>
    <col min="66" max="66" width="6.7109375" customWidth="1"/>
    <col min="67" max="67" width="7.42578125" customWidth="1"/>
    <col min="68" max="68" width="8.5703125" customWidth="1"/>
    <col min="69" max="69" width="10.7109375" customWidth="1"/>
    <col min="70" max="70" width="7.42578125" customWidth="1"/>
    <col min="71" max="71" width="13.85546875" customWidth="1"/>
    <col min="72" max="72" width="7.7109375" customWidth="1"/>
    <col min="73" max="73" width="5.140625" customWidth="1"/>
    <col min="74" max="74" width="9.42578125" customWidth="1"/>
    <col min="75" max="75" width="10.42578125" customWidth="1"/>
    <col min="76" max="76" width="8.28515625" customWidth="1"/>
    <col min="77" max="77" width="7.42578125" customWidth="1"/>
    <col min="78" max="78" width="5.42578125" customWidth="1"/>
    <col min="79" max="79" width="9.7109375" customWidth="1"/>
    <col min="80" max="81" width="4.42578125" customWidth="1"/>
    <col min="82" max="82" width="7.28515625" customWidth="1"/>
    <col min="83" max="83" width="5.85546875" customWidth="1"/>
    <col min="84" max="84" width="4.85546875" customWidth="1"/>
    <col min="85" max="85" width="10.7109375" customWidth="1"/>
    <col min="86" max="86" width="7.85546875" customWidth="1"/>
    <col min="87" max="87" width="6" customWidth="1"/>
    <col min="88" max="88" width="6.85546875" customWidth="1"/>
    <col min="89" max="89" width="10.85546875" customWidth="1"/>
    <col min="90" max="90" width="6.42578125" customWidth="1"/>
    <col min="91" max="92" width="7.42578125" customWidth="1"/>
    <col min="93" max="93" width="7.140625" customWidth="1"/>
    <col min="94" max="94" width="10.42578125" customWidth="1"/>
    <col min="95" max="95" width="4.85546875" customWidth="1"/>
    <col min="96" max="96" width="6.140625" customWidth="1"/>
    <col min="97" max="97" width="8.5703125" customWidth="1"/>
    <col min="98" max="98" width="8" customWidth="1"/>
    <col min="99" max="99" width="7" customWidth="1"/>
    <col min="100" max="100" width="5.5703125" customWidth="1"/>
    <col min="101" max="101" width="9.140625" customWidth="1"/>
    <col min="102" max="102" width="12" customWidth="1"/>
    <col min="103" max="103" width="6.85546875" customWidth="1"/>
    <col min="104" max="104" width="11.42578125" customWidth="1"/>
    <col min="105" max="105" width="7.5703125" customWidth="1"/>
    <col min="106" max="106" width="8.85546875" customWidth="1"/>
    <col min="107" max="107" width="9.140625" customWidth="1"/>
    <col min="108" max="108" width="5" customWidth="1"/>
    <col min="109" max="109" width="6.140625" customWidth="1"/>
    <col min="110" max="110" width="15.42578125" customWidth="1"/>
    <col min="111" max="111" width="10.7109375" customWidth="1"/>
    <col min="112" max="112" width="9.5703125" customWidth="1"/>
    <col min="113" max="113" width="7.5703125" customWidth="1"/>
    <col min="114" max="114" width="8.85546875" customWidth="1"/>
    <col min="115" max="115" width="9.42578125" customWidth="1"/>
    <col min="116" max="116" width="12.140625" customWidth="1"/>
    <col min="117" max="117" width="8.7109375" customWidth="1"/>
    <col min="118" max="118" width="12.7109375" customWidth="1"/>
    <col min="119" max="119" width="9.42578125" customWidth="1"/>
    <col min="120" max="120" width="8.42578125" customWidth="1"/>
    <col min="121" max="121" width="6.42578125" customWidth="1"/>
    <col min="122" max="122" width="6.28515625" customWidth="1"/>
    <col min="123" max="123" width="12" customWidth="1"/>
    <col min="124" max="124" width="12.5703125" customWidth="1"/>
    <col min="125" max="125" width="9.7109375" customWidth="1"/>
    <col min="126" max="126" width="5.85546875" customWidth="1"/>
    <col min="127" max="127" width="7.42578125" customWidth="1"/>
    <col min="128" max="128" width="16.5703125" customWidth="1"/>
    <col min="129" max="129" width="7.85546875" customWidth="1"/>
    <col min="130" max="130" width="6.28515625" customWidth="1"/>
    <col min="131" max="131" width="8.42578125" customWidth="1"/>
    <col min="132" max="132" width="5.85546875" customWidth="1"/>
    <col min="133" max="133" width="9.28515625" customWidth="1"/>
    <col min="134" max="134" width="8" customWidth="1"/>
    <col min="135" max="135" width="18.140625" customWidth="1"/>
    <col min="136" max="136" width="9" customWidth="1"/>
    <col min="137" max="137" width="5.140625" customWidth="1"/>
    <col min="138" max="138" width="11" customWidth="1"/>
    <col min="139" max="139" width="7.140625" customWidth="1"/>
    <col min="140" max="140" width="8.42578125" customWidth="1"/>
    <col min="141" max="141" width="11.140625" customWidth="1"/>
    <col min="142" max="142" width="5.85546875" customWidth="1"/>
    <col min="143" max="143" width="20.7109375" customWidth="1"/>
    <col min="144" max="144" width="8.7109375" customWidth="1"/>
    <col min="145" max="145" width="6.5703125" customWidth="1"/>
    <col min="146" max="146" width="8" customWidth="1"/>
    <col min="147" max="147" width="19.28515625" customWidth="1"/>
    <col min="148" max="148" width="10.28515625" customWidth="1"/>
    <col min="149" max="149" width="31.28515625" customWidth="1"/>
    <col min="150" max="150" width="6.85546875" customWidth="1"/>
    <col min="151" max="151" width="11" customWidth="1"/>
    <col min="152" max="152" width="21.42578125" customWidth="1"/>
    <col min="153" max="153" width="12" customWidth="1"/>
    <col min="154" max="154" width="8" customWidth="1"/>
    <col min="155" max="155" width="6.5703125" customWidth="1"/>
    <col min="156" max="156" width="10.42578125" customWidth="1"/>
    <col min="157" max="157" width="12" customWidth="1"/>
    <col min="158" max="158" width="9.85546875" customWidth="1"/>
    <col min="159" max="159" width="8.28515625" customWidth="1"/>
    <col min="160" max="160" width="8.5703125" customWidth="1"/>
    <col min="161" max="161" width="15.5703125" customWidth="1"/>
    <col min="162" max="162" width="8" customWidth="1"/>
    <col min="163" max="164" width="11.7109375" customWidth="1"/>
    <col min="165" max="165" width="12" customWidth="1"/>
    <col min="166" max="166" width="5.85546875" customWidth="1"/>
    <col min="167" max="167" width="8.7109375" customWidth="1"/>
    <col min="168" max="168" width="6.42578125" customWidth="1"/>
    <col min="169" max="169" width="9.42578125" customWidth="1"/>
    <col min="170" max="170" width="8.140625" customWidth="1"/>
    <col min="171" max="171" width="11.42578125" customWidth="1"/>
    <col min="172" max="172" width="5.28515625" customWidth="1"/>
    <col min="173" max="173" width="7.28515625" customWidth="1"/>
    <col min="174" max="174" width="9.42578125" customWidth="1"/>
    <col min="175" max="175" width="8.7109375" customWidth="1"/>
    <col min="176" max="176" width="8.5703125" customWidth="1"/>
    <col min="177" max="177" width="11.5703125" customWidth="1"/>
    <col min="178" max="178" width="5.28515625" customWidth="1"/>
    <col min="179" max="179" width="6.28515625" customWidth="1"/>
    <col min="180" max="180" width="19.140625" customWidth="1"/>
    <col min="181" max="181" width="7.28515625" customWidth="1"/>
    <col min="182" max="182" width="7" customWidth="1"/>
    <col min="183" max="183" width="13.28515625" customWidth="1"/>
    <col min="184" max="184" width="6.85546875" customWidth="1"/>
    <col min="185" max="185" width="7.7109375" customWidth="1"/>
    <col min="186" max="186" width="8" customWidth="1"/>
    <col min="187" max="187" width="20.140625" customWidth="1"/>
    <col min="188" max="188" width="15.5703125" customWidth="1"/>
    <col min="189" max="189" width="13.140625" customWidth="1"/>
    <col min="190" max="190" width="8.42578125" customWidth="1"/>
    <col min="191" max="191" width="10.85546875" customWidth="1"/>
    <col min="192" max="192" width="8.42578125" customWidth="1"/>
    <col min="193" max="193" width="10.42578125" customWidth="1"/>
    <col min="194" max="194" width="8.5703125" customWidth="1"/>
    <col min="195" max="195" width="7.28515625" customWidth="1"/>
    <col min="196" max="196" width="7.42578125" customWidth="1"/>
    <col min="197" max="197" width="10.28515625" customWidth="1"/>
    <col min="198" max="198" width="10.7109375" bestFit="1" customWidth="1"/>
  </cols>
  <sheetData>
    <row r="3" spans="1:4" x14ac:dyDescent="0.25">
      <c r="A3" s="24" t="s">
        <v>222</v>
      </c>
      <c r="B3" s="30" t="s">
        <v>223</v>
      </c>
      <c r="C3" t="s">
        <v>225</v>
      </c>
      <c r="D3" t="s">
        <v>224</v>
      </c>
    </row>
    <row r="4" spans="1:4" x14ac:dyDescent="0.25">
      <c r="A4" s="25" t="s">
        <v>212</v>
      </c>
      <c r="B4" s="35">
        <v>54707.673076923078</v>
      </c>
      <c r="C4" s="28">
        <v>2.5122358947945744E-2</v>
      </c>
      <c r="D4" s="27">
        <v>53</v>
      </c>
    </row>
    <row r="5" spans="1:4" x14ac:dyDescent="0.25">
      <c r="A5" s="25" t="s">
        <v>214</v>
      </c>
      <c r="B5" s="30">
        <v>1068822.1621621621</v>
      </c>
      <c r="C5" s="28">
        <v>0.34923358674768251</v>
      </c>
      <c r="D5" s="27">
        <v>37</v>
      </c>
    </row>
    <row r="6" spans="1:4" x14ac:dyDescent="0.25">
      <c r="A6" s="25" t="s">
        <v>211</v>
      </c>
      <c r="B6" s="30">
        <v>973680.16666666663</v>
      </c>
      <c r="C6" s="28">
        <v>0.36113904398687457</v>
      </c>
      <c r="D6" s="27">
        <v>48</v>
      </c>
    </row>
    <row r="7" spans="1:4" x14ac:dyDescent="0.25">
      <c r="A7" s="25" t="s">
        <v>213</v>
      </c>
      <c r="B7" s="30">
        <v>648459.1162790698</v>
      </c>
      <c r="C7" s="28">
        <v>0.24624072749459999</v>
      </c>
      <c r="D7" s="27">
        <v>43</v>
      </c>
    </row>
    <row r="8" spans="1:4" x14ac:dyDescent="0.25">
      <c r="A8" s="25" t="s">
        <v>215</v>
      </c>
      <c r="B8" s="30">
        <v>137880.4</v>
      </c>
      <c r="C8" s="28">
        <v>1.8264282822897181E-2</v>
      </c>
      <c r="D8" s="27">
        <v>15</v>
      </c>
    </row>
    <row r="9" spans="1:4" x14ac:dyDescent="0.25">
      <c r="A9" s="25" t="s">
        <v>221</v>
      </c>
      <c r="B9" s="30">
        <v>599141.44973544974</v>
      </c>
      <c r="C9" s="28">
        <v>1</v>
      </c>
      <c r="D9" s="26">
        <v>196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showGridLines="0" topLeftCell="A2" zoomScaleNormal="100" workbookViewId="0">
      <selection activeCell="A2" sqref="A2"/>
    </sheetView>
  </sheetViews>
  <sheetFormatPr defaultRowHeight="15" customHeight="1" x14ac:dyDescent="0.2"/>
  <cols>
    <col min="1" max="1" width="33.85546875" style="1" bestFit="1" customWidth="1"/>
    <col min="2" max="2" width="10.140625" style="12" bestFit="1" customWidth="1"/>
    <col min="3" max="6" width="10.140625" style="1" hidden="1" customWidth="1"/>
    <col min="7" max="7" width="10.140625" style="1" bestFit="1" customWidth="1"/>
    <col min="8" max="8" width="8.85546875" style="19" bestFit="1" customWidth="1"/>
    <col min="9" max="9" width="9.85546875" style="1" customWidth="1"/>
    <col min="10" max="10" width="11.28515625" style="1" customWidth="1"/>
    <col min="11" max="11" width="12.140625" style="1" customWidth="1"/>
    <col min="12" max="12" width="12.28515625" style="1" bestFit="1" customWidth="1"/>
    <col min="13" max="13" width="17" style="1" bestFit="1" customWidth="1"/>
    <col min="14" max="14" width="12.5703125" style="1" bestFit="1" customWidth="1"/>
    <col min="15" max="15" width="11.28515625" style="1" bestFit="1" customWidth="1"/>
    <col min="16" max="16384" width="9.140625" style="1"/>
  </cols>
  <sheetData>
    <row r="1" spans="1:15" ht="30" customHeight="1" thickBot="1" x14ac:dyDescent="0.25">
      <c r="A1" s="31" t="s">
        <v>197</v>
      </c>
      <c r="B1" s="32"/>
      <c r="C1" s="32"/>
      <c r="D1" s="32"/>
      <c r="E1" s="32"/>
      <c r="F1" s="32"/>
      <c r="G1" s="32"/>
      <c r="H1" s="33"/>
    </row>
    <row r="2" spans="1:15" ht="30" customHeight="1" x14ac:dyDescent="0.4">
      <c r="A2" s="3" t="s">
        <v>0</v>
      </c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16">
        <v>2025</v>
      </c>
      <c r="H2" s="2" t="s">
        <v>216</v>
      </c>
      <c r="J2" s="15" t="s">
        <v>209</v>
      </c>
      <c r="K2" s="14">
        <f>COUNTA(A3:A198)</f>
        <v>196</v>
      </c>
    </row>
    <row r="3" spans="1:15" ht="15" customHeight="1" x14ac:dyDescent="0.2">
      <c r="A3" s="5" t="s">
        <v>1</v>
      </c>
      <c r="B3" s="17">
        <v>20136</v>
      </c>
      <c r="C3" s="7">
        <v>14278</v>
      </c>
      <c r="D3" s="7">
        <v>14501</v>
      </c>
      <c r="E3" s="7">
        <v>17248</v>
      </c>
      <c r="F3" s="7"/>
      <c r="G3" s="17"/>
      <c r="H3" s="8" t="s">
        <v>211</v>
      </c>
    </row>
    <row r="4" spans="1:15" ht="15" customHeight="1" x14ac:dyDescent="0.25">
      <c r="A4" s="5" t="s">
        <v>2</v>
      </c>
      <c r="B4" s="17">
        <v>15271</v>
      </c>
      <c r="C4" s="7">
        <v>18086</v>
      </c>
      <c r="D4" s="7">
        <v>19185</v>
      </c>
      <c r="E4" s="7">
        <v>23388</v>
      </c>
      <c r="F4" s="7">
        <v>27259</v>
      </c>
      <c r="G4" s="17">
        <v>28372</v>
      </c>
      <c r="H4" s="8" t="s">
        <v>213</v>
      </c>
      <c r="J4" s="14" t="s">
        <v>204</v>
      </c>
      <c r="K4" s="14" t="s">
        <v>206</v>
      </c>
      <c r="L4" s="20" t="s">
        <v>207</v>
      </c>
      <c r="M4" s="20" t="s">
        <v>217</v>
      </c>
      <c r="N4" s="13" t="s">
        <v>218</v>
      </c>
    </row>
    <row r="5" spans="1:15" ht="15" customHeight="1" x14ac:dyDescent="0.2">
      <c r="A5" s="5" t="s">
        <v>3</v>
      </c>
      <c r="B5" s="17">
        <v>164774</v>
      </c>
      <c r="C5" s="7">
        <v>185850</v>
      </c>
      <c r="D5" s="7">
        <v>225709</v>
      </c>
      <c r="E5" s="7">
        <v>247789</v>
      </c>
      <c r="F5" s="7">
        <v>264913</v>
      </c>
      <c r="G5" s="17">
        <v>268885</v>
      </c>
      <c r="H5" s="8" t="s">
        <v>212</v>
      </c>
      <c r="J5" s="7" t="s">
        <v>198</v>
      </c>
      <c r="K5" s="21">
        <f>SUM($B$3:$B$198)</f>
        <v>85826173</v>
      </c>
      <c r="L5" s="7">
        <f>SUM($G$3:$G$198)</f>
        <v>113237734</v>
      </c>
      <c r="M5" s="7">
        <f>SUMIF($H$3:$H$198,"Europe",$G$3:$G$198)</f>
        <v>27883742</v>
      </c>
      <c r="N5" s="7">
        <f>SUMIFS($G$3:$G$198, $H$3:$H$198,"Europe",$G$3:$G$198,"&gt;"&amp;$M$6)</f>
        <v>21977998</v>
      </c>
    </row>
    <row r="6" spans="1:15" ht="15" customHeight="1" x14ac:dyDescent="0.2">
      <c r="A6" s="5" t="s">
        <v>4</v>
      </c>
      <c r="B6" s="17">
        <v>2885</v>
      </c>
      <c r="C6" s="7">
        <v>3325</v>
      </c>
      <c r="D6" s="7">
        <v>3376</v>
      </c>
      <c r="E6" s="7">
        <v>3786</v>
      </c>
      <c r="F6" s="7">
        <v>4038</v>
      </c>
      <c r="G6" s="17">
        <v>4035</v>
      </c>
      <c r="H6" s="8" t="s">
        <v>213</v>
      </c>
      <c r="J6" s="7" t="s">
        <v>199</v>
      </c>
      <c r="K6" s="22">
        <f>AVERAGE($B$3:$B$198)</f>
        <v>437888.63775510201</v>
      </c>
      <c r="L6" s="22">
        <f>AVERAGE(G3:G198)</f>
        <v>599141.44973544974</v>
      </c>
      <c r="M6" s="22">
        <f>AVERAGEIF(H3:H198,"Europe",G3:G198)</f>
        <v>648459.1162790698</v>
      </c>
      <c r="N6" s="22">
        <f>AVERAGEIFS($G$3:$G$198,$H$3:$H$198,"Europe",$G$3:$G$198,"&gt;"&amp;$M$6)</f>
        <v>2197799.7999999998</v>
      </c>
    </row>
    <row r="7" spans="1:15" ht="15" customHeight="1" x14ac:dyDescent="0.2">
      <c r="A7" s="5" t="s">
        <v>5</v>
      </c>
      <c r="B7" s="17">
        <v>66521</v>
      </c>
      <c r="C7" s="7">
        <v>84375</v>
      </c>
      <c r="D7" s="7">
        <v>142442</v>
      </c>
      <c r="E7" s="7">
        <v>109764</v>
      </c>
      <c r="F7" s="7">
        <v>115946</v>
      </c>
      <c r="G7" s="17">
        <v>113343</v>
      </c>
      <c r="H7" s="8" t="s">
        <v>212</v>
      </c>
      <c r="J7" s="7" t="s">
        <v>210</v>
      </c>
      <c r="K7" s="7">
        <f>COUNT($B$3:$B$198)</f>
        <v>196</v>
      </c>
      <c r="L7" s="7">
        <f>COUNT(G3:G198)</f>
        <v>189</v>
      </c>
      <c r="M7" s="7">
        <f>COUNTIF(H3:H198,"Europe")</f>
        <v>43</v>
      </c>
      <c r="N7" s="7">
        <f>COUNTIFS($H$3:$H$198,"Europe",$G$3:$G$198,"&gt;"&amp;$M$6)</f>
        <v>10</v>
      </c>
    </row>
    <row r="8" spans="1:15" ht="15" customHeight="1" x14ac:dyDescent="0.2">
      <c r="A8" s="5" t="s">
        <v>6</v>
      </c>
      <c r="B8" s="17">
        <v>1412</v>
      </c>
      <c r="C8" s="7">
        <v>1602</v>
      </c>
      <c r="D8" s="7">
        <v>1867</v>
      </c>
      <c r="E8" s="7">
        <v>2006</v>
      </c>
      <c r="F8" s="7">
        <v>2225</v>
      </c>
      <c r="G8" s="17">
        <v>2373</v>
      </c>
      <c r="H8" s="8" t="s">
        <v>214</v>
      </c>
      <c r="J8" s="7" t="s">
        <v>219</v>
      </c>
      <c r="K8" s="22">
        <f>MEDIAN($B$3:$B$198)</f>
        <v>35334.5</v>
      </c>
      <c r="L8" s="7">
        <f>MEDIAN($G$3:$G$198)</f>
        <v>47829</v>
      </c>
    </row>
    <row r="9" spans="1:15" ht="15" customHeight="1" x14ac:dyDescent="0.2">
      <c r="A9" s="5" t="s">
        <v>7</v>
      </c>
      <c r="B9" s="17">
        <v>385218</v>
      </c>
      <c r="C9" s="7">
        <v>486040</v>
      </c>
      <c r="D9" s="7">
        <v>632318</v>
      </c>
      <c r="E9" s="7">
        <v>645511</v>
      </c>
      <c r="F9" s="7">
        <v>632145</v>
      </c>
      <c r="G9" s="17">
        <v>683533</v>
      </c>
      <c r="H9" s="8" t="s">
        <v>214</v>
      </c>
    </row>
    <row r="10" spans="1:15" ht="15" customHeight="1" x14ac:dyDescent="0.2">
      <c r="A10" s="5" t="s">
        <v>8</v>
      </c>
      <c r="B10" s="17">
        <v>12642</v>
      </c>
      <c r="C10" s="7">
        <v>13879</v>
      </c>
      <c r="D10" s="7">
        <v>19514</v>
      </c>
      <c r="E10" s="7">
        <v>24086</v>
      </c>
      <c r="F10" s="7">
        <v>25533</v>
      </c>
      <c r="G10" s="17">
        <v>26258</v>
      </c>
      <c r="H10" s="8" t="s">
        <v>211</v>
      </c>
      <c r="M10" s="34" t="s">
        <v>220</v>
      </c>
      <c r="N10" s="34"/>
      <c r="O10" s="23"/>
    </row>
    <row r="11" spans="1:15" ht="15" customHeight="1" x14ac:dyDescent="0.25">
      <c r="A11" s="5" t="s">
        <v>9</v>
      </c>
      <c r="B11" s="17">
        <v>2486</v>
      </c>
      <c r="C11" s="7">
        <v>2929</v>
      </c>
      <c r="D11" s="7">
        <v>3279</v>
      </c>
      <c r="E11" s="7">
        <v>3649</v>
      </c>
      <c r="F11" s="7">
        <v>3952</v>
      </c>
      <c r="G11" s="17">
        <v>4100</v>
      </c>
      <c r="H11" s="8" t="s">
        <v>214</v>
      </c>
      <c r="J11" s="14" t="s">
        <v>204</v>
      </c>
      <c r="K11" s="14" t="s">
        <v>205</v>
      </c>
      <c r="M11" s="14" t="s">
        <v>202</v>
      </c>
      <c r="N11" s="14" t="s">
        <v>203</v>
      </c>
      <c r="O11" s="20" t="s">
        <v>208</v>
      </c>
    </row>
    <row r="12" spans="1:15" ht="15" customHeight="1" x14ac:dyDescent="0.2">
      <c r="A12" s="5" t="s">
        <v>10</v>
      </c>
      <c r="B12" s="17">
        <v>1362613</v>
      </c>
      <c r="C12" s="7">
        <v>1655843</v>
      </c>
      <c r="D12" s="7">
        <v>1725461</v>
      </c>
      <c r="E12" s="7">
        <v>1742461</v>
      </c>
      <c r="F12" s="7">
        <v>1796805</v>
      </c>
      <c r="G12" s="17">
        <v>1771681</v>
      </c>
      <c r="H12" s="8" t="s">
        <v>215</v>
      </c>
      <c r="J12" s="7" t="s">
        <v>200</v>
      </c>
      <c r="K12" s="7">
        <f>MIN(B3:B198)</f>
        <v>52</v>
      </c>
      <c r="M12" s="7" t="str">
        <f>INDEX($A$3:$A$198, MATCH(K12,$B$3:$B$198,0))</f>
        <v>Tuvalu</v>
      </c>
      <c r="N12" s="7">
        <f>VLOOKUP(M12,$A$3:$G$198,COUNTA($A$2:$G$2),FALSE)</f>
        <v>65</v>
      </c>
      <c r="O12" s="6" t="str">
        <f>IF(N12&gt;K12,"Sim","Não")</f>
        <v>Sim</v>
      </c>
    </row>
    <row r="13" spans="1:15" ht="15" customHeight="1" x14ac:dyDescent="0.2">
      <c r="A13" s="5" t="s">
        <v>11</v>
      </c>
      <c r="B13" s="17">
        <v>434050</v>
      </c>
      <c r="C13" s="7">
        <v>480786</v>
      </c>
      <c r="D13" s="7">
        <v>472339</v>
      </c>
      <c r="E13" s="7">
        <v>512509</v>
      </c>
      <c r="F13" s="7">
        <v>521269</v>
      </c>
      <c r="G13" s="17">
        <v>534301</v>
      </c>
      <c r="H13" s="8" t="s">
        <v>213</v>
      </c>
      <c r="J13" s="7" t="s">
        <v>201</v>
      </c>
      <c r="K13" s="7">
        <f>MAX(B3:B198)</f>
        <v>21354125</v>
      </c>
      <c r="M13" s="7" t="str">
        <f>INDEX($A$3:$A$198, MATCH(K13,$B$3:$B$198,0))</f>
        <v>United States</v>
      </c>
      <c r="N13" s="7">
        <f>VLOOKUP(M13,$A$3:$G$198,COUNTA($A$2:$G$2),FALSE)</f>
        <v>30507217</v>
      </c>
      <c r="O13" s="6" t="str">
        <f>IF(N13&gt;K13,"Sim","Não")</f>
        <v>Sim</v>
      </c>
    </row>
    <row r="14" spans="1:15" ht="15" customHeight="1" x14ac:dyDescent="0.2">
      <c r="A14" s="5" t="s">
        <v>12</v>
      </c>
      <c r="B14" s="17">
        <v>42693</v>
      </c>
      <c r="C14" s="7">
        <v>54825</v>
      </c>
      <c r="D14" s="7">
        <v>78807</v>
      </c>
      <c r="E14" s="7">
        <v>72428</v>
      </c>
      <c r="F14" s="7">
        <v>74316</v>
      </c>
      <c r="G14" s="17">
        <v>78870</v>
      </c>
      <c r="H14" s="8" t="s">
        <v>211</v>
      </c>
    </row>
    <row r="15" spans="1:15" ht="15" customHeight="1" x14ac:dyDescent="0.2">
      <c r="A15" s="5" t="s">
        <v>13</v>
      </c>
      <c r="B15" s="17">
        <v>9958</v>
      </c>
      <c r="C15" s="7">
        <v>11369</v>
      </c>
      <c r="D15" s="7">
        <v>13136</v>
      </c>
      <c r="E15" s="7">
        <v>14338</v>
      </c>
      <c r="F15" s="7">
        <v>14761</v>
      </c>
      <c r="G15" s="17">
        <v>15178</v>
      </c>
      <c r="H15" s="8" t="s">
        <v>214</v>
      </c>
    </row>
    <row r="16" spans="1:15" ht="15" customHeight="1" x14ac:dyDescent="0.2">
      <c r="A16" s="5" t="s">
        <v>14</v>
      </c>
      <c r="B16" s="17">
        <v>35838</v>
      </c>
      <c r="C16" s="7">
        <v>40840</v>
      </c>
      <c r="D16" s="7">
        <v>46458</v>
      </c>
      <c r="E16" s="7">
        <v>46192</v>
      </c>
      <c r="F16" s="7">
        <v>46943</v>
      </c>
      <c r="G16" s="17">
        <v>47829</v>
      </c>
      <c r="H16" s="8" t="s">
        <v>211</v>
      </c>
    </row>
    <row r="17" spans="1:8" ht="15" customHeight="1" x14ac:dyDescent="0.2">
      <c r="A17" s="5" t="s">
        <v>15</v>
      </c>
      <c r="B17" s="17">
        <v>373902</v>
      </c>
      <c r="C17" s="7">
        <v>416265</v>
      </c>
      <c r="D17" s="7">
        <v>460201</v>
      </c>
      <c r="E17" s="7">
        <v>451534</v>
      </c>
      <c r="F17" s="7">
        <v>451096</v>
      </c>
      <c r="G17" s="17">
        <v>467218</v>
      </c>
      <c r="H17" s="8" t="s">
        <v>211</v>
      </c>
    </row>
    <row r="18" spans="1:8" ht="15" customHeight="1" x14ac:dyDescent="0.2">
      <c r="A18" s="5" t="s">
        <v>16</v>
      </c>
      <c r="B18" s="17">
        <v>5168</v>
      </c>
      <c r="C18" s="7">
        <v>5275</v>
      </c>
      <c r="D18" s="7">
        <v>6257</v>
      </c>
      <c r="E18" s="7">
        <v>6721</v>
      </c>
      <c r="F18" s="7">
        <v>7167</v>
      </c>
      <c r="G18" s="17">
        <v>7552</v>
      </c>
      <c r="H18" s="8" t="s">
        <v>214</v>
      </c>
    </row>
    <row r="19" spans="1:8" ht="15" customHeight="1" x14ac:dyDescent="0.2">
      <c r="A19" s="5" t="s">
        <v>17</v>
      </c>
      <c r="B19" s="17">
        <v>61312</v>
      </c>
      <c r="C19" s="7">
        <v>68207</v>
      </c>
      <c r="D19" s="7">
        <v>73735</v>
      </c>
      <c r="E19" s="7">
        <v>71792</v>
      </c>
      <c r="F19" s="7">
        <v>71180</v>
      </c>
      <c r="G19" s="17">
        <v>71561</v>
      </c>
      <c r="H19" s="8" t="s">
        <v>213</v>
      </c>
    </row>
    <row r="20" spans="1:8" ht="15" customHeight="1" x14ac:dyDescent="0.2">
      <c r="A20" s="5" t="s">
        <v>18</v>
      </c>
      <c r="B20" s="17">
        <v>529269</v>
      </c>
      <c r="C20" s="7">
        <v>598892</v>
      </c>
      <c r="D20" s="7">
        <v>593906</v>
      </c>
      <c r="E20" s="7">
        <v>644968</v>
      </c>
      <c r="F20" s="7">
        <v>664965</v>
      </c>
      <c r="G20" s="17">
        <v>684864</v>
      </c>
      <c r="H20" s="8" t="s">
        <v>213</v>
      </c>
    </row>
    <row r="21" spans="1:8" ht="15" customHeight="1" x14ac:dyDescent="0.2">
      <c r="A21" s="5" t="s">
        <v>19</v>
      </c>
      <c r="B21" s="17">
        <v>2043</v>
      </c>
      <c r="C21" s="7">
        <v>2421</v>
      </c>
      <c r="D21" s="7">
        <v>2847</v>
      </c>
      <c r="E21" s="7">
        <v>3067</v>
      </c>
      <c r="F21" s="7">
        <v>3427</v>
      </c>
      <c r="G21" s="17">
        <v>3611</v>
      </c>
      <c r="H21" s="8" t="s">
        <v>214</v>
      </c>
    </row>
    <row r="22" spans="1:8" ht="15" customHeight="1" x14ac:dyDescent="0.2">
      <c r="A22" s="5" t="s">
        <v>20</v>
      </c>
      <c r="B22" s="17">
        <v>15674</v>
      </c>
      <c r="C22" s="7">
        <v>17699</v>
      </c>
      <c r="D22" s="7">
        <v>17439</v>
      </c>
      <c r="E22" s="7">
        <v>19679</v>
      </c>
      <c r="F22" s="7">
        <v>21249</v>
      </c>
      <c r="G22" s="17">
        <v>22236</v>
      </c>
      <c r="H22" s="8" t="s">
        <v>212</v>
      </c>
    </row>
    <row r="23" spans="1:8" ht="15" customHeight="1" x14ac:dyDescent="0.2">
      <c r="A23" s="5" t="s">
        <v>21</v>
      </c>
      <c r="B23" s="17">
        <v>2586</v>
      </c>
      <c r="C23" s="7">
        <v>2623</v>
      </c>
      <c r="D23" s="7">
        <v>2869</v>
      </c>
      <c r="E23" s="7">
        <v>2923</v>
      </c>
      <c r="F23" s="7">
        <v>3092</v>
      </c>
      <c r="G23" s="17">
        <v>3422</v>
      </c>
      <c r="H23" s="8" t="s">
        <v>211</v>
      </c>
    </row>
    <row r="24" spans="1:8" ht="15" customHeight="1" x14ac:dyDescent="0.2">
      <c r="A24" s="5" t="s">
        <v>22</v>
      </c>
      <c r="B24" s="17">
        <v>36897</v>
      </c>
      <c r="C24" s="7">
        <v>40701</v>
      </c>
      <c r="D24" s="7">
        <v>44329</v>
      </c>
      <c r="E24" s="7">
        <v>45464</v>
      </c>
      <c r="F24" s="7">
        <v>48404</v>
      </c>
      <c r="G24" s="17">
        <v>56339</v>
      </c>
      <c r="H24" s="8" t="s">
        <v>214</v>
      </c>
    </row>
    <row r="25" spans="1:8" ht="15" customHeight="1" x14ac:dyDescent="0.2">
      <c r="A25" s="5" t="s">
        <v>23</v>
      </c>
      <c r="B25" s="17">
        <v>20226</v>
      </c>
      <c r="C25" s="7">
        <v>23673</v>
      </c>
      <c r="D25" s="7">
        <v>24535</v>
      </c>
      <c r="E25" s="7">
        <v>27592</v>
      </c>
      <c r="F25" s="7">
        <v>28795</v>
      </c>
      <c r="G25" s="17">
        <v>28807</v>
      </c>
      <c r="H25" s="8" t="s">
        <v>213</v>
      </c>
    </row>
    <row r="26" spans="1:8" ht="15" customHeight="1" x14ac:dyDescent="0.2">
      <c r="A26" s="5" t="s">
        <v>24</v>
      </c>
      <c r="B26" s="17">
        <v>14930</v>
      </c>
      <c r="C26" s="7">
        <v>18750</v>
      </c>
      <c r="D26" s="7">
        <v>20321</v>
      </c>
      <c r="E26" s="7">
        <v>19411</v>
      </c>
      <c r="F26" s="7">
        <v>19356</v>
      </c>
      <c r="G26" s="17">
        <v>19400</v>
      </c>
      <c r="H26" s="8" t="s">
        <v>212</v>
      </c>
    </row>
    <row r="27" spans="1:8" ht="15" customHeight="1" x14ac:dyDescent="0.2">
      <c r="A27" s="5" t="s">
        <v>25</v>
      </c>
      <c r="B27" s="17">
        <v>1476092</v>
      </c>
      <c r="C27" s="7">
        <v>1670650</v>
      </c>
      <c r="D27" s="7">
        <v>1951849</v>
      </c>
      <c r="E27" s="7">
        <v>2191137</v>
      </c>
      <c r="F27" s="7">
        <v>2171337</v>
      </c>
      <c r="G27" s="17">
        <v>2125958</v>
      </c>
      <c r="H27" s="8" t="s">
        <v>214</v>
      </c>
    </row>
    <row r="28" spans="1:8" ht="15" customHeight="1" x14ac:dyDescent="0.2">
      <c r="A28" s="5" t="s">
        <v>26</v>
      </c>
      <c r="B28" s="17">
        <v>12006</v>
      </c>
      <c r="C28" s="7">
        <v>14006</v>
      </c>
      <c r="D28" s="7">
        <v>16682</v>
      </c>
      <c r="E28" s="7">
        <v>15095</v>
      </c>
      <c r="F28" s="7">
        <v>15463</v>
      </c>
      <c r="G28" s="17">
        <v>16007</v>
      </c>
      <c r="H28" s="8" t="s">
        <v>211</v>
      </c>
    </row>
    <row r="29" spans="1:8" ht="15" customHeight="1" x14ac:dyDescent="0.2">
      <c r="A29" s="5" t="s">
        <v>27</v>
      </c>
      <c r="B29" s="17">
        <v>70658</v>
      </c>
      <c r="C29" s="7">
        <v>84477</v>
      </c>
      <c r="D29" s="7">
        <v>90719</v>
      </c>
      <c r="E29" s="7">
        <v>102434</v>
      </c>
      <c r="F29" s="7">
        <v>112232</v>
      </c>
      <c r="G29" s="17">
        <v>117007</v>
      </c>
      <c r="H29" s="8" t="s">
        <v>213</v>
      </c>
    </row>
    <row r="30" spans="1:8" ht="15" customHeight="1" x14ac:dyDescent="0.2">
      <c r="A30" s="5" t="s">
        <v>28</v>
      </c>
      <c r="B30" s="17">
        <v>17837</v>
      </c>
      <c r="C30" s="7">
        <v>19747</v>
      </c>
      <c r="D30" s="7">
        <v>19588</v>
      </c>
      <c r="E30" s="7">
        <v>21181</v>
      </c>
      <c r="F30" s="7">
        <v>23975</v>
      </c>
      <c r="G30" s="17">
        <v>27056</v>
      </c>
      <c r="H30" s="8" t="s">
        <v>212</v>
      </c>
    </row>
    <row r="31" spans="1:8" ht="15" customHeight="1" x14ac:dyDescent="0.2">
      <c r="A31" s="5" t="s">
        <v>29</v>
      </c>
      <c r="B31" s="17">
        <v>3089</v>
      </c>
      <c r="C31" s="7">
        <v>3356</v>
      </c>
      <c r="D31" s="7">
        <v>3922</v>
      </c>
      <c r="E31" s="7">
        <v>4246</v>
      </c>
      <c r="F31" s="7">
        <v>4743</v>
      </c>
      <c r="G31" s="17">
        <v>6745</v>
      </c>
      <c r="H31" s="8" t="s">
        <v>212</v>
      </c>
    </row>
    <row r="32" spans="1:8" ht="15" customHeight="1" x14ac:dyDescent="0.2">
      <c r="A32" s="5" t="s">
        <v>31</v>
      </c>
      <c r="B32" s="17">
        <v>34898</v>
      </c>
      <c r="C32" s="7">
        <v>36797</v>
      </c>
      <c r="D32" s="7">
        <v>39838</v>
      </c>
      <c r="E32" s="7">
        <v>43304</v>
      </c>
      <c r="F32" s="7">
        <v>47328</v>
      </c>
      <c r="G32" s="17">
        <v>49799</v>
      </c>
      <c r="H32" s="8" t="s">
        <v>211</v>
      </c>
    </row>
    <row r="33" spans="1:8" ht="15" customHeight="1" x14ac:dyDescent="0.2">
      <c r="A33" s="5" t="s">
        <v>32</v>
      </c>
      <c r="B33" s="17">
        <v>40863</v>
      </c>
      <c r="C33" s="7">
        <v>45036</v>
      </c>
      <c r="D33" s="7">
        <v>44442</v>
      </c>
      <c r="E33" s="7">
        <v>49283</v>
      </c>
      <c r="F33" s="7">
        <v>52784</v>
      </c>
      <c r="G33" s="17">
        <v>56011</v>
      </c>
      <c r="H33" s="8" t="s">
        <v>212</v>
      </c>
    </row>
    <row r="34" spans="1:8" ht="15" customHeight="1" x14ac:dyDescent="0.2">
      <c r="A34" s="5" t="s">
        <v>33</v>
      </c>
      <c r="B34" s="17">
        <v>1655685</v>
      </c>
      <c r="C34" s="7">
        <v>2022382</v>
      </c>
      <c r="D34" s="7">
        <v>2190411</v>
      </c>
      <c r="E34" s="7">
        <v>2173340</v>
      </c>
      <c r="F34" s="7">
        <v>2241253</v>
      </c>
      <c r="G34" s="17">
        <v>2225341</v>
      </c>
      <c r="H34" s="8" t="s">
        <v>214</v>
      </c>
    </row>
    <row r="35" spans="1:8" ht="15" customHeight="1" x14ac:dyDescent="0.2">
      <c r="A35" s="5" t="s">
        <v>30</v>
      </c>
      <c r="B35" s="17">
        <v>1831</v>
      </c>
      <c r="C35" s="7">
        <v>2053</v>
      </c>
      <c r="D35" s="7">
        <v>2309</v>
      </c>
      <c r="E35" s="7">
        <v>2588</v>
      </c>
      <c r="F35" s="7">
        <v>2726</v>
      </c>
      <c r="G35" s="17">
        <v>2786</v>
      </c>
      <c r="H35" s="8" t="s">
        <v>212</v>
      </c>
    </row>
    <row r="36" spans="1:8" ht="15" customHeight="1" x14ac:dyDescent="0.2">
      <c r="A36" s="5" t="s">
        <v>34</v>
      </c>
      <c r="B36" s="17">
        <v>2389</v>
      </c>
      <c r="C36" s="7">
        <v>2585</v>
      </c>
      <c r="D36" s="7">
        <v>2460</v>
      </c>
      <c r="E36" s="7">
        <v>2602</v>
      </c>
      <c r="F36" s="7">
        <v>2831</v>
      </c>
      <c r="G36" s="17">
        <v>2932</v>
      </c>
      <c r="H36" s="8" t="s">
        <v>212</v>
      </c>
    </row>
    <row r="37" spans="1:8" ht="15" customHeight="1" x14ac:dyDescent="0.2">
      <c r="A37" s="5" t="s">
        <v>35</v>
      </c>
      <c r="B37" s="17">
        <v>14954</v>
      </c>
      <c r="C37" s="7">
        <v>16881</v>
      </c>
      <c r="D37" s="7">
        <v>17867</v>
      </c>
      <c r="E37" s="7">
        <v>18343</v>
      </c>
      <c r="F37" s="7">
        <v>19078</v>
      </c>
      <c r="G37" s="17">
        <v>18792</v>
      </c>
      <c r="H37" s="8" t="s">
        <v>212</v>
      </c>
    </row>
    <row r="38" spans="1:8" ht="15" customHeight="1" x14ac:dyDescent="0.2">
      <c r="A38" s="5" t="s">
        <v>36</v>
      </c>
      <c r="B38" s="17">
        <v>254060</v>
      </c>
      <c r="C38" s="7">
        <v>315411</v>
      </c>
      <c r="D38" s="7">
        <v>301270</v>
      </c>
      <c r="E38" s="7">
        <v>335627</v>
      </c>
      <c r="F38" s="7">
        <v>330210</v>
      </c>
      <c r="G38" s="17">
        <v>343823</v>
      </c>
      <c r="H38" s="8" t="s">
        <v>214</v>
      </c>
    </row>
    <row r="39" spans="1:8" ht="15" customHeight="1" x14ac:dyDescent="0.2">
      <c r="A39" s="5" t="s">
        <v>37</v>
      </c>
      <c r="B39" s="17">
        <v>15103357</v>
      </c>
      <c r="C39" s="7">
        <v>18190803</v>
      </c>
      <c r="D39" s="7">
        <v>18307816</v>
      </c>
      <c r="E39" s="7">
        <v>18270351</v>
      </c>
      <c r="F39" s="7">
        <v>18748009</v>
      </c>
      <c r="G39" s="17">
        <v>19231705</v>
      </c>
      <c r="H39" s="8" t="s">
        <v>211</v>
      </c>
    </row>
    <row r="40" spans="1:8" ht="15" customHeight="1" x14ac:dyDescent="0.2">
      <c r="A40" s="5" t="s">
        <v>38</v>
      </c>
      <c r="B40" s="17">
        <v>270348</v>
      </c>
      <c r="C40" s="7">
        <v>318525</v>
      </c>
      <c r="D40" s="7">
        <v>345632</v>
      </c>
      <c r="E40" s="7">
        <v>366292</v>
      </c>
      <c r="F40" s="7">
        <v>418542</v>
      </c>
      <c r="G40" s="17">
        <v>427766</v>
      </c>
      <c r="H40" s="8" t="s">
        <v>214</v>
      </c>
    </row>
    <row r="41" spans="1:8" ht="15" customHeight="1" x14ac:dyDescent="0.2">
      <c r="A41" s="5" t="s">
        <v>39</v>
      </c>
      <c r="B41" s="17">
        <v>1218</v>
      </c>
      <c r="C41" s="7">
        <v>1273</v>
      </c>
      <c r="D41" s="7">
        <v>1223</v>
      </c>
      <c r="E41" s="7">
        <v>1335</v>
      </c>
      <c r="F41" s="7">
        <v>1456</v>
      </c>
      <c r="G41" s="17">
        <v>1548</v>
      </c>
      <c r="H41" s="8" t="s">
        <v>212</v>
      </c>
    </row>
    <row r="42" spans="1:8" ht="15" customHeight="1" x14ac:dyDescent="0.2">
      <c r="A42" s="5" t="s">
        <v>42</v>
      </c>
      <c r="B42" s="17">
        <v>62382</v>
      </c>
      <c r="C42" s="7">
        <v>64954</v>
      </c>
      <c r="D42" s="7">
        <v>69235</v>
      </c>
      <c r="E42" s="7">
        <v>86509</v>
      </c>
      <c r="F42" s="7">
        <v>95365</v>
      </c>
      <c r="G42" s="17">
        <v>102591</v>
      </c>
      <c r="H42" s="8" t="s">
        <v>214</v>
      </c>
    </row>
    <row r="43" spans="1:8" ht="15" customHeight="1" x14ac:dyDescent="0.2">
      <c r="A43" s="5" t="s">
        <v>44</v>
      </c>
      <c r="B43" s="17">
        <v>57919</v>
      </c>
      <c r="C43" s="7">
        <v>69055</v>
      </c>
      <c r="D43" s="7">
        <v>71260</v>
      </c>
      <c r="E43" s="7">
        <v>84416</v>
      </c>
      <c r="F43" s="7">
        <v>92506</v>
      </c>
      <c r="G43" s="17">
        <v>98951</v>
      </c>
      <c r="H43" s="8" t="s">
        <v>213</v>
      </c>
    </row>
    <row r="44" spans="1:8" ht="15" customHeight="1" x14ac:dyDescent="0.2">
      <c r="A44" s="5" t="s">
        <v>45</v>
      </c>
      <c r="B44" s="17">
        <v>25535</v>
      </c>
      <c r="C44" s="7">
        <v>30393</v>
      </c>
      <c r="D44" s="7">
        <v>31001</v>
      </c>
      <c r="E44" s="7">
        <v>33897</v>
      </c>
      <c r="F44" s="7">
        <v>36156</v>
      </c>
      <c r="G44" s="17">
        <v>38736</v>
      </c>
      <c r="H44" s="8" t="s">
        <v>213</v>
      </c>
    </row>
    <row r="45" spans="1:8" ht="15" customHeight="1" x14ac:dyDescent="0.2">
      <c r="A45" s="5" t="s">
        <v>46</v>
      </c>
      <c r="B45" s="17">
        <v>251110</v>
      </c>
      <c r="C45" s="7">
        <v>290973</v>
      </c>
      <c r="D45" s="7">
        <v>301831</v>
      </c>
      <c r="E45" s="7">
        <v>343207</v>
      </c>
      <c r="F45" s="7">
        <v>344931</v>
      </c>
      <c r="G45" s="17">
        <v>360244</v>
      </c>
      <c r="H45" s="8" t="s">
        <v>213</v>
      </c>
    </row>
    <row r="46" spans="1:8" ht="15" customHeight="1" x14ac:dyDescent="0.2">
      <c r="A46" s="5" t="s">
        <v>40</v>
      </c>
      <c r="B46" s="17">
        <v>49613</v>
      </c>
      <c r="C46" s="7">
        <v>55327</v>
      </c>
      <c r="D46" s="7">
        <v>63324</v>
      </c>
      <c r="E46" s="7">
        <v>64402</v>
      </c>
      <c r="F46" s="7">
        <v>71011</v>
      </c>
      <c r="G46" s="17">
        <v>79119</v>
      </c>
      <c r="H46" s="8" t="s">
        <v>212</v>
      </c>
    </row>
    <row r="47" spans="1:8" ht="15" customHeight="1" x14ac:dyDescent="0.2">
      <c r="A47" s="5" t="s">
        <v>47</v>
      </c>
      <c r="B47" s="17">
        <v>355631</v>
      </c>
      <c r="C47" s="7">
        <v>408378</v>
      </c>
      <c r="D47" s="7">
        <v>401946</v>
      </c>
      <c r="E47" s="7">
        <v>407092</v>
      </c>
      <c r="F47" s="7">
        <v>429458</v>
      </c>
      <c r="G47" s="17">
        <v>449940</v>
      </c>
      <c r="H47" s="8" t="s">
        <v>213</v>
      </c>
    </row>
    <row r="48" spans="1:8" ht="15" customHeight="1" x14ac:dyDescent="0.2">
      <c r="A48" s="5" t="s">
        <v>48</v>
      </c>
      <c r="B48" s="17">
        <v>3144</v>
      </c>
      <c r="C48" s="7">
        <v>3393</v>
      </c>
      <c r="D48" s="7">
        <v>3563</v>
      </c>
      <c r="E48" s="7">
        <v>3917</v>
      </c>
      <c r="F48" s="7">
        <v>4257</v>
      </c>
      <c r="G48" s="17">
        <v>4587</v>
      </c>
      <c r="H48" s="8" t="s">
        <v>212</v>
      </c>
    </row>
    <row r="49" spans="1:8" ht="15" customHeight="1" x14ac:dyDescent="0.2">
      <c r="A49" s="5" t="s">
        <v>49</v>
      </c>
      <c r="B49" s="17">
        <v>504</v>
      </c>
      <c r="C49" s="7">
        <v>555</v>
      </c>
      <c r="D49" s="7">
        <v>607</v>
      </c>
      <c r="E49" s="7">
        <v>654</v>
      </c>
      <c r="F49" s="7">
        <v>697</v>
      </c>
      <c r="G49" s="17">
        <v>742</v>
      </c>
      <c r="H49" s="8" t="s">
        <v>214</v>
      </c>
    </row>
    <row r="50" spans="1:8" ht="15" customHeight="1" x14ac:dyDescent="0.2">
      <c r="A50" s="5" t="s">
        <v>50</v>
      </c>
      <c r="B50" s="17">
        <v>78625</v>
      </c>
      <c r="C50" s="7">
        <v>95067</v>
      </c>
      <c r="D50" s="7">
        <v>113813</v>
      </c>
      <c r="E50" s="7">
        <v>120794</v>
      </c>
      <c r="F50" s="7">
        <v>124613</v>
      </c>
      <c r="G50" s="17">
        <v>127828</v>
      </c>
      <c r="H50" s="8" t="s">
        <v>214</v>
      </c>
    </row>
    <row r="51" spans="1:8" ht="15" customHeight="1" x14ac:dyDescent="0.2">
      <c r="A51" s="5" t="s">
        <v>51</v>
      </c>
      <c r="B51" s="17">
        <v>95865</v>
      </c>
      <c r="C51" s="7">
        <v>107179</v>
      </c>
      <c r="D51" s="7">
        <v>116133</v>
      </c>
      <c r="E51" s="7">
        <v>121147</v>
      </c>
      <c r="F51" s="7">
        <v>121728</v>
      </c>
      <c r="G51" s="17">
        <v>125677</v>
      </c>
      <c r="H51" s="8" t="s">
        <v>214</v>
      </c>
    </row>
    <row r="52" spans="1:8" ht="15" customHeight="1" x14ac:dyDescent="0.2">
      <c r="A52" s="5" t="s">
        <v>52</v>
      </c>
      <c r="B52" s="17">
        <v>382525</v>
      </c>
      <c r="C52" s="7">
        <v>423300</v>
      </c>
      <c r="D52" s="7">
        <v>475231</v>
      </c>
      <c r="E52" s="7">
        <v>393828</v>
      </c>
      <c r="F52" s="7">
        <v>383109</v>
      </c>
      <c r="G52" s="17">
        <v>347342</v>
      </c>
      <c r="H52" s="8" t="s">
        <v>212</v>
      </c>
    </row>
    <row r="53" spans="1:8" ht="15" customHeight="1" x14ac:dyDescent="0.2">
      <c r="A53" s="5" t="s">
        <v>53</v>
      </c>
      <c r="B53" s="17">
        <v>24921</v>
      </c>
      <c r="C53" s="7">
        <v>29043</v>
      </c>
      <c r="D53" s="7">
        <v>31989</v>
      </c>
      <c r="E53" s="7">
        <v>34016</v>
      </c>
      <c r="F53" s="7">
        <v>35337</v>
      </c>
      <c r="G53" s="17">
        <v>36749</v>
      </c>
      <c r="H53" s="8" t="s">
        <v>214</v>
      </c>
    </row>
    <row r="54" spans="1:8" ht="15" customHeight="1" x14ac:dyDescent="0.2">
      <c r="A54" s="5" t="s">
        <v>54</v>
      </c>
      <c r="B54" s="17">
        <v>9908</v>
      </c>
      <c r="C54" s="7">
        <v>12222</v>
      </c>
      <c r="D54" s="7">
        <v>13717</v>
      </c>
      <c r="E54" s="7">
        <v>12339</v>
      </c>
      <c r="F54" s="7">
        <v>12544</v>
      </c>
      <c r="G54" s="17">
        <v>12684</v>
      </c>
      <c r="H54" s="8" t="s">
        <v>212</v>
      </c>
    </row>
    <row r="55" spans="1:8" ht="15" customHeight="1" x14ac:dyDescent="0.2">
      <c r="A55" s="5" t="s">
        <v>55</v>
      </c>
      <c r="B55" s="17">
        <v>1982</v>
      </c>
      <c r="C55" s="7"/>
      <c r="D55" s="7"/>
      <c r="E55" s="7"/>
      <c r="F55" s="7"/>
      <c r="G55" s="17"/>
      <c r="H55" s="8" t="s">
        <v>212</v>
      </c>
    </row>
    <row r="56" spans="1:8" ht="15" customHeight="1" x14ac:dyDescent="0.2">
      <c r="A56" s="5" t="s">
        <v>56</v>
      </c>
      <c r="B56" s="17">
        <v>31795</v>
      </c>
      <c r="C56" s="7">
        <v>37229</v>
      </c>
      <c r="D56" s="7">
        <v>38406</v>
      </c>
      <c r="E56" s="7">
        <v>41303</v>
      </c>
      <c r="F56" s="7">
        <v>42752</v>
      </c>
      <c r="G56" s="17">
        <v>45004</v>
      </c>
      <c r="H56" s="8" t="s">
        <v>213</v>
      </c>
    </row>
    <row r="57" spans="1:8" ht="15" customHeight="1" x14ac:dyDescent="0.2">
      <c r="A57" s="5" t="s">
        <v>57</v>
      </c>
      <c r="B57" s="17">
        <v>3984</v>
      </c>
      <c r="C57" s="7">
        <v>4851</v>
      </c>
      <c r="D57" s="7">
        <v>4791</v>
      </c>
      <c r="E57" s="7">
        <v>4858</v>
      </c>
      <c r="F57" s="7">
        <v>5199</v>
      </c>
      <c r="G57" s="17">
        <v>5483</v>
      </c>
      <c r="H57" s="8" t="s">
        <v>212</v>
      </c>
    </row>
    <row r="58" spans="1:8" ht="15" customHeight="1" x14ac:dyDescent="0.2">
      <c r="A58" s="5" t="s">
        <v>58</v>
      </c>
      <c r="B58" s="17">
        <v>96611</v>
      </c>
      <c r="C58" s="7">
        <v>99261</v>
      </c>
      <c r="D58" s="7">
        <v>118958</v>
      </c>
      <c r="E58" s="7">
        <v>159761</v>
      </c>
      <c r="F58" s="7">
        <v>143123</v>
      </c>
      <c r="G58" s="17">
        <v>117457</v>
      </c>
      <c r="H58" s="8" t="s">
        <v>212</v>
      </c>
    </row>
    <row r="59" spans="1:8" ht="15" customHeight="1" x14ac:dyDescent="0.2">
      <c r="A59" s="5" t="s">
        <v>114</v>
      </c>
      <c r="B59" s="17">
        <v>373</v>
      </c>
      <c r="C59" s="7">
        <v>392</v>
      </c>
      <c r="D59" s="7">
        <v>416</v>
      </c>
      <c r="E59" s="7">
        <v>444</v>
      </c>
      <c r="F59" s="7">
        <v>471</v>
      </c>
      <c r="G59" s="17">
        <v>500</v>
      </c>
      <c r="H59" s="8" t="s">
        <v>215</v>
      </c>
    </row>
    <row r="60" spans="1:8" ht="15" customHeight="1" x14ac:dyDescent="0.2">
      <c r="A60" s="5" t="s">
        <v>59</v>
      </c>
      <c r="B60" s="17">
        <v>4432</v>
      </c>
      <c r="C60" s="7">
        <v>4305</v>
      </c>
      <c r="D60" s="7">
        <v>4970</v>
      </c>
      <c r="E60" s="7">
        <v>5442</v>
      </c>
      <c r="F60" s="7">
        <v>5949</v>
      </c>
      <c r="G60" s="17">
        <v>6257</v>
      </c>
      <c r="H60" s="8" t="s">
        <v>215</v>
      </c>
    </row>
    <row r="61" spans="1:8" ht="15" customHeight="1" x14ac:dyDescent="0.2">
      <c r="A61" s="5" t="s">
        <v>60</v>
      </c>
      <c r="B61" s="17">
        <v>269784</v>
      </c>
      <c r="C61" s="7">
        <v>294419</v>
      </c>
      <c r="D61" s="7">
        <v>280474</v>
      </c>
      <c r="E61" s="7">
        <v>295036</v>
      </c>
      <c r="F61" s="7">
        <v>298833</v>
      </c>
      <c r="G61" s="17">
        <v>303945</v>
      </c>
      <c r="H61" s="8" t="s">
        <v>213</v>
      </c>
    </row>
    <row r="62" spans="1:8" ht="15" customHeight="1" x14ac:dyDescent="0.2">
      <c r="A62" s="5" t="s">
        <v>61</v>
      </c>
      <c r="B62" s="17">
        <v>2645806</v>
      </c>
      <c r="C62" s="7">
        <v>2968405</v>
      </c>
      <c r="D62" s="7">
        <v>2797049</v>
      </c>
      <c r="E62" s="7">
        <v>3056880</v>
      </c>
      <c r="F62" s="7">
        <v>3162023</v>
      </c>
      <c r="G62" s="17">
        <v>3211292</v>
      </c>
      <c r="H62" s="8" t="s">
        <v>213</v>
      </c>
    </row>
    <row r="63" spans="1:8" ht="15" customHeight="1" x14ac:dyDescent="0.2">
      <c r="A63" s="5" t="s">
        <v>62</v>
      </c>
      <c r="B63" s="17">
        <v>15364</v>
      </c>
      <c r="C63" s="7">
        <v>19455</v>
      </c>
      <c r="D63" s="7">
        <v>20485</v>
      </c>
      <c r="E63" s="7">
        <v>20059</v>
      </c>
      <c r="F63" s="7">
        <v>20774</v>
      </c>
      <c r="G63" s="17">
        <v>20391</v>
      </c>
      <c r="H63" s="8" t="s">
        <v>212</v>
      </c>
    </row>
    <row r="64" spans="1:8" ht="15" customHeight="1" x14ac:dyDescent="0.2">
      <c r="A64" s="5" t="s">
        <v>63</v>
      </c>
      <c r="B64" s="17">
        <v>1809</v>
      </c>
      <c r="C64" s="7">
        <v>2045</v>
      </c>
      <c r="D64" s="7">
        <v>2135</v>
      </c>
      <c r="E64" s="7">
        <v>2345</v>
      </c>
      <c r="F64" s="7">
        <v>2558</v>
      </c>
      <c r="G64" s="17">
        <v>2771</v>
      </c>
      <c r="H64" s="8" t="s">
        <v>212</v>
      </c>
    </row>
    <row r="65" spans="1:8" ht="15" customHeight="1" x14ac:dyDescent="0.2">
      <c r="A65" s="5" t="s">
        <v>64</v>
      </c>
      <c r="B65" s="17">
        <v>16013</v>
      </c>
      <c r="C65" s="7">
        <v>18849</v>
      </c>
      <c r="D65" s="7">
        <v>24985</v>
      </c>
      <c r="E65" s="7">
        <v>30778</v>
      </c>
      <c r="F65" s="7">
        <v>33775</v>
      </c>
      <c r="G65" s="17">
        <v>35353</v>
      </c>
      <c r="H65" s="8" t="s">
        <v>211</v>
      </c>
    </row>
    <row r="66" spans="1:8" ht="15" customHeight="1" x14ac:dyDescent="0.2">
      <c r="A66" s="5" t="s">
        <v>65</v>
      </c>
      <c r="B66" s="17">
        <v>3936989</v>
      </c>
      <c r="C66" s="7">
        <v>4351188</v>
      </c>
      <c r="D66" s="7">
        <v>4166872</v>
      </c>
      <c r="E66" s="7">
        <v>4527009</v>
      </c>
      <c r="F66" s="7">
        <v>4658526</v>
      </c>
      <c r="G66" s="17">
        <v>4744804</v>
      </c>
      <c r="H66" s="8" t="s">
        <v>213</v>
      </c>
    </row>
    <row r="67" spans="1:8" ht="15" customHeight="1" x14ac:dyDescent="0.2">
      <c r="A67" s="5" t="s">
        <v>66</v>
      </c>
      <c r="B67" s="17">
        <v>70008</v>
      </c>
      <c r="C67" s="7">
        <v>79514</v>
      </c>
      <c r="D67" s="7">
        <v>73919</v>
      </c>
      <c r="E67" s="7">
        <v>80547</v>
      </c>
      <c r="F67" s="7">
        <v>82825</v>
      </c>
      <c r="G67" s="17">
        <v>88332</v>
      </c>
      <c r="H67" s="8" t="s">
        <v>212</v>
      </c>
    </row>
    <row r="68" spans="1:8" ht="15" customHeight="1" x14ac:dyDescent="0.2">
      <c r="A68" s="5" t="s">
        <v>67</v>
      </c>
      <c r="B68" s="17">
        <v>191210</v>
      </c>
      <c r="C68" s="7">
        <v>218449</v>
      </c>
      <c r="D68" s="7">
        <v>219053</v>
      </c>
      <c r="E68" s="7">
        <v>243569</v>
      </c>
      <c r="F68" s="7">
        <v>257067</v>
      </c>
      <c r="G68" s="17">
        <v>267348</v>
      </c>
      <c r="H68" s="8" t="s">
        <v>213</v>
      </c>
    </row>
    <row r="69" spans="1:8" ht="15" customHeight="1" x14ac:dyDescent="0.2">
      <c r="A69" s="5" t="s">
        <v>68</v>
      </c>
      <c r="B69" s="17">
        <v>1043</v>
      </c>
      <c r="C69" s="7">
        <v>1123</v>
      </c>
      <c r="D69" s="7">
        <v>1231</v>
      </c>
      <c r="E69" s="7">
        <v>1325</v>
      </c>
      <c r="F69" s="7">
        <v>1392</v>
      </c>
      <c r="G69" s="17">
        <v>1464</v>
      </c>
      <c r="H69" s="8" t="s">
        <v>214</v>
      </c>
    </row>
    <row r="70" spans="1:8" ht="15" customHeight="1" x14ac:dyDescent="0.2">
      <c r="A70" s="5" t="s">
        <v>69</v>
      </c>
      <c r="B70" s="17">
        <v>77718</v>
      </c>
      <c r="C70" s="7">
        <v>86467</v>
      </c>
      <c r="D70" s="7">
        <v>95631</v>
      </c>
      <c r="E70" s="7">
        <v>104436</v>
      </c>
      <c r="F70" s="7">
        <v>112575</v>
      </c>
      <c r="G70" s="17">
        <v>121177</v>
      </c>
      <c r="H70" s="8" t="s">
        <v>214</v>
      </c>
    </row>
    <row r="71" spans="1:8" ht="15" customHeight="1" x14ac:dyDescent="0.2">
      <c r="A71" s="5" t="s">
        <v>70</v>
      </c>
      <c r="B71" s="17">
        <v>14089</v>
      </c>
      <c r="C71" s="7">
        <v>16320</v>
      </c>
      <c r="D71" s="7">
        <v>19589</v>
      </c>
      <c r="E71" s="7">
        <v>22750</v>
      </c>
      <c r="F71" s="7">
        <v>25758</v>
      </c>
      <c r="G71" s="17">
        <v>30094</v>
      </c>
      <c r="H71" s="8" t="s">
        <v>212</v>
      </c>
    </row>
    <row r="72" spans="1:8" ht="15" customHeight="1" x14ac:dyDescent="0.2">
      <c r="A72" s="5" t="s">
        <v>71</v>
      </c>
      <c r="B72" s="17">
        <v>1523</v>
      </c>
      <c r="C72" s="7">
        <v>1722</v>
      </c>
      <c r="D72" s="7">
        <v>1721</v>
      </c>
      <c r="E72" s="7">
        <v>2005</v>
      </c>
      <c r="F72" s="7">
        <v>2184</v>
      </c>
      <c r="G72" s="17">
        <v>2274</v>
      </c>
      <c r="H72" s="8" t="s">
        <v>212</v>
      </c>
    </row>
    <row r="73" spans="1:8" ht="15" customHeight="1" x14ac:dyDescent="0.2">
      <c r="A73" s="5" t="s">
        <v>72</v>
      </c>
      <c r="B73" s="17">
        <v>5471</v>
      </c>
      <c r="C73" s="7">
        <v>8041</v>
      </c>
      <c r="D73" s="7">
        <v>14718</v>
      </c>
      <c r="E73" s="7">
        <v>16919</v>
      </c>
      <c r="F73" s="7">
        <v>24659</v>
      </c>
      <c r="G73" s="17">
        <v>25822</v>
      </c>
      <c r="H73" s="8" t="s">
        <v>214</v>
      </c>
    </row>
    <row r="74" spans="1:8" ht="15" customHeight="1" x14ac:dyDescent="0.2">
      <c r="A74" s="5" t="s">
        <v>73</v>
      </c>
      <c r="B74" s="17">
        <v>14508</v>
      </c>
      <c r="C74" s="7">
        <v>21017</v>
      </c>
      <c r="D74" s="7">
        <v>19826</v>
      </c>
      <c r="E74" s="7">
        <v>19603</v>
      </c>
      <c r="F74" s="7">
        <v>26229</v>
      </c>
      <c r="G74" s="17">
        <v>33548</v>
      </c>
      <c r="H74" s="8" t="s">
        <v>214</v>
      </c>
    </row>
    <row r="75" spans="1:8" ht="15" customHeight="1" x14ac:dyDescent="0.2">
      <c r="A75" s="5" t="s">
        <v>74</v>
      </c>
      <c r="B75" s="17">
        <v>23190</v>
      </c>
      <c r="C75" s="7">
        <v>27950</v>
      </c>
      <c r="D75" s="7">
        <v>31233</v>
      </c>
      <c r="E75" s="7">
        <v>34229</v>
      </c>
      <c r="F75" s="7">
        <v>36965</v>
      </c>
      <c r="G75" s="17">
        <v>38172</v>
      </c>
      <c r="H75" s="8" t="s">
        <v>214</v>
      </c>
    </row>
    <row r="76" spans="1:8" ht="15" customHeight="1" x14ac:dyDescent="0.2">
      <c r="A76" s="5" t="s">
        <v>75</v>
      </c>
      <c r="B76" s="17">
        <v>344941</v>
      </c>
      <c r="C76" s="7">
        <v>368954</v>
      </c>
      <c r="D76" s="7">
        <v>358680</v>
      </c>
      <c r="E76" s="7">
        <v>381066</v>
      </c>
      <c r="F76" s="7">
        <v>407107</v>
      </c>
      <c r="G76" s="17">
        <v>423999</v>
      </c>
      <c r="H76" s="8" t="s">
        <v>211</v>
      </c>
    </row>
    <row r="77" spans="1:8" ht="15" customHeight="1" x14ac:dyDescent="0.2">
      <c r="A77" s="5" t="s">
        <v>76</v>
      </c>
      <c r="B77" s="17">
        <v>158468</v>
      </c>
      <c r="C77" s="7">
        <v>183283</v>
      </c>
      <c r="D77" s="7">
        <v>178321</v>
      </c>
      <c r="E77" s="7">
        <v>214098</v>
      </c>
      <c r="F77" s="7">
        <v>223060</v>
      </c>
      <c r="G77" s="17">
        <v>237070</v>
      </c>
      <c r="H77" s="8" t="s">
        <v>213</v>
      </c>
    </row>
    <row r="78" spans="1:8" ht="15" customHeight="1" x14ac:dyDescent="0.2">
      <c r="A78" s="5" t="s">
        <v>77</v>
      </c>
      <c r="B78" s="17">
        <v>21630</v>
      </c>
      <c r="C78" s="7">
        <v>25770</v>
      </c>
      <c r="D78" s="7">
        <v>28696</v>
      </c>
      <c r="E78" s="7">
        <v>31452</v>
      </c>
      <c r="F78" s="7">
        <v>33463</v>
      </c>
      <c r="G78" s="17">
        <v>35309</v>
      </c>
      <c r="H78" s="8" t="s">
        <v>213</v>
      </c>
    </row>
    <row r="79" spans="1:8" ht="15" customHeight="1" x14ac:dyDescent="0.2">
      <c r="A79" s="5" t="s">
        <v>78</v>
      </c>
      <c r="B79" s="17">
        <v>2674852</v>
      </c>
      <c r="C79" s="7">
        <v>3167271</v>
      </c>
      <c r="D79" s="7">
        <v>3346107</v>
      </c>
      <c r="E79" s="7">
        <v>3638490</v>
      </c>
      <c r="F79" s="7">
        <v>3909097</v>
      </c>
      <c r="G79" s="17">
        <v>4187017</v>
      </c>
      <c r="H79" s="8" t="s">
        <v>211</v>
      </c>
    </row>
    <row r="80" spans="1:8" ht="15" customHeight="1" x14ac:dyDescent="0.2">
      <c r="A80" s="5" t="s">
        <v>79</v>
      </c>
      <c r="B80" s="17">
        <v>1059055</v>
      </c>
      <c r="C80" s="7">
        <v>1186510</v>
      </c>
      <c r="D80" s="7">
        <v>1319101</v>
      </c>
      <c r="E80" s="7">
        <v>1371169</v>
      </c>
      <c r="F80" s="7">
        <v>1396300</v>
      </c>
      <c r="G80" s="17">
        <v>1429743</v>
      </c>
      <c r="H80" s="8" t="s">
        <v>211</v>
      </c>
    </row>
    <row r="81" spans="1:8" ht="15" customHeight="1" x14ac:dyDescent="0.2">
      <c r="A81" s="5" t="s">
        <v>80</v>
      </c>
      <c r="B81" s="17">
        <v>195528</v>
      </c>
      <c r="C81" s="7">
        <v>289294</v>
      </c>
      <c r="D81" s="7">
        <v>376254</v>
      </c>
      <c r="E81" s="7">
        <v>372820</v>
      </c>
      <c r="F81" s="7">
        <v>401357</v>
      </c>
      <c r="G81" s="17">
        <v>341013</v>
      </c>
      <c r="H81" s="8" t="s">
        <v>211</v>
      </c>
    </row>
    <row r="82" spans="1:8" ht="15" customHeight="1" x14ac:dyDescent="0.2">
      <c r="A82" s="5" t="s">
        <v>81</v>
      </c>
      <c r="B82" s="17">
        <v>182576</v>
      </c>
      <c r="C82" s="7">
        <v>210753</v>
      </c>
      <c r="D82" s="7">
        <v>288059</v>
      </c>
      <c r="E82" s="7">
        <v>270799</v>
      </c>
      <c r="F82" s="7">
        <v>277478</v>
      </c>
      <c r="G82" s="17">
        <v>258020</v>
      </c>
      <c r="H82" s="8" t="s">
        <v>211</v>
      </c>
    </row>
    <row r="83" spans="1:8" ht="15" customHeight="1" x14ac:dyDescent="0.2">
      <c r="A83" s="5" t="s">
        <v>82</v>
      </c>
      <c r="B83" s="17">
        <v>436205</v>
      </c>
      <c r="C83" s="7">
        <v>531660</v>
      </c>
      <c r="D83" s="7">
        <v>549003</v>
      </c>
      <c r="E83" s="7">
        <v>551554</v>
      </c>
      <c r="F83" s="7">
        <v>577216</v>
      </c>
      <c r="G83" s="17">
        <v>598840</v>
      </c>
      <c r="H83" s="8" t="s">
        <v>213</v>
      </c>
    </row>
    <row r="84" spans="1:8" ht="15" customHeight="1" x14ac:dyDescent="0.2">
      <c r="A84" s="5" t="s">
        <v>83</v>
      </c>
      <c r="B84" s="17">
        <v>410771</v>
      </c>
      <c r="C84" s="7">
        <v>489854</v>
      </c>
      <c r="D84" s="7">
        <v>525183</v>
      </c>
      <c r="E84" s="7">
        <v>512185</v>
      </c>
      <c r="F84" s="7">
        <v>540381</v>
      </c>
      <c r="G84" s="17">
        <v>583361</v>
      </c>
      <c r="H84" s="8" t="s">
        <v>211</v>
      </c>
    </row>
    <row r="85" spans="1:8" ht="15" customHeight="1" x14ac:dyDescent="0.2">
      <c r="A85" s="5" t="s">
        <v>84</v>
      </c>
      <c r="B85" s="17">
        <v>1905956</v>
      </c>
      <c r="C85" s="7">
        <v>2180656</v>
      </c>
      <c r="D85" s="7">
        <v>2105722</v>
      </c>
      <c r="E85" s="7">
        <v>2305271</v>
      </c>
      <c r="F85" s="7">
        <v>2372059</v>
      </c>
      <c r="G85" s="17">
        <v>2422855</v>
      </c>
      <c r="H85" s="8" t="s">
        <v>213</v>
      </c>
    </row>
    <row r="86" spans="1:8" ht="15" customHeight="1" x14ac:dyDescent="0.2">
      <c r="A86" s="5" t="s">
        <v>43</v>
      </c>
      <c r="B86" s="17">
        <v>63119</v>
      </c>
      <c r="C86" s="7">
        <v>72833</v>
      </c>
      <c r="D86" s="7">
        <v>71075</v>
      </c>
      <c r="E86" s="7">
        <v>79630</v>
      </c>
      <c r="F86" s="7">
        <v>87096</v>
      </c>
      <c r="G86" s="17">
        <v>94483</v>
      </c>
      <c r="H86" s="8" t="s">
        <v>212</v>
      </c>
    </row>
    <row r="87" spans="1:8" ht="15" customHeight="1" x14ac:dyDescent="0.2">
      <c r="A87" s="5" t="s">
        <v>85</v>
      </c>
      <c r="B87" s="17">
        <v>13885</v>
      </c>
      <c r="C87" s="7">
        <v>14674</v>
      </c>
      <c r="D87" s="7">
        <v>17003</v>
      </c>
      <c r="E87" s="7">
        <v>19315</v>
      </c>
      <c r="F87" s="7">
        <v>20069</v>
      </c>
      <c r="G87" s="17">
        <v>21411</v>
      </c>
      <c r="H87" s="8" t="s">
        <v>214</v>
      </c>
    </row>
    <row r="88" spans="1:8" ht="15" customHeight="1" x14ac:dyDescent="0.2">
      <c r="A88" s="5" t="s">
        <v>86</v>
      </c>
      <c r="B88" s="17">
        <v>5054069</v>
      </c>
      <c r="C88" s="7">
        <v>5039148</v>
      </c>
      <c r="D88" s="7">
        <v>4262146</v>
      </c>
      <c r="E88" s="7">
        <v>4213167</v>
      </c>
      <c r="F88" s="7">
        <v>4026211</v>
      </c>
      <c r="G88" s="17">
        <v>4186431</v>
      </c>
      <c r="H88" s="8" t="s">
        <v>211</v>
      </c>
    </row>
    <row r="89" spans="1:8" ht="15" customHeight="1" x14ac:dyDescent="0.2">
      <c r="A89" s="5" t="s">
        <v>87</v>
      </c>
      <c r="B89" s="17">
        <v>43762</v>
      </c>
      <c r="C89" s="7">
        <v>46362</v>
      </c>
      <c r="D89" s="7">
        <v>48722</v>
      </c>
      <c r="E89" s="7">
        <v>51161</v>
      </c>
      <c r="F89" s="7">
        <v>53428</v>
      </c>
      <c r="G89" s="17">
        <v>56102</v>
      </c>
      <c r="H89" s="8" t="s">
        <v>211</v>
      </c>
    </row>
    <row r="90" spans="1:8" ht="15" customHeight="1" x14ac:dyDescent="0.2">
      <c r="A90" s="5" t="s">
        <v>88</v>
      </c>
      <c r="B90" s="17">
        <v>171082</v>
      </c>
      <c r="C90" s="7">
        <v>197112</v>
      </c>
      <c r="D90" s="7">
        <v>225496</v>
      </c>
      <c r="E90" s="7">
        <v>261840</v>
      </c>
      <c r="F90" s="7">
        <v>284810</v>
      </c>
      <c r="G90" s="17">
        <v>300538</v>
      </c>
      <c r="H90" s="8" t="s">
        <v>211</v>
      </c>
    </row>
    <row r="91" spans="1:8" ht="15" customHeight="1" x14ac:dyDescent="0.2">
      <c r="A91" s="5" t="s">
        <v>89</v>
      </c>
      <c r="B91" s="17">
        <v>100912</v>
      </c>
      <c r="C91" s="7">
        <v>109875</v>
      </c>
      <c r="D91" s="7">
        <v>114733</v>
      </c>
      <c r="E91" s="7">
        <v>108747</v>
      </c>
      <c r="F91" s="7">
        <v>120899</v>
      </c>
      <c r="G91" s="17">
        <v>131673</v>
      </c>
      <c r="H91" s="8" t="s">
        <v>212</v>
      </c>
    </row>
    <row r="92" spans="1:8" ht="15" customHeight="1" x14ac:dyDescent="0.2">
      <c r="A92" s="5" t="s">
        <v>90</v>
      </c>
      <c r="B92" s="17">
        <v>222</v>
      </c>
      <c r="C92" s="7">
        <v>285</v>
      </c>
      <c r="D92" s="7">
        <v>271</v>
      </c>
      <c r="E92" s="7">
        <v>289</v>
      </c>
      <c r="F92" s="7">
        <v>308</v>
      </c>
      <c r="G92" s="17">
        <v>312</v>
      </c>
      <c r="H92" s="8" t="s">
        <v>215</v>
      </c>
    </row>
    <row r="93" spans="1:8" ht="15" customHeight="1" x14ac:dyDescent="0.2">
      <c r="A93" s="5" t="s">
        <v>92</v>
      </c>
      <c r="B93" s="17">
        <v>7728</v>
      </c>
      <c r="C93" s="7">
        <v>9418</v>
      </c>
      <c r="D93" s="7">
        <v>9375</v>
      </c>
      <c r="E93" s="7">
        <v>10470</v>
      </c>
      <c r="F93" s="7">
        <v>11151</v>
      </c>
      <c r="G93" s="17">
        <v>11274</v>
      </c>
      <c r="H93" s="8" t="s">
        <v>213</v>
      </c>
    </row>
    <row r="94" spans="1:8" ht="15" customHeight="1" x14ac:dyDescent="0.2">
      <c r="A94" s="5" t="s">
        <v>93</v>
      </c>
      <c r="B94" s="17">
        <v>111048</v>
      </c>
      <c r="C94" s="7">
        <v>148455</v>
      </c>
      <c r="D94" s="7">
        <v>183977</v>
      </c>
      <c r="E94" s="7">
        <v>163716</v>
      </c>
      <c r="F94" s="7">
        <v>158568</v>
      </c>
      <c r="G94" s="17">
        <v>153101</v>
      </c>
      <c r="H94" s="8" t="s">
        <v>211</v>
      </c>
    </row>
    <row r="95" spans="1:8" ht="15" customHeight="1" x14ac:dyDescent="0.2">
      <c r="A95" s="5" t="s">
        <v>94</v>
      </c>
      <c r="B95" s="17">
        <v>8283</v>
      </c>
      <c r="C95" s="7">
        <v>9256</v>
      </c>
      <c r="D95" s="7">
        <v>12269</v>
      </c>
      <c r="E95" s="7">
        <v>15187</v>
      </c>
      <c r="F95" s="7">
        <v>17491</v>
      </c>
      <c r="G95" s="17">
        <v>19849</v>
      </c>
      <c r="H95" s="8" t="s">
        <v>211</v>
      </c>
    </row>
    <row r="96" spans="1:8" ht="15" customHeight="1" x14ac:dyDescent="0.2">
      <c r="A96" s="5" t="s">
        <v>95</v>
      </c>
      <c r="B96" s="17">
        <v>18511</v>
      </c>
      <c r="C96" s="7">
        <v>18533</v>
      </c>
      <c r="D96" s="7">
        <v>15121</v>
      </c>
      <c r="E96" s="7">
        <v>14978</v>
      </c>
      <c r="F96" s="7">
        <v>15879</v>
      </c>
      <c r="G96" s="17">
        <v>16322</v>
      </c>
      <c r="H96" s="8" t="s">
        <v>211</v>
      </c>
    </row>
    <row r="97" spans="1:8" ht="15" customHeight="1" x14ac:dyDescent="0.2">
      <c r="A97" s="5" t="s">
        <v>96</v>
      </c>
      <c r="B97" s="17">
        <v>33353</v>
      </c>
      <c r="C97" s="7">
        <v>38209</v>
      </c>
      <c r="D97" s="7">
        <v>38045</v>
      </c>
      <c r="E97" s="7">
        <v>42584</v>
      </c>
      <c r="F97" s="7">
        <v>43508</v>
      </c>
      <c r="G97" s="17">
        <v>45535</v>
      </c>
      <c r="H97" s="8" t="s">
        <v>213</v>
      </c>
    </row>
    <row r="98" spans="1:8" ht="15" customHeight="1" x14ac:dyDescent="0.2">
      <c r="A98" s="5" t="s">
        <v>97</v>
      </c>
      <c r="B98" s="17">
        <v>24976</v>
      </c>
      <c r="C98" s="7">
        <v>19782</v>
      </c>
      <c r="D98" s="7">
        <v>24748</v>
      </c>
      <c r="E98" s="7">
        <v>23607</v>
      </c>
      <c r="F98" s="7">
        <v>28280</v>
      </c>
      <c r="G98" s="17"/>
      <c r="H98" s="8" t="s">
        <v>211</v>
      </c>
    </row>
    <row r="99" spans="1:8" ht="15" customHeight="1" x14ac:dyDescent="0.2">
      <c r="A99" s="5" t="s">
        <v>98</v>
      </c>
      <c r="B99" s="17">
        <v>2092</v>
      </c>
      <c r="C99" s="7">
        <v>2445</v>
      </c>
      <c r="D99" s="7">
        <v>2275</v>
      </c>
      <c r="E99" s="7">
        <v>2213</v>
      </c>
      <c r="F99" s="7">
        <v>2309</v>
      </c>
      <c r="G99" s="17">
        <v>2404</v>
      </c>
      <c r="H99" s="8" t="s">
        <v>212</v>
      </c>
    </row>
    <row r="100" spans="1:8" ht="15" customHeight="1" x14ac:dyDescent="0.2">
      <c r="A100" s="5" t="s">
        <v>99</v>
      </c>
      <c r="B100" s="17">
        <v>3037</v>
      </c>
      <c r="C100" s="7">
        <v>3509</v>
      </c>
      <c r="D100" s="7">
        <v>3974</v>
      </c>
      <c r="E100" s="7">
        <v>4390</v>
      </c>
      <c r="F100" s="7">
        <v>4818</v>
      </c>
      <c r="G100" s="17">
        <v>5166</v>
      </c>
      <c r="H100" s="8" t="s">
        <v>212</v>
      </c>
    </row>
    <row r="101" spans="1:8" ht="15" customHeight="1" x14ac:dyDescent="0.2">
      <c r="A101" s="5" t="s">
        <v>100</v>
      </c>
      <c r="B101" s="17">
        <v>46893</v>
      </c>
      <c r="C101" s="7">
        <v>35216</v>
      </c>
      <c r="D101" s="7">
        <v>43281</v>
      </c>
      <c r="E101" s="7">
        <v>43958</v>
      </c>
      <c r="F101" s="7">
        <v>42159</v>
      </c>
      <c r="G101" s="17">
        <v>47484</v>
      </c>
      <c r="H101" s="8" t="s">
        <v>212</v>
      </c>
    </row>
    <row r="102" spans="1:8" ht="15" customHeight="1" x14ac:dyDescent="0.2">
      <c r="A102" s="5" t="s">
        <v>101</v>
      </c>
      <c r="B102" s="17">
        <v>57352</v>
      </c>
      <c r="C102" s="7">
        <v>67068</v>
      </c>
      <c r="D102" s="7">
        <v>71082</v>
      </c>
      <c r="E102" s="7">
        <v>79824</v>
      </c>
      <c r="F102" s="7">
        <v>84847</v>
      </c>
      <c r="G102" s="17">
        <v>89192</v>
      </c>
      <c r="H102" s="8" t="s">
        <v>213</v>
      </c>
    </row>
    <row r="103" spans="1:8" ht="15" customHeight="1" x14ac:dyDescent="0.2">
      <c r="A103" s="5" t="s">
        <v>102</v>
      </c>
      <c r="B103" s="17">
        <v>73612</v>
      </c>
      <c r="C103" s="7">
        <v>86444</v>
      </c>
      <c r="D103" s="7">
        <v>80865</v>
      </c>
      <c r="E103" s="7">
        <v>87599</v>
      </c>
      <c r="F103" s="7">
        <v>93169</v>
      </c>
      <c r="G103" s="17">
        <v>96613</v>
      </c>
      <c r="H103" s="8" t="s">
        <v>213</v>
      </c>
    </row>
    <row r="104" spans="1:8" ht="15" customHeight="1" x14ac:dyDescent="0.2">
      <c r="A104" s="5" t="s">
        <v>103</v>
      </c>
      <c r="B104" s="17">
        <v>25344</v>
      </c>
      <c r="C104" s="7">
        <v>30969</v>
      </c>
      <c r="D104" s="7">
        <v>24998</v>
      </c>
      <c r="E104" s="7">
        <v>45802</v>
      </c>
      <c r="F104" s="7">
        <v>50182</v>
      </c>
      <c r="G104" s="17">
        <v>53354</v>
      </c>
      <c r="H104" s="8" t="s">
        <v>211</v>
      </c>
    </row>
    <row r="105" spans="1:8" ht="15" customHeight="1" x14ac:dyDescent="0.2">
      <c r="A105" s="5" t="s">
        <v>104</v>
      </c>
      <c r="B105" s="17">
        <v>13051</v>
      </c>
      <c r="C105" s="7">
        <v>14355</v>
      </c>
      <c r="D105" s="7">
        <v>15326</v>
      </c>
      <c r="E105" s="7">
        <v>15870</v>
      </c>
      <c r="F105" s="7">
        <v>17420</v>
      </c>
      <c r="G105" s="17">
        <v>18708</v>
      </c>
      <c r="H105" s="8" t="s">
        <v>212</v>
      </c>
    </row>
    <row r="106" spans="1:8" ht="15" customHeight="1" x14ac:dyDescent="0.2">
      <c r="A106" s="5" t="s">
        <v>105</v>
      </c>
      <c r="B106" s="17">
        <v>11847</v>
      </c>
      <c r="C106" s="7">
        <v>12475</v>
      </c>
      <c r="D106" s="7">
        <v>12531</v>
      </c>
      <c r="E106" s="7">
        <v>13439</v>
      </c>
      <c r="F106" s="7">
        <v>11797</v>
      </c>
      <c r="G106" s="17">
        <v>13959</v>
      </c>
      <c r="H106" s="8" t="s">
        <v>212</v>
      </c>
    </row>
    <row r="107" spans="1:8" ht="15" customHeight="1" x14ac:dyDescent="0.2">
      <c r="A107" s="5" t="s">
        <v>106</v>
      </c>
      <c r="B107" s="17">
        <v>337456</v>
      </c>
      <c r="C107" s="7">
        <v>373785</v>
      </c>
      <c r="D107" s="7">
        <v>407605</v>
      </c>
      <c r="E107" s="7">
        <v>399705</v>
      </c>
      <c r="F107" s="7">
        <v>419617</v>
      </c>
      <c r="G107" s="17">
        <v>444984</v>
      </c>
      <c r="H107" s="8" t="s">
        <v>211</v>
      </c>
    </row>
    <row r="108" spans="1:8" ht="15" customHeight="1" x14ac:dyDescent="0.2">
      <c r="A108" s="5" t="s">
        <v>107</v>
      </c>
      <c r="B108" s="17">
        <v>3706</v>
      </c>
      <c r="C108" s="7">
        <v>5242</v>
      </c>
      <c r="D108" s="7">
        <v>6168</v>
      </c>
      <c r="E108" s="7">
        <v>6581</v>
      </c>
      <c r="F108" s="7">
        <v>7019</v>
      </c>
      <c r="G108" s="17">
        <v>7480</v>
      </c>
      <c r="H108" s="8" t="s">
        <v>214</v>
      </c>
    </row>
    <row r="109" spans="1:8" ht="15" customHeight="1" x14ac:dyDescent="0.2">
      <c r="A109" s="5" t="s">
        <v>108</v>
      </c>
      <c r="B109" s="17">
        <v>17491</v>
      </c>
      <c r="C109" s="7">
        <v>19320</v>
      </c>
      <c r="D109" s="7">
        <v>19319</v>
      </c>
      <c r="E109" s="7">
        <v>21184</v>
      </c>
      <c r="F109" s="7">
        <v>22724</v>
      </c>
      <c r="G109" s="17">
        <v>23208</v>
      </c>
      <c r="H109" s="8" t="s">
        <v>212</v>
      </c>
    </row>
    <row r="110" spans="1:8" ht="15" customHeight="1" x14ac:dyDescent="0.2">
      <c r="A110" s="5" t="s">
        <v>109</v>
      </c>
      <c r="B110" s="17">
        <v>16397</v>
      </c>
      <c r="C110" s="7">
        <v>19737</v>
      </c>
      <c r="D110" s="7">
        <v>19254</v>
      </c>
      <c r="E110" s="7">
        <v>22217</v>
      </c>
      <c r="F110" s="7">
        <v>24315</v>
      </c>
      <c r="G110" s="17">
        <v>25750</v>
      </c>
      <c r="H110" s="8" t="s">
        <v>213</v>
      </c>
    </row>
    <row r="111" spans="1:8" ht="15" customHeight="1" x14ac:dyDescent="0.2">
      <c r="A111" s="5" t="s">
        <v>110</v>
      </c>
      <c r="B111" s="17">
        <v>242</v>
      </c>
      <c r="C111" s="7">
        <v>259</v>
      </c>
      <c r="D111" s="7">
        <v>253</v>
      </c>
      <c r="E111" s="7">
        <v>259</v>
      </c>
      <c r="F111" s="7">
        <v>280</v>
      </c>
      <c r="G111" s="17">
        <v>297</v>
      </c>
      <c r="H111" s="8" t="s">
        <v>215</v>
      </c>
    </row>
    <row r="112" spans="1:8" ht="15" customHeight="1" x14ac:dyDescent="0.2">
      <c r="A112" s="5" t="s">
        <v>111</v>
      </c>
      <c r="B112" s="17">
        <v>8464</v>
      </c>
      <c r="C112" s="7">
        <v>9126</v>
      </c>
      <c r="D112" s="7">
        <v>9564</v>
      </c>
      <c r="E112" s="7">
        <v>10649</v>
      </c>
      <c r="F112" s="7">
        <v>10697</v>
      </c>
      <c r="G112" s="17">
        <v>11470</v>
      </c>
      <c r="H112" s="8" t="s">
        <v>212</v>
      </c>
    </row>
    <row r="113" spans="1:8" ht="15" customHeight="1" x14ac:dyDescent="0.2">
      <c r="A113" s="5" t="s">
        <v>112</v>
      </c>
      <c r="B113" s="17">
        <v>11408</v>
      </c>
      <c r="C113" s="7">
        <v>11484</v>
      </c>
      <c r="D113" s="7">
        <v>12908</v>
      </c>
      <c r="E113" s="7">
        <v>14101</v>
      </c>
      <c r="F113" s="7">
        <v>14953</v>
      </c>
      <c r="G113" s="17">
        <v>15495</v>
      </c>
      <c r="H113" s="8" t="s">
        <v>212</v>
      </c>
    </row>
    <row r="114" spans="1:8" ht="15" customHeight="1" x14ac:dyDescent="0.2">
      <c r="A114" s="5" t="s">
        <v>113</v>
      </c>
      <c r="B114" s="17">
        <v>1121065</v>
      </c>
      <c r="C114" s="7">
        <v>1316569</v>
      </c>
      <c r="D114" s="7">
        <v>1466465</v>
      </c>
      <c r="E114" s="7">
        <v>1793799</v>
      </c>
      <c r="F114" s="7">
        <v>1852723</v>
      </c>
      <c r="G114" s="17">
        <v>1692640</v>
      </c>
      <c r="H114" s="8" t="s">
        <v>214</v>
      </c>
    </row>
    <row r="115" spans="1:8" ht="15" customHeight="1" x14ac:dyDescent="0.2">
      <c r="A115" s="5" t="s">
        <v>115</v>
      </c>
      <c r="B115" s="17">
        <v>11530</v>
      </c>
      <c r="C115" s="7">
        <v>13694</v>
      </c>
      <c r="D115" s="7">
        <v>14493</v>
      </c>
      <c r="E115" s="7">
        <v>16751</v>
      </c>
      <c r="F115" s="7">
        <v>18126</v>
      </c>
      <c r="G115" s="17">
        <v>19462</v>
      </c>
      <c r="H115" s="8" t="s">
        <v>213</v>
      </c>
    </row>
    <row r="116" spans="1:8" ht="15" customHeight="1" x14ac:dyDescent="0.2">
      <c r="A116" s="5" t="s">
        <v>116</v>
      </c>
      <c r="B116" s="17">
        <v>13313</v>
      </c>
      <c r="C116" s="7">
        <v>15286</v>
      </c>
      <c r="D116" s="7">
        <v>17146</v>
      </c>
      <c r="E116" s="7">
        <v>20315</v>
      </c>
      <c r="F116" s="7">
        <v>23586</v>
      </c>
      <c r="G116" s="17">
        <v>25804</v>
      </c>
      <c r="H116" s="8" t="s">
        <v>211</v>
      </c>
    </row>
    <row r="117" spans="1:8" ht="15" customHeight="1" x14ac:dyDescent="0.2">
      <c r="A117" s="5" t="s">
        <v>117</v>
      </c>
      <c r="B117" s="17">
        <v>4777</v>
      </c>
      <c r="C117" s="7">
        <v>5865</v>
      </c>
      <c r="D117" s="7">
        <v>6243</v>
      </c>
      <c r="E117" s="7">
        <v>7532</v>
      </c>
      <c r="F117" s="7">
        <v>8023</v>
      </c>
      <c r="G117" s="17">
        <v>8562</v>
      </c>
      <c r="H117" s="8" t="s">
        <v>213</v>
      </c>
    </row>
    <row r="118" spans="1:8" ht="15" customHeight="1" x14ac:dyDescent="0.2">
      <c r="A118" s="5" t="s">
        <v>118</v>
      </c>
      <c r="B118" s="17">
        <v>121354</v>
      </c>
      <c r="C118" s="7">
        <v>142022</v>
      </c>
      <c r="D118" s="7">
        <v>130952</v>
      </c>
      <c r="E118" s="7">
        <v>144438</v>
      </c>
      <c r="F118" s="7">
        <v>155350</v>
      </c>
      <c r="G118" s="17">
        <v>165835</v>
      </c>
      <c r="H118" s="8" t="s">
        <v>212</v>
      </c>
    </row>
    <row r="119" spans="1:8" ht="15" customHeight="1" x14ac:dyDescent="0.2">
      <c r="A119" s="5" t="s">
        <v>119</v>
      </c>
      <c r="B119" s="17">
        <v>14235</v>
      </c>
      <c r="C119" s="7">
        <v>16168</v>
      </c>
      <c r="D119" s="7">
        <v>18884</v>
      </c>
      <c r="E119" s="7">
        <v>20954</v>
      </c>
      <c r="F119" s="7">
        <v>21944</v>
      </c>
      <c r="G119" s="17">
        <v>23771</v>
      </c>
      <c r="H119" s="8" t="s">
        <v>212</v>
      </c>
    </row>
    <row r="120" spans="1:8" ht="15" customHeight="1" x14ac:dyDescent="0.2">
      <c r="A120" s="5" t="s">
        <v>120</v>
      </c>
      <c r="B120" s="17">
        <v>65631</v>
      </c>
      <c r="C120" s="7">
        <v>58264</v>
      </c>
      <c r="D120" s="7">
        <v>61723</v>
      </c>
      <c r="E120" s="7">
        <v>61466</v>
      </c>
      <c r="F120" s="7">
        <v>61176</v>
      </c>
      <c r="G120" s="17">
        <v>64944</v>
      </c>
      <c r="H120" s="8" t="s">
        <v>211</v>
      </c>
    </row>
    <row r="121" spans="1:8" ht="15" customHeight="1" x14ac:dyDescent="0.2">
      <c r="A121" s="5" t="s">
        <v>121</v>
      </c>
      <c r="B121" s="17">
        <v>10583</v>
      </c>
      <c r="C121" s="7">
        <v>12399</v>
      </c>
      <c r="D121" s="7">
        <v>12564</v>
      </c>
      <c r="E121" s="7">
        <v>12402</v>
      </c>
      <c r="F121" s="7">
        <v>13370</v>
      </c>
      <c r="G121" s="17">
        <v>14214</v>
      </c>
      <c r="H121" s="8" t="s">
        <v>212</v>
      </c>
    </row>
    <row r="122" spans="1:8" ht="15" customHeight="1" x14ac:dyDescent="0.2">
      <c r="A122" s="5" t="s">
        <v>122</v>
      </c>
      <c r="B122" s="17">
        <v>125</v>
      </c>
      <c r="C122" s="7">
        <v>176</v>
      </c>
      <c r="D122" s="7">
        <v>152</v>
      </c>
      <c r="E122" s="7">
        <v>152</v>
      </c>
      <c r="F122" s="7">
        <v>161</v>
      </c>
      <c r="G122" s="17">
        <v>169</v>
      </c>
      <c r="H122" s="8" t="s">
        <v>215</v>
      </c>
    </row>
    <row r="123" spans="1:8" ht="15" customHeight="1" x14ac:dyDescent="0.2">
      <c r="A123" s="5" t="s">
        <v>123</v>
      </c>
      <c r="B123" s="17">
        <v>33434</v>
      </c>
      <c r="C123" s="7">
        <v>36927</v>
      </c>
      <c r="D123" s="7">
        <v>41183</v>
      </c>
      <c r="E123" s="7">
        <v>40907</v>
      </c>
      <c r="F123" s="7">
        <v>43419</v>
      </c>
      <c r="G123" s="17">
        <v>46080</v>
      </c>
      <c r="H123" s="8" t="s">
        <v>211</v>
      </c>
    </row>
    <row r="124" spans="1:8" ht="15" customHeight="1" x14ac:dyDescent="0.2">
      <c r="A124" s="5" t="s">
        <v>124</v>
      </c>
      <c r="B124" s="17">
        <v>931814</v>
      </c>
      <c r="C124" s="7">
        <v>1055173</v>
      </c>
      <c r="D124" s="7">
        <v>1047364</v>
      </c>
      <c r="E124" s="7">
        <v>1154694</v>
      </c>
      <c r="F124" s="7">
        <v>1227174</v>
      </c>
      <c r="G124" s="17">
        <v>1272011</v>
      </c>
      <c r="H124" s="8" t="s">
        <v>213</v>
      </c>
    </row>
    <row r="125" spans="1:8" ht="15" customHeight="1" x14ac:dyDescent="0.2">
      <c r="A125" s="5" t="s">
        <v>125</v>
      </c>
      <c r="B125" s="17">
        <v>210541</v>
      </c>
      <c r="C125" s="7">
        <v>249775</v>
      </c>
      <c r="D125" s="7">
        <v>245203</v>
      </c>
      <c r="E125" s="7">
        <v>253436</v>
      </c>
      <c r="F125" s="7">
        <v>257728</v>
      </c>
      <c r="G125" s="17">
        <v>248666</v>
      </c>
      <c r="H125" s="8" t="s">
        <v>215</v>
      </c>
    </row>
    <row r="126" spans="1:8" ht="15" customHeight="1" x14ac:dyDescent="0.2">
      <c r="A126" s="5" t="s">
        <v>126</v>
      </c>
      <c r="B126" s="17">
        <v>12730</v>
      </c>
      <c r="C126" s="7">
        <v>14208</v>
      </c>
      <c r="D126" s="7">
        <v>15634</v>
      </c>
      <c r="E126" s="7">
        <v>17820</v>
      </c>
      <c r="F126" s="7">
        <v>19710</v>
      </c>
      <c r="G126" s="17">
        <v>21155</v>
      </c>
      <c r="H126" s="8" t="s">
        <v>214</v>
      </c>
    </row>
    <row r="127" spans="1:8" ht="15" customHeight="1" x14ac:dyDescent="0.2">
      <c r="A127" s="5" t="s">
        <v>127</v>
      </c>
      <c r="B127" s="17">
        <v>13764</v>
      </c>
      <c r="C127" s="7">
        <v>14923</v>
      </c>
      <c r="D127" s="7">
        <v>15458</v>
      </c>
      <c r="E127" s="7">
        <v>16809</v>
      </c>
      <c r="F127" s="7">
        <v>19866</v>
      </c>
      <c r="G127" s="17">
        <v>21874</v>
      </c>
      <c r="H127" s="8" t="s">
        <v>212</v>
      </c>
    </row>
    <row r="128" spans="1:8" ht="15" customHeight="1" x14ac:dyDescent="0.2">
      <c r="A128" s="5" t="s">
        <v>128</v>
      </c>
      <c r="B128" s="17">
        <v>432299</v>
      </c>
      <c r="C128" s="7">
        <v>441074</v>
      </c>
      <c r="D128" s="7">
        <v>476468</v>
      </c>
      <c r="E128" s="7">
        <v>363816</v>
      </c>
      <c r="F128" s="7">
        <v>187640</v>
      </c>
      <c r="G128" s="17">
        <v>188271</v>
      </c>
      <c r="H128" s="8" t="s">
        <v>212</v>
      </c>
    </row>
    <row r="129" spans="1:8" ht="15" customHeight="1" x14ac:dyDescent="0.2">
      <c r="A129" s="5" t="s">
        <v>129</v>
      </c>
      <c r="B129" s="17">
        <v>12385</v>
      </c>
      <c r="C129" s="7">
        <v>14008</v>
      </c>
      <c r="D129" s="7">
        <v>13957</v>
      </c>
      <c r="E129" s="7">
        <v>15772</v>
      </c>
      <c r="F129" s="7">
        <v>16679</v>
      </c>
      <c r="G129" s="17">
        <v>17885</v>
      </c>
      <c r="H129" s="8" t="s">
        <v>213</v>
      </c>
    </row>
    <row r="130" spans="1:8" ht="15" customHeight="1" x14ac:dyDescent="0.2">
      <c r="A130" s="5" t="s">
        <v>130</v>
      </c>
      <c r="B130" s="17">
        <v>367633</v>
      </c>
      <c r="C130" s="7">
        <v>503368</v>
      </c>
      <c r="D130" s="7">
        <v>596298</v>
      </c>
      <c r="E130" s="7">
        <v>482950</v>
      </c>
      <c r="F130" s="7">
        <v>483727</v>
      </c>
      <c r="G130" s="17">
        <v>504276</v>
      </c>
      <c r="H130" s="8" t="s">
        <v>213</v>
      </c>
    </row>
    <row r="131" spans="1:8" ht="15" customHeight="1" x14ac:dyDescent="0.2">
      <c r="A131" s="5" t="s">
        <v>131</v>
      </c>
      <c r="B131" s="17">
        <v>75909</v>
      </c>
      <c r="C131" s="7">
        <v>87324</v>
      </c>
      <c r="D131" s="7">
        <v>109853</v>
      </c>
      <c r="E131" s="7">
        <v>105896</v>
      </c>
      <c r="F131" s="7">
        <v>106943</v>
      </c>
      <c r="G131" s="17">
        <v>104351</v>
      </c>
      <c r="H131" s="8" t="s">
        <v>211</v>
      </c>
    </row>
    <row r="132" spans="1:8" ht="15" customHeight="1" x14ac:dyDescent="0.2">
      <c r="A132" s="5" t="s">
        <v>132</v>
      </c>
      <c r="B132" s="17">
        <v>300410</v>
      </c>
      <c r="C132" s="7">
        <v>348481</v>
      </c>
      <c r="D132" s="7">
        <v>374850</v>
      </c>
      <c r="E132" s="7">
        <v>337754</v>
      </c>
      <c r="F132" s="7">
        <v>373078</v>
      </c>
      <c r="G132" s="17"/>
      <c r="H132" s="8" t="s">
        <v>211</v>
      </c>
    </row>
    <row r="133" spans="1:8" ht="15" customHeight="1" x14ac:dyDescent="0.2">
      <c r="A133" s="5" t="s">
        <v>133</v>
      </c>
      <c r="B133" s="17">
        <v>259</v>
      </c>
      <c r="C133" s="7">
        <v>236</v>
      </c>
      <c r="D133" s="7">
        <v>248</v>
      </c>
      <c r="E133" s="7">
        <v>275</v>
      </c>
      <c r="F133" s="7">
        <v>306</v>
      </c>
      <c r="G133" s="17">
        <v>333</v>
      </c>
      <c r="H133" s="8" t="s">
        <v>215</v>
      </c>
    </row>
    <row r="134" spans="1:8" ht="15" customHeight="1" x14ac:dyDescent="0.2">
      <c r="A134" s="5" t="s">
        <v>193</v>
      </c>
      <c r="B134" s="17">
        <v>15532</v>
      </c>
      <c r="C134" s="7">
        <v>18109</v>
      </c>
      <c r="D134" s="7">
        <v>19166</v>
      </c>
      <c r="E134" s="7">
        <v>17848</v>
      </c>
      <c r="F134" s="7"/>
      <c r="G134" s="17"/>
      <c r="H134" s="8" t="s">
        <v>211</v>
      </c>
    </row>
    <row r="135" spans="1:8" ht="15" customHeight="1" x14ac:dyDescent="0.2">
      <c r="A135" s="5" t="s">
        <v>134</v>
      </c>
      <c r="B135" s="17">
        <v>57087</v>
      </c>
      <c r="C135" s="7">
        <v>67407</v>
      </c>
      <c r="D135" s="7">
        <v>76523</v>
      </c>
      <c r="E135" s="7">
        <v>83382</v>
      </c>
      <c r="F135" s="7">
        <v>87688</v>
      </c>
      <c r="G135" s="17">
        <v>91675</v>
      </c>
      <c r="H135" s="8" t="s">
        <v>214</v>
      </c>
    </row>
    <row r="136" spans="1:8" ht="15" customHeight="1" x14ac:dyDescent="0.2">
      <c r="A136" s="5" t="s">
        <v>135</v>
      </c>
      <c r="B136" s="17">
        <v>23848</v>
      </c>
      <c r="C136" s="7">
        <v>26113</v>
      </c>
      <c r="D136" s="7">
        <v>31653</v>
      </c>
      <c r="E136" s="7">
        <v>30729</v>
      </c>
      <c r="F136" s="7">
        <v>31654</v>
      </c>
      <c r="G136" s="17">
        <v>32835</v>
      </c>
      <c r="H136" s="8" t="s">
        <v>215</v>
      </c>
    </row>
    <row r="137" spans="1:8" ht="15" customHeight="1" x14ac:dyDescent="0.2">
      <c r="A137" s="5" t="s">
        <v>136</v>
      </c>
      <c r="B137" s="17">
        <v>35432</v>
      </c>
      <c r="C137" s="7">
        <v>39951</v>
      </c>
      <c r="D137" s="7">
        <v>41953</v>
      </c>
      <c r="E137" s="7">
        <v>43118</v>
      </c>
      <c r="F137" s="7">
        <v>43989</v>
      </c>
      <c r="G137" s="17">
        <v>45465</v>
      </c>
      <c r="H137" s="8" t="s">
        <v>214</v>
      </c>
    </row>
    <row r="138" spans="1:8" ht="15" customHeight="1" x14ac:dyDescent="0.2">
      <c r="A138" s="5" t="s">
        <v>137</v>
      </c>
      <c r="B138" s="17">
        <v>206461</v>
      </c>
      <c r="C138" s="7">
        <v>226268</v>
      </c>
      <c r="D138" s="7">
        <v>244419</v>
      </c>
      <c r="E138" s="7">
        <v>267482</v>
      </c>
      <c r="F138" s="7">
        <v>289070</v>
      </c>
      <c r="G138" s="17">
        <v>303293</v>
      </c>
      <c r="H138" s="8" t="s">
        <v>214</v>
      </c>
    </row>
    <row r="139" spans="1:8" ht="15" customHeight="1" x14ac:dyDescent="0.2">
      <c r="A139" s="5" t="s">
        <v>138</v>
      </c>
      <c r="B139" s="17">
        <v>361751</v>
      </c>
      <c r="C139" s="7">
        <v>394087</v>
      </c>
      <c r="D139" s="7">
        <v>404353</v>
      </c>
      <c r="E139" s="7">
        <v>437055</v>
      </c>
      <c r="F139" s="7">
        <v>461617</v>
      </c>
      <c r="G139" s="17">
        <v>497495</v>
      </c>
      <c r="H139" s="8" t="s">
        <v>211</v>
      </c>
    </row>
    <row r="140" spans="1:8" ht="15" customHeight="1" x14ac:dyDescent="0.2">
      <c r="A140" s="5" t="s">
        <v>139</v>
      </c>
      <c r="B140" s="17">
        <v>605930</v>
      </c>
      <c r="C140" s="7">
        <v>689253</v>
      </c>
      <c r="D140" s="7">
        <v>695734</v>
      </c>
      <c r="E140" s="7">
        <v>809706</v>
      </c>
      <c r="F140" s="7">
        <v>908583</v>
      </c>
      <c r="G140" s="17">
        <v>979960</v>
      </c>
      <c r="H140" s="8" t="s">
        <v>213</v>
      </c>
    </row>
    <row r="141" spans="1:8" ht="15" customHeight="1" x14ac:dyDescent="0.2">
      <c r="A141" s="5" t="s">
        <v>140</v>
      </c>
      <c r="B141" s="17">
        <v>229435</v>
      </c>
      <c r="C141" s="7">
        <v>256226</v>
      </c>
      <c r="D141" s="7">
        <v>257101</v>
      </c>
      <c r="E141" s="7">
        <v>289781</v>
      </c>
      <c r="F141" s="7">
        <v>308590</v>
      </c>
      <c r="G141" s="17">
        <v>321440</v>
      </c>
      <c r="H141" s="8" t="s">
        <v>213</v>
      </c>
    </row>
    <row r="142" spans="1:8" ht="15" customHeight="1" x14ac:dyDescent="0.2">
      <c r="A142" s="5" t="s">
        <v>141</v>
      </c>
      <c r="B142" s="17">
        <v>103131</v>
      </c>
      <c r="C142" s="7">
        <v>106427</v>
      </c>
      <c r="D142" s="7">
        <v>113567</v>
      </c>
      <c r="E142" s="7">
        <v>117902</v>
      </c>
      <c r="F142" s="7">
        <v>120978</v>
      </c>
      <c r="G142" s="17">
        <v>122522</v>
      </c>
      <c r="H142" s="8" t="s">
        <v>214</v>
      </c>
    </row>
    <row r="143" spans="1:8" ht="15" customHeight="1" x14ac:dyDescent="0.2">
      <c r="A143" s="5" t="s">
        <v>142</v>
      </c>
      <c r="B143" s="17">
        <v>144411</v>
      </c>
      <c r="C143" s="7">
        <v>179732</v>
      </c>
      <c r="D143" s="7">
        <v>235709</v>
      </c>
      <c r="E143" s="7">
        <v>213003</v>
      </c>
      <c r="F143" s="7">
        <v>221452</v>
      </c>
      <c r="G143" s="17">
        <v>222776</v>
      </c>
      <c r="H143" s="8" t="s">
        <v>211</v>
      </c>
    </row>
    <row r="144" spans="1:8" ht="15" customHeight="1" x14ac:dyDescent="0.2">
      <c r="A144" s="5" t="s">
        <v>41</v>
      </c>
      <c r="B144" s="17">
        <v>11485</v>
      </c>
      <c r="C144" s="7">
        <v>13387</v>
      </c>
      <c r="D144" s="7">
        <v>13967</v>
      </c>
      <c r="E144" s="7">
        <v>14169</v>
      </c>
      <c r="F144" s="7">
        <v>14893</v>
      </c>
      <c r="G144" s="17">
        <v>15281</v>
      </c>
      <c r="H144" s="8" t="s">
        <v>212</v>
      </c>
    </row>
    <row r="145" spans="1:8" ht="15" customHeight="1" x14ac:dyDescent="0.2">
      <c r="A145" s="5" t="s">
        <v>143</v>
      </c>
      <c r="B145" s="17">
        <v>252372</v>
      </c>
      <c r="C145" s="7">
        <v>286783</v>
      </c>
      <c r="D145" s="7">
        <v>296928</v>
      </c>
      <c r="E145" s="7">
        <v>350847</v>
      </c>
      <c r="F145" s="7">
        <v>384148</v>
      </c>
      <c r="G145" s="17">
        <v>403395</v>
      </c>
      <c r="H145" s="8" t="s">
        <v>213</v>
      </c>
    </row>
    <row r="146" spans="1:8" ht="15" customHeight="1" x14ac:dyDescent="0.2">
      <c r="A146" s="5" t="s">
        <v>144</v>
      </c>
      <c r="B146" s="17">
        <v>1488118</v>
      </c>
      <c r="C146" s="7">
        <v>1828927</v>
      </c>
      <c r="D146" s="7">
        <v>2295527</v>
      </c>
      <c r="E146" s="7">
        <v>2059762</v>
      </c>
      <c r="F146" s="7">
        <v>2161205</v>
      </c>
      <c r="G146" s="17">
        <v>2076396</v>
      </c>
      <c r="H146" s="8" t="s">
        <v>213</v>
      </c>
    </row>
    <row r="147" spans="1:8" ht="15" customHeight="1" x14ac:dyDescent="0.2">
      <c r="A147" s="5" t="s">
        <v>145</v>
      </c>
      <c r="B147" s="17">
        <v>10174</v>
      </c>
      <c r="C147" s="7">
        <v>11066</v>
      </c>
      <c r="D147" s="7">
        <v>13313</v>
      </c>
      <c r="E147" s="7">
        <v>14331</v>
      </c>
      <c r="F147" s="7">
        <v>14251</v>
      </c>
      <c r="G147" s="17">
        <v>14771</v>
      </c>
      <c r="H147" s="8" t="s">
        <v>212</v>
      </c>
    </row>
    <row r="148" spans="1:8" ht="15" customHeight="1" x14ac:dyDescent="0.2">
      <c r="A148" s="5" t="s">
        <v>163</v>
      </c>
      <c r="B148" s="17">
        <v>884</v>
      </c>
      <c r="C148" s="7">
        <v>859</v>
      </c>
      <c r="D148" s="7">
        <v>981</v>
      </c>
      <c r="E148" s="7">
        <v>1056</v>
      </c>
      <c r="F148" s="7">
        <v>1117</v>
      </c>
      <c r="G148" s="17">
        <v>1129</v>
      </c>
      <c r="H148" s="8" t="s">
        <v>214</v>
      </c>
    </row>
    <row r="149" spans="1:8" ht="15" customHeight="1" x14ac:dyDescent="0.2">
      <c r="A149" s="5" t="s">
        <v>164</v>
      </c>
      <c r="B149" s="17">
        <v>1499</v>
      </c>
      <c r="C149" s="7">
        <v>1867</v>
      </c>
      <c r="D149" s="7">
        <v>2343</v>
      </c>
      <c r="E149" s="7">
        <v>2430</v>
      </c>
      <c r="F149" s="7">
        <v>2523</v>
      </c>
      <c r="G149" s="17">
        <v>2632</v>
      </c>
      <c r="H149" s="8" t="s">
        <v>214</v>
      </c>
    </row>
    <row r="150" spans="1:8" ht="15" customHeight="1" x14ac:dyDescent="0.2">
      <c r="A150" s="5" t="s">
        <v>165</v>
      </c>
      <c r="B150" s="17">
        <v>864</v>
      </c>
      <c r="C150" s="7">
        <v>888</v>
      </c>
      <c r="D150" s="7">
        <v>970</v>
      </c>
      <c r="E150" s="7">
        <v>1071</v>
      </c>
      <c r="F150" s="7">
        <v>1162</v>
      </c>
      <c r="G150" s="17">
        <v>1242</v>
      </c>
      <c r="H150" s="8" t="s">
        <v>214</v>
      </c>
    </row>
    <row r="151" spans="1:8" ht="15" customHeight="1" x14ac:dyDescent="0.2">
      <c r="A151" s="5" t="s">
        <v>146</v>
      </c>
      <c r="B151" s="17">
        <v>869</v>
      </c>
      <c r="C151" s="7">
        <v>844</v>
      </c>
      <c r="D151" s="7">
        <v>833</v>
      </c>
      <c r="E151" s="7">
        <v>938</v>
      </c>
      <c r="F151" s="7">
        <v>1068</v>
      </c>
      <c r="G151" s="17">
        <v>1160</v>
      </c>
      <c r="H151" s="8" t="s">
        <v>215</v>
      </c>
    </row>
    <row r="152" spans="1:8" ht="15" customHeight="1" x14ac:dyDescent="0.2">
      <c r="A152" s="5" t="s">
        <v>147</v>
      </c>
      <c r="B152" s="17">
        <v>1543</v>
      </c>
      <c r="C152" s="7">
        <v>1857</v>
      </c>
      <c r="D152" s="7">
        <v>1833</v>
      </c>
      <c r="E152" s="7">
        <v>2003</v>
      </c>
      <c r="F152" s="7">
        <v>2063</v>
      </c>
      <c r="G152" s="17">
        <v>2047</v>
      </c>
      <c r="H152" s="8" t="s">
        <v>213</v>
      </c>
    </row>
    <row r="153" spans="1:8" ht="15" customHeight="1" x14ac:dyDescent="0.2">
      <c r="A153" s="5" t="s">
        <v>148</v>
      </c>
      <c r="B153" s="17">
        <v>476</v>
      </c>
      <c r="C153" s="7">
        <v>529</v>
      </c>
      <c r="D153" s="7">
        <v>546</v>
      </c>
      <c r="E153" s="7">
        <v>684</v>
      </c>
      <c r="F153" s="7">
        <v>796</v>
      </c>
      <c r="G153" s="17">
        <v>864</v>
      </c>
      <c r="H153" s="8" t="s">
        <v>212</v>
      </c>
    </row>
    <row r="154" spans="1:8" ht="15" customHeight="1" x14ac:dyDescent="0.2">
      <c r="A154" s="5" t="s">
        <v>149</v>
      </c>
      <c r="B154" s="17">
        <v>734271</v>
      </c>
      <c r="C154" s="7">
        <v>874157</v>
      </c>
      <c r="D154" s="7">
        <v>1108571</v>
      </c>
      <c r="E154" s="7">
        <v>1067583</v>
      </c>
      <c r="F154" s="7">
        <v>1085358</v>
      </c>
      <c r="G154" s="17">
        <v>1083749</v>
      </c>
      <c r="H154" s="8" t="s">
        <v>211</v>
      </c>
    </row>
    <row r="155" spans="1:8" ht="15" customHeight="1" x14ac:dyDescent="0.2">
      <c r="A155" s="5" t="s">
        <v>150</v>
      </c>
      <c r="B155" s="17">
        <v>24534</v>
      </c>
      <c r="C155" s="7">
        <v>27584</v>
      </c>
      <c r="D155" s="7">
        <v>27750</v>
      </c>
      <c r="E155" s="7">
        <v>30625</v>
      </c>
      <c r="F155" s="7">
        <v>32892</v>
      </c>
      <c r="G155" s="17">
        <v>34728</v>
      </c>
      <c r="H155" s="8" t="s">
        <v>212</v>
      </c>
    </row>
    <row r="156" spans="1:8" ht="15" customHeight="1" x14ac:dyDescent="0.2">
      <c r="A156" s="5" t="s">
        <v>151</v>
      </c>
      <c r="B156" s="17">
        <v>55874</v>
      </c>
      <c r="C156" s="7">
        <v>65830</v>
      </c>
      <c r="D156" s="7">
        <v>66798</v>
      </c>
      <c r="E156" s="7">
        <v>81343</v>
      </c>
      <c r="F156" s="7">
        <v>89074</v>
      </c>
      <c r="G156" s="17">
        <v>92549</v>
      </c>
      <c r="H156" s="8" t="s">
        <v>213</v>
      </c>
    </row>
    <row r="157" spans="1:8" ht="15" customHeight="1" x14ac:dyDescent="0.2">
      <c r="A157" s="5" t="s">
        <v>152</v>
      </c>
      <c r="B157" s="17">
        <v>1384</v>
      </c>
      <c r="C157" s="7">
        <v>1490</v>
      </c>
      <c r="D157" s="7">
        <v>2018</v>
      </c>
      <c r="E157" s="7">
        <v>2187</v>
      </c>
      <c r="F157" s="7">
        <v>2168</v>
      </c>
      <c r="G157" s="17">
        <v>2198</v>
      </c>
      <c r="H157" s="8" t="s">
        <v>215</v>
      </c>
    </row>
    <row r="158" spans="1:8" ht="15" customHeight="1" x14ac:dyDescent="0.2">
      <c r="A158" s="5" t="s">
        <v>153</v>
      </c>
      <c r="B158" s="17">
        <v>6682</v>
      </c>
      <c r="C158" s="7">
        <v>7165</v>
      </c>
      <c r="D158" s="7">
        <v>7119</v>
      </c>
      <c r="E158" s="7">
        <v>6397</v>
      </c>
      <c r="F158" s="7">
        <v>7653</v>
      </c>
      <c r="G158" s="17">
        <v>8386</v>
      </c>
      <c r="H158" s="8" t="s">
        <v>212</v>
      </c>
    </row>
    <row r="159" spans="1:8" ht="15" customHeight="1" x14ac:dyDescent="0.2">
      <c r="A159" s="5" t="s">
        <v>154</v>
      </c>
      <c r="B159" s="17">
        <v>349166</v>
      </c>
      <c r="C159" s="7">
        <v>436591</v>
      </c>
      <c r="D159" s="7">
        <v>509018</v>
      </c>
      <c r="E159" s="7">
        <v>505440</v>
      </c>
      <c r="F159" s="7">
        <v>547387</v>
      </c>
      <c r="G159" s="17">
        <v>564774</v>
      </c>
      <c r="H159" s="8" t="s">
        <v>211</v>
      </c>
    </row>
    <row r="160" spans="1:8" ht="15" customHeight="1" x14ac:dyDescent="0.2">
      <c r="A160" s="5" t="s">
        <v>155</v>
      </c>
      <c r="B160" s="17">
        <v>107646</v>
      </c>
      <c r="C160" s="7">
        <v>120672</v>
      </c>
      <c r="D160" s="7">
        <v>116020</v>
      </c>
      <c r="E160" s="7">
        <v>132947</v>
      </c>
      <c r="F160" s="7">
        <v>140636</v>
      </c>
      <c r="G160" s="17">
        <v>147031</v>
      </c>
      <c r="H160" s="8" t="s">
        <v>213</v>
      </c>
    </row>
    <row r="161" spans="1:8" ht="15" customHeight="1" x14ac:dyDescent="0.2">
      <c r="A161" s="5" t="s">
        <v>156</v>
      </c>
      <c r="B161" s="17">
        <v>53342</v>
      </c>
      <c r="C161" s="7">
        <v>61570</v>
      </c>
      <c r="D161" s="7">
        <v>59975</v>
      </c>
      <c r="E161" s="7">
        <v>69168</v>
      </c>
      <c r="F161" s="7">
        <v>72463</v>
      </c>
      <c r="G161" s="17">
        <v>75224</v>
      </c>
      <c r="H161" s="8" t="s">
        <v>213</v>
      </c>
    </row>
    <row r="162" spans="1:8" ht="15" customHeight="1" x14ac:dyDescent="0.2">
      <c r="A162" s="5" t="s">
        <v>157</v>
      </c>
      <c r="B162" s="17">
        <v>1536</v>
      </c>
      <c r="C162" s="7">
        <v>1523</v>
      </c>
      <c r="D162" s="7">
        <v>1566</v>
      </c>
      <c r="E162" s="7">
        <v>1661</v>
      </c>
      <c r="F162" s="7">
        <v>1777</v>
      </c>
      <c r="G162" s="17">
        <v>1898</v>
      </c>
      <c r="H162" s="8" t="s">
        <v>215</v>
      </c>
    </row>
    <row r="163" spans="1:8" ht="15" customHeight="1" x14ac:dyDescent="0.2">
      <c r="A163" s="5" t="s">
        <v>158</v>
      </c>
      <c r="B163" s="17">
        <v>8628</v>
      </c>
      <c r="C163" s="7">
        <v>9484</v>
      </c>
      <c r="D163" s="7">
        <v>10203</v>
      </c>
      <c r="E163" s="7">
        <v>10969</v>
      </c>
      <c r="F163" s="7">
        <v>12134</v>
      </c>
      <c r="G163" s="17">
        <v>12994</v>
      </c>
      <c r="H163" s="8" t="s">
        <v>212</v>
      </c>
    </row>
    <row r="164" spans="1:8" ht="15" customHeight="1" x14ac:dyDescent="0.2">
      <c r="A164" s="5" t="s">
        <v>159</v>
      </c>
      <c r="B164" s="17">
        <v>337876</v>
      </c>
      <c r="C164" s="7">
        <v>420778</v>
      </c>
      <c r="D164" s="7">
        <v>406755</v>
      </c>
      <c r="E164" s="7">
        <v>380592</v>
      </c>
      <c r="F164" s="7">
        <v>400191</v>
      </c>
      <c r="G164" s="17">
        <v>410338</v>
      </c>
      <c r="H164" s="8" t="s">
        <v>212</v>
      </c>
    </row>
    <row r="165" spans="1:8" ht="15" customHeight="1" x14ac:dyDescent="0.2">
      <c r="A165" s="5" t="s">
        <v>91</v>
      </c>
      <c r="B165" s="17">
        <v>1744456</v>
      </c>
      <c r="C165" s="7">
        <v>1942314</v>
      </c>
      <c r="D165" s="7">
        <v>1799363</v>
      </c>
      <c r="E165" s="7">
        <v>1839058</v>
      </c>
      <c r="F165" s="7">
        <v>1869714</v>
      </c>
      <c r="G165" s="17">
        <v>1790322</v>
      </c>
      <c r="H165" s="8" t="s">
        <v>211</v>
      </c>
    </row>
    <row r="166" spans="1:8" ht="15" customHeight="1" x14ac:dyDescent="0.2">
      <c r="A166" s="5" t="s">
        <v>160</v>
      </c>
      <c r="B166" s="17">
        <v>5423</v>
      </c>
      <c r="C166" s="7">
        <v>5940</v>
      </c>
      <c r="D166" s="7">
        <v>8037</v>
      </c>
      <c r="E166" s="7">
        <v>7186</v>
      </c>
      <c r="F166" s="7">
        <v>5423</v>
      </c>
      <c r="G166" s="17">
        <v>3998</v>
      </c>
      <c r="H166" s="8" t="s">
        <v>212</v>
      </c>
    </row>
    <row r="167" spans="1:8" ht="15" customHeight="1" x14ac:dyDescent="0.2">
      <c r="A167" s="5" t="s">
        <v>161</v>
      </c>
      <c r="B167" s="17">
        <v>1288751</v>
      </c>
      <c r="C167" s="7">
        <v>1462216</v>
      </c>
      <c r="D167" s="7">
        <v>1447636</v>
      </c>
      <c r="E167" s="7">
        <v>1620558</v>
      </c>
      <c r="F167" s="7">
        <v>1722227</v>
      </c>
      <c r="G167" s="17">
        <v>1799511</v>
      </c>
      <c r="H167" s="8" t="s">
        <v>213</v>
      </c>
    </row>
    <row r="168" spans="1:8" ht="15" customHeight="1" x14ac:dyDescent="0.2">
      <c r="A168" s="5" t="s">
        <v>162</v>
      </c>
      <c r="B168" s="17">
        <v>84304</v>
      </c>
      <c r="C168" s="7">
        <v>88609</v>
      </c>
      <c r="D168" s="7">
        <v>74584</v>
      </c>
      <c r="E168" s="7">
        <v>83723</v>
      </c>
      <c r="F168" s="7">
        <v>98964</v>
      </c>
      <c r="G168" s="17"/>
      <c r="H168" s="8" t="s">
        <v>211</v>
      </c>
    </row>
    <row r="169" spans="1:8" ht="15" customHeight="1" x14ac:dyDescent="0.2">
      <c r="A169" s="5" t="s">
        <v>166</v>
      </c>
      <c r="B169" s="17">
        <v>35237</v>
      </c>
      <c r="C169" s="7">
        <v>35142</v>
      </c>
      <c r="D169" s="7">
        <v>33517</v>
      </c>
      <c r="E169" s="7">
        <v>36998</v>
      </c>
      <c r="F169" s="7">
        <v>28270</v>
      </c>
      <c r="G169" s="17">
        <v>31506</v>
      </c>
      <c r="H169" s="8" t="s">
        <v>212</v>
      </c>
    </row>
    <row r="170" spans="1:8" ht="15" customHeight="1" x14ac:dyDescent="0.2">
      <c r="A170" s="5" t="s">
        <v>167</v>
      </c>
      <c r="B170" s="17">
        <v>2912</v>
      </c>
      <c r="C170" s="7">
        <v>3084</v>
      </c>
      <c r="D170" s="7">
        <v>3631</v>
      </c>
      <c r="E170" s="7">
        <v>3445</v>
      </c>
      <c r="F170" s="7">
        <v>4458</v>
      </c>
      <c r="G170" s="17">
        <v>4506</v>
      </c>
      <c r="H170" s="8" t="s">
        <v>214</v>
      </c>
    </row>
    <row r="171" spans="1:8" ht="15" customHeight="1" x14ac:dyDescent="0.2">
      <c r="A171" s="5" t="s">
        <v>168</v>
      </c>
      <c r="B171" s="17">
        <v>545148</v>
      </c>
      <c r="C171" s="7">
        <v>637187</v>
      </c>
      <c r="D171" s="7">
        <v>579896</v>
      </c>
      <c r="E171" s="7">
        <v>585490</v>
      </c>
      <c r="F171" s="7">
        <v>610118</v>
      </c>
      <c r="G171" s="17">
        <v>620297</v>
      </c>
      <c r="H171" s="8" t="s">
        <v>213</v>
      </c>
    </row>
    <row r="172" spans="1:8" ht="15" customHeight="1" x14ac:dyDescent="0.2">
      <c r="A172" s="5" t="s">
        <v>169</v>
      </c>
      <c r="B172" s="17">
        <v>741288</v>
      </c>
      <c r="C172" s="7">
        <v>814699</v>
      </c>
      <c r="D172" s="7">
        <v>828522</v>
      </c>
      <c r="E172" s="7">
        <v>894867</v>
      </c>
      <c r="F172" s="7">
        <v>936738</v>
      </c>
      <c r="G172" s="17">
        <v>947125</v>
      </c>
      <c r="H172" s="8" t="s">
        <v>213</v>
      </c>
    </row>
    <row r="173" spans="1:8" ht="15" customHeight="1" x14ac:dyDescent="0.2">
      <c r="A173" s="5" t="s">
        <v>170</v>
      </c>
      <c r="B173" s="17">
        <v>60043</v>
      </c>
      <c r="C173" s="7"/>
      <c r="D173" s="7"/>
      <c r="E173" s="7"/>
      <c r="F173" s="7"/>
      <c r="G173" s="17"/>
      <c r="H173" s="8" t="s">
        <v>211</v>
      </c>
    </row>
    <row r="174" spans="1:8" ht="15" customHeight="1" x14ac:dyDescent="0.2">
      <c r="A174" s="5" t="s">
        <v>171</v>
      </c>
      <c r="B174" s="17">
        <v>676861</v>
      </c>
      <c r="C174" s="7">
        <v>776965</v>
      </c>
      <c r="D174" s="7">
        <v>765624</v>
      </c>
      <c r="E174" s="7">
        <v>757335</v>
      </c>
      <c r="F174" s="7">
        <v>782441</v>
      </c>
      <c r="G174" s="17">
        <v>804889</v>
      </c>
      <c r="H174" s="8" t="s">
        <v>211</v>
      </c>
    </row>
    <row r="175" spans="1:8" ht="15" customHeight="1" x14ac:dyDescent="0.2">
      <c r="A175" s="5" t="s">
        <v>172</v>
      </c>
      <c r="B175" s="17">
        <v>8134</v>
      </c>
      <c r="C175" s="7">
        <v>8934</v>
      </c>
      <c r="D175" s="7">
        <v>10493</v>
      </c>
      <c r="E175" s="7">
        <v>11854</v>
      </c>
      <c r="F175" s="7">
        <v>13544</v>
      </c>
      <c r="G175" s="17">
        <v>14836</v>
      </c>
      <c r="H175" s="8" t="s">
        <v>211</v>
      </c>
    </row>
    <row r="176" spans="1:8" ht="15" customHeight="1" x14ac:dyDescent="0.2">
      <c r="A176" s="5" t="s">
        <v>173</v>
      </c>
      <c r="B176" s="17">
        <v>63373</v>
      </c>
      <c r="C176" s="7">
        <v>67964</v>
      </c>
      <c r="D176" s="7">
        <v>74173</v>
      </c>
      <c r="E176" s="7">
        <v>79138</v>
      </c>
      <c r="F176" s="7">
        <v>80171</v>
      </c>
      <c r="G176" s="17">
        <v>85977</v>
      </c>
      <c r="H176" s="8" t="s">
        <v>212</v>
      </c>
    </row>
    <row r="177" spans="1:8" ht="15" customHeight="1" x14ac:dyDescent="0.2">
      <c r="A177" s="5" t="s">
        <v>174</v>
      </c>
      <c r="B177" s="17">
        <v>500462</v>
      </c>
      <c r="C177" s="7">
        <v>506195</v>
      </c>
      <c r="D177" s="7">
        <v>495645</v>
      </c>
      <c r="E177" s="7">
        <v>515906</v>
      </c>
      <c r="F177" s="7">
        <v>526411</v>
      </c>
      <c r="G177" s="17">
        <v>546224</v>
      </c>
      <c r="H177" s="8" t="s">
        <v>211</v>
      </c>
    </row>
    <row r="178" spans="1:8" ht="15" customHeight="1" x14ac:dyDescent="0.2">
      <c r="A178" s="5" t="s">
        <v>175</v>
      </c>
      <c r="B178" s="17">
        <v>2163</v>
      </c>
      <c r="C178" s="7">
        <v>3625</v>
      </c>
      <c r="D178" s="7">
        <v>3209</v>
      </c>
      <c r="E178" s="7">
        <v>2080</v>
      </c>
      <c r="F178" s="7">
        <v>2015</v>
      </c>
      <c r="G178" s="17">
        <v>2115</v>
      </c>
      <c r="H178" s="8" t="s">
        <v>211</v>
      </c>
    </row>
    <row r="179" spans="1:8" ht="15" customHeight="1" x14ac:dyDescent="0.2">
      <c r="A179" s="5" t="s">
        <v>176</v>
      </c>
      <c r="B179" s="17">
        <v>7400</v>
      </c>
      <c r="C179" s="7">
        <v>8338</v>
      </c>
      <c r="D179" s="7">
        <v>8144</v>
      </c>
      <c r="E179" s="7">
        <v>9081</v>
      </c>
      <c r="F179" s="7">
        <v>9776</v>
      </c>
      <c r="G179" s="17">
        <v>10023</v>
      </c>
      <c r="H179" s="8" t="s">
        <v>212</v>
      </c>
    </row>
    <row r="180" spans="1:8" ht="15" customHeight="1" x14ac:dyDescent="0.2">
      <c r="A180" s="5" t="s">
        <v>177</v>
      </c>
      <c r="B180" s="17">
        <v>503</v>
      </c>
      <c r="C180" s="7">
        <v>520</v>
      </c>
      <c r="D180" s="7">
        <v>515</v>
      </c>
      <c r="E180" s="7">
        <v>512</v>
      </c>
      <c r="F180" s="7">
        <v>539</v>
      </c>
      <c r="G180" s="17">
        <v>568</v>
      </c>
      <c r="H180" s="8" t="s">
        <v>215</v>
      </c>
    </row>
    <row r="181" spans="1:8" ht="15" customHeight="1" x14ac:dyDescent="0.2">
      <c r="A181" s="5" t="s">
        <v>178</v>
      </c>
      <c r="B181" s="17">
        <v>20991</v>
      </c>
      <c r="C181" s="7">
        <v>24177</v>
      </c>
      <c r="D181" s="7">
        <v>28510</v>
      </c>
      <c r="E181" s="7">
        <v>25489</v>
      </c>
      <c r="F181" s="7">
        <v>25524</v>
      </c>
      <c r="G181" s="17">
        <v>26467</v>
      </c>
      <c r="H181" s="8" t="s">
        <v>214</v>
      </c>
    </row>
    <row r="182" spans="1:8" ht="15" customHeight="1" x14ac:dyDescent="0.2">
      <c r="A182" s="5" t="s">
        <v>179</v>
      </c>
      <c r="B182" s="17">
        <v>42494</v>
      </c>
      <c r="C182" s="7">
        <v>46813</v>
      </c>
      <c r="D182" s="7">
        <v>44596</v>
      </c>
      <c r="E182" s="7">
        <v>48541</v>
      </c>
      <c r="F182" s="7">
        <v>53063</v>
      </c>
      <c r="G182" s="17">
        <v>56291</v>
      </c>
      <c r="H182" s="8" t="s">
        <v>212</v>
      </c>
    </row>
    <row r="183" spans="1:8" ht="15" customHeight="1" x14ac:dyDescent="0.2">
      <c r="A183" s="5" t="s">
        <v>180</v>
      </c>
      <c r="B183" s="17">
        <v>717114</v>
      </c>
      <c r="C183" s="7">
        <v>807893</v>
      </c>
      <c r="D183" s="7">
        <v>905800</v>
      </c>
      <c r="E183" s="7">
        <v>1130062</v>
      </c>
      <c r="F183" s="7">
        <v>1322405</v>
      </c>
      <c r="G183" s="17">
        <v>1437406</v>
      </c>
      <c r="H183" s="8" t="s">
        <v>211</v>
      </c>
    </row>
    <row r="184" spans="1:8" ht="15" customHeight="1" x14ac:dyDescent="0.2">
      <c r="A184" s="5" t="s">
        <v>181</v>
      </c>
      <c r="B184" s="17">
        <v>52385</v>
      </c>
      <c r="C184" s="7">
        <v>60934</v>
      </c>
      <c r="D184" s="7">
        <v>77963</v>
      </c>
      <c r="E184" s="7">
        <v>77876</v>
      </c>
      <c r="F184" s="7">
        <v>82515</v>
      </c>
      <c r="G184" s="17">
        <v>89054</v>
      </c>
      <c r="H184" s="8" t="s">
        <v>211</v>
      </c>
    </row>
    <row r="185" spans="1:8" ht="15" customHeight="1" x14ac:dyDescent="0.2">
      <c r="A185" s="5" t="s">
        <v>182</v>
      </c>
      <c r="B185" s="17">
        <v>52</v>
      </c>
      <c r="C185" s="7">
        <v>62</v>
      </c>
      <c r="D185" s="7">
        <v>61</v>
      </c>
      <c r="E185" s="7">
        <v>63</v>
      </c>
      <c r="F185" s="7">
        <v>65</v>
      </c>
      <c r="G185" s="17">
        <v>65</v>
      </c>
      <c r="H185" s="8" t="s">
        <v>215</v>
      </c>
    </row>
    <row r="186" spans="1:8" ht="15" customHeight="1" x14ac:dyDescent="0.2">
      <c r="A186" s="5" t="s">
        <v>183</v>
      </c>
      <c r="B186" s="17">
        <v>37889</v>
      </c>
      <c r="C186" s="7">
        <v>42805</v>
      </c>
      <c r="D186" s="7">
        <v>47276</v>
      </c>
      <c r="E186" s="7">
        <v>51934</v>
      </c>
      <c r="F186" s="7">
        <v>56453</v>
      </c>
      <c r="G186" s="17">
        <v>64277</v>
      </c>
      <c r="H186" s="8" t="s">
        <v>212</v>
      </c>
    </row>
    <row r="187" spans="1:8" ht="15" customHeight="1" x14ac:dyDescent="0.2">
      <c r="A187" s="5" t="s">
        <v>184</v>
      </c>
      <c r="B187" s="17">
        <v>156566</v>
      </c>
      <c r="C187" s="7">
        <v>199835</v>
      </c>
      <c r="D187" s="7">
        <v>161987</v>
      </c>
      <c r="E187" s="7">
        <v>178763</v>
      </c>
      <c r="F187" s="7">
        <v>190426</v>
      </c>
      <c r="G187" s="17">
        <v>205742</v>
      </c>
      <c r="H187" s="8" t="s">
        <v>213</v>
      </c>
    </row>
    <row r="188" spans="1:8" ht="15" customHeight="1" x14ac:dyDescent="0.2">
      <c r="A188" s="5" t="s">
        <v>185</v>
      </c>
      <c r="B188" s="17">
        <v>349473</v>
      </c>
      <c r="C188" s="7">
        <v>415179</v>
      </c>
      <c r="D188" s="7">
        <v>502732</v>
      </c>
      <c r="E188" s="7">
        <v>514130</v>
      </c>
      <c r="F188" s="7">
        <v>537079</v>
      </c>
      <c r="G188" s="17">
        <v>548598</v>
      </c>
      <c r="H188" s="8" t="s">
        <v>211</v>
      </c>
    </row>
    <row r="189" spans="1:8" ht="15" customHeight="1" x14ac:dyDescent="0.2">
      <c r="A189" s="5" t="s">
        <v>186</v>
      </c>
      <c r="B189" s="17">
        <v>2698705</v>
      </c>
      <c r="C189" s="7">
        <v>3144079</v>
      </c>
      <c r="D189" s="7">
        <v>3125404</v>
      </c>
      <c r="E189" s="7">
        <v>3371118</v>
      </c>
      <c r="F189" s="7">
        <v>3644636</v>
      </c>
      <c r="G189" s="17">
        <v>3839180</v>
      </c>
      <c r="H189" s="8" t="s">
        <v>213</v>
      </c>
    </row>
    <row r="190" spans="1:8" ht="15" customHeight="1" x14ac:dyDescent="0.2">
      <c r="A190" s="5" t="s">
        <v>187</v>
      </c>
      <c r="B190" s="17">
        <v>21354125</v>
      </c>
      <c r="C190" s="7">
        <v>23681175</v>
      </c>
      <c r="D190" s="7">
        <v>26006900</v>
      </c>
      <c r="E190" s="7">
        <v>27720725</v>
      </c>
      <c r="F190" s="7">
        <v>29184900</v>
      </c>
      <c r="G190" s="17">
        <v>30507217</v>
      </c>
      <c r="H190" s="8" t="s">
        <v>214</v>
      </c>
    </row>
    <row r="191" spans="1:8" ht="15" customHeight="1" x14ac:dyDescent="0.2">
      <c r="A191" s="5" t="s">
        <v>188</v>
      </c>
      <c r="B191" s="17">
        <v>53557</v>
      </c>
      <c r="C191" s="7">
        <v>60742</v>
      </c>
      <c r="D191" s="7">
        <v>70600</v>
      </c>
      <c r="E191" s="7">
        <v>77997</v>
      </c>
      <c r="F191" s="7">
        <v>80961</v>
      </c>
      <c r="G191" s="17">
        <v>79731</v>
      </c>
      <c r="H191" s="8" t="s">
        <v>214</v>
      </c>
    </row>
    <row r="192" spans="1:8" ht="15" customHeight="1" x14ac:dyDescent="0.2">
      <c r="A192" s="5" t="s">
        <v>189</v>
      </c>
      <c r="B192" s="17">
        <v>66443</v>
      </c>
      <c r="C192" s="7">
        <v>77340</v>
      </c>
      <c r="D192" s="7">
        <v>90125</v>
      </c>
      <c r="E192" s="7">
        <v>102634</v>
      </c>
      <c r="F192" s="7">
        <v>114962</v>
      </c>
      <c r="G192" s="17">
        <v>132484</v>
      </c>
      <c r="H192" s="8" t="s">
        <v>211</v>
      </c>
    </row>
    <row r="193" spans="1:8" ht="15" customHeight="1" x14ac:dyDescent="0.2">
      <c r="A193" s="5" t="s">
        <v>190</v>
      </c>
      <c r="B193" s="17">
        <v>1008</v>
      </c>
      <c r="C193" s="7">
        <v>921</v>
      </c>
      <c r="D193" s="7">
        <v>1072</v>
      </c>
      <c r="E193" s="7">
        <v>1158</v>
      </c>
      <c r="F193" s="7">
        <v>1206</v>
      </c>
      <c r="G193" s="17">
        <v>1267</v>
      </c>
      <c r="H193" s="8" t="s">
        <v>215</v>
      </c>
    </row>
    <row r="194" spans="1:8" ht="15" customHeight="1" x14ac:dyDescent="0.2">
      <c r="A194" s="5" t="s">
        <v>191</v>
      </c>
      <c r="B194" s="17">
        <v>42838</v>
      </c>
      <c r="C194" s="7">
        <v>56615</v>
      </c>
      <c r="D194" s="7">
        <v>89013</v>
      </c>
      <c r="E194" s="7">
        <v>102377</v>
      </c>
      <c r="F194" s="7">
        <v>119808</v>
      </c>
      <c r="G194" s="17">
        <v>108511</v>
      </c>
      <c r="H194" s="8" t="s">
        <v>214</v>
      </c>
    </row>
    <row r="195" spans="1:8" ht="15" customHeight="1" x14ac:dyDescent="0.2">
      <c r="A195" s="5" t="s">
        <v>192</v>
      </c>
      <c r="B195" s="17">
        <v>346310</v>
      </c>
      <c r="C195" s="7">
        <v>370076</v>
      </c>
      <c r="D195" s="7">
        <v>411068</v>
      </c>
      <c r="E195" s="7">
        <v>433008</v>
      </c>
      <c r="F195" s="7">
        <v>459472</v>
      </c>
      <c r="G195" s="17">
        <v>490970</v>
      </c>
      <c r="H195" s="8" t="s">
        <v>211</v>
      </c>
    </row>
    <row r="196" spans="1:8" ht="15" customHeight="1" x14ac:dyDescent="0.2">
      <c r="A196" s="5" t="s">
        <v>194</v>
      </c>
      <c r="B196" s="17">
        <v>20220</v>
      </c>
      <c r="C196" s="7">
        <v>19394</v>
      </c>
      <c r="D196" s="7">
        <v>23534</v>
      </c>
      <c r="E196" s="7">
        <v>19412</v>
      </c>
      <c r="F196" s="7">
        <v>19101</v>
      </c>
      <c r="G196" s="17">
        <v>17401</v>
      </c>
      <c r="H196" s="8" t="s">
        <v>211</v>
      </c>
    </row>
    <row r="197" spans="1:8" ht="15" customHeight="1" x14ac:dyDescent="0.2">
      <c r="A197" s="5" t="s">
        <v>195</v>
      </c>
      <c r="B197" s="17">
        <v>18138</v>
      </c>
      <c r="C197" s="7">
        <v>22096</v>
      </c>
      <c r="D197" s="7">
        <v>29164</v>
      </c>
      <c r="E197" s="7">
        <v>27578</v>
      </c>
      <c r="F197" s="7">
        <v>26326</v>
      </c>
      <c r="G197" s="17">
        <v>28910</v>
      </c>
      <c r="H197" s="8" t="s">
        <v>212</v>
      </c>
    </row>
    <row r="198" spans="1:8" ht="15" customHeight="1" thickBot="1" x14ac:dyDescent="0.25">
      <c r="A198" s="9" t="s">
        <v>196</v>
      </c>
      <c r="B198" s="18">
        <v>26878</v>
      </c>
      <c r="C198" s="10">
        <v>36016</v>
      </c>
      <c r="D198" s="10">
        <v>32613</v>
      </c>
      <c r="E198" s="10">
        <v>35144</v>
      </c>
      <c r="F198" s="10">
        <v>35224</v>
      </c>
      <c r="G198" s="18">
        <v>38172</v>
      </c>
      <c r="H198" s="11" t="s">
        <v>212</v>
      </c>
    </row>
  </sheetData>
  <autoFilter ref="A2:H198">
    <sortState ref="A3:H198">
      <sortCondition ref="A2:A198"/>
    </sortState>
  </autoFilter>
  <mergeCells count="2">
    <mergeCell ref="A1:H1"/>
    <mergeCell ref="M10:N10"/>
  </mergeCells>
  <conditionalFormatting sqref="G3:G198">
    <cfRule type="colorScale" priority="2">
      <colorScale>
        <cfvo type="min"/>
        <cfvo type="num" val="$L$8"/>
        <cfvo type="num" val="$L$6"/>
        <color rgb="FFFCFCFF"/>
        <color rgb="FFFFEB84"/>
        <color rgb="FF63BE7B"/>
      </colorScale>
    </cfRule>
  </conditionalFormatting>
  <conditionalFormatting sqref="B3:B198">
    <cfRule type="colorScale" priority="1">
      <colorScale>
        <cfvo type="min"/>
        <cfvo type="num" val="$K$8"/>
        <cfvo type="num" val="$K$6"/>
        <color rgb="FFFCFCFF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TabelaDinamica</vt:lpstr>
      <vt:lpstr>TabelaBase</vt:lpstr>
      <vt:lpstr>TabelaBase!GDP_2020_2025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CASA2</dc:creator>
  <cp:lastModifiedBy>CASA2</cp:lastModifiedBy>
  <dcterms:created xsi:type="dcterms:W3CDTF">2025-09-16T04:04:25Z</dcterms:created>
  <dcterms:modified xsi:type="dcterms:W3CDTF">2025-09-17T15:02:52Z</dcterms:modified>
</cp:coreProperties>
</file>