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\"/>
    </mc:Choice>
  </mc:AlternateContent>
  <xr:revisionPtr revIDLastSave="0" documentId="13_ncr:1_{F59EA629-EA02-412D-86BD-92AC706C2239}" xr6:coauthVersionLast="47" xr6:coauthVersionMax="47" xr10:uidLastSave="{00000000-0000-0000-0000-000000000000}"/>
  <bookViews>
    <workbookView xWindow="14535" yWindow="0" windowWidth="14265" windowHeight="10125" tabRatio="620" xr2:uid="{638126D3-AB0E-4589-A8DB-82BC7FA0E07D}"/>
  </bookViews>
  <sheets>
    <sheet name="Projeto_Investimento" sheetId="1" r:id="rId1"/>
    <sheet name="APP" sheetId="3" r:id="rId2"/>
  </sheets>
  <definedNames>
    <definedName name="aporte">Projeto_Investimento!$D$19</definedName>
    <definedName name="patrimonio">Projeto_Investimento!$D$22</definedName>
    <definedName name="qtd_anos">Projeto_Investimento!$D$20</definedName>
    <definedName name="Rendimento_carteira">Projeto_Investimento!$D$14</definedName>
    <definedName name="salario">Projeto_Investimento!$D$13</definedName>
    <definedName name="sugestao_investimento">Projeto_Investimento!$D$15</definedName>
    <definedName name="tx_mensal">Projeto_Investimento!$D$21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H4" i="3"/>
  <c r="C37" i="1"/>
  <c r="A9" i="3"/>
  <c r="A10" i="3"/>
  <c r="A11" i="3"/>
  <c r="A12" i="3"/>
  <c r="A13" i="3"/>
  <c r="A14" i="3"/>
  <c r="A15" i="3"/>
  <c r="A16" i="3"/>
  <c r="A17" i="3"/>
  <c r="A18" i="3"/>
  <c r="A19" i="3"/>
  <c r="A20" i="3"/>
  <c r="A4" i="3"/>
  <c r="A5" i="3"/>
  <c r="A6" i="3"/>
  <c r="A7" i="3"/>
  <c r="A8" i="3"/>
  <c r="A3" i="3"/>
  <c r="C34" i="1"/>
  <c r="D22" i="1"/>
  <c r="D23" i="1" s="1"/>
  <c r="C27" i="1"/>
  <c r="D27" i="1" s="1"/>
  <c r="C28" i="1"/>
  <c r="D28" i="1" s="1"/>
  <c r="C29" i="1"/>
  <c r="D29" i="1" s="1"/>
  <c r="C30" i="1"/>
  <c r="D30" i="1" s="1"/>
  <c r="C26" i="1"/>
  <c r="D26" i="1" s="1"/>
  <c r="D40" i="1" l="1"/>
  <c r="D42" i="1"/>
  <c r="D39" i="1"/>
  <c r="D38" i="1"/>
  <c r="D41" i="1"/>
  <c r="D37" i="1"/>
  <c r="D43" i="1" l="1"/>
</calcChain>
</file>

<file path=xl/sharedStrings.xml><?xml version="1.0" encoding="utf-8"?>
<sst xmlns="http://schemas.openxmlformats.org/spreadsheetml/2006/main" count="70" uniqueCount="35">
  <si>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</si>
  <si>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</si>
  <si>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</si>
  <si>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</si>
  <si>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</si>
  <si>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</si>
  <si>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</si>
  <si>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</si>
  <si>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</si>
  <si>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</si>
  <si>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</si>
  <si>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</si>
  <si>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Configurações</t>
  </si>
  <si>
    <t>Salário</t>
  </si>
  <si>
    <t>Rendimento Carteira</t>
  </si>
  <si>
    <t>Sugestão de Investimento</t>
  </si>
  <si>
    <t>Dividendo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</si>
  <si>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</si>
  <si>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</si>
  <si>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</si>
  <si>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</si>
  <si>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</si>
  <si>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</si>
  <si>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</si>
  <si>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</si>
  <si>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</si>
  <si>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</si>
  <si>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</si>
  <si>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</si>
  <si>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</si>
  <si>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</si>
  <si>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TIPOS DE FII</t>
  </si>
  <si>
    <t>%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</si>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</sst>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theme="0" tint="-0.14996795556505021"/>
      </left>
      <right/>
      <top/>
      <bottom/>
      <diagonal/>
    </border>
    <border>
      <left style="hair">
        <color theme="0" tint="-0.14996795556505021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theme="0" tint="-0.14996795556505021"/>
      </right>
      <top/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14993743705557422"/>
      </left>
      <right style="medium">
        <color indexed="64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medium">
        <color indexed="64"/>
      </right>
      <top style="hair">
        <color theme="0" tint="-0.149937437055574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 style="hair">
        <color theme="0" tint="-0.14996795556505021"/>
      </right>
      <top style="hair">
        <color indexed="64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indexed="64"/>
      </top>
      <bottom/>
      <diagonal/>
    </border>
    <border>
      <left style="hair">
        <color indexed="64"/>
      </left>
      <right style="hair">
        <color theme="0" tint="-0.14996795556505021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57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1" xfId="0" applyFont="1" applyFill="1" applyBorder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5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168" fontId="0" fillId="0" borderId="9" xfId="1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168" fontId="0" fillId="3" borderId="10" xfId="1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68" fontId="2" fillId="3" borderId="14" xfId="1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0" fontId="2" fillId="3" borderId="14" xfId="0" applyNumberFormat="1" applyFont="1" applyFill="1" applyBorder="1" applyAlignment="1">
      <alignment horizontal="center" vertical="center"/>
    </xf>
    <xf numFmtId="8" fontId="2" fillId="3" borderId="14" xfId="0" applyNumberFormat="1" applyFont="1" applyFill="1" applyBorder="1" applyAlignment="1">
      <alignment horizontal="center" vertical="center"/>
    </xf>
    <xf numFmtId="8" fontId="2" fillId="3" borderId="15" xfId="0" applyNumberFormat="1" applyFont="1" applyFill="1" applyBorder="1" applyAlignment="1">
      <alignment horizontal="center" vertical="center"/>
    </xf>
    <xf numFmtId="168" fontId="0" fillId="3" borderId="16" xfId="0" applyNumberFormat="1" applyFill="1" applyBorder="1" applyAlignment="1">
      <alignment horizontal="center"/>
    </xf>
    <xf numFmtId="168" fontId="0" fillId="3" borderId="16" xfId="0" applyNumberFormat="1" applyFill="1" applyBorder="1"/>
    <xf numFmtId="0" fontId="7" fillId="3" borderId="16" xfId="0" applyFont="1" applyFill="1" applyBorder="1" applyAlignment="1">
      <alignment horizontal="left" indent="3"/>
    </xf>
    <xf numFmtId="0" fontId="7" fillId="3" borderId="17" xfId="0" applyFont="1" applyFill="1" applyBorder="1" applyAlignment="1">
      <alignment horizontal="left" indent="3"/>
    </xf>
    <xf numFmtId="168" fontId="0" fillId="3" borderId="17" xfId="0" applyNumberFormat="1" applyFill="1" applyBorder="1" applyAlignment="1">
      <alignment horizontal="center"/>
    </xf>
    <xf numFmtId="168" fontId="0" fillId="3" borderId="17" xfId="0" applyNumberFormat="1" applyFill="1" applyBorder="1"/>
    <xf numFmtId="0" fontId="7" fillId="6" borderId="18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4" fillId="4" borderId="0" xfId="3" applyBorder="1" applyAlignment="1">
      <alignment horizontal="left" indent="3"/>
    </xf>
    <xf numFmtId="0" fontId="4" fillId="4" borderId="0" xfId="3" applyAlignment="1">
      <alignment horizontal="center"/>
    </xf>
    <xf numFmtId="0" fontId="4" fillId="4" borderId="0" xfId="3"/>
    <xf numFmtId="0" fontId="0" fillId="3" borderId="0" xfId="0" applyFill="1"/>
    <xf numFmtId="16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8" fontId="0" fillId="3" borderId="0" xfId="0" applyNumberFormat="1" applyFill="1"/>
    <xf numFmtId="0" fontId="2" fillId="3" borderId="0" xfId="0" applyFont="1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4" fillId="4" borderId="0" xfId="3" applyNumberFormat="1"/>
    <xf numFmtId="0" fontId="5" fillId="7" borderId="0" xfId="0" applyFont="1" applyFill="1"/>
    <xf numFmtId="0" fontId="5" fillId="7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Projeto_Investimento!$B$37:$B$42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Projeto_Investimento!$C$37:$C$42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7-4F6A-810B-6080324A03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85725</xdr:rowOff>
    </xdr:from>
    <xdr:to>
      <xdr:col>3</xdr:col>
      <xdr:colOff>495300</xdr:colOff>
      <xdr:row>10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A5C9334-D61D-4F2C-602F-67F19A3C7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5725"/>
          <a:ext cx="7534275" cy="1943100"/>
        </a:xfrm>
        <a:prstGeom prst="rect">
          <a:avLst/>
        </a:prstGeom>
      </xdr:spPr>
    </xdr:pic>
    <xdr:clientData/>
  </xdr:twoCellAnchor>
  <xdr:twoCellAnchor>
    <xdr:from>
      <xdr:col>1</xdr:col>
      <xdr:colOff>676275</xdr:colOff>
      <xdr:row>43</xdr:row>
      <xdr:rowOff>66675</xdr:rowOff>
    </xdr:from>
    <xdr:to>
      <xdr:col>2</xdr:col>
      <xdr:colOff>257175</xdr:colOff>
      <xdr:row>52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79F677-01E2-2134-B186-79CF8326E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1287-999F-4D83-BD9E-4FC9B6D2B62C}">
  <sheetPr>
    <tabColor rgb="FF00B0F0"/>
  </sheetPr>
  <dimension ref="A11:XFD43"/>
  <sheetViews>
    <sheetView tabSelected="1" topLeftCell="A26" workbookViewId="0">
      <selection activeCell="C33" sqref="C33"/>
    </sheetView>
  </sheetViews>
  <sheetFormatPr defaultColWidth="0" defaultRowHeight="15" x14ac:dyDescent="0.25"/>
  <cols>
    <col min="1" max="1" width="9.140625" customWidth="1"/>
    <col min="2" max="2" width="41.5703125" customWidth="1"/>
    <col min="3" max="3" width="31.28515625" style="6" bestFit="1" customWidth="1"/>
    <col min="4" max="4" width="17" bestFit="1" customWidth="1"/>
    <col min="5" max="5" width="7.85546875" customWidth="1"/>
    <col min="6" max="6" width="12.140625" hidden="1" customWidth="1"/>
    <col min="7" max="8" width="9.140625" hidden="1" customWidth="1"/>
    <col min="9" max="16383" width="9.140625" hidden="1"/>
    <col min="16384" max="16384" width="6.28515625" hidden="1" customWidth="1"/>
  </cols>
  <sheetData>
    <row r="11" spans="2:4" ht="15.75" thickBot="1" x14ac:dyDescent="0.3"/>
    <row r="12" spans="2:4" ht="26.25" x14ac:dyDescent="0.4">
      <c r="B12" s="11" t="s">
        <v>12</v>
      </c>
      <c r="C12" s="12"/>
      <c r="D12" s="8"/>
    </row>
    <row r="13" spans="2:4" ht="15.75" x14ac:dyDescent="0.25">
      <c r="B13" s="37" t="s">
        <v>13</v>
      </c>
      <c r="C13" s="38"/>
      <c r="D13" s="14">
        <v>4200</v>
      </c>
    </row>
    <row r="14" spans="2:4" ht="15.75" x14ac:dyDescent="0.25">
      <c r="B14" s="39" t="s">
        <v>14</v>
      </c>
      <c r="C14" s="13"/>
      <c r="D14" s="15">
        <v>6.0000000000000001E-3</v>
      </c>
    </row>
    <row r="15" spans="2:4" ht="15.75" x14ac:dyDescent="0.25">
      <c r="B15" s="39" t="s">
        <v>15</v>
      </c>
      <c r="C15" s="13"/>
      <c r="D15" s="22">
        <v>1260</v>
      </c>
    </row>
    <row r="16" spans="2:4" ht="15.75" thickBot="1" x14ac:dyDescent="0.3">
      <c r="B16" s="16"/>
      <c r="C16" s="17"/>
      <c r="D16" s="18"/>
    </row>
    <row r="17" spans="1:6" ht="15.75" thickBot="1" x14ac:dyDescent="0.3"/>
    <row r="18" spans="1:6" ht="26.25" x14ac:dyDescent="0.4">
      <c r="B18" s="9" t="s">
        <v>0</v>
      </c>
      <c r="C18" s="10"/>
      <c r="D18" s="5"/>
    </row>
    <row r="19" spans="1:6" ht="15.75" x14ac:dyDescent="0.25">
      <c r="B19" s="19" t="s">
        <v>1</v>
      </c>
      <c r="C19" s="23"/>
      <c r="D19" s="26">
        <v>1260</v>
      </c>
    </row>
    <row r="20" spans="1:6" ht="15.75" x14ac:dyDescent="0.25">
      <c r="B20" s="19" t="s">
        <v>2</v>
      </c>
      <c r="C20" s="23"/>
      <c r="D20" s="27">
        <v>10</v>
      </c>
    </row>
    <row r="21" spans="1:6" ht="15.75" x14ac:dyDescent="0.25">
      <c r="B21" s="19" t="s">
        <v>3</v>
      </c>
      <c r="C21" s="23"/>
      <c r="D21" s="28">
        <v>1.0789999999999999E-2</v>
      </c>
    </row>
    <row r="22" spans="1:6" ht="15.75" x14ac:dyDescent="0.25">
      <c r="B22" s="20" t="s">
        <v>4</v>
      </c>
      <c r="C22" s="24"/>
      <c r="D22" s="29">
        <f>FV(tx_mensal,qtd_anos*12,aporte*-1)</f>
        <v>306538.10778801696</v>
      </c>
    </row>
    <row r="23" spans="1:6" ht="16.5" thickBot="1" x14ac:dyDescent="0.3">
      <c r="B23" s="21" t="s">
        <v>5</v>
      </c>
      <c r="C23" s="25"/>
      <c r="D23" s="30">
        <f>patrimonio*Rendimento_carteira</f>
        <v>1839.2286467281017</v>
      </c>
    </row>
    <row r="24" spans="1:6" ht="15.75" thickBot="1" x14ac:dyDescent="0.3">
      <c r="F24" s="7"/>
    </row>
    <row r="25" spans="1:6" ht="26.25" x14ac:dyDescent="0.4">
      <c r="B25" s="2" t="s">
        <v>11</v>
      </c>
      <c r="C25" s="3"/>
      <c r="D25" s="1" t="s">
        <v>16</v>
      </c>
    </row>
    <row r="26" spans="1:6" ht="15.75" x14ac:dyDescent="0.25">
      <c r="A26" s="4">
        <v>2</v>
      </c>
      <c r="B26" s="33" t="s">
        <v>6</v>
      </c>
      <c r="C26" s="31">
        <f>FV($D$21,$A26*12,$D$19*-1)</f>
        <v>34306.810395032975</v>
      </c>
      <c r="D26" s="32">
        <f>C26*Rendimento_carteira</f>
        <v>205.84086237019787</v>
      </c>
    </row>
    <row r="27" spans="1:6" ht="15.75" x14ac:dyDescent="0.25">
      <c r="A27" s="4">
        <v>5</v>
      </c>
      <c r="B27" s="34" t="s">
        <v>7</v>
      </c>
      <c r="C27" s="35">
        <f>FV($D$21,$A27*12,$D$19*-1)</f>
        <v>105558.91163809443</v>
      </c>
      <c r="D27" s="36">
        <f>C27*Rendimento_carteira</f>
        <v>633.35346982856663</v>
      </c>
    </row>
    <row r="28" spans="1:6" ht="15.75" x14ac:dyDescent="0.25">
      <c r="A28" s="4">
        <v>10</v>
      </c>
      <c r="B28" s="34" t="s">
        <v>8</v>
      </c>
      <c r="C28" s="35">
        <f>FV($D$21,$A28*12,$D$19*-1)</f>
        <v>306538.10778801696</v>
      </c>
      <c r="D28" s="36">
        <f>C28*Rendimento_carteira</f>
        <v>1839.2286467281017</v>
      </c>
    </row>
    <row r="29" spans="1:6" ht="15.75" x14ac:dyDescent="0.25">
      <c r="A29" s="4">
        <v>20</v>
      </c>
      <c r="B29" s="34" t="s">
        <v>9</v>
      </c>
      <c r="C29" s="35">
        <f>FV($D$21,$A29*12,$D$19*-1)</f>
        <v>1417749.9841223215</v>
      </c>
      <c r="D29" s="36">
        <f>C29*Rendimento_carteira</f>
        <v>8506.4999047339297</v>
      </c>
    </row>
    <row r="30" spans="1:6" ht="15.75" x14ac:dyDescent="0.25">
      <c r="A30" s="4">
        <v>30</v>
      </c>
      <c r="B30" s="34" t="s">
        <v>10</v>
      </c>
      <c r="C30" s="35">
        <f>FV($D$21,$A30*12,$D$19*-1)</f>
        <v>5445933.7653059401</v>
      </c>
      <c r="D30" s="36">
        <f>C30*Rendimento_carteira</f>
        <v>32675.602591835643</v>
      </c>
    </row>
    <row r="33" spans="2:4" x14ac:dyDescent="0.25">
      <c r="B33" s="40" t="s">
        <v>21</v>
      </c>
      <c r="C33" s="41" t="s">
        <v>18</v>
      </c>
      <c r="D33" s="42"/>
    </row>
    <row r="34" spans="2:4" x14ac:dyDescent="0.25">
      <c r="B34" s="43" t="s">
        <v>20</v>
      </c>
      <c r="C34" s="44">
        <f>aporte</f>
        <v>1260</v>
      </c>
    </row>
    <row r="36" spans="2:4" x14ac:dyDescent="0.25">
      <c r="B36" s="48" t="s">
        <v>22</v>
      </c>
      <c r="C36" s="48" t="s">
        <v>23</v>
      </c>
      <c r="D36" s="48" t="s">
        <v>24</v>
      </c>
    </row>
    <row r="37" spans="2:4" x14ac:dyDescent="0.25">
      <c r="B37" s="6" t="s">
        <v>25</v>
      </c>
      <c r="C37" s="49">
        <f>VLOOKUP($C$33&amp;"-"&amp;B37,APP!$A:$D,4,)</f>
        <v>0.32</v>
      </c>
      <c r="D37" s="47">
        <f>C37*$C$34</f>
        <v>403.2</v>
      </c>
    </row>
    <row r="38" spans="2:4" x14ac:dyDescent="0.25">
      <c r="B38" s="6" t="s">
        <v>26</v>
      </c>
      <c r="C38" s="49">
        <f>VLOOKUP($C$33&amp;"-"&amp;B38,APP!$A:$D,4,)</f>
        <v>0.4</v>
      </c>
      <c r="D38" s="47">
        <f t="shared" ref="D38:D42" si="0">C38*$C$34</f>
        <v>504</v>
      </c>
    </row>
    <row r="39" spans="2:4" x14ac:dyDescent="0.25">
      <c r="B39" s="6" t="s">
        <v>27</v>
      </c>
      <c r="C39" s="49">
        <f>VLOOKUP($C$33&amp;"-"&amp;B39,APP!$A:$D,4,)</f>
        <v>0.08</v>
      </c>
      <c r="D39" s="47">
        <f t="shared" si="0"/>
        <v>100.8</v>
      </c>
    </row>
    <row r="40" spans="2:4" x14ac:dyDescent="0.25">
      <c r="B40" s="6" t="s">
        <v>28</v>
      </c>
      <c r="C40" s="49">
        <f>VLOOKUP($C$33&amp;"-"&amp;B40,APP!$A:$D,4,)</f>
        <v>0.1</v>
      </c>
      <c r="D40" s="47">
        <f t="shared" si="0"/>
        <v>126</v>
      </c>
    </row>
    <row r="41" spans="2:4" x14ac:dyDescent="0.25">
      <c r="B41" s="6" t="s">
        <v>29</v>
      </c>
      <c r="C41" s="49">
        <f>VLOOKUP($C$33&amp;"-"&amp;B41,APP!$A:$D,4,)</f>
        <v>0.05</v>
      </c>
      <c r="D41" s="47">
        <f t="shared" si="0"/>
        <v>63</v>
      </c>
    </row>
    <row r="42" spans="2:4" x14ac:dyDescent="0.25">
      <c r="B42" s="6" t="s">
        <v>30</v>
      </c>
      <c r="C42" s="49">
        <f>VLOOKUP($C$33&amp;"-"&amp;B42,APP!$A:$D,4,)</f>
        <v>0.05</v>
      </c>
      <c r="D42" s="47">
        <f t="shared" si="0"/>
        <v>63</v>
      </c>
    </row>
    <row r="43" spans="2:4" x14ac:dyDescent="0.25">
      <c r="B43" s="43"/>
      <c r="C43" s="46"/>
      <c r="D43" s="47">
        <f>SUM(D37:D42)</f>
        <v>1260</v>
      </c>
    </row>
  </sheetData>
  <mergeCells count="12">
    <mergeCell ref="B19:C19"/>
    <mergeCell ref="B22:C22"/>
    <mergeCell ref="B23:C23"/>
    <mergeCell ref="B12:C12"/>
    <mergeCell ref="B13:C13"/>
    <mergeCell ref="B14:C14"/>
    <mergeCell ref="B15:C15"/>
    <mergeCell ref="B16:C16"/>
    <mergeCell ref="B18:C18"/>
    <mergeCell ref="B20:C20"/>
    <mergeCell ref="B21:C21"/>
    <mergeCell ref="B25:C25"/>
  </mergeCells>
  <dataValidations count="1">
    <dataValidation type="list" allowBlank="1" showInputMessage="1" showErrorMessage="1" sqref="C33" xr:uid="{180F55CB-6688-4F84-A56B-BF87E184AF2C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03E-E56C-4DD2-AFE1-98509F3E5BD8}">
  <sheetPr>
    <tabColor rgb="FFFF0000"/>
  </sheetPr>
  <dimension ref="A2:H20"/>
  <sheetViews>
    <sheetView workbookViewId="0">
      <selection activeCell="B4" sqref="B4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7" max="7" width="17" bestFit="1" customWidth="1"/>
  </cols>
  <sheetData>
    <row r="2" spans="1:8" x14ac:dyDescent="0.25">
      <c r="A2" s="55" t="s">
        <v>33</v>
      </c>
      <c r="B2" s="55" t="s">
        <v>21</v>
      </c>
      <c r="C2" s="56" t="s">
        <v>31</v>
      </c>
      <c r="D2" s="56" t="s">
        <v>32</v>
      </c>
    </row>
    <row r="3" spans="1:8" x14ac:dyDescent="0.25">
      <c r="A3" t="str">
        <f>B3&amp;"-"&amp;C3</f>
        <v>Conservador-PAPEL</v>
      </c>
      <c r="B3" t="s">
        <v>19</v>
      </c>
      <c r="C3" s="6" t="s">
        <v>25</v>
      </c>
      <c r="D3" s="45">
        <v>0.3</v>
      </c>
    </row>
    <row r="4" spans="1:8" x14ac:dyDescent="0.25">
      <c r="A4" t="str">
        <f t="shared" ref="A4:A20" si="0">B4&amp;"-"&amp;C4</f>
        <v>Conservador-TIJOLO</v>
      </c>
      <c r="B4" t="s">
        <v>19</v>
      </c>
      <c r="C4" s="6" t="s">
        <v>26</v>
      </c>
      <c r="D4" s="45">
        <v>0.5</v>
      </c>
      <c r="G4" s="42" t="s">
        <v>34</v>
      </c>
      <c r="H4" s="54">
        <f>VLOOKUP(G4,$A:$D,4,FALSE)</f>
        <v>0.4</v>
      </c>
    </row>
    <row r="5" spans="1:8" x14ac:dyDescent="0.25">
      <c r="A5" t="str">
        <f t="shared" si="0"/>
        <v>Conservador-HÍBRIDOS</v>
      </c>
      <c r="B5" t="s">
        <v>19</v>
      </c>
      <c r="C5" s="6" t="s">
        <v>27</v>
      </c>
      <c r="D5" s="45">
        <v>0.1</v>
      </c>
    </row>
    <row r="6" spans="1:8" x14ac:dyDescent="0.25">
      <c r="A6" t="str">
        <f t="shared" si="0"/>
        <v>Conservador-FOFs</v>
      </c>
      <c r="B6" t="s">
        <v>19</v>
      </c>
      <c r="C6" s="6" t="s">
        <v>28</v>
      </c>
      <c r="D6" s="45">
        <v>0.1</v>
      </c>
    </row>
    <row r="7" spans="1:8" x14ac:dyDescent="0.25">
      <c r="A7" t="str">
        <f t="shared" si="0"/>
        <v>Conservador-DESENVOLVIMENTO</v>
      </c>
      <c r="B7" t="s">
        <v>19</v>
      </c>
      <c r="C7" s="6" t="s">
        <v>29</v>
      </c>
      <c r="D7" s="45">
        <v>0</v>
      </c>
    </row>
    <row r="8" spans="1:8" ht="15.75" thickBot="1" x14ac:dyDescent="0.3">
      <c r="A8" s="50" t="str">
        <f t="shared" si="0"/>
        <v>Conservador-HOTELARIAS</v>
      </c>
      <c r="B8" s="50" t="s">
        <v>19</v>
      </c>
      <c r="C8" s="51" t="s">
        <v>30</v>
      </c>
      <c r="D8" s="52">
        <v>0</v>
      </c>
    </row>
    <row r="9" spans="1:8" x14ac:dyDescent="0.25">
      <c r="A9" t="str">
        <f t="shared" si="0"/>
        <v>Moderado-PAPEL</v>
      </c>
      <c r="B9" t="s">
        <v>18</v>
      </c>
      <c r="C9" s="6" t="s">
        <v>25</v>
      </c>
      <c r="D9" s="53">
        <v>0.32</v>
      </c>
    </row>
    <row r="10" spans="1:8" x14ac:dyDescent="0.25">
      <c r="A10" t="str">
        <f t="shared" si="0"/>
        <v>Moderado-TIJOLO</v>
      </c>
      <c r="B10" t="s">
        <v>18</v>
      </c>
      <c r="C10" s="6" t="s">
        <v>26</v>
      </c>
      <c r="D10" s="53">
        <v>0.4</v>
      </c>
    </row>
    <row r="11" spans="1:8" x14ac:dyDescent="0.25">
      <c r="A11" t="str">
        <f t="shared" si="0"/>
        <v>Moderado-HÍBRIDOS</v>
      </c>
      <c r="B11" t="s">
        <v>18</v>
      </c>
      <c r="C11" s="6" t="s">
        <v>27</v>
      </c>
      <c r="D11" s="53">
        <v>0.08</v>
      </c>
    </row>
    <row r="12" spans="1:8" x14ac:dyDescent="0.25">
      <c r="A12" t="str">
        <f t="shared" si="0"/>
        <v>Moderado-FOFs</v>
      </c>
      <c r="B12" t="s">
        <v>18</v>
      </c>
      <c r="C12" s="6" t="s">
        <v>28</v>
      </c>
      <c r="D12" s="53">
        <v>0.1</v>
      </c>
    </row>
    <row r="13" spans="1:8" x14ac:dyDescent="0.25">
      <c r="A13" t="str">
        <f t="shared" si="0"/>
        <v>Moderado-DESENVOLVIMENTO</v>
      </c>
      <c r="B13" t="s">
        <v>18</v>
      </c>
      <c r="C13" s="6" t="s">
        <v>29</v>
      </c>
      <c r="D13" s="53">
        <v>0.05</v>
      </c>
    </row>
    <row r="14" spans="1:8" ht="15.75" thickBot="1" x14ac:dyDescent="0.3">
      <c r="A14" s="50" t="str">
        <f t="shared" si="0"/>
        <v>Moderado-HOTELARIAS</v>
      </c>
      <c r="B14" s="50" t="s">
        <v>18</v>
      </c>
      <c r="C14" s="51" t="s">
        <v>30</v>
      </c>
      <c r="D14" s="52">
        <v>0.05</v>
      </c>
    </row>
    <row r="15" spans="1:8" x14ac:dyDescent="0.25">
      <c r="A15" t="str">
        <f t="shared" si="0"/>
        <v>Agressivo-PAPEL</v>
      </c>
      <c r="B15" t="s">
        <v>17</v>
      </c>
      <c r="C15" s="6" t="s">
        <v>25</v>
      </c>
      <c r="D15" s="53">
        <v>0.5</v>
      </c>
    </row>
    <row r="16" spans="1:8" x14ac:dyDescent="0.25">
      <c r="A16" t="str">
        <f t="shared" si="0"/>
        <v>Agressivo-TIJOLO</v>
      </c>
      <c r="B16" t="s">
        <v>17</v>
      </c>
      <c r="C16" s="6" t="s">
        <v>26</v>
      </c>
      <c r="D16" s="53">
        <v>0.1</v>
      </c>
    </row>
    <row r="17" spans="1:4" x14ac:dyDescent="0.25">
      <c r="A17" t="str">
        <f t="shared" si="0"/>
        <v>Agressivo-HÍBRIDOS</v>
      </c>
      <c r="B17" t="s">
        <v>17</v>
      </c>
      <c r="C17" s="6" t="s">
        <v>27</v>
      </c>
      <c r="D17" s="53">
        <v>0.05</v>
      </c>
    </row>
    <row r="18" spans="1:4" x14ac:dyDescent="0.25">
      <c r="A18" t="str">
        <f t="shared" si="0"/>
        <v>Agressivo-FOFs</v>
      </c>
      <c r="B18" t="s">
        <v>17</v>
      </c>
      <c r="C18" s="6" t="s">
        <v>28</v>
      </c>
      <c r="D18" s="53">
        <v>0.05</v>
      </c>
    </row>
    <row r="19" spans="1:4" x14ac:dyDescent="0.25">
      <c r="A19" t="str">
        <f t="shared" si="0"/>
        <v>Agressivo-DESENVOLVIMENTO</v>
      </c>
      <c r="B19" t="s">
        <v>17</v>
      </c>
      <c r="C19" s="6" t="s">
        <v>29</v>
      </c>
      <c r="D19" s="45">
        <v>0.2</v>
      </c>
    </row>
    <row r="20" spans="1:4" x14ac:dyDescent="0.25">
      <c r="A20" t="str">
        <f t="shared" si="0"/>
        <v>Agressivo-HOTELARIAS</v>
      </c>
      <c r="B20" t="s">
        <v>17</v>
      </c>
      <c r="C20" s="6" t="s">
        <v>30</v>
      </c>
      <c r="D20" s="5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Projeto_Investimento</vt:lpstr>
      <vt:lpstr>APP</vt:lpstr>
      <vt:lpstr>aporte</vt:lpstr>
      <vt:lpstr>patrimonio</vt:lpstr>
      <vt:lpstr>qtd_anos</vt:lpstr>
      <vt:lpstr>Rendimento_carteira</vt:lpstr>
      <vt:lpstr>salario</vt:lpstr>
      <vt:lpstr>sugestao_investimento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Ramos Miranda</dc:creator>
  <cp:lastModifiedBy>Lucas Ramos Miranda</cp:lastModifiedBy>
  <dcterms:created xsi:type="dcterms:W3CDTF">2025-05-19T14:58:24Z</dcterms:created>
  <dcterms:modified xsi:type="dcterms:W3CDTF">2025-05-20T15:29:56Z</dcterms:modified>
</cp:coreProperties>
</file>