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d.lsantos\3D Objects\FTT\"/>
    </mc:Choice>
  </mc:AlternateContent>
  <xr:revisionPtr revIDLastSave="0" documentId="13_ncr:1_{CF3F4ABF-3245-4F65-B2D6-2FB90EB82F03}" xr6:coauthVersionLast="36" xr6:coauthVersionMax="47" xr10:uidLastSave="{00000000-0000-0000-0000-000000000000}"/>
  <bookViews>
    <workbookView xWindow="0" yWindow="0" windowWidth="19035" windowHeight="7260" xr2:uid="{59BAAE63-48C1-4E86-AFD3-3C6630B1DCE0}"/>
  </bookViews>
  <sheets>
    <sheet name="Cálculo da Data de Conclusão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J11" i="1" l="1"/>
  <c r="I11" i="1"/>
  <c r="L11" i="1" s="1"/>
  <c r="C5" i="1" s="1"/>
  <c r="A5" i="1" l="1"/>
  <c r="B5" i="1"/>
  <c r="D5" i="1" s="1"/>
  <c r="M11" i="1" l="1"/>
  <c r="N11" i="1" s="1"/>
</calcChain>
</file>

<file path=xl/sharedStrings.xml><?xml version="1.0" encoding="utf-8"?>
<sst xmlns="http://schemas.openxmlformats.org/spreadsheetml/2006/main" count="39" uniqueCount="39">
  <si>
    <t>Estimativa da Tarefa Atual (CTE Current Task Estimate)</t>
  </si>
  <si>
    <t>Taxa de Adição de Tarefa (TAR Task Add Rate)</t>
  </si>
  <si>
    <t>Taxa de Conclusão de Tarefa (TCR Task Conclusion Rate)</t>
  </si>
  <si>
    <t>Dias até a finalização CTE/(TCR-TAR)</t>
  </si>
  <si>
    <t>Data do início do período (geralmente um mês)</t>
  </si>
  <si>
    <t>Data do final do período (geralmente um mês)</t>
  </si>
  <si>
    <t>Estimativa baseada no status ao final do período</t>
  </si>
  <si>
    <t>Data de início</t>
  </si>
  <si>
    <t>Início: Estimativa de tarefas pendentes  (inclui backlog e outros itens ainda não quebrado em tarefas)</t>
  </si>
  <si>
    <t>Início: Tarefas ativas (tarefas no quadro, mas não concluídas)</t>
  </si>
  <si>
    <t>Início: Tarefas concluídas</t>
  </si>
  <si>
    <t>Data final</t>
  </si>
  <si>
    <t>Final: Estimativa de tarefas pendentes  (inclui backlog e outros itens ainda não quebrado em tarefas)</t>
  </si>
  <si>
    <t>Final: Tarefas ativas (tarefas no quadro, mas não concluídas)</t>
  </si>
  <si>
    <t>Final: Tarefas concluídas</t>
  </si>
  <si>
    <t>Dias</t>
  </si>
  <si>
    <t>Estimativa de tarefa atual (CTE)</t>
  </si>
  <si>
    <t>Taxa de adição de tarefa (TAR)</t>
  </si>
  <si>
    <t>Taxa de conclusão de tarefa (TCR)</t>
  </si>
  <si>
    <t>Dias até a conclusão (CTE/(TCR-TAR)</t>
  </si>
  <si>
    <t>Data de conclusão esperada</t>
  </si>
  <si>
    <t>Dias = data final – data inicial</t>
  </si>
  <si>
    <t>CTE = Somatória de tarefas pendentes + tarefas ativas @data final</t>
  </si>
  <si>
    <t>TAR = Somatória de tarefas concluídas + tarefas ativas + tarefas pendentes @data final MENOS Somatória de tarefas concluídas + tarefas ativas + tarefas pendentes @data inicial DIVIDO pelo número de dias</t>
  </si>
  <si>
    <t>TCR = Tarefas concluídas @data final MENOS tarefas concluídas @data inicial DIVIDIDO pelo número de dias</t>
  </si>
  <si>
    <t>Dias até a conclusão = CTE/(TCR-TAR)</t>
  </si>
  <si>
    <t>Data de conclusão esperada = data final + dias até a conclusão</t>
  </si>
  <si>
    <t>Backlog</t>
  </si>
  <si>
    <t>Especificar Fazendo</t>
  </si>
  <si>
    <t>Especificar Feito</t>
  </si>
  <si>
    <t>Implementar Fazendo</t>
  </si>
  <si>
    <t>Implementar Feito</t>
  </si>
  <si>
    <t>Validar Fazendo</t>
  </si>
  <si>
    <t>Validar Feito</t>
  </si>
  <si>
    <t>Histórico do Backlog</t>
  </si>
  <si>
    <t>CTE = 10</t>
  </si>
  <si>
    <t>Dias até a conclusão = CTE/TCR - TAR -&gt; 10/1-0 = 10</t>
  </si>
  <si>
    <t>Cálculo do CTE, TAR e TCR</t>
  </si>
  <si>
    <t>CTE, TAR e 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</si>
</sst>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/>
    <xf numFmtId="1" fontId="1" fillId="4" borderId="0" xfId="0" applyNumberFormat="1" applyFont="1" applyFill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2" fontId="2" fillId="4" borderId="1" xfId="0" applyNumberFormat="1" applyFont="1" applyFill="1" applyBorder="1"/>
    <xf numFmtId="1" fontId="2" fillId="4" borderId="1" xfId="0" applyNumberFormat="1" applyFont="1" applyFill="1" applyBorder="1"/>
    <xf numFmtId="164" fontId="1" fillId="4" borderId="1" xfId="0" applyNumberFormat="1" applyFont="1" applyFill="1" applyBorder="1"/>
    <xf numFmtId="0" fontId="1" fillId="6" borderId="1" xfId="0" applyFont="1" applyFill="1" applyBorder="1"/>
    <xf numFmtId="0" fontId="0" fillId="0" borderId="0" xfId="0" applyAlignment="1">
      <alignment wrapText="1"/>
    </xf>
    <xf numFmtId="2" fontId="1" fillId="3" borderId="0" xfId="0" applyNumberFormat="1" applyFont="1" applyFill="1"/>
    <xf numFmtId="0" fontId="0" fillId="7" borderId="0" xfId="0" applyFill="1"/>
    <xf numFmtId="14" fontId="0" fillId="7" borderId="0" xfId="0" applyNumberFormat="1" applyFill="1" applyAlignment="1">
      <alignment wrapText="1"/>
    </xf>
    <xf numFmtId="0" fontId="0" fillId="0" borderId="0" xfId="0" applyAlignment="1">
      <alignment horizontal="left" vertical="center" indent="5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5" borderId="2" xfId="0" applyFont="1" applyFill="1" applyBorder="1" applyAlignment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0" fillId="0" borderId="0" xfId="0" applyAlignme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35</xdr:row>
      <xdr:rowOff>34289</xdr:rowOff>
    </xdr:from>
    <xdr:to>
      <xdr:col>7</xdr:col>
      <xdr:colOff>333374</xdr:colOff>
      <xdr:row>36</xdr:row>
      <xdr:rowOff>114299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B147211C-46AB-415F-843C-77DE219B0D99}"/>
            </a:ext>
          </a:extLst>
        </xdr:cNvPr>
        <xdr:cNvSpPr/>
      </xdr:nvSpPr>
      <xdr:spPr>
        <a:xfrm>
          <a:off x="8705849" y="9016364"/>
          <a:ext cx="257175" cy="26098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A</a:t>
          </a:r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12</xdr:col>
      <xdr:colOff>1218508</xdr:colOff>
      <xdr:row>50</xdr:row>
      <xdr:rowOff>129478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940395F-AFE9-4899-B805-724E17ED3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7180" y="7132320"/>
          <a:ext cx="5533333" cy="495238"/>
        </a:xfrm>
        <a:prstGeom prst="rect">
          <a:avLst/>
        </a:prstGeom>
      </xdr:spPr>
    </xdr:pic>
    <xdr:clientData/>
  </xdr:twoCellAnchor>
  <xdr:twoCellAnchor>
    <xdr:from>
      <xdr:col>0</xdr:col>
      <xdr:colOff>182880</xdr:colOff>
      <xdr:row>39</xdr:row>
      <xdr:rowOff>15240</xdr:rowOff>
    </xdr:from>
    <xdr:to>
      <xdr:col>0</xdr:col>
      <xdr:colOff>381000</xdr:colOff>
      <xdr:row>40</xdr:row>
      <xdr:rowOff>68580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4344F926-9126-4E49-8A46-64912C97071C}"/>
            </a:ext>
          </a:extLst>
        </xdr:cNvPr>
        <xdr:cNvSpPr/>
      </xdr:nvSpPr>
      <xdr:spPr>
        <a:xfrm>
          <a:off x="182880" y="5501640"/>
          <a:ext cx="198120" cy="2362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C</a:t>
          </a:r>
        </a:p>
      </xdr:txBody>
    </xdr:sp>
    <xdr:clientData/>
  </xdr:twoCellAnchor>
  <xdr:twoCellAnchor>
    <xdr:from>
      <xdr:col>0</xdr:col>
      <xdr:colOff>190500</xdr:colOff>
      <xdr:row>43</xdr:row>
      <xdr:rowOff>60960</xdr:rowOff>
    </xdr:from>
    <xdr:to>
      <xdr:col>0</xdr:col>
      <xdr:colOff>388620</xdr:colOff>
      <xdr:row>44</xdr:row>
      <xdr:rowOff>114300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AEF0283C-A314-4A5C-8944-BA947FA3B7DB}"/>
            </a:ext>
          </a:extLst>
        </xdr:cNvPr>
        <xdr:cNvSpPr/>
      </xdr:nvSpPr>
      <xdr:spPr>
        <a:xfrm>
          <a:off x="190500" y="6278880"/>
          <a:ext cx="198120" cy="2362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E</a:t>
          </a:r>
        </a:p>
      </xdr:txBody>
    </xdr:sp>
    <xdr:clientData/>
  </xdr:twoCellAnchor>
  <xdr:twoCellAnchor>
    <xdr:from>
      <xdr:col>0</xdr:col>
      <xdr:colOff>175260</xdr:colOff>
      <xdr:row>41</xdr:row>
      <xdr:rowOff>38100</xdr:rowOff>
    </xdr:from>
    <xdr:to>
      <xdr:col>0</xdr:col>
      <xdr:colOff>373380</xdr:colOff>
      <xdr:row>42</xdr:row>
      <xdr:rowOff>91440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F06D850C-BD2D-446C-BD1B-4ECF20B0DC99}"/>
            </a:ext>
          </a:extLst>
        </xdr:cNvPr>
        <xdr:cNvSpPr/>
      </xdr:nvSpPr>
      <xdr:spPr>
        <a:xfrm>
          <a:off x="175260" y="5890260"/>
          <a:ext cx="198120" cy="2362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D</a:t>
          </a:r>
        </a:p>
      </xdr:txBody>
    </xdr:sp>
    <xdr:clientData/>
  </xdr:twoCellAnchor>
  <xdr:twoCellAnchor>
    <xdr:from>
      <xdr:col>7</xdr:col>
      <xdr:colOff>407670</xdr:colOff>
      <xdr:row>35</xdr:row>
      <xdr:rowOff>32384</xdr:rowOff>
    </xdr:from>
    <xdr:to>
      <xdr:col>7</xdr:col>
      <xdr:colOff>666750</xdr:colOff>
      <xdr:row>36</xdr:row>
      <xdr:rowOff>123824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A3A6B8B9-4A2F-4699-BFFF-F474B916E549}"/>
            </a:ext>
          </a:extLst>
        </xdr:cNvPr>
        <xdr:cNvSpPr/>
      </xdr:nvSpPr>
      <xdr:spPr>
        <a:xfrm>
          <a:off x="9037320" y="9014459"/>
          <a:ext cx="259080" cy="27241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chemeClr val="bg1"/>
              </a:solidFill>
            </a:rPr>
            <a:t>B</a:t>
          </a:r>
        </a:p>
      </xdr:txBody>
    </xdr:sp>
    <xdr:clientData/>
  </xdr:twoCellAnchor>
  <xdr:twoCellAnchor>
    <xdr:from>
      <xdr:col>2</xdr:col>
      <xdr:colOff>38100</xdr:colOff>
      <xdr:row>37</xdr:row>
      <xdr:rowOff>83820</xdr:rowOff>
    </xdr:from>
    <xdr:to>
      <xdr:col>2</xdr:col>
      <xdr:colOff>388620</xdr:colOff>
      <xdr:row>38</xdr:row>
      <xdr:rowOff>175260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132D9D8A-EEC8-4889-A747-D2D426A40B5E}"/>
            </a:ext>
          </a:extLst>
        </xdr:cNvPr>
        <xdr:cNvSpPr/>
      </xdr:nvSpPr>
      <xdr:spPr>
        <a:xfrm>
          <a:off x="2156460" y="520446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B1</a:t>
          </a:r>
          <a:endParaRPr lang="pt-BR" sz="1100"/>
        </a:p>
      </xdr:txBody>
    </xdr:sp>
    <xdr:clientData/>
  </xdr:twoCellAnchor>
  <xdr:twoCellAnchor>
    <xdr:from>
      <xdr:col>2</xdr:col>
      <xdr:colOff>457200</xdr:colOff>
      <xdr:row>37</xdr:row>
      <xdr:rowOff>83820</xdr:rowOff>
    </xdr:from>
    <xdr:to>
      <xdr:col>2</xdr:col>
      <xdr:colOff>807720</xdr:colOff>
      <xdr:row>38</xdr:row>
      <xdr:rowOff>175260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D4C55DF-15D9-466B-BF98-033A0E812874}"/>
            </a:ext>
          </a:extLst>
        </xdr:cNvPr>
        <xdr:cNvSpPr/>
      </xdr:nvSpPr>
      <xdr:spPr>
        <a:xfrm>
          <a:off x="2575560" y="520446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B2</a:t>
          </a:r>
          <a:endParaRPr lang="pt-BR" sz="1100"/>
        </a:p>
      </xdr:txBody>
    </xdr:sp>
    <xdr:clientData/>
  </xdr:twoCellAnchor>
  <xdr:twoCellAnchor>
    <xdr:from>
      <xdr:col>2</xdr:col>
      <xdr:colOff>883920</xdr:colOff>
      <xdr:row>37</xdr:row>
      <xdr:rowOff>83820</xdr:rowOff>
    </xdr:from>
    <xdr:to>
      <xdr:col>2</xdr:col>
      <xdr:colOff>1242060</xdr:colOff>
      <xdr:row>38</xdr:row>
      <xdr:rowOff>175260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27F726B2-7993-4C82-8F63-5F42C44A1322}"/>
            </a:ext>
          </a:extLst>
        </xdr:cNvPr>
        <xdr:cNvSpPr/>
      </xdr:nvSpPr>
      <xdr:spPr>
        <a:xfrm>
          <a:off x="3002280" y="5204460"/>
          <a:ext cx="35814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B3</a:t>
          </a:r>
        </a:p>
      </xdr:txBody>
    </xdr:sp>
    <xdr:clientData/>
  </xdr:twoCellAnchor>
  <xdr:twoCellAnchor>
    <xdr:from>
      <xdr:col>2</xdr:col>
      <xdr:colOff>30480</xdr:colOff>
      <xdr:row>35</xdr:row>
      <xdr:rowOff>91440</xdr:rowOff>
    </xdr:from>
    <xdr:to>
      <xdr:col>2</xdr:col>
      <xdr:colOff>381000</xdr:colOff>
      <xdr:row>37</xdr:row>
      <xdr:rowOff>0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79C4B60C-F9E4-4BC8-BF24-E8614FF62226}"/>
            </a:ext>
          </a:extLst>
        </xdr:cNvPr>
        <xdr:cNvSpPr/>
      </xdr:nvSpPr>
      <xdr:spPr>
        <a:xfrm>
          <a:off x="2148840" y="484632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A1</a:t>
          </a:r>
          <a:endParaRPr lang="pt-BR" sz="1100"/>
        </a:p>
      </xdr:txBody>
    </xdr:sp>
    <xdr:clientData/>
  </xdr:twoCellAnchor>
  <xdr:twoCellAnchor>
    <xdr:from>
      <xdr:col>2</xdr:col>
      <xdr:colOff>441960</xdr:colOff>
      <xdr:row>35</xdr:row>
      <xdr:rowOff>83820</xdr:rowOff>
    </xdr:from>
    <xdr:to>
      <xdr:col>2</xdr:col>
      <xdr:colOff>792480</xdr:colOff>
      <xdr:row>36</xdr:row>
      <xdr:rowOff>175260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C196FF3C-746E-4E9B-B280-0977AD9A1457}"/>
            </a:ext>
          </a:extLst>
        </xdr:cNvPr>
        <xdr:cNvSpPr/>
      </xdr:nvSpPr>
      <xdr:spPr>
        <a:xfrm>
          <a:off x="2560320" y="483870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A2</a:t>
          </a:r>
          <a:endParaRPr lang="pt-BR" sz="1100"/>
        </a:p>
      </xdr:txBody>
    </xdr:sp>
    <xdr:clientData/>
  </xdr:twoCellAnchor>
  <xdr:twoCellAnchor>
    <xdr:from>
      <xdr:col>2</xdr:col>
      <xdr:colOff>845820</xdr:colOff>
      <xdr:row>35</xdr:row>
      <xdr:rowOff>91440</xdr:rowOff>
    </xdr:from>
    <xdr:to>
      <xdr:col>2</xdr:col>
      <xdr:colOff>1196340</xdr:colOff>
      <xdr:row>37</xdr:row>
      <xdr:rowOff>0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63610D95-4796-4FF7-A84F-2797A52D4AE1}"/>
            </a:ext>
          </a:extLst>
        </xdr:cNvPr>
        <xdr:cNvSpPr/>
      </xdr:nvSpPr>
      <xdr:spPr>
        <a:xfrm>
          <a:off x="2964180" y="484632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A3</a:t>
          </a:r>
          <a:endParaRPr lang="pt-BR" sz="1100"/>
        </a:p>
      </xdr:txBody>
    </xdr:sp>
    <xdr:clientData/>
  </xdr:twoCellAnchor>
  <xdr:twoCellAnchor>
    <xdr:from>
      <xdr:col>2</xdr:col>
      <xdr:colOff>1257300</xdr:colOff>
      <xdr:row>35</xdr:row>
      <xdr:rowOff>83820</xdr:rowOff>
    </xdr:from>
    <xdr:to>
      <xdr:col>2</xdr:col>
      <xdr:colOff>1607820</xdr:colOff>
      <xdr:row>36</xdr:row>
      <xdr:rowOff>175260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5575DE19-A903-4008-8CBA-7431CFC4107E}"/>
            </a:ext>
          </a:extLst>
        </xdr:cNvPr>
        <xdr:cNvSpPr/>
      </xdr:nvSpPr>
      <xdr:spPr>
        <a:xfrm>
          <a:off x="3375660" y="4838700"/>
          <a:ext cx="350520" cy="2743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/>
            <a:t>A4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4E3E-23C8-4B7B-99F7-181469DDB5C5}">
  <dimension ref="A1:O53"/>
  <sheetViews>
    <sheetView tabSelected="1" zoomScale="80" zoomScaleNormal="80" workbookViewId="0">
      <selection activeCell="C24" sqref="C24"/>
    </sheetView>
  </sheetViews>
  <sheetFormatPr defaultRowHeight="15" x14ac:dyDescent="0.25"/>
  <cols>
    <col min="1" max="1" width="19.28515625" customWidth="1"/>
    <col min="2" max="2" width="17.5703125" customWidth="1"/>
    <col min="3" max="3" width="24.42578125" customWidth="1"/>
    <col min="4" max="4" width="18.140625" customWidth="1"/>
    <col min="5" max="5" width="10.5703125" bestFit="1" customWidth="1"/>
    <col min="6" max="6" width="17.5703125" customWidth="1"/>
    <col min="7" max="7" width="18.7109375" customWidth="1"/>
    <col min="8" max="8" width="12.7109375" customWidth="1"/>
    <col min="9" max="9" width="13.7109375" customWidth="1"/>
    <col min="10" max="10" width="11.5703125" customWidth="1"/>
    <col min="11" max="11" width="14.7109375" customWidth="1"/>
    <col min="12" max="12" width="10" customWidth="1"/>
    <col min="13" max="13" width="19.28515625" customWidth="1"/>
    <col min="14" max="14" width="11.7109375" customWidth="1"/>
  </cols>
  <sheetData>
    <row r="1" spans="1:14" x14ac:dyDescent="0.25">
      <c r="F1" s="28"/>
      <c r="G1" s="17"/>
      <c r="I1" s="17"/>
      <c r="K1" s="17"/>
      <c r="M1" s="17"/>
    </row>
    <row r="2" spans="1:14" x14ac:dyDescent="0.25">
      <c r="F2" s="28"/>
      <c r="M2" s="17"/>
    </row>
    <row r="3" spans="1:14" ht="18.75" x14ac:dyDescent="0.3">
      <c r="A3" s="5" t="s">
        <v>38</v>
      </c>
      <c r="M3" s="17"/>
    </row>
    <row r="4" spans="1:14" ht="45" customHeight="1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14" x14ac:dyDescent="0.25">
      <c r="A5" s="2">
        <f>J11</f>
        <v>0</v>
      </c>
      <c r="B5" s="18">
        <f>K11</f>
        <v>4.878048780487805E-2</v>
      </c>
      <c r="C5" s="18">
        <f>L11</f>
        <v>0.14634146341463414</v>
      </c>
      <c r="D5" s="3">
        <f>A5/(C5-B5)</f>
        <v>0</v>
      </c>
    </row>
    <row r="8" spans="1:14" ht="18.75" x14ac:dyDescent="0.3">
      <c r="A8" s="5" t="s">
        <v>37</v>
      </c>
    </row>
    <row r="9" spans="1:14" x14ac:dyDescent="0.25">
      <c r="A9" s="22" t="s">
        <v>4</v>
      </c>
      <c r="B9" s="23"/>
      <c r="C9" s="23"/>
      <c r="D9" s="24"/>
      <c r="E9" s="25" t="s">
        <v>5</v>
      </c>
      <c r="F9" s="26"/>
      <c r="G9" s="26"/>
      <c r="H9" s="27"/>
      <c r="I9" s="16" t="s">
        <v>6</v>
      </c>
      <c r="J9" s="8"/>
      <c r="K9" s="8"/>
      <c r="L9" s="8"/>
      <c r="M9" s="8"/>
      <c r="N9" s="8"/>
    </row>
    <row r="10" spans="1:14" ht="114" customHeight="1" x14ac:dyDescent="0.25">
      <c r="A10" s="4" t="s">
        <v>7</v>
      </c>
      <c r="B10" s="4" t="s">
        <v>8</v>
      </c>
      <c r="C10" s="4" t="s">
        <v>9</v>
      </c>
      <c r="D10" s="4" t="s">
        <v>10</v>
      </c>
      <c r="E10" s="6" t="s">
        <v>11</v>
      </c>
      <c r="F10" s="6" t="s">
        <v>12</v>
      </c>
      <c r="G10" s="7" t="s">
        <v>13</v>
      </c>
      <c r="H10" s="7" t="s">
        <v>14</v>
      </c>
      <c r="I10" s="9" t="s">
        <v>15</v>
      </c>
      <c r="J10" s="9" t="s">
        <v>16</v>
      </c>
      <c r="K10" s="9" t="s">
        <v>17</v>
      </c>
      <c r="L10" s="9" t="s">
        <v>18</v>
      </c>
      <c r="M10" s="9" t="s">
        <v>19</v>
      </c>
      <c r="N10" s="9" t="s">
        <v>20</v>
      </c>
    </row>
    <row r="11" spans="1:14" x14ac:dyDescent="0.25">
      <c r="A11" s="11">
        <v>45406</v>
      </c>
      <c r="B11" s="12">
        <v>4</v>
      </c>
      <c r="C11" s="12">
        <v>0</v>
      </c>
      <c r="D11" s="12">
        <v>2</v>
      </c>
      <c r="E11" s="11">
        <v>45447</v>
      </c>
      <c r="F11" s="12">
        <v>0</v>
      </c>
      <c r="G11" s="12">
        <v>0</v>
      </c>
      <c r="H11" s="12">
        <v>8</v>
      </c>
      <c r="I11" s="10">
        <f>E11-A11</f>
        <v>41</v>
      </c>
      <c r="J11" s="10">
        <f>F11+G11</f>
        <v>0</v>
      </c>
      <c r="K11" s="13">
        <f>((F11+G11+H11)-(B11+C11+D11))/(I11)</f>
        <v>4.878048780487805E-2</v>
      </c>
      <c r="L11" s="13">
        <f>(H11-D11)/I11</f>
        <v>0.14634146341463414</v>
      </c>
      <c r="M11" s="14">
        <f>(J11)/(L11-K11)</f>
        <v>0</v>
      </c>
      <c r="N11" s="15">
        <f>E11+M11</f>
        <v>45447</v>
      </c>
    </row>
    <row r="15" spans="1:14" x14ac:dyDescent="0.25">
      <c r="I15" s="21" t="s">
        <v>21</v>
      </c>
    </row>
    <row r="16" spans="1:14" x14ac:dyDescent="0.25">
      <c r="I16" s="21" t="s">
        <v>22</v>
      </c>
    </row>
    <row r="17" spans="9:9" x14ac:dyDescent="0.25">
      <c r="I17" s="21" t="s">
        <v>23</v>
      </c>
    </row>
    <row r="18" spans="9:9" x14ac:dyDescent="0.25">
      <c r="I18" s="21" t="s">
        <v>24</v>
      </c>
    </row>
    <row r="19" spans="9:9" x14ac:dyDescent="0.25">
      <c r="I19" s="21" t="s">
        <v>25</v>
      </c>
    </row>
    <row r="20" spans="9:9" x14ac:dyDescent="0.25">
      <c r="I20" s="21" t="s">
        <v>26</v>
      </c>
    </row>
    <row r="21" spans="9:9" x14ac:dyDescent="0.25">
      <c r="I21" s="21"/>
    </row>
    <row r="34" spans="1:15" x14ac:dyDescent="0.25">
      <c r="A34" s="20">
        <v>45215</v>
      </c>
      <c r="B34" s="29">
        <v>2</v>
      </c>
      <c r="C34" s="30"/>
      <c r="D34" s="29">
        <v>5</v>
      </c>
      <c r="E34" s="30"/>
      <c r="F34" s="29">
        <v>3</v>
      </c>
      <c r="G34" s="30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</row>
    <row r="52" spans="8:8" x14ac:dyDescent="0.25">
      <c r="H52" t="s">
        <v>35</v>
      </c>
    </row>
    <row r="53" spans="8:8" x14ac:dyDescent="0.25">
      <c r="H53" t="s">
        <v>36</v>
      </c>
    </row>
  </sheetData>
  <mergeCells count="6">
    <mergeCell ref="A9:D9"/>
    <mergeCell ref="E9:H9"/>
    <mergeCell ref="F1:F2"/>
    <mergeCell ref="B34:C34"/>
    <mergeCell ref="D34:E34"/>
    <mergeCell ref="F34:G3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 da Data de Conclusão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sidney galeote</dc:creator>
  <cp:keywords/>
  <dc:description/>
  <cp:lastModifiedBy>CETD. Lucas Araujo dos Santos</cp:lastModifiedBy>
  <cp:revision/>
  <dcterms:created xsi:type="dcterms:W3CDTF">2022-04-30T21:57:22Z</dcterms:created>
  <dcterms:modified xsi:type="dcterms:W3CDTF">2024-06-04T13:52:39Z</dcterms:modified>
  <cp:category/>
  <cp:contentStatus/>
</cp:coreProperties>
</file>