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ccdbe087424270/Área de Trabalho/EXCEL E IA - DIO/"/>
    </mc:Choice>
  </mc:AlternateContent>
  <xr:revisionPtr revIDLastSave="1022" documentId="8_{3D13CA30-4E98-4C76-9D2F-AE2F01F6D76F}" xr6:coauthVersionLast="47" xr6:coauthVersionMax="47" xr10:uidLastSave="{71DFE87D-4027-4AF8-9FF9-613A7F7E892D}"/>
  <bookViews>
    <workbookView xWindow="-120" yWindow="-120" windowWidth="20730" windowHeight="11160" tabRatio="0" firstSheet="1" activeTab="1" xr2:uid="{A47EB636-D8DB-48B7-A4F9-A549D9750637}"/>
  </bookViews>
  <sheets>
    <sheet name="TÍTULAR" sheetId="1" r:id="rId1"/>
    <sheet name="INFORMES" sheetId="2" r:id="rId2"/>
    <sheet name="ALÍQUOTA" sheetId="5" r:id="rId3"/>
    <sheet name="NOTAS" sheetId="3" r:id="rId4"/>
    <sheet name="TABELAS" sheetId="4" state="hidden" r:id="rId5"/>
  </sheets>
  <definedNames>
    <definedName name="total_informes">INFORMES!$C$6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6" i="5" s="1"/>
  <c r="E18" i="5" s="1"/>
  <c r="E16" i="5" l="1"/>
  <c r="D19" i="5"/>
  <c r="E14" i="5"/>
  <c r="E15" i="5"/>
  <c r="E17" i="5"/>
  <c r="J43" i="5"/>
  <c r="D43" i="5" l="1"/>
  <c r="C9" i="5" s="1"/>
</calcChain>
</file>

<file path=xl/sharedStrings.xml><?xml version="1.0" encoding="utf-8"?>
<sst xmlns="http://schemas.openxmlformats.org/spreadsheetml/2006/main" count="120" uniqueCount="114">
  <si>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</si>
  <si>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</si>
  <si>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</si>
  <si>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</si>
  <si>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</si>
  <si>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</si>
  <si>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</si>
  <si>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</si>
  <si>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</si>
  <si>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</si>
  <si>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</si>
  <si>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</si>
  <si>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</si>
  <si>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NOME COMPLETO</t>
  </si>
  <si>
    <t>1. DADOS DO TÍTULAR</t>
  </si>
  <si>
    <t>Sim</t>
  </si>
  <si>
    <t>Não</t>
  </si>
  <si>
    <t>Betty</t>
  </si>
  <si>
    <t>Kaká</t>
  </si>
  <si>
    <t>X</t>
  </si>
  <si>
    <t>Praça da República, República, SP</t>
  </si>
  <si>
    <t>lucashvalerio10@gmail.com</t>
  </si>
  <si>
    <t>2. INFORME DE RENDIMENTOS BANCÁRIOS</t>
  </si>
  <si>
    <t xml:space="preserve">  Preencha seus dados atuais de cada banco</t>
  </si>
  <si>
    <t xml:space="preserve">  Preencha seus dados pessoais </t>
  </si>
  <si>
    <t>Títular opções</t>
  </si>
  <si>
    <t>TOTAL</t>
  </si>
  <si>
    <t>1º Banco</t>
  </si>
  <si>
    <t>santander.pdf</t>
  </si>
  <si>
    <t>bancos do brasil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</si>
  <si>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</si>
  <si>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</si>
  <si>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</si>
  <si>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</si>
  <si>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</si>
  <si>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</si>
  <si>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</si>
  <si>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</si>
  <si>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</si>
  <si>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</si>
  <si>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</si>
  <si>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</si>
  <si>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</si>
  <si>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</si>
  <si>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</si>
  <si>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</si>
  <si>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</si>
  <si>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</si>
  <si>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</si>
  <si>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</si>
  <si>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</si>
  <si>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</si>
  <si>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</si>
  <si>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</si>
  <si>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</si>
  <si>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</si>
  <si>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</si>
  <si>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</si>
  <si>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</si>
  <si>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</si>
  <si>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</si>
  <si>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</si>
  <si>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</si>
  <si>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</si>
  <si>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</si>
  <si>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</si>
  <si>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</si>
  <si>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</si>
  <si>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</si>
  <si>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</si>
  <si>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</si>
  <si>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</si>
  <si>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</si>
  <si>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</si>
  <si>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</si>
  <si>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</si>
  <si>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</si>
  <si>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</si>
  <si>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</si>
  <si>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</si>
  <si>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</si>
  <si>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nubank.pdf</t>
  </si>
  <si>
    <t>xp.pdf</t>
  </si>
  <si>
    <t xml:space="preserve">BANCO </t>
  </si>
  <si>
    <t xml:space="preserve">VALOR ATUAL </t>
  </si>
  <si>
    <r>
      <t xml:space="preserve">ANEXO </t>
    </r>
    <r>
      <rPr>
        <b/>
        <sz val="14.5"/>
        <color theme="1"/>
        <rFont val="Arial"/>
        <family val="2"/>
      </rPr>
      <t>🗎</t>
    </r>
    <r>
      <rPr>
        <sz val="12"/>
        <color theme="1"/>
        <rFont val="Arial"/>
        <family val="2"/>
      </rPr>
      <t xml:space="preserve">     </t>
    </r>
  </si>
  <si>
    <r>
      <t xml:space="preserve">ANEXO </t>
    </r>
    <r>
      <rPr>
        <b/>
        <sz val="14.5"/>
        <color theme="1"/>
        <rFont val="Arial"/>
        <family val="2"/>
      </rPr>
      <t>🗎</t>
    </r>
    <r>
      <rPr>
        <sz val="12"/>
        <color theme="1"/>
        <rFont val="Arial"/>
        <family val="2"/>
      </rPr>
      <t xml:space="preserve">       </t>
    </r>
  </si>
  <si>
    <t>3. NOTAS BANCÁRIAS OU EXTRATO DE HOLERITES</t>
  </si>
  <si>
    <t xml:space="preserve">  Preencha todos os valores de entrada mês a mês de receita</t>
  </si>
  <si>
    <t>3º Banco</t>
  </si>
  <si>
    <t>ENTRADAS</t>
  </si>
  <si>
    <t>Data</t>
  </si>
  <si>
    <t>Categoria</t>
  </si>
  <si>
    <t>Valor</t>
  </si>
  <si>
    <t>HOLERITE</t>
  </si>
  <si>
    <t>2. ALÍQUOTA SOBRE RENDIMENTOS</t>
  </si>
  <si>
    <t>Faixa de Renda Anual (R$)</t>
  </si>
  <si>
    <t>Isento</t>
  </si>
  <si>
    <t>De 45.012,61 até 55.976,16</t>
  </si>
  <si>
    <t>Acima de 55.976,16</t>
  </si>
  <si>
    <t>Alíquota</t>
  </si>
  <si>
    <t>De 33.919,82 até 45.012,60</t>
  </si>
  <si>
    <t>De 22,847,01 até 33.919,81</t>
  </si>
  <si>
    <t>De 22.847,00</t>
  </si>
  <si>
    <t xml:space="preserve">  Saiba o valor final a ser pago após cálculo de alíquota sobre rendimentos</t>
  </si>
  <si>
    <t>Deduções</t>
  </si>
  <si>
    <t>-</t>
  </si>
  <si>
    <t xml:space="preserve">VALOR FINAL </t>
  </si>
  <si>
    <t>Valor da Alíquota</t>
  </si>
  <si>
    <t>Deduções Permitidas</t>
  </si>
  <si>
    <t>R$</t>
  </si>
  <si>
    <t>Valor da Deduções Permitidas</t>
  </si>
  <si>
    <t>Filho</t>
  </si>
  <si>
    <t>Filho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</si>
</sst>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\-000"/>
    <numFmt numFmtId="165" formatCode="dd/mm/yy;@"/>
    <numFmt numFmtId="166" formatCode="000&quot;.&quot;000&quot;.&quot;000&quot;-&quot;00"/>
    <numFmt numFmtId="167" formatCode="&quot;(&quot;00&quot;)&quot;\ 00000&quot;-&quot;0000"/>
    <numFmt numFmtId="168" formatCode="&quot;(&quot;00&quot;)&quot;\ 0000&quot;-&quot;0000"/>
    <numFmt numFmtId="169" formatCode="0000\ 0000\ 0000\ 00"/>
    <numFmt numFmtId="170" formatCode="&quot;$&quot;#,##0.00"/>
    <numFmt numFmtId="171" formatCode="[$R$-416]\ #,##0.00"/>
    <numFmt numFmtId="172" formatCode="mmmm\ dd\,\ yyyy"/>
  </numFmts>
  <fonts count="17"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1"/>
      <name val="Arial light"/>
    </font>
    <font>
      <i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2"/>
      <name val="Arial"/>
      <family val="2"/>
    </font>
    <font>
      <b/>
      <sz val="14"/>
      <color theme="1"/>
      <name val="Arial"/>
      <family val="2"/>
    </font>
    <font>
      <b/>
      <sz val="14"/>
      <color theme="1" tint="0.14999847407452621"/>
      <name val="Arial"/>
      <family val="2"/>
    </font>
    <font>
      <sz val="12"/>
      <color theme="1" tint="0.249977111117893"/>
      <name val="Arial"/>
      <family val="2"/>
    </font>
    <font>
      <sz val="14"/>
      <color theme="1"/>
      <name val="Arial"/>
      <family val="2"/>
    </font>
    <font>
      <b/>
      <sz val="14.5"/>
      <color theme="1"/>
      <name val="Arial"/>
      <family val="2"/>
    </font>
    <font>
      <sz val="11"/>
      <color rgb="FF000000"/>
      <name val="Aptos Narrow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14"/>
      <color theme="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theme="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1" xfId="1"/>
    <xf numFmtId="0" fontId="1" fillId="0" borderId="1" xfId="1" applyAlignment="1">
      <alignment horizontal="left" vertical="center"/>
    </xf>
    <xf numFmtId="0" fontId="7" fillId="6" borderId="0" xfId="0" applyFont="1" applyFill="1"/>
    <xf numFmtId="0" fontId="13" fillId="0" borderId="0" xfId="0" applyFont="1"/>
    <xf numFmtId="0" fontId="0" fillId="0" borderId="0" xfId="0" applyAlignment="1">
      <alignment horizontal="right" vertical="center"/>
    </xf>
    <xf numFmtId="0" fontId="9" fillId="0" borderId="0" xfId="0" applyFont="1"/>
    <xf numFmtId="0" fontId="6" fillId="0" borderId="3" xfId="3" applyBorder="1" applyAlignment="1" applyProtection="1">
      <alignment horizontal="left"/>
      <protection locked="0"/>
    </xf>
    <xf numFmtId="168" fontId="0" fillId="0" borderId="3" xfId="0" applyNumberFormat="1" applyBorder="1" applyAlignment="1" applyProtection="1">
      <alignment horizontal="left"/>
      <protection locked="0"/>
    </xf>
    <xf numFmtId="167" fontId="0" fillId="0" borderId="3" xfId="0" applyNumberForma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164" fontId="0" fillId="0" borderId="3" xfId="0" applyNumberFormat="1" applyBorder="1" applyAlignment="1" applyProtection="1">
      <alignment horizontal="left"/>
      <protection locked="0"/>
    </xf>
    <xf numFmtId="165" fontId="0" fillId="0" borderId="3" xfId="0" applyNumberFormat="1" applyBorder="1" applyAlignment="1" applyProtection="1">
      <alignment horizontal="left"/>
      <protection locked="0"/>
    </xf>
    <xf numFmtId="166" fontId="0" fillId="0" borderId="3" xfId="0" applyNumberFormat="1" applyBorder="1" applyAlignment="1" applyProtection="1">
      <alignment horizontal="left"/>
      <protection locked="0"/>
    </xf>
    <xf numFmtId="169" fontId="0" fillId="0" borderId="3" xfId="0" applyNumberFormat="1" applyBorder="1" applyAlignment="1" applyProtection="1">
      <alignment horizontal="left"/>
      <protection locked="0"/>
    </xf>
    <xf numFmtId="17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71" fontId="0" fillId="0" borderId="0" xfId="0" applyNumberFormat="1"/>
    <xf numFmtId="4" fontId="0" fillId="0" borderId="0" xfId="0" applyNumberFormat="1"/>
    <xf numFmtId="171" fontId="11" fillId="0" borderId="7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1" fontId="8" fillId="0" borderId="3" xfId="4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171" fontId="8" fillId="0" borderId="13" xfId="4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71" fontId="11" fillId="0" borderId="8" xfId="0" applyNumberFormat="1" applyFont="1" applyBorder="1" applyAlignment="1">
      <alignment horizontal="center"/>
    </xf>
    <xf numFmtId="10" fontId="11" fillId="0" borderId="15" xfId="4" applyNumberFormat="1" applyFont="1" applyBorder="1" applyAlignment="1">
      <alignment horizontal="center"/>
    </xf>
    <xf numFmtId="171" fontId="11" fillId="0" borderId="10" xfId="0" applyNumberFormat="1" applyFont="1" applyBorder="1" applyAlignment="1">
      <alignment horizontal="center"/>
    </xf>
    <xf numFmtId="10" fontId="11" fillId="0" borderId="16" xfId="4" applyNumberFormat="1" applyFont="1" applyBorder="1" applyAlignment="1">
      <alignment horizontal="center"/>
    </xf>
    <xf numFmtId="171" fontId="11" fillId="0" borderId="12" xfId="0" applyNumberFormat="1" applyFont="1" applyBorder="1" applyAlignment="1">
      <alignment horizontal="center"/>
    </xf>
    <xf numFmtId="0" fontId="11" fillId="0" borderId="0" xfId="0" applyFont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171" fontId="0" fillId="0" borderId="8" xfId="0" applyNumberFormat="1" applyBorder="1" applyProtection="1">
      <protection locked="0"/>
    </xf>
    <xf numFmtId="0" fontId="0" fillId="0" borderId="9" xfId="0" applyBorder="1" applyProtection="1">
      <protection locked="0"/>
    </xf>
    <xf numFmtId="171" fontId="0" fillId="0" borderId="10" xfId="0" applyNumberFormat="1" applyBorder="1" applyProtection="1">
      <protection locked="0"/>
    </xf>
    <xf numFmtId="0" fontId="0" fillId="0" borderId="11" xfId="0" applyBorder="1" applyProtection="1">
      <protection locked="0"/>
    </xf>
    <xf numFmtId="171" fontId="0" fillId="0" borderId="12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5" borderId="0" xfId="0" applyFill="1" applyProtection="1">
      <protection locked="0"/>
    </xf>
    <xf numFmtId="0" fontId="0" fillId="5" borderId="2" xfId="0" applyFill="1" applyBorder="1" applyProtection="1">
      <protection locked="0"/>
    </xf>
    <xf numFmtId="0" fontId="5" fillId="4" borderId="4" xfId="0" applyFont="1" applyFill="1" applyBorder="1"/>
    <xf numFmtId="171" fontId="0" fillId="0" borderId="5" xfId="0" applyNumberFormat="1" applyBorder="1" applyAlignment="1" applyProtection="1">
      <alignment horizontal="left"/>
      <protection locked="0"/>
    </xf>
    <xf numFmtId="171" fontId="0" fillId="0" borderId="6" xfId="0" applyNumberFormat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10" fillId="0" borderId="0" xfId="0" applyFont="1" applyAlignment="1">
      <alignment horizontal="center" vertical="center"/>
    </xf>
    <xf numFmtId="171" fontId="2" fillId="3" borderId="0" xfId="2" applyNumberFormat="1" applyFont="1" applyAlignment="1">
      <alignment horizontal="center"/>
    </xf>
    <xf numFmtId="0" fontId="2" fillId="3" borderId="0" xfId="2" applyFont="1" applyAlignment="1">
      <alignment horizontal="center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1" fillId="0" borderId="1" xfId="1" applyAlignment="1">
      <alignment horizontal="left" vertical="center"/>
    </xf>
    <xf numFmtId="0" fontId="16" fillId="7" borderId="0" xfId="0" applyFont="1" applyFill="1" applyAlignment="1">
      <alignment horizontal="center"/>
    </xf>
  </cellXfs>
  <cellStyles count="5">
    <cellStyle name="Ênfase1" xfId="2" builtinId="29"/>
    <cellStyle name="Hiperlink" xfId="3" builtinId="8"/>
    <cellStyle name="Normal" xfId="0" builtinId="0"/>
    <cellStyle name="Porcentagem" xfId="4" builtinId="5"/>
    <cellStyle name="Título 1" xfId="1" builtinId="16"/>
  </cellStyles>
  <dxfs count="12">
    <dxf>
      <numFmt numFmtId="170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2" formatCode="mmmm\ dd\,\ yy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numFmt numFmtId="171" formatCode="[$R$-416]\ #,##0.0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0C0C0"/>
      <color rgb="FF000000"/>
      <color rgb="FF0C0C0C"/>
      <color rgb="FF2C2C2C"/>
      <color rgb="FF343434"/>
      <color rgb="FFDE1317"/>
      <color rgb="FF000080"/>
      <color rgb="FF292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Drop" dropStyle="combo" dx="22" fmlaLink="C25" fmlaRange="TABELAS!$A$2:$A$3" noThreeD="1" sel="1" val="0"/>
</file>

<file path=xl/ctrlProps/ctrlProp2.xml><?xml version="1.0" encoding="utf-8"?>
<formControlPr xmlns="http://schemas.microsoft.com/office/spreadsheetml/2009/9/main" objectType="Drop" dropStyle="combo" dx="22" fmlaLink="C27" fmlaRange="TABELAS!$A$2:$A$3" noThreeD="1" sel="1" val="0"/>
</file>

<file path=xl/ctrlProps/ctrlProp3.xml><?xml version="1.0" encoding="utf-8"?>
<formControlPr xmlns="http://schemas.microsoft.com/office/spreadsheetml/2009/9/main" objectType="Drop" dropStyle="combo" dx="22" fmlaLink="C29" fmlaRange="TABELAS!$A$2:$A$3" noThreeD="1" sel="1" val="0"/>
</file>

<file path=xl/ctrlProps/ctrlProp4.xml><?xml version="1.0" encoding="utf-8"?>
<formControlPr xmlns="http://schemas.microsoft.com/office/spreadsheetml/2009/9/main" objectType="Drop" dropStyle="combo" dx="22" fmlaLink="E9" fmlaRange="TABELAS!$C$2:$C$51" noThreeD="1" sel="19" val="18"/>
</file>

<file path=xl/ctrlProps/ctrlProp5.xml><?xml version="1.0" encoding="utf-8"?>
<formControlPr xmlns="http://schemas.microsoft.com/office/spreadsheetml/2009/9/main" objectType="Drop" dropStyle="combo" dx="22" fmlaLink="E21" fmlaRange="TABELAS!$C$2:$C$51" noThreeD="1" sel="2" val="0"/>
</file>

<file path=xl/ctrlProps/ctrlProp6.xml><?xml version="1.0" encoding="utf-8"?>
<formControlPr xmlns="http://schemas.microsoft.com/office/spreadsheetml/2009/9/main" objectType="Drop" dropStyle="combo" dx="22" fmlaLink="E15" fmlaRange="TABELAS!$C$2:$F$51" noThreeD="1" sel="15" val="1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AL&#205;QUOTA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llucasvalerio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AL&#205;QUOTA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llucasvalerio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L&#205;QUOTA!C1"/><Relationship Id="rId7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llucasvalerio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AL&#205;QUOTA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llucasvalerio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1121833</xdr:colOff>
      <xdr:row>4</xdr:row>
      <xdr:rowOff>54312</xdr:rowOff>
    </xdr:from>
    <xdr:to>
      <xdr:col>0</xdr:col>
      <xdr:colOff>2508249</xdr:colOff>
      <xdr:row>10</xdr:row>
      <xdr:rowOff>105918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67AB2FF-E73D-688F-DB08-995CED2CE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3" y="890395"/>
          <a:ext cx="1386416" cy="1258106"/>
        </a:xfrm>
        <a:prstGeom prst="rect">
          <a:avLst/>
        </a:prstGeom>
        <a:solidFill>
          <a:srgbClr val="000000"/>
        </a:solidFill>
      </xdr:spPr>
    </xdr:pic>
    <xdr:clientData/>
  </xdr:twoCellAnchor>
  <xdr:twoCellAnchor editAs="absolute">
    <xdr:from>
      <xdr:col>0</xdr:col>
      <xdr:colOff>0</xdr:colOff>
      <xdr:row>0</xdr:row>
      <xdr:rowOff>95250</xdr:rowOff>
    </xdr:from>
    <xdr:to>
      <xdr:col>1</xdr:col>
      <xdr:colOff>10582</xdr:colOff>
      <xdr:row>3</xdr:row>
      <xdr:rowOff>190499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8455520-D146-9058-28DD-230E37D86B81}"/>
            </a:ext>
          </a:extLst>
        </xdr:cNvPr>
        <xdr:cNvSpPr/>
      </xdr:nvSpPr>
      <xdr:spPr>
        <a:xfrm>
          <a:off x="0" y="95250"/>
          <a:ext cx="3630082" cy="740832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53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530" baseline="0">
              <a:latin typeface="Times New Roman" panose="02020603050405020304" pitchFamily="18" charset="0"/>
              <a:cs typeface="Times New Roman" panose="02020603050405020304" pitchFamily="18" charset="0"/>
            </a:rPr>
            <a:t> de Declaração de Imposto de Renda</a:t>
          </a:r>
          <a:endParaRPr lang="pt-BR" sz="153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717020</xdr:colOff>
      <xdr:row>10</xdr:row>
      <xdr:rowOff>160231</xdr:rowOff>
    </xdr:from>
    <xdr:to>
      <xdr:col>0</xdr:col>
      <xdr:colOff>2913062</xdr:colOff>
      <xdr:row>13</xdr:row>
      <xdr:rowOff>54397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6401D1-63AB-B3D8-7A28-2604F368F40A}"/>
            </a:ext>
          </a:extLst>
        </xdr:cNvPr>
        <xdr:cNvSpPr/>
      </xdr:nvSpPr>
      <xdr:spPr>
        <a:xfrm>
          <a:off x="717020" y="2202814"/>
          <a:ext cx="2196042" cy="4762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TÍTULAR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13</xdr:row>
      <xdr:rowOff>108710</xdr:rowOff>
    </xdr:from>
    <xdr:to>
      <xdr:col>0</xdr:col>
      <xdr:colOff>2926291</xdr:colOff>
      <xdr:row>15</xdr:row>
      <xdr:rowOff>182794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E51505-856C-448E-AFFD-0A9ECF79A631}"/>
            </a:ext>
          </a:extLst>
        </xdr:cNvPr>
        <xdr:cNvSpPr/>
      </xdr:nvSpPr>
      <xdr:spPr>
        <a:xfrm>
          <a:off x="703791" y="2733377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18</xdr:row>
      <xdr:rowOff>185586</xdr:rowOff>
    </xdr:from>
    <xdr:to>
      <xdr:col>0</xdr:col>
      <xdr:colOff>2926291</xdr:colOff>
      <xdr:row>21</xdr:row>
      <xdr:rowOff>58586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AEE59B-A6C4-44BC-A2DD-33EB66367DA5}"/>
            </a:ext>
          </a:extLst>
        </xdr:cNvPr>
        <xdr:cNvSpPr/>
      </xdr:nvSpPr>
      <xdr:spPr>
        <a:xfrm>
          <a:off x="703791" y="3794503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269875</xdr:colOff>
      <xdr:row>21</xdr:row>
      <xdr:rowOff>112899</xdr:rowOff>
    </xdr:from>
    <xdr:to>
      <xdr:col>0</xdr:col>
      <xdr:colOff>3360208</xdr:colOff>
      <xdr:row>23</xdr:row>
      <xdr:rowOff>123483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25A4C57-5BA2-2649-B0CC-D9C532089C3F}"/>
            </a:ext>
          </a:extLst>
        </xdr:cNvPr>
        <xdr:cNvSpPr/>
      </xdr:nvSpPr>
      <xdr:spPr>
        <a:xfrm>
          <a:off x="269875" y="4325066"/>
          <a:ext cx="3090333" cy="402167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Made by Lucas Valerio</a:t>
          </a:r>
        </a:p>
      </xdr:txBody>
    </xdr:sp>
    <xdr:clientData/>
  </xdr:twoCellAnchor>
  <xdr:twoCellAnchor editAs="absolute">
    <xdr:from>
      <xdr:col>0</xdr:col>
      <xdr:colOff>1624541</xdr:colOff>
      <xdr:row>23</xdr:row>
      <xdr:rowOff>177797</xdr:rowOff>
    </xdr:from>
    <xdr:to>
      <xdr:col>0</xdr:col>
      <xdr:colOff>2005541</xdr:colOff>
      <xdr:row>25</xdr:row>
      <xdr:rowOff>177797</xdr:rowOff>
    </xdr:to>
    <xdr:pic>
      <xdr:nvPicPr>
        <xdr:cNvPr id="12" name="Imagem 11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2557BB-D61B-A719-D6F5-CF0D7F58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541" y="4781547"/>
          <a:ext cx="381000" cy="381000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1979083</xdr:colOff>
      <xdr:row>29</xdr:row>
      <xdr:rowOff>116416</xdr:rowOff>
    </xdr:from>
    <xdr:to>
      <xdr:col>4</xdr:col>
      <xdr:colOff>3196167</xdr:colOff>
      <xdr:row>31</xdr:row>
      <xdr:rowOff>95251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35FFA2-BC6F-3D37-39F5-EF8AD6FC0548}"/>
            </a:ext>
          </a:extLst>
        </xdr:cNvPr>
        <xdr:cNvSpPr/>
      </xdr:nvSpPr>
      <xdr:spPr>
        <a:xfrm>
          <a:off x="9853083" y="5863166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0</xdr:colOff>
          <xdr:row>24</xdr:row>
          <xdr:rowOff>0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0</xdr:colOff>
          <xdr:row>25</xdr:row>
          <xdr:rowOff>180975</xdr:rowOff>
        </xdr:from>
        <xdr:to>
          <xdr:col>3</xdr:col>
          <xdr:colOff>0</xdr:colOff>
          <xdr:row>26</xdr:row>
          <xdr:rowOff>180975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absolute">
    <xdr:from>
      <xdr:col>0</xdr:col>
      <xdr:colOff>703791</xdr:colOff>
      <xdr:row>16</xdr:row>
      <xdr:rowOff>36023</xdr:rowOff>
    </xdr:from>
    <xdr:to>
      <xdr:col>0</xdr:col>
      <xdr:colOff>2926291</xdr:colOff>
      <xdr:row>18</xdr:row>
      <xdr:rowOff>131273</xdr:rowOff>
    </xdr:to>
    <xdr:sp macro="" textlink="">
      <xdr:nvSpPr>
        <xdr:cNvPr id="3" name="Retângulo: Cantos Arredondados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74C136-2C37-44FD-AA78-E05FAFB15D2C}"/>
            </a:ext>
          </a:extLst>
        </xdr:cNvPr>
        <xdr:cNvSpPr/>
      </xdr:nvSpPr>
      <xdr:spPr>
        <a:xfrm>
          <a:off x="703791" y="3263940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ALÍQUOTA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1121833</xdr:colOff>
      <xdr:row>4</xdr:row>
      <xdr:rowOff>48567</xdr:rowOff>
    </xdr:from>
    <xdr:to>
      <xdr:col>0</xdr:col>
      <xdr:colOff>2508249</xdr:colOff>
      <xdr:row>10</xdr:row>
      <xdr:rowOff>68423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1FF872-6FB6-4A10-9DB6-668A3B5A4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3" y="884650"/>
          <a:ext cx="1386416" cy="1258106"/>
        </a:xfrm>
        <a:prstGeom prst="rect">
          <a:avLst/>
        </a:prstGeom>
        <a:solidFill>
          <a:srgbClr val="000000"/>
        </a:solidFill>
      </xdr:spPr>
    </xdr:pic>
    <xdr:clientData/>
  </xdr:twoCellAnchor>
  <xdr:twoCellAnchor editAs="absolute">
    <xdr:from>
      <xdr:col>0</xdr:col>
      <xdr:colOff>0</xdr:colOff>
      <xdr:row>0</xdr:row>
      <xdr:rowOff>95250</xdr:rowOff>
    </xdr:from>
    <xdr:to>
      <xdr:col>1</xdr:col>
      <xdr:colOff>10582</xdr:colOff>
      <xdr:row>3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88541A5-7656-4B1F-AB5B-462328790B62}"/>
            </a:ext>
          </a:extLst>
        </xdr:cNvPr>
        <xdr:cNvSpPr/>
      </xdr:nvSpPr>
      <xdr:spPr>
        <a:xfrm>
          <a:off x="0" y="95250"/>
          <a:ext cx="3630082" cy="740832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53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530" baseline="0">
              <a:latin typeface="Times New Roman" panose="02020603050405020304" pitchFamily="18" charset="0"/>
              <a:cs typeface="Times New Roman" panose="02020603050405020304" pitchFamily="18" charset="0"/>
            </a:rPr>
            <a:t> de Declaração de Imposto de Renda</a:t>
          </a:r>
          <a:endParaRPr lang="pt-BR" sz="153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717020</xdr:colOff>
      <xdr:row>10</xdr:row>
      <xdr:rowOff>116991</xdr:rowOff>
    </xdr:from>
    <xdr:to>
      <xdr:col>0</xdr:col>
      <xdr:colOff>2913062</xdr:colOff>
      <xdr:row>13</xdr:row>
      <xdr:rowOff>574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714672-8C58-47BA-9100-4F902DBDCF26}"/>
            </a:ext>
          </a:extLst>
        </xdr:cNvPr>
        <xdr:cNvSpPr/>
      </xdr:nvSpPr>
      <xdr:spPr>
        <a:xfrm>
          <a:off x="717020" y="2191324"/>
          <a:ext cx="2196042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TÍTULAR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13</xdr:row>
      <xdr:rowOff>49142</xdr:rowOff>
    </xdr:from>
    <xdr:to>
      <xdr:col>0</xdr:col>
      <xdr:colOff>2926291</xdr:colOff>
      <xdr:row>15</xdr:row>
      <xdr:rowOff>123225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CAE37C-88CA-4617-95DD-8B8C1550DFFC}"/>
            </a:ext>
          </a:extLst>
        </xdr:cNvPr>
        <xdr:cNvSpPr/>
      </xdr:nvSpPr>
      <xdr:spPr>
        <a:xfrm>
          <a:off x="703791" y="2716142"/>
          <a:ext cx="2222500" cy="4762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18</xdr:row>
      <xdr:rowOff>61611</xdr:rowOff>
    </xdr:from>
    <xdr:to>
      <xdr:col>0</xdr:col>
      <xdr:colOff>2926291</xdr:colOff>
      <xdr:row>20</xdr:row>
      <xdr:rowOff>146278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7D77D4-67D5-4D89-A485-F7D91C63E351}"/>
            </a:ext>
          </a:extLst>
        </xdr:cNvPr>
        <xdr:cNvSpPr/>
      </xdr:nvSpPr>
      <xdr:spPr>
        <a:xfrm>
          <a:off x="703791" y="3765778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269875</xdr:colOff>
      <xdr:row>20</xdr:row>
      <xdr:rowOff>194846</xdr:rowOff>
    </xdr:from>
    <xdr:to>
      <xdr:col>0</xdr:col>
      <xdr:colOff>3360208</xdr:colOff>
      <xdr:row>22</xdr:row>
      <xdr:rowOff>173679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3D01F5A-211E-4F51-A9BD-9F65CD0D945D}"/>
            </a:ext>
          </a:extLst>
        </xdr:cNvPr>
        <xdr:cNvSpPr/>
      </xdr:nvSpPr>
      <xdr:spPr>
        <a:xfrm>
          <a:off x="269875" y="4290596"/>
          <a:ext cx="3090333" cy="381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Made by Lucas Valerio</a:t>
          </a:r>
        </a:p>
      </xdr:txBody>
    </xdr:sp>
    <xdr:clientData/>
  </xdr:twoCellAnchor>
  <xdr:twoCellAnchor editAs="absolute">
    <xdr:from>
      <xdr:col>0</xdr:col>
      <xdr:colOff>1624541</xdr:colOff>
      <xdr:row>22</xdr:row>
      <xdr:rowOff>222250</xdr:rowOff>
    </xdr:from>
    <xdr:to>
      <xdr:col>0</xdr:col>
      <xdr:colOff>2005541</xdr:colOff>
      <xdr:row>24</xdr:row>
      <xdr:rowOff>169334</xdr:rowOff>
    </xdr:to>
    <xdr:pic>
      <xdr:nvPicPr>
        <xdr:cNvPr id="8" name="Imagem 7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098F4F-E796-484A-9B3D-D86327AD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541" y="4720167"/>
          <a:ext cx="381000" cy="381000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8</xdr:row>
          <xdr:rowOff>9525</xdr:rowOff>
        </xdr:from>
        <xdr:to>
          <xdr:col>5</xdr:col>
          <xdr:colOff>9525</xdr:colOff>
          <xdr:row>8</xdr:row>
          <xdr:rowOff>200025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9525</xdr:rowOff>
        </xdr:from>
        <xdr:to>
          <xdr:col>4</xdr:col>
          <xdr:colOff>3076575</xdr:colOff>
          <xdr:row>20</xdr:row>
          <xdr:rowOff>190500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14</xdr:row>
          <xdr:rowOff>9525</xdr:rowOff>
        </xdr:from>
        <xdr:to>
          <xdr:col>5</xdr:col>
          <xdr:colOff>0</xdr:colOff>
          <xdr:row>14</xdr:row>
          <xdr:rowOff>190500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absolute">
    <xdr:from>
      <xdr:col>4</xdr:col>
      <xdr:colOff>2243668</xdr:colOff>
      <xdr:row>24</xdr:row>
      <xdr:rowOff>31753</xdr:rowOff>
    </xdr:from>
    <xdr:to>
      <xdr:col>6</xdr:col>
      <xdr:colOff>84669</xdr:colOff>
      <xdr:row>26</xdr:row>
      <xdr:rowOff>10588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C04E28-0813-4E90-9954-848399DED7C9}"/>
            </a:ext>
          </a:extLst>
        </xdr:cNvPr>
        <xdr:cNvSpPr/>
      </xdr:nvSpPr>
      <xdr:spPr>
        <a:xfrm>
          <a:off x="9609668" y="4963586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465665</xdr:colOff>
      <xdr:row>24</xdr:row>
      <xdr:rowOff>52919</xdr:rowOff>
    </xdr:from>
    <xdr:to>
      <xdr:col>2</xdr:col>
      <xdr:colOff>1682749</xdr:colOff>
      <xdr:row>26</xdr:row>
      <xdr:rowOff>31754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5B41C7-598E-4366-AE96-03F8AAE033D9}"/>
            </a:ext>
          </a:extLst>
        </xdr:cNvPr>
        <xdr:cNvSpPr/>
      </xdr:nvSpPr>
      <xdr:spPr>
        <a:xfrm>
          <a:off x="4540248" y="4984752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703791</xdr:colOff>
      <xdr:row>15</xdr:row>
      <xdr:rowOff>171793</xdr:rowOff>
    </xdr:from>
    <xdr:to>
      <xdr:col>0</xdr:col>
      <xdr:colOff>2926291</xdr:colOff>
      <xdr:row>18</xdr:row>
      <xdr:rowOff>13043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0DB893-BFF9-4EAE-95E3-02DCFF5064B7}"/>
            </a:ext>
          </a:extLst>
        </xdr:cNvPr>
        <xdr:cNvSpPr/>
      </xdr:nvSpPr>
      <xdr:spPr>
        <a:xfrm>
          <a:off x="703791" y="3240960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ALÍQUOTA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1121833</xdr:colOff>
      <xdr:row>4</xdr:row>
      <xdr:rowOff>139433</xdr:rowOff>
    </xdr:from>
    <xdr:to>
      <xdr:col>0</xdr:col>
      <xdr:colOff>2508249</xdr:colOff>
      <xdr:row>10</xdr:row>
      <xdr:rowOff>138122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A03A94-0700-4C10-8871-D0010C6D1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3" y="975516"/>
          <a:ext cx="1386416" cy="1258106"/>
        </a:xfrm>
        <a:prstGeom prst="rect">
          <a:avLst/>
        </a:prstGeom>
        <a:solidFill>
          <a:srgbClr val="000000"/>
        </a:solidFill>
      </xdr:spPr>
    </xdr:pic>
    <xdr:clientData/>
  </xdr:twoCellAnchor>
  <xdr:twoCellAnchor editAs="absolute">
    <xdr:from>
      <xdr:col>0</xdr:col>
      <xdr:colOff>0</xdr:colOff>
      <xdr:row>0</xdr:row>
      <xdr:rowOff>95250</xdr:rowOff>
    </xdr:from>
    <xdr:to>
      <xdr:col>1</xdr:col>
      <xdr:colOff>10582</xdr:colOff>
      <xdr:row>3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87729C5-BD9E-4B8E-BE7B-7A19D9B832A6}"/>
            </a:ext>
          </a:extLst>
        </xdr:cNvPr>
        <xdr:cNvSpPr/>
      </xdr:nvSpPr>
      <xdr:spPr>
        <a:xfrm>
          <a:off x="0" y="95250"/>
          <a:ext cx="3630082" cy="740832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53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530" baseline="0">
              <a:latin typeface="Times New Roman" panose="02020603050405020304" pitchFamily="18" charset="0"/>
              <a:cs typeface="Times New Roman" panose="02020603050405020304" pitchFamily="18" charset="0"/>
            </a:rPr>
            <a:t> de Declaração de Imposto de Renda</a:t>
          </a:r>
          <a:endParaRPr lang="pt-BR" sz="153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717020</xdr:colOff>
      <xdr:row>11</xdr:row>
      <xdr:rowOff>65889</xdr:rowOff>
    </xdr:from>
    <xdr:to>
      <xdr:col>0</xdr:col>
      <xdr:colOff>2913062</xdr:colOff>
      <xdr:row>13</xdr:row>
      <xdr:rowOff>139973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BBB279-9B53-4BCC-935D-ADC5EA16E454}"/>
            </a:ext>
          </a:extLst>
        </xdr:cNvPr>
        <xdr:cNvSpPr/>
      </xdr:nvSpPr>
      <xdr:spPr>
        <a:xfrm>
          <a:off x="717020" y="2373056"/>
          <a:ext cx="2196042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TÍTULAR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16</xdr:row>
      <xdr:rowOff>196591</xdr:rowOff>
    </xdr:from>
    <xdr:to>
      <xdr:col>0</xdr:col>
      <xdr:colOff>2926291</xdr:colOff>
      <xdr:row>18</xdr:row>
      <xdr:rowOff>196591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36FCE9-5F97-4010-A421-AB5F3EB213EB}"/>
            </a:ext>
          </a:extLst>
        </xdr:cNvPr>
        <xdr:cNvSpPr/>
      </xdr:nvSpPr>
      <xdr:spPr>
        <a:xfrm>
          <a:off x="703791" y="3604424"/>
          <a:ext cx="2222500" cy="4762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ALÍQUOTA</a:t>
          </a:r>
        </a:p>
      </xdr:txBody>
    </xdr:sp>
    <xdr:clientData/>
  </xdr:twoCellAnchor>
  <xdr:twoCellAnchor editAs="absolute">
    <xdr:from>
      <xdr:col>0</xdr:col>
      <xdr:colOff>703791</xdr:colOff>
      <xdr:row>19</xdr:row>
      <xdr:rowOff>92608</xdr:rowOff>
    </xdr:from>
    <xdr:to>
      <xdr:col>0</xdr:col>
      <xdr:colOff>2926291</xdr:colOff>
      <xdr:row>21</xdr:row>
      <xdr:rowOff>197383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86746A-5D8E-4EF3-9728-0CB476CB7719}"/>
            </a:ext>
          </a:extLst>
        </xdr:cNvPr>
        <xdr:cNvSpPr/>
      </xdr:nvSpPr>
      <xdr:spPr>
        <a:xfrm>
          <a:off x="703791" y="4220108"/>
          <a:ext cx="2222500" cy="48577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269875</xdr:colOff>
      <xdr:row>22</xdr:row>
      <xdr:rowOff>125150</xdr:rowOff>
    </xdr:from>
    <xdr:to>
      <xdr:col>0</xdr:col>
      <xdr:colOff>3360208</xdr:colOff>
      <xdr:row>24</xdr:row>
      <xdr:rowOff>125150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70EF706-0B2C-4B43-AEE6-9043797FCE4A}"/>
            </a:ext>
          </a:extLst>
        </xdr:cNvPr>
        <xdr:cNvSpPr/>
      </xdr:nvSpPr>
      <xdr:spPr>
        <a:xfrm>
          <a:off x="269875" y="4845317"/>
          <a:ext cx="3090333" cy="381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Made by Lucas Valerio</a:t>
          </a:r>
        </a:p>
      </xdr:txBody>
    </xdr:sp>
    <xdr:clientData/>
  </xdr:twoCellAnchor>
  <xdr:twoCellAnchor editAs="absolute">
    <xdr:from>
      <xdr:col>0</xdr:col>
      <xdr:colOff>1624541</xdr:colOff>
      <xdr:row>25</xdr:row>
      <xdr:rowOff>74082</xdr:rowOff>
    </xdr:from>
    <xdr:to>
      <xdr:col>0</xdr:col>
      <xdr:colOff>2005541</xdr:colOff>
      <xdr:row>27</xdr:row>
      <xdr:rowOff>74082</xdr:rowOff>
    </xdr:to>
    <xdr:pic>
      <xdr:nvPicPr>
        <xdr:cNvPr id="8" name="Imagem 7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5C7587-D033-4F93-BFE6-0C269491F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541" y="5365749"/>
          <a:ext cx="381000" cy="381000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2518833</xdr:colOff>
      <xdr:row>43</xdr:row>
      <xdr:rowOff>148172</xdr:rowOff>
    </xdr:from>
    <xdr:to>
      <xdr:col>4</xdr:col>
      <xdr:colOff>1005417</xdr:colOff>
      <xdr:row>45</xdr:row>
      <xdr:rowOff>127007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3D3DED-76A1-4399-B1A2-5F9AC756FC5F}"/>
            </a:ext>
          </a:extLst>
        </xdr:cNvPr>
        <xdr:cNvSpPr/>
      </xdr:nvSpPr>
      <xdr:spPr>
        <a:xfrm>
          <a:off x="10255250" y="8921755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  <xdr:twoCellAnchor editAs="absolute">
    <xdr:from>
      <xdr:col>1</xdr:col>
      <xdr:colOff>328082</xdr:colOff>
      <xdr:row>43</xdr:row>
      <xdr:rowOff>179922</xdr:rowOff>
    </xdr:from>
    <xdr:to>
      <xdr:col>2</xdr:col>
      <xdr:colOff>1026583</xdr:colOff>
      <xdr:row>45</xdr:row>
      <xdr:rowOff>158757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38B098-337E-4FE7-8BC7-CC3DC6BFCF21}"/>
            </a:ext>
          </a:extLst>
        </xdr:cNvPr>
        <xdr:cNvSpPr/>
      </xdr:nvSpPr>
      <xdr:spPr>
        <a:xfrm>
          <a:off x="3947582" y="8953505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703791</xdr:colOff>
      <xdr:row>14</xdr:row>
      <xdr:rowOff>46573</xdr:rowOff>
    </xdr:from>
    <xdr:to>
      <xdr:col>0</xdr:col>
      <xdr:colOff>2926291</xdr:colOff>
      <xdr:row>16</xdr:row>
      <xdr:rowOff>57157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64A604-F04E-4FE7-8E4B-271386DEFE16}"/>
            </a:ext>
          </a:extLst>
        </xdr:cNvPr>
        <xdr:cNvSpPr/>
      </xdr:nvSpPr>
      <xdr:spPr>
        <a:xfrm>
          <a:off x="703791" y="2988740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1121833</xdr:colOff>
      <xdr:row>4</xdr:row>
      <xdr:rowOff>60663</xdr:rowOff>
    </xdr:from>
    <xdr:to>
      <xdr:col>0</xdr:col>
      <xdr:colOff>2508249</xdr:colOff>
      <xdr:row>10</xdr:row>
      <xdr:rowOff>91102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0A9D80-1262-41D4-B3DC-8E8248656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3" y="896746"/>
          <a:ext cx="1386416" cy="1258106"/>
        </a:xfrm>
        <a:prstGeom prst="rect">
          <a:avLst/>
        </a:prstGeom>
        <a:solidFill>
          <a:srgbClr val="000000"/>
        </a:solidFill>
      </xdr:spPr>
    </xdr:pic>
    <xdr:clientData/>
  </xdr:twoCellAnchor>
  <xdr:twoCellAnchor editAs="absolute">
    <xdr:from>
      <xdr:col>0</xdr:col>
      <xdr:colOff>0</xdr:colOff>
      <xdr:row>0</xdr:row>
      <xdr:rowOff>95250</xdr:rowOff>
    </xdr:from>
    <xdr:to>
      <xdr:col>1</xdr:col>
      <xdr:colOff>10582</xdr:colOff>
      <xdr:row>3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06F1D4-63EE-4EFC-8F0F-7B0558EC23AF}"/>
            </a:ext>
          </a:extLst>
        </xdr:cNvPr>
        <xdr:cNvSpPr/>
      </xdr:nvSpPr>
      <xdr:spPr>
        <a:xfrm>
          <a:off x="0" y="95250"/>
          <a:ext cx="3630082" cy="740832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53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530" baseline="0">
              <a:latin typeface="Times New Roman" panose="02020603050405020304" pitchFamily="18" charset="0"/>
              <a:cs typeface="Times New Roman" panose="02020603050405020304" pitchFamily="18" charset="0"/>
            </a:rPr>
            <a:t> de Declaração de Imposto de Renda</a:t>
          </a:r>
          <a:endParaRPr lang="pt-BR" sz="153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717020</xdr:colOff>
      <xdr:row>10</xdr:row>
      <xdr:rowOff>151766</xdr:rowOff>
    </xdr:from>
    <xdr:to>
      <xdr:col>0</xdr:col>
      <xdr:colOff>2913062</xdr:colOff>
      <xdr:row>13</xdr:row>
      <xdr:rowOff>56516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37746A-ABAD-4D88-A0C7-2FC576B0D1B2}"/>
            </a:ext>
          </a:extLst>
        </xdr:cNvPr>
        <xdr:cNvSpPr/>
      </xdr:nvSpPr>
      <xdr:spPr>
        <a:xfrm>
          <a:off x="717020" y="2215516"/>
          <a:ext cx="2196042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TÍTULAR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13</xdr:row>
      <xdr:rowOff>117180</xdr:rowOff>
    </xdr:from>
    <xdr:to>
      <xdr:col>0</xdr:col>
      <xdr:colOff>2926291</xdr:colOff>
      <xdr:row>16</xdr:row>
      <xdr:rowOff>21930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72A73A-3C78-4FF5-B28D-9B99FE81AA1A}"/>
            </a:ext>
          </a:extLst>
        </xdr:cNvPr>
        <xdr:cNvSpPr/>
      </xdr:nvSpPr>
      <xdr:spPr>
        <a:xfrm>
          <a:off x="703791" y="2752430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INFORMES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703791</xdr:colOff>
      <xdr:row>19</xdr:row>
      <xdr:rowOff>48008</xdr:rowOff>
    </xdr:from>
    <xdr:to>
      <xdr:col>0</xdr:col>
      <xdr:colOff>2926291</xdr:colOff>
      <xdr:row>21</xdr:row>
      <xdr:rowOff>143258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B543E2-7665-4E54-AEC7-9E4B8AB5F9F0}"/>
            </a:ext>
          </a:extLst>
        </xdr:cNvPr>
        <xdr:cNvSpPr/>
      </xdr:nvSpPr>
      <xdr:spPr>
        <a:xfrm>
          <a:off x="703791" y="3826258"/>
          <a:ext cx="2222500" cy="4762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  <a:endParaRPr lang="pt-BR" sz="23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269875</xdr:colOff>
      <xdr:row>22</xdr:row>
      <xdr:rowOff>13422</xdr:rowOff>
    </xdr:from>
    <xdr:to>
      <xdr:col>0</xdr:col>
      <xdr:colOff>3360208</xdr:colOff>
      <xdr:row>24</xdr:row>
      <xdr:rowOff>13422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1DAC2B-B701-4C09-9305-C16A958CDB07}"/>
            </a:ext>
          </a:extLst>
        </xdr:cNvPr>
        <xdr:cNvSpPr/>
      </xdr:nvSpPr>
      <xdr:spPr>
        <a:xfrm>
          <a:off x="269875" y="4363172"/>
          <a:ext cx="3090333" cy="381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Made by Lucas Valerio</a:t>
          </a:r>
        </a:p>
      </xdr:txBody>
    </xdr:sp>
    <xdr:clientData/>
  </xdr:twoCellAnchor>
  <xdr:twoCellAnchor editAs="absolute">
    <xdr:from>
      <xdr:col>0</xdr:col>
      <xdr:colOff>1624541</xdr:colOff>
      <xdr:row>24</xdr:row>
      <xdr:rowOff>74083</xdr:rowOff>
    </xdr:from>
    <xdr:to>
      <xdr:col>0</xdr:col>
      <xdr:colOff>2005541</xdr:colOff>
      <xdr:row>26</xdr:row>
      <xdr:rowOff>74083</xdr:rowOff>
    </xdr:to>
    <xdr:pic>
      <xdr:nvPicPr>
        <xdr:cNvPr id="8" name="img_linked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0FBE07-E186-4000-9FCA-595AF039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541" y="4804833"/>
          <a:ext cx="381000" cy="381000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465665</xdr:colOff>
      <xdr:row>27</xdr:row>
      <xdr:rowOff>5291</xdr:rowOff>
    </xdr:from>
    <xdr:to>
      <xdr:col>2</xdr:col>
      <xdr:colOff>1195916</xdr:colOff>
      <xdr:row>28</xdr:row>
      <xdr:rowOff>174626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EDE0B3-4D1D-4A7A-99BB-D1D807F9EDCD}"/>
            </a:ext>
          </a:extLst>
        </xdr:cNvPr>
        <xdr:cNvSpPr/>
      </xdr:nvSpPr>
      <xdr:spPr>
        <a:xfrm>
          <a:off x="4085165" y="5307541"/>
          <a:ext cx="1217084" cy="359835"/>
        </a:xfrm>
        <a:prstGeom prst="rect">
          <a:avLst/>
        </a:prstGeom>
        <a:ln/>
        <a:effectLst>
          <a:outerShdw blurRad="57150" dist="19050" dir="5400000" algn="ctr" rotWithShape="0">
            <a:srgbClr val="000000">
              <a:alpha val="63000"/>
            </a:srgbClr>
          </a:outerShdw>
          <a:reflection blurRad="6350" stA="50000" endA="300" endPos="55000" dir="5400000" sy="-100000" algn="bl" rotWithShape="0"/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703791</xdr:colOff>
      <xdr:row>16</xdr:row>
      <xdr:rowOff>82594</xdr:rowOff>
    </xdr:from>
    <xdr:to>
      <xdr:col>0</xdr:col>
      <xdr:colOff>2926291</xdr:colOff>
      <xdr:row>18</xdr:row>
      <xdr:rowOff>177844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3E19BD-6830-48B6-ABA4-3A6F71FA9899}"/>
            </a:ext>
          </a:extLst>
        </xdr:cNvPr>
        <xdr:cNvSpPr/>
      </xdr:nvSpPr>
      <xdr:spPr>
        <a:xfrm>
          <a:off x="703791" y="3289344"/>
          <a:ext cx="222250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ALÍQUOTA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5D717-B6DC-4A97-8F0F-11825F939383}" name="Tabela2" displayName="Tabela2" ref="C13:E19" totalsRowShown="0" headerRowDxfId="11" dataDxfId="10">
  <autoFilter ref="C13:E19" xr:uid="{9085D717-B6DC-4A97-8F0F-11825F939383}"/>
  <tableColumns count="3">
    <tableColumn id="1" xr3:uid="{17B9CE22-6AFA-4A2E-9A18-2128C154CC00}" name="Faixa de Renda Anual (R$)" dataDxfId="9"/>
    <tableColumn id="2" xr3:uid="{69341B96-714C-4569-88D7-32C78CEDA2F5}" name="Alíquota" dataDxfId="8"/>
    <tableColumn id="3" xr3:uid="{3F3BE57D-1C5F-458B-9A67-7EFCF7C0A695}" name="Deduçõ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AF0E4B-F602-46F3-BD12-A2A10F4C4083}" name="Tabela3" displayName="Tabela3" ref="C22:D43" totalsRowShown="0" headerRowDxfId="6">
  <autoFilter ref="C22:D43" xr:uid="{74AF0E4B-F602-46F3-BD12-A2A10F4C4083}"/>
  <tableColumns count="2">
    <tableColumn id="1" xr3:uid="{0AFC1236-3ABD-4477-A700-530C1DEB2002}" name="Deduções Permitidas"/>
    <tableColumn id="2" xr3:uid="{053DAA05-5D22-4922-9B4C-6A9629060EED}" name="R$" dataDxfId="5">
      <calculatedColumnFormula>SUM(D3:D22)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79762-0141-4845-A464-109E82F039E0}" name="Tabela1" displayName="Tabela1" ref="C8:E26" totalsRowShown="0" headerRowDxfId="4" dataDxfId="3">
  <autoFilter ref="C8:E26" xr:uid="{3B979762-0141-4845-A464-109E82F039E0}"/>
  <tableColumns count="3">
    <tableColumn id="1" xr3:uid="{D5A417A5-7860-44E7-B750-4B9738EEDAB4}" name="Data" dataDxfId="2"/>
    <tableColumn id="2" xr3:uid="{68011AE1-ADE6-441F-8B73-069593009740}" name="Categoria" dataDxfId="1"/>
    <tableColumn id="3" xr3:uid="{E22C72DE-1FF9-4A8F-AA4D-0A07F0CD753E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lucashvalerio10@gmail.com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8B72-1227-4C10-B10B-812519A2A3CA}">
  <sheetPr codeName="Planilha1"/>
  <dimension ref="A2:F29"/>
  <sheetViews>
    <sheetView showGridLines="0" showRowColHeaders="0" zoomScale="90" zoomScaleNormal="90" workbookViewId="0">
      <selection activeCell="E14" sqref="E14"/>
    </sheetView>
  </sheetViews>
  <sheetFormatPr defaultRowHeight="15"/>
  <cols>
    <col min="1" max="1" width="42.21875" style="1" customWidth="1"/>
    <col min="2" max="2" width="5.33203125" customWidth="1"/>
    <col min="3" max="3" width="41.6640625" customWidth="1"/>
    <col min="4" max="4" width="2.5546875" customWidth="1"/>
    <col min="5" max="5" width="41.77734375" customWidth="1"/>
    <col min="6" max="6" width="3.21875" customWidth="1"/>
  </cols>
  <sheetData>
    <row r="2" spans="3:6" ht="20.25" thickBot="1">
      <c r="C2" s="5" t="s">
        <v>14</v>
      </c>
      <c r="D2" s="4"/>
      <c r="E2" s="4"/>
      <c r="F2" s="4"/>
    </row>
    <row r="3" spans="3:6" ht="15.75" thickTop="1">
      <c r="C3" s="50" t="s">
        <v>24</v>
      </c>
      <c r="D3" s="50"/>
      <c r="E3" s="50"/>
      <c r="F3" s="50"/>
    </row>
    <row r="5" spans="3:6" ht="15.75" thickBot="1">
      <c r="C5" t="s">
        <v>13</v>
      </c>
      <c r="E5" s="3" t="s">
        <v>0</v>
      </c>
    </row>
    <row r="6" spans="3:6" ht="15.75" thickBot="1">
      <c r="C6" s="13" t="s">
        <v>18</v>
      </c>
      <c r="E6" s="16">
        <v>97486906630</v>
      </c>
    </row>
    <row r="7" spans="3:6" ht="15.75" thickBot="1">
      <c r="C7" s="3" t="s">
        <v>1</v>
      </c>
      <c r="E7" s="3" t="s">
        <v>2</v>
      </c>
    </row>
    <row r="8" spans="3:6" ht="15.75" thickBot="1">
      <c r="C8" s="15">
        <v>36172</v>
      </c>
      <c r="E8" s="17">
        <v>33321421014171</v>
      </c>
    </row>
    <row r="9" spans="3:6" ht="15.75" thickBot="1">
      <c r="C9" s="2" t="s">
        <v>3</v>
      </c>
    </row>
    <row r="10" spans="3:6" ht="15.75" thickBot="1">
      <c r="C10" s="13" t="s">
        <v>17</v>
      </c>
    </row>
    <row r="13" spans="3:6" ht="15.75" thickBot="1">
      <c r="C13" s="3" t="s">
        <v>4</v>
      </c>
      <c r="E13" s="3" t="s">
        <v>5</v>
      </c>
    </row>
    <row r="14" spans="3:6" ht="15.75" thickBot="1">
      <c r="C14" s="13" t="s">
        <v>20</v>
      </c>
      <c r="E14" s="13" t="s">
        <v>19</v>
      </c>
    </row>
    <row r="15" spans="3:6" ht="15.75" thickBot="1">
      <c r="C15" s="3" t="s">
        <v>6</v>
      </c>
    </row>
    <row r="16" spans="3:6" ht="15.75" thickBot="1">
      <c r="C16" s="14">
        <v>1045001</v>
      </c>
    </row>
    <row r="19" spans="3:5" ht="15.75" thickBot="1">
      <c r="C19" s="3" t="s">
        <v>7</v>
      </c>
      <c r="E19" s="3" t="s">
        <v>8</v>
      </c>
    </row>
    <row r="20" spans="3:5" ht="15.75" thickBot="1">
      <c r="C20" s="11">
        <v>1193999272</v>
      </c>
      <c r="E20" s="12">
        <v>11940002723</v>
      </c>
    </row>
    <row r="21" spans="3:5" ht="15.75" thickBot="1">
      <c r="C21" s="3" t="s">
        <v>9</v>
      </c>
    </row>
    <row r="22" spans="3:5" ht="15.75" thickBot="1">
      <c r="C22" s="10" t="s">
        <v>21</v>
      </c>
    </row>
    <row r="24" spans="3:5">
      <c r="C24" s="3" t="s">
        <v>10</v>
      </c>
    </row>
    <row r="25" spans="3:5">
      <c r="C25" s="49">
        <v>1</v>
      </c>
    </row>
    <row r="26" spans="3:5">
      <c r="C26" s="3" t="s">
        <v>11</v>
      </c>
    </row>
    <row r="27" spans="3:5">
      <c r="C27" s="48">
        <v>1</v>
      </c>
    </row>
    <row r="28" spans="3:5">
      <c r="C28" s="3" t="s">
        <v>12</v>
      </c>
    </row>
    <row r="29" spans="3:5">
      <c r="C29" s="45">
        <v>1</v>
      </c>
    </row>
  </sheetData>
  <sheetProtection sheet="1" selectLockedCells="1"/>
  <mergeCells count="1">
    <mergeCell ref="C3:F3"/>
  </mergeCells>
  <dataValidations count="1">
    <dataValidation type="list" allowBlank="1" showInputMessage="1" showErrorMessage="1" sqref="C25 C27 C29" xr:uid="{C009D201-702F-45F4-A4FD-5D18809B796D}">
      <formula1>"Sim,Não"</formula1>
    </dataValidation>
  </dataValidations>
  <hyperlinks>
    <hyperlink ref="C22" r:id="rId1" xr:uid="{28E1594D-DA20-4FC9-BEC5-D062B7469730}"/>
  </hyperlinks>
  <pageMargins left="0.511811024" right="0.511811024" top="0.78740157499999996" bottom="0.78740157499999996" header="0.31496062000000002" footer="0.31496062000000002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Drop Down 7">
              <controlPr locked="0" defaultSize="0" autoLine="0" autoPict="0">
                <anchor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Drop Down 10">
              <controlPr locked="0" defaultSize="0" autoLine="0" autoPict="0">
                <anchor>
                  <from>
                    <xdr:col>2</xdr:col>
                    <xdr:colOff>0</xdr:colOff>
                    <xdr:row>25</xdr:row>
                    <xdr:rowOff>180975</xdr:rowOff>
                  </from>
                  <to>
                    <xdr:col>3</xdr:col>
                    <xdr:colOff>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Drop Down 12">
              <controlPr locked="0" defaultSize="0" autoLine="0" autoPict="0">
                <anchor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EC19-130C-4CE7-91FD-F8E817D1656F}">
  <sheetPr codeName="Planilha2"/>
  <dimension ref="A1:F23"/>
  <sheetViews>
    <sheetView showGridLines="0" showRowColHeaders="0" tabSelected="1" zoomScale="90" zoomScaleNormal="90" workbookViewId="0">
      <selection activeCell="C1" sqref="C1"/>
    </sheetView>
  </sheetViews>
  <sheetFormatPr defaultRowHeight="15"/>
  <cols>
    <col min="1" max="1" width="42.21875" style="1" customWidth="1"/>
    <col min="2" max="2" width="5.33203125" customWidth="1"/>
    <col min="3" max="3" width="35.77734375" customWidth="1"/>
    <col min="4" max="4" width="2.5546875" customWidth="1"/>
    <col min="5" max="5" width="36.109375" customWidth="1"/>
    <col min="6" max="6" width="3.21875" customWidth="1"/>
  </cols>
  <sheetData>
    <row r="1" spans="3:6">
      <c r="C1" s="45"/>
    </row>
    <row r="2" spans="3:6" ht="20.25" thickBot="1">
      <c r="C2" s="5" t="s">
        <v>22</v>
      </c>
      <c r="D2" s="4"/>
      <c r="E2" s="4"/>
      <c r="F2" s="4"/>
    </row>
    <row r="3" spans="3:6" ht="15.75" thickTop="1">
      <c r="C3" s="50" t="s">
        <v>23</v>
      </c>
      <c r="D3" s="50"/>
      <c r="E3" s="50"/>
      <c r="F3" s="50"/>
    </row>
    <row r="5" spans="3:6" ht="20.25" customHeight="1">
      <c r="C5" s="9" t="s">
        <v>26</v>
      </c>
    </row>
    <row r="6" spans="3:6" ht="15" customHeight="1">
      <c r="C6" s="56">
        <f>SUM(D10,D16,D22)</f>
        <v>60800</v>
      </c>
      <c r="D6" s="57"/>
      <c r="E6" s="57"/>
      <c r="F6" s="57"/>
    </row>
    <row r="8" spans="3:6" ht="15.75" thickBot="1">
      <c r="C8" s="55" t="s">
        <v>27</v>
      </c>
      <c r="D8" s="55"/>
      <c r="E8" s="55"/>
    </row>
    <row r="9" spans="3:6" ht="15.75" thickBot="1">
      <c r="C9" s="8" t="s">
        <v>83</v>
      </c>
      <c r="D9" s="58"/>
      <c r="E9" s="59">
        <v>19</v>
      </c>
    </row>
    <row r="10" spans="3:6" ht="15.75" thickBot="1">
      <c r="C10" s="8" t="s">
        <v>84</v>
      </c>
      <c r="D10" s="51">
        <v>50000</v>
      </c>
      <c r="E10" s="52"/>
    </row>
    <row r="11" spans="3:6" ht="16.5" customHeight="1" thickBot="1">
      <c r="C11" s="8" t="s">
        <v>85</v>
      </c>
      <c r="D11" s="53" t="s">
        <v>28</v>
      </c>
      <c r="E11" s="54"/>
    </row>
    <row r="12" spans="3:6">
      <c r="C12" s="8"/>
      <c r="D12" s="8"/>
      <c r="E12" s="8"/>
    </row>
    <row r="13" spans="3:6">
      <c r="C13" s="8"/>
      <c r="D13" s="8"/>
      <c r="E13" s="8"/>
    </row>
    <row r="14" spans="3:6" ht="15.75" thickBot="1">
      <c r="C14" s="55" t="s">
        <v>80</v>
      </c>
      <c r="D14" s="55"/>
      <c r="E14" s="55"/>
    </row>
    <row r="15" spans="3:6" ht="15.75" thickBot="1">
      <c r="C15" s="8" t="s">
        <v>83</v>
      </c>
      <c r="D15" s="46"/>
      <c r="E15" s="47">
        <v>15</v>
      </c>
    </row>
    <row r="16" spans="3:6" ht="15.75" thickBot="1">
      <c r="C16" s="8" t="s">
        <v>84</v>
      </c>
      <c r="D16" s="51">
        <v>800</v>
      </c>
      <c r="E16" s="52"/>
    </row>
    <row r="17" spans="3:5" ht="18.75" thickBot="1">
      <c r="C17" s="8" t="s">
        <v>86</v>
      </c>
      <c r="D17" s="53" t="s">
        <v>81</v>
      </c>
      <c r="E17" s="54"/>
    </row>
    <row r="18" spans="3:5">
      <c r="C18" s="8"/>
      <c r="D18" s="8"/>
      <c r="E18" s="8"/>
    </row>
    <row r="19" spans="3:5">
      <c r="C19" s="8"/>
      <c r="D19" s="8"/>
      <c r="E19" s="8"/>
    </row>
    <row r="20" spans="3:5" ht="15.75" thickBot="1">
      <c r="C20" s="55" t="s">
        <v>89</v>
      </c>
      <c r="D20" s="55"/>
      <c r="E20" s="55"/>
    </row>
    <row r="21" spans="3:5" ht="15.75" thickBot="1">
      <c r="C21" s="8" t="s">
        <v>83</v>
      </c>
      <c r="D21" s="46"/>
      <c r="E21" s="47">
        <v>2</v>
      </c>
    </row>
    <row r="22" spans="3:5" ht="15.75" thickBot="1">
      <c r="C22" s="8" t="s">
        <v>84</v>
      </c>
      <c r="D22" s="51">
        <v>10000</v>
      </c>
      <c r="E22" s="52"/>
    </row>
    <row r="23" spans="3:5" ht="18.75" thickBot="1">
      <c r="C23" s="8" t="s">
        <v>86</v>
      </c>
      <c r="D23" s="53" t="s">
        <v>82</v>
      </c>
      <c r="E23" s="54"/>
    </row>
  </sheetData>
  <sheetProtection sheet="1" selectLockedCells="1" pivotTables="0"/>
  <mergeCells count="12">
    <mergeCell ref="D11:E11"/>
    <mergeCell ref="C3:F3"/>
    <mergeCell ref="C6:F6"/>
    <mergeCell ref="C8:E8"/>
    <mergeCell ref="D9:E9"/>
    <mergeCell ref="D10:E10"/>
    <mergeCell ref="D22:E22"/>
    <mergeCell ref="D23:E23"/>
    <mergeCell ref="D17:E17"/>
    <mergeCell ref="C14:E14"/>
    <mergeCell ref="D16:E16"/>
    <mergeCell ref="C20:E20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Drop Down 3">
              <controlPr locked="0" defaultSize="0" autoLine="0" autoPict="0">
                <anchor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5</xdr:col>
                    <xdr:colOff>9525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Drop Down 5">
              <controlPr locked="0" defaultSize="0" autoLine="0" autoPict="0">
                <anchor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4</xdr:col>
                    <xdr:colOff>3076575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Drop Down 6">
              <controlPr locked="0" defaultSize="0" autoLine="0" autoPict="0">
                <anchor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5</xdr:col>
                    <xdr:colOff>0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5AC-86F3-474C-9DFD-E6B360F9952A}">
  <dimension ref="A2:J43"/>
  <sheetViews>
    <sheetView showGridLines="0" showRowColHeaders="0" topLeftCell="A17" zoomScale="90" zoomScaleNormal="90" workbookViewId="0">
      <selection activeCell="C30" sqref="C30"/>
    </sheetView>
  </sheetViews>
  <sheetFormatPr defaultRowHeight="15"/>
  <cols>
    <col min="1" max="1" width="42.21875" style="1" customWidth="1"/>
    <col min="2" max="2" width="6" customWidth="1"/>
    <col min="3" max="3" width="42" customWidth="1"/>
    <col min="4" max="4" width="31.88671875" customWidth="1"/>
    <col min="5" max="5" width="14.21875" customWidth="1"/>
    <col min="6" max="6" width="1.77734375" customWidth="1"/>
    <col min="10" max="10" width="11.5546875" bestFit="1" customWidth="1"/>
  </cols>
  <sheetData>
    <row r="2" spans="3:9" ht="20.25" thickBot="1">
      <c r="C2" s="5" t="s">
        <v>95</v>
      </c>
      <c r="D2" s="4"/>
      <c r="E2" s="4"/>
      <c r="F2" s="4"/>
    </row>
    <row r="3" spans="3:9" ht="15.75" thickTop="1">
      <c r="C3" s="50" t="s">
        <v>104</v>
      </c>
      <c r="D3" s="50"/>
      <c r="E3" s="50"/>
      <c r="F3" s="50"/>
    </row>
    <row r="5" spans="3:9" ht="20.25" customHeight="1">
      <c r="C5" s="9" t="s">
        <v>26</v>
      </c>
    </row>
    <row r="6" spans="3:9" ht="15" customHeight="1">
      <c r="C6" s="56">
        <f>total_informes</f>
        <v>60800</v>
      </c>
      <c r="D6" s="57"/>
      <c r="E6" s="57"/>
      <c r="F6" s="57"/>
    </row>
    <row r="8" spans="3:9" ht="18">
      <c r="C8" s="9" t="s">
        <v>107</v>
      </c>
    </row>
    <row r="9" spans="3:9" ht="15.75">
      <c r="C9" s="56">
        <f>D19-D43</f>
        <v>7220</v>
      </c>
      <c r="D9" s="57"/>
      <c r="E9" s="57"/>
      <c r="F9" s="57"/>
    </row>
    <row r="10" spans="3:9">
      <c r="I10" s="23"/>
    </row>
    <row r="11" spans="3:9" ht="16.5" customHeight="1"/>
    <row r="13" spans="3:9" ht="16.5">
      <c r="C13" s="29" t="s">
        <v>96</v>
      </c>
      <c r="D13" s="29" t="s">
        <v>100</v>
      </c>
      <c r="E13" s="29" t="s">
        <v>105</v>
      </c>
    </row>
    <row r="14" spans="3:9" ht="18">
      <c r="C14" s="24" t="s">
        <v>103</v>
      </c>
      <c r="D14" s="32" t="s">
        <v>97</v>
      </c>
      <c r="E14" s="33">
        <f>0*C6</f>
        <v>0</v>
      </c>
    </row>
    <row r="15" spans="3:9" ht="18">
      <c r="C15" s="25" t="s">
        <v>102</v>
      </c>
      <c r="D15" s="34">
        <v>7.4999999999999997E-2</v>
      </c>
      <c r="E15" s="35">
        <f>Tabela2[[#This Row],[Alíquota]]*$C$6</f>
        <v>4560</v>
      </c>
    </row>
    <row r="16" spans="3:9" ht="18">
      <c r="C16" s="25" t="s">
        <v>101</v>
      </c>
      <c r="D16" s="34">
        <v>0.15</v>
      </c>
      <c r="E16" s="35">
        <f>Tabela2[[#This Row],[Alíquota]]*$C$6</f>
        <v>9120</v>
      </c>
    </row>
    <row r="17" spans="3:5" ht="18">
      <c r="C17" s="25" t="s">
        <v>98</v>
      </c>
      <c r="D17" s="34">
        <v>0.22500000000000001</v>
      </c>
      <c r="E17" s="35">
        <f>Tabela2[[#This Row],[Alíquota]]*$C$6</f>
        <v>13680</v>
      </c>
    </row>
    <row r="18" spans="3:5" ht="18.75" thickBot="1">
      <c r="C18" s="26" t="s">
        <v>99</v>
      </c>
      <c r="D18" s="36">
        <v>0.27500000000000002</v>
      </c>
      <c r="E18" s="37">
        <f>Tabela2[[#This Row],[Alíquota]]*$C$6</f>
        <v>16720</v>
      </c>
    </row>
    <row r="19" spans="3:5" ht="18.75" thickBot="1">
      <c r="C19" s="27" t="s">
        <v>108</v>
      </c>
      <c r="D19" s="28">
        <f>IF(C6&gt;=55976.17,C6*D18,IF(AND(C6&gt;=45012.61,C6&lt;=55976.16),C6*D17,IF(AND(C6&gt;=33919.82,C6&lt;=45012.6),C6*D16,IF(AND(C6&gt;=22847.01,C6&lt;=33919.81),C6*D15,IF(C6&lt;=22847,C6*0,FALSE)))))</f>
        <v>16720</v>
      </c>
      <c r="E19" s="28" t="s">
        <v>106</v>
      </c>
    </row>
    <row r="22" spans="3:5" ht="16.5">
      <c r="C22" s="29" t="s">
        <v>109</v>
      </c>
      <c r="D22" s="29" t="s">
        <v>110</v>
      </c>
    </row>
    <row r="23" spans="3:5">
      <c r="C23" s="39" t="s">
        <v>112</v>
      </c>
      <c r="D23" s="40">
        <v>4500</v>
      </c>
    </row>
    <row r="24" spans="3:5">
      <c r="C24" s="41" t="s">
        <v>113</v>
      </c>
      <c r="D24" s="42">
        <v>5000</v>
      </c>
    </row>
    <row r="25" spans="3:5">
      <c r="C25" s="41"/>
      <c r="D25" s="42">
        <v>0</v>
      </c>
    </row>
    <row r="26" spans="3:5">
      <c r="C26" s="41"/>
      <c r="D26" s="42">
        <v>0</v>
      </c>
    </row>
    <row r="27" spans="3:5">
      <c r="C27" s="41"/>
      <c r="D27" s="42">
        <v>0</v>
      </c>
    </row>
    <row r="28" spans="3:5">
      <c r="C28" s="41"/>
      <c r="D28" s="42">
        <v>0</v>
      </c>
    </row>
    <row r="29" spans="3:5">
      <c r="C29" s="41"/>
      <c r="D29" s="42">
        <v>0</v>
      </c>
    </row>
    <row r="30" spans="3:5">
      <c r="C30" s="41"/>
      <c r="D30" s="42">
        <v>0</v>
      </c>
    </row>
    <row r="31" spans="3:5">
      <c r="C31" s="41"/>
      <c r="D31" s="42">
        <v>0</v>
      </c>
    </row>
    <row r="32" spans="3:5">
      <c r="C32" s="41"/>
      <c r="D32" s="42">
        <v>0</v>
      </c>
    </row>
    <row r="33" spans="3:10">
      <c r="C33" s="41"/>
      <c r="D33" s="42">
        <v>0</v>
      </c>
    </row>
    <row r="34" spans="3:10">
      <c r="C34" s="41"/>
      <c r="D34" s="42">
        <v>0</v>
      </c>
    </row>
    <row r="35" spans="3:10">
      <c r="C35" s="41"/>
      <c r="D35" s="42">
        <v>0</v>
      </c>
    </row>
    <row r="36" spans="3:10">
      <c r="C36" s="41"/>
      <c r="D36" s="42">
        <v>0</v>
      </c>
    </row>
    <row r="37" spans="3:10">
      <c r="C37" s="41"/>
      <c r="D37" s="42">
        <v>0</v>
      </c>
    </row>
    <row r="38" spans="3:10">
      <c r="C38" s="41"/>
      <c r="D38" s="42">
        <v>0</v>
      </c>
    </row>
    <row r="39" spans="3:10">
      <c r="C39" s="41"/>
      <c r="D39" s="42">
        <v>0</v>
      </c>
    </row>
    <row r="40" spans="3:10">
      <c r="C40" s="41"/>
      <c r="D40" s="42">
        <v>0</v>
      </c>
    </row>
    <row r="41" spans="3:10">
      <c r="C41" s="41"/>
      <c r="D41" s="42">
        <v>0</v>
      </c>
    </row>
    <row r="42" spans="3:10" ht="15.75" thickBot="1">
      <c r="C42" s="43"/>
      <c r="D42" s="44">
        <v>0</v>
      </c>
    </row>
    <row r="43" spans="3:10" ht="18">
      <c r="C43" s="30" t="s">
        <v>111</v>
      </c>
      <c r="D43" s="31">
        <f>SUM(D23:D42)</f>
        <v>9500</v>
      </c>
      <c r="J43" s="22">
        <f>C6*D18</f>
        <v>16720</v>
      </c>
    </row>
  </sheetData>
  <sheetProtection sheet="1" objects="1" scenarios="1" selectLockedCells="1" sort="0" autoFilter="0" pivotTables="0"/>
  <dataConsolidate function="stdDev"/>
  <mergeCells count="3">
    <mergeCell ref="C9:F9"/>
    <mergeCell ref="C3:F3"/>
    <mergeCell ref="C6:F6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70A7-4953-4F2B-BF2D-367EBEEADE6A}">
  <sheetPr codeName="Planilha3"/>
  <dimension ref="A2:F26"/>
  <sheetViews>
    <sheetView showGridLines="0" showRowColHeaders="0" zoomScale="90" zoomScaleNormal="90" workbookViewId="0">
      <selection activeCell="D13" sqref="D13"/>
    </sheetView>
  </sheetViews>
  <sheetFormatPr defaultRowHeight="15"/>
  <cols>
    <col min="1" max="1" width="42.21875" style="1" customWidth="1"/>
    <col min="2" max="2" width="5.6640625" customWidth="1"/>
    <col min="3" max="3" width="22.33203125" customWidth="1"/>
    <col min="4" max="4" width="21.6640625" customWidth="1"/>
    <col min="5" max="5" width="21.88671875" customWidth="1"/>
    <col min="6" max="6" width="3.21875" customWidth="1"/>
  </cols>
  <sheetData>
    <row r="2" spans="3:6" ht="20.25" thickBot="1">
      <c r="C2" s="60" t="s">
        <v>87</v>
      </c>
      <c r="D2" s="60"/>
      <c r="E2" s="60"/>
      <c r="F2" s="60"/>
    </row>
    <row r="3" spans="3:6" ht="15.75" thickTop="1">
      <c r="C3" s="50" t="s">
        <v>88</v>
      </c>
      <c r="D3" s="50"/>
      <c r="E3" s="50"/>
      <c r="F3" s="50"/>
    </row>
    <row r="7" spans="3:6" ht="18">
      <c r="C7" s="61" t="s">
        <v>90</v>
      </c>
      <c r="D7" s="61"/>
      <c r="E7" s="61"/>
    </row>
    <row r="8" spans="3:6" ht="18">
      <c r="C8" s="38" t="s">
        <v>91</v>
      </c>
      <c r="D8" s="38" t="s">
        <v>92</v>
      </c>
      <c r="E8" s="38" t="s">
        <v>93</v>
      </c>
    </row>
    <row r="9" spans="3:6">
      <c r="C9" s="18">
        <v>45811</v>
      </c>
      <c r="D9" s="19" t="s">
        <v>94</v>
      </c>
      <c r="E9" s="20">
        <v>3000000</v>
      </c>
    </row>
    <row r="10" spans="3:6">
      <c r="C10" s="18"/>
      <c r="D10" s="19"/>
      <c r="E10" s="21"/>
    </row>
    <row r="11" spans="3:6">
      <c r="C11" s="18"/>
      <c r="D11" s="19"/>
      <c r="E11" s="21"/>
    </row>
    <row r="12" spans="3:6">
      <c r="C12" s="18"/>
      <c r="D12" s="19"/>
      <c r="E12" s="21"/>
    </row>
    <row r="13" spans="3:6">
      <c r="C13" s="18"/>
      <c r="D13" s="19"/>
      <c r="E13" s="21"/>
    </row>
    <row r="14" spans="3:6">
      <c r="C14" s="18"/>
      <c r="D14" s="19"/>
      <c r="E14" s="21"/>
    </row>
    <row r="15" spans="3:6">
      <c r="C15" s="18"/>
      <c r="D15" s="19"/>
      <c r="E15" s="21"/>
    </row>
    <row r="16" spans="3:6">
      <c r="C16" s="18"/>
      <c r="D16" s="19"/>
      <c r="E16" s="21"/>
    </row>
    <row r="17" spans="3:5">
      <c r="C17" s="18"/>
      <c r="D17" s="19"/>
      <c r="E17" s="21"/>
    </row>
    <row r="18" spans="3:5">
      <c r="C18" s="18"/>
      <c r="D18" s="19"/>
      <c r="E18" s="21"/>
    </row>
    <row r="19" spans="3:5">
      <c r="C19" s="18"/>
      <c r="D19" s="19"/>
      <c r="E19" s="21"/>
    </row>
    <row r="20" spans="3:5">
      <c r="C20" s="18"/>
      <c r="D20" s="19"/>
      <c r="E20" s="21"/>
    </row>
    <row r="21" spans="3:5">
      <c r="C21" s="18"/>
      <c r="D21" s="19"/>
      <c r="E21" s="21"/>
    </row>
    <row r="22" spans="3:5">
      <c r="C22" s="18"/>
      <c r="D22" s="19"/>
      <c r="E22" s="21"/>
    </row>
    <row r="23" spans="3:5">
      <c r="C23" s="18"/>
      <c r="D23" s="19"/>
      <c r="E23" s="21"/>
    </row>
    <row r="24" spans="3:5">
      <c r="C24" s="18"/>
      <c r="D24" s="19"/>
      <c r="E24" s="21"/>
    </row>
    <row r="25" spans="3:5">
      <c r="C25" s="18"/>
      <c r="D25" s="19"/>
      <c r="E25" s="21"/>
    </row>
    <row r="26" spans="3:5">
      <c r="C26" s="18"/>
      <c r="D26" s="19"/>
      <c r="E26" s="21"/>
    </row>
  </sheetData>
  <sheetProtection sheet="1" selectLockedCells="1"/>
  <mergeCells count="3">
    <mergeCell ref="C3:F3"/>
    <mergeCell ref="C2:F2"/>
    <mergeCell ref="C7:E7"/>
  </mergeCells>
  <dataValidations count="1">
    <dataValidation type="list" allowBlank="1" showInputMessage="1" showErrorMessage="1" errorTitle="ERRO" error="Categoria não encontrada, coloque um da lista." sqref="D9:D26" xr:uid="{0A4A5709-A00B-4B75-AB46-3E6C0FF91B4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0BFB-0A9E-4985-82AB-140EA6C5BC34}">
  <dimension ref="A1:C51"/>
  <sheetViews>
    <sheetView topLeftCell="A16" workbookViewId="0">
      <selection activeCell="C4" sqref="C4"/>
    </sheetView>
  </sheetViews>
  <sheetFormatPr defaultRowHeight="15"/>
  <cols>
    <col min="1" max="1" width="11.77734375" bestFit="1" customWidth="1"/>
    <col min="3" max="3" width="30.109375" bestFit="1" customWidth="1"/>
  </cols>
  <sheetData>
    <row r="1" spans="1:3">
      <c r="A1" s="6" t="s">
        <v>25</v>
      </c>
      <c r="C1" s="6" t="s">
        <v>29</v>
      </c>
    </row>
    <row r="2" spans="1:3" ht="15.75">
      <c r="A2" t="s">
        <v>15</v>
      </c>
      <c r="C2" s="7" t="s">
        <v>30</v>
      </c>
    </row>
    <row r="3" spans="1:3" ht="15.75">
      <c r="A3" t="s">
        <v>16</v>
      </c>
      <c r="C3" s="7" t="s">
        <v>31</v>
      </c>
    </row>
    <row r="4" spans="1:3" ht="15.75">
      <c r="C4" s="7" t="s">
        <v>32</v>
      </c>
    </row>
    <row r="5" spans="1:3" ht="15.75">
      <c r="C5" s="7" t="s">
        <v>33</v>
      </c>
    </row>
    <row r="6" spans="1:3" ht="15.75">
      <c r="C6" s="7" t="s">
        <v>34</v>
      </c>
    </row>
    <row r="7" spans="1:3" ht="15.75">
      <c r="C7" s="7" t="s">
        <v>35</v>
      </c>
    </row>
    <row r="8" spans="1:3" ht="15.75">
      <c r="C8" s="7" t="s">
        <v>36</v>
      </c>
    </row>
    <row r="9" spans="1:3" ht="15.75">
      <c r="C9" s="7" t="s">
        <v>37</v>
      </c>
    </row>
    <row r="10" spans="1:3" ht="15.75">
      <c r="C10" s="7" t="s">
        <v>38</v>
      </c>
    </row>
    <row r="11" spans="1:3" ht="15.75">
      <c r="C11" s="7" t="s">
        <v>39</v>
      </c>
    </row>
    <row r="12" spans="1:3" ht="15.75">
      <c r="C12" s="7" t="s">
        <v>40</v>
      </c>
    </row>
    <row r="13" spans="1:3" ht="15.75">
      <c r="C13" s="7" t="s">
        <v>41</v>
      </c>
    </row>
    <row r="14" spans="1:3" ht="15.75">
      <c r="C14" s="7" t="s">
        <v>42</v>
      </c>
    </row>
    <row r="15" spans="1:3" ht="15.75">
      <c r="C15" s="7" t="s">
        <v>43</v>
      </c>
    </row>
    <row r="16" spans="1:3" ht="15.75">
      <c r="C16" s="7" t="s">
        <v>44</v>
      </c>
    </row>
    <row r="17" spans="3:3" ht="15.75">
      <c r="C17" s="7" t="s">
        <v>45</v>
      </c>
    </row>
    <row r="18" spans="3:3" ht="15.75">
      <c r="C18" s="7" t="s">
        <v>46</v>
      </c>
    </row>
    <row r="19" spans="3:3" ht="15.75">
      <c r="C19" s="7" t="s">
        <v>47</v>
      </c>
    </row>
    <row r="20" spans="3:3" ht="15.75">
      <c r="C20" s="7" t="s">
        <v>48</v>
      </c>
    </row>
    <row r="21" spans="3:3" ht="15.75">
      <c r="C21" s="7" t="s">
        <v>49</v>
      </c>
    </row>
    <row r="22" spans="3:3" ht="15.75">
      <c r="C22" s="7" t="s">
        <v>50</v>
      </c>
    </row>
    <row r="23" spans="3:3" ht="15.75">
      <c r="C23" s="7" t="s">
        <v>51</v>
      </c>
    </row>
    <row r="24" spans="3:3" ht="15.75">
      <c r="C24" s="7" t="s">
        <v>52</v>
      </c>
    </row>
    <row r="25" spans="3:3" ht="15.75">
      <c r="C25" s="7" t="s">
        <v>53</v>
      </c>
    </row>
    <row r="26" spans="3:3" ht="15.75">
      <c r="C26" s="7" t="s">
        <v>54</v>
      </c>
    </row>
    <row r="27" spans="3:3" ht="15.75">
      <c r="C27" s="7" t="s">
        <v>55</v>
      </c>
    </row>
    <row r="28" spans="3:3" ht="15.75">
      <c r="C28" s="7" t="s">
        <v>56</v>
      </c>
    </row>
    <row r="29" spans="3:3" ht="15.75">
      <c r="C29" s="7" t="s">
        <v>57</v>
      </c>
    </row>
    <row r="30" spans="3:3" ht="15.75">
      <c r="C30" s="7" t="s">
        <v>58</v>
      </c>
    </row>
    <row r="31" spans="3:3" ht="15.75">
      <c r="C31" s="7" t="s">
        <v>59</v>
      </c>
    </row>
    <row r="32" spans="3:3" ht="15.75">
      <c r="C32" s="7" t="s">
        <v>60</v>
      </c>
    </row>
    <row r="33" spans="3:3" ht="15.75">
      <c r="C33" s="7" t="s">
        <v>61</v>
      </c>
    </row>
    <row r="34" spans="3:3" ht="15.75">
      <c r="C34" s="7" t="s">
        <v>62</v>
      </c>
    </row>
    <row r="35" spans="3:3" ht="15.75">
      <c r="C35" s="7" t="s">
        <v>63</v>
      </c>
    </row>
    <row r="36" spans="3:3" ht="15.75">
      <c r="C36" s="7" t="s">
        <v>64</v>
      </c>
    </row>
    <row r="37" spans="3:3" ht="15.75">
      <c r="C37" s="7" t="s">
        <v>65</v>
      </c>
    </row>
    <row r="38" spans="3:3" ht="15.75">
      <c r="C38" s="7" t="s">
        <v>66</v>
      </c>
    </row>
    <row r="39" spans="3:3" ht="15.75">
      <c r="C39" s="7" t="s">
        <v>67</v>
      </c>
    </row>
    <row r="40" spans="3:3" ht="15.75">
      <c r="C40" s="7" t="s">
        <v>68</v>
      </c>
    </row>
    <row r="41" spans="3:3" ht="15.75">
      <c r="C41" s="7" t="s">
        <v>69</v>
      </c>
    </row>
    <row r="42" spans="3:3" ht="15.75">
      <c r="C42" s="7" t="s">
        <v>70</v>
      </c>
    </row>
    <row r="43" spans="3:3" ht="15.75">
      <c r="C43" s="7" t="s">
        <v>71</v>
      </c>
    </row>
    <row r="44" spans="3:3" ht="15.75">
      <c r="C44" s="7" t="s">
        <v>72</v>
      </c>
    </row>
    <row r="45" spans="3:3" ht="15.75">
      <c r="C45" s="7" t="s">
        <v>73</v>
      </c>
    </row>
    <row r="46" spans="3:3" ht="15.75">
      <c r="C46" s="7" t="s">
        <v>74</v>
      </c>
    </row>
    <row r="47" spans="3:3" ht="15.75">
      <c r="C47" s="7" t="s">
        <v>75</v>
      </c>
    </row>
    <row r="48" spans="3:3" ht="15.75">
      <c r="C48" s="7" t="s">
        <v>76</v>
      </c>
    </row>
    <row r="49" spans="3:3" ht="15.75">
      <c r="C49" s="7" t="s">
        <v>77</v>
      </c>
    </row>
    <row r="50" spans="3:3" ht="15.75">
      <c r="C50" s="7" t="s">
        <v>78</v>
      </c>
    </row>
    <row r="51" spans="3:3" ht="15.75">
      <c r="C51" s="7" t="s">
        <v>79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J j E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o m M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j E W i i K R 7 g O A A A A E Q A A A B M A H A B G b 3 J t d W x h c y 9 T Z W N 0 a W 9 u M S 5 t I K I Y A C i g F A A A A A A A A A A A A A A A A A A A A A A A A A A A A C t O T S 7 J z M 9 T C I b Q h t Y A U E s B A i 0 A F A A C A A g A 6 J j E W i L k O f y j A A A A 9 g A A A B I A A A A A A A A A A A A A A A A A A A A A A E N v b m Z p Z y 9 Q Y W N r Y W d l L n h t b F B L A Q I t A B Q A A g A I A O i Y x F o P y u m r p A A A A O k A A A A T A A A A A A A A A A A A A A A A A O 8 A A A B b Q 2 9 u d G V u d F 9 U e X B l c 1 0 u e G 1 s U E s B A i 0 A F A A C A A g A 6 J j E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0 q h m t b i I 1 E g G / K c P 6 5 C V Q A A A A A A g A A A A A A E G Y A A A A B A A A g A A A A K 8 b l u g x e Y + i O m w p J 6 C f X H x b s u X p S G d 6 L 4 m i M 1 V m b e p w A A A A A D o A A A A A C A A A g A A A A M L P h 0 g V A e O + X H y e E x U X W I N + M m A Y y 4 e a d 3 j J O / n Z I + P 5 Q A A A A V 2 m G n r K D Z d 8 H o q J L r e M s / / G p T a z P v o t H j W P U U N K L I N F 3 b H o D v W N K L 6 g a d J C o A Z P r C / + 7 M D V A 2 s h L p h H 5 s t L d b X V k O K S 2 j 3 U o y b Z i N O p 5 C W x A A A A A J O g 5 H T E o 3 I u P 8 A 9 8 v c 6 T X w I G W 5 b Z a C O E 3 6 x 8 c S N 0 y / 8 + a Z K Y K 9 e Q W L t y r O e E 0 W C 0 h 7 f J 1 D Q g i Z c y 7 C 1 G U Y w v e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F98894F6D94F408AC95AA85F1B68B4" ma:contentTypeVersion="5" ma:contentTypeDescription="Crie um novo documento." ma:contentTypeScope="" ma:versionID="14b302fc2003783caf1b47bf5bce97ab">
  <xsd:schema xmlns:xsd="http://www.w3.org/2001/XMLSchema" xmlns:xs="http://www.w3.org/2001/XMLSchema" xmlns:p="http://schemas.microsoft.com/office/2006/metadata/properties" xmlns:ns3="86143d1c-2597-470a-be0a-2d6ff8756505" targetNamespace="http://schemas.microsoft.com/office/2006/metadata/properties" ma:root="true" ma:fieldsID="cd5b15d6c52a0ae5189d52fa1e838dac" ns3:_="">
    <xsd:import namespace="86143d1c-2597-470a-be0a-2d6ff87565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43d1c-2597-470a-be0a-2d6ff87565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CF253-69A3-495B-B582-DAA3A63EFF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E614582-383D-4DD8-97C1-49F434DFB1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43d1c-2597-470a-be0a-2d6ff8756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5E38BB-34C1-476A-99D7-C384879C55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F8CB91-CCDA-4568-88A0-F06B167108A5}">
  <ds:schemaRefs>
    <ds:schemaRef ds:uri="http://schemas.microsoft.com/office/2006/documentManagement/types"/>
    <ds:schemaRef ds:uri="http://purl.org/dc/elements/1.1/"/>
    <ds:schemaRef ds:uri="86143d1c-2597-470a-be0a-2d6ff8756505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TÍTULAR</vt:lpstr>
      <vt:lpstr>INFORMES</vt:lpstr>
      <vt:lpstr>ALÍQUOTA</vt:lpstr>
      <vt:lpstr>NOTAS</vt:lpstr>
      <vt:lpstr>TABELAS</vt:lpstr>
      <vt:lpstr>total_informes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Henrique Valerio</dc:creator>
  <cp:lastModifiedBy>Lucas Valério</cp:lastModifiedBy>
  <dcterms:created xsi:type="dcterms:W3CDTF">2025-06-02T23:43:03Z</dcterms:created>
  <dcterms:modified xsi:type="dcterms:W3CDTF">2025-06-05T20:46:20Z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0x0101002AF98894F6D94F408AC95AA85F1B68B4</vt:lpwstr>
  </property>
</Properties>
</file>